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0.xml" ContentType="application/vnd.openxmlformats-officedocument.spreadsheetml.pivot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irikos/Desktop/S3DB/sport_psychology/"/>
    </mc:Choice>
  </mc:AlternateContent>
  <xr:revisionPtr revIDLastSave="0" documentId="13_ncr:1_{786578B3-4596-3440-8739-DDE64410CECE}" xr6:coauthVersionLast="47" xr6:coauthVersionMax="47" xr10:uidLastSave="{00000000-0000-0000-0000-000000000000}"/>
  <bookViews>
    <workbookView xWindow="1220" yWindow="860" windowWidth="35960" windowHeight="22160" firstSheet="2" activeTab="17" xr2:uid="{B9EFD10A-D039-6C46-9F81-177A3BF94D65}"/>
  </bookViews>
  <sheets>
    <sheet name="thesis_results (2)" sheetId="15" state="hidden" r:id="rId1"/>
    <sheet name="thesis_results (3)" sheetId="26" state="hidden" r:id="rId2"/>
    <sheet name="Sheet4" sheetId="41" r:id="rId3"/>
    <sheet name="Sheet8" sheetId="44" r:id="rId4"/>
    <sheet name="CIO_results" sheetId="36" r:id="rId5"/>
    <sheet name="Sheet3" sheetId="40" r:id="rId6"/>
    <sheet name="Sheet5" sheetId="42" r:id="rId7"/>
    <sheet name="CIO_ranges" sheetId="39" r:id="rId8"/>
    <sheet name="Sheet1" sheetId="37" r:id="rId9"/>
    <sheet name="Sheet2" sheetId="38" r:id="rId10"/>
    <sheet name="Sheet9" sheetId="45" r:id="rId11"/>
    <sheet name="original (6)" sheetId="48" r:id="rId12"/>
    <sheet name="Sheet10" sheetId="47" r:id="rId13"/>
    <sheet name="Sheet11" sheetId="49" r:id="rId14"/>
    <sheet name="CIO_all_estimates (2)" sheetId="46" r:id="rId15"/>
    <sheet name="CIO_all_estimates" sheetId="35" r:id="rId16"/>
    <sheet name="Sheet7" sheetId="43" r:id="rId17"/>
    <sheet name="MSE_results" sheetId="34" r:id="rId18"/>
    <sheet name="thesis_results (4)" sheetId="33" r:id="rId19"/>
    <sheet name="thesis_results" sheetId="1" r:id="rId20"/>
    <sheet name="Sheet6" sheetId="32" r:id="rId21"/>
  </sheets>
  <definedNames>
    <definedName name="ExternalData_1" localSheetId="7" hidden="1">'CIO_ranges'!$A$1:$E$25</definedName>
    <definedName name="ExternalData_1" localSheetId="17" hidden="1">MSE_results!$A$1:$C$25</definedName>
    <definedName name="ExternalData_1" localSheetId="11" hidden="1">'original (6)'!$A$1:$G$9</definedName>
    <definedName name="ExternalData_2" localSheetId="15" hidden="1">'CIO_all_estimates'!$A$1:$C$713</definedName>
    <definedName name="ExternalData_3" localSheetId="14" hidden="1">'CIO_all_estimates (2)'!$A$1:$C$869</definedName>
    <definedName name="ExternalData_3" localSheetId="4" hidden="1">'CIO_results'!$A$1:$C$25</definedName>
  </definedNames>
  <calcPr calcId="191029"/>
  <pivotCaches>
    <pivotCache cacheId="9" r:id="rId22"/>
    <pivotCache cacheId="1" r:id="rId23"/>
    <pivotCache cacheId="8" r:id="rId24"/>
    <pivotCache cacheId="7" r:id="rId25"/>
    <pivotCache cacheId="20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7" i="33" l="1"/>
  <c r="O297" i="33"/>
  <c r="O159" i="33"/>
  <c r="O396" i="33"/>
  <c r="O2" i="33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6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32" i="33"/>
  <c r="O33" i="33"/>
  <c r="O34" i="33"/>
  <c r="O35" i="33"/>
  <c r="O36" i="33"/>
  <c r="O37" i="33"/>
  <c r="O38" i="33"/>
  <c r="O39" i="33"/>
  <c r="O40" i="33"/>
  <c r="O41" i="33"/>
  <c r="O42" i="33"/>
  <c r="O43" i="33"/>
  <c r="O44" i="33"/>
  <c r="O45" i="33"/>
  <c r="O46" i="33"/>
  <c r="O47" i="33"/>
  <c r="O48" i="33"/>
  <c r="O49" i="33"/>
  <c r="O50" i="33"/>
  <c r="O51" i="33"/>
  <c r="O52" i="33"/>
  <c r="O53" i="33"/>
  <c r="O54" i="33"/>
  <c r="O55" i="33"/>
  <c r="O56" i="33"/>
  <c r="O57" i="33"/>
  <c r="O58" i="33"/>
  <c r="O59" i="33"/>
  <c r="O60" i="33"/>
  <c r="O61" i="33"/>
  <c r="O62" i="33"/>
  <c r="O63" i="33"/>
  <c r="O64" i="33"/>
  <c r="O65" i="33"/>
  <c r="O66" i="33"/>
  <c r="O67" i="33"/>
  <c r="O68" i="33"/>
  <c r="O69" i="33"/>
  <c r="O70" i="33"/>
  <c r="O71" i="33"/>
  <c r="O72" i="33"/>
  <c r="O73" i="33"/>
  <c r="O74" i="33"/>
  <c r="O75" i="33"/>
  <c r="O76" i="33"/>
  <c r="O77" i="33"/>
  <c r="O78" i="33"/>
  <c r="O79" i="33"/>
  <c r="O80" i="33"/>
  <c r="O81" i="33"/>
  <c r="O82" i="33"/>
  <c r="O83" i="33"/>
  <c r="O84" i="33"/>
  <c r="O85" i="33"/>
  <c r="O86" i="33"/>
  <c r="O87" i="33"/>
  <c r="O88" i="33"/>
  <c r="O89" i="33"/>
  <c r="O90" i="33"/>
  <c r="O91" i="33"/>
  <c r="O92" i="33"/>
  <c r="O93" i="33"/>
  <c r="O94" i="33"/>
  <c r="O95" i="33"/>
  <c r="O96" i="33"/>
  <c r="O97" i="33"/>
  <c r="O98" i="33"/>
  <c r="O99" i="33"/>
  <c r="O100" i="33"/>
  <c r="O101" i="33"/>
  <c r="O102" i="33"/>
  <c r="O103" i="33"/>
  <c r="O104" i="33"/>
  <c r="O105" i="33"/>
  <c r="O106" i="33"/>
  <c r="O107" i="33"/>
  <c r="O108" i="33"/>
  <c r="O109" i="33"/>
  <c r="O110" i="33"/>
  <c r="O111" i="33"/>
  <c r="O112" i="33"/>
  <c r="O113" i="33"/>
  <c r="O114" i="33"/>
  <c r="O115" i="33"/>
  <c r="O116" i="33"/>
  <c r="O197" i="33"/>
  <c r="O198" i="33"/>
  <c r="O199" i="33"/>
  <c r="O200" i="33"/>
  <c r="O201" i="33"/>
  <c r="O202" i="33"/>
  <c r="O203" i="33"/>
  <c r="O204" i="33"/>
  <c r="O205" i="33"/>
  <c r="O206" i="33"/>
  <c r="O207" i="33"/>
  <c r="O208" i="33"/>
  <c r="O209" i="33"/>
  <c r="O210" i="33"/>
  <c r="O211" i="33"/>
  <c r="O212" i="33"/>
  <c r="O213" i="33"/>
  <c r="O214" i="33"/>
  <c r="O215" i="33"/>
  <c r="O216" i="33"/>
  <c r="O217" i="33"/>
  <c r="O218" i="33"/>
  <c r="O219" i="33"/>
  <c r="O220" i="33"/>
  <c r="O221" i="33"/>
  <c r="O222" i="33"/>
  <c r="O223" i="33"/>
  <c r="O224" i="33"/>
  <c r="O194" i="33"/>
  <c r="O191" i="33"/>
  <c r="O195" i="33"/>
  <c r="O176" i="33"/>
  <c r="O225" i="33"/>
  <c r="O226" i="33"/>
  <c r="O227" i="33"/>
  <c r="O228" i="33"/>
  <c r="O229" i="33"/>
  <c r="O230" i="33"/>
  <c r="O231" i="33"/>
  <c r="O183" i="33"/>
  <c r="O189" i="33"/>
  <c r="O143" i="33"/>
  <c r="O182" i="33"/>
  <c r="O151" i="33"/>
  <c r="O135" i="33"/>
  <c r="O232" i="33"/>
  <c r="O233" i="33"/>
  <c r="O234" i="33"/>
  <c r="O235" i="33"/>
  <c r="O236" i="33"/>
  <c r="O237" i="33"/>
  <c r="O238" i="33"/>
  <c r="O239" i="33"/>
  <c r="O240" i="33"/>
  <c r="O241" i="33"/>
  <c r="O242" i="33"/>
  <c r="O149" i="33"/>
  <c r="O121" i="33"/>
  <c r="O153" i="33"/>
  <c r="O137" i="33"/>
  <c r="O243" i="33"/>
  <c r="O244" i="33"/>
  <c r="O245" i="33"/>
  <c r="O246" i="33"/>
  <c r="O247" i="33"/>
  <c r="O248" i="33"/>
  <c r="O249" i="33"/>
  <c r="O162" i="33"/>
  <c r="O120" i="33"/>
  <c r="O127" i="33"/>
  <c r="O148" i="33"/>
  <c r="O136" i="33"/>
  <c r="O122" i="33"/>
  <c r="O250" i="33"/>
  <c r="O251" i="33"/>
  <c r="O252" i="33"/>
  <c r="O253" i="33"/>
  <c r="O254" i="33"/>
  <c r="O255" i="33"/>
  <c r="O256" i="33"/>
  <c r="O257" i="33"/>
  <c r="O258" i="33"/>
  <c r="O259" i="33"/>
  <c r="O260" i="33"/>
  <c r="O163" i="33"/>
  <c r="O126" i="33"/>
  <c r="O158" i="33"/>
  <c r="O133" i="33"/>
  <c r="O261" i="33"/>
  <c r="O262" i="33"/>
  <c r="O263" i="33"/>
  <c r="O264" i="33"/>
  <c r="O265" i="33"/>
  <c r="O266" i="33"/>
  <c r="O267" i="33"/>
  <c r="O169" i="33"/>
  <c r="O123" i="33"/>
  <c r="O128" i="33"/>
  <c r="O170" i="33"/>
  <c r="O132" i="33"/>
  <c r="O160" i="33"/>
  <c r="O268" i="33"/>
  <c r="O269" i="33"/>
  <c r="O270" i="33"/>
  <c r="O271" i="33"/>
  <c r="O272" i="33"/>
  <c r="O273" i="33"/>
  <c r="O274" i="33"/>
  <c r="O275" i="33"/>
  <c r="O276" i="33"/>
  <c r="O277" i="33"/>
  <c r="O278" i="33"/>
  <c r="O190" i="33"/>
  <c r="O131" i="33"/>
  <c r="O171" i="33"/>
  <c r="O165" i="33"/>
  <c r="O279" i="33"/>
  <c r="O280" i="33"/>
  <c r="O281" i="33"/>
  <c r="O282" i="33"/>
  <c r="O283" i="33"/>
  <c r="O284" i="33"/>
  <c r="O285" i="33"/>
  <c r="O177" i="33"/>
  <c r="O134" i="33"/>
  <c r="O140" i="33"/>
  <c r="O175" i="33"/>
  <c r="O152" i="33"/>
  <c r="O146" i="33"/>
  <c r="O286" i="33"/>
  <c r="O287" i="33"/>
  <c r="O288" i="33"/>
  <c r="O289" i="33"/>
  <c r="O290" i="33"/>
  <c r="O291" i="33"/>
  <c r="O292" i="33"/>
  <c r="O293" i="33"/>
  <c r="O294" i="33"/>
  <c r="O295" i="33"/>
  <c r="O296" i="33"/>
  <c r="O298" i="33"/>
  <c r="O299" i="33"/>
  <c r="O300" i="33"/>
  <c r="O301" i="33"/>
  <c r="O302" i="33"/>
  <c r="O303" i="33"/>
  <c r="O304" i="33"/>
  <c r="O305" i="33"/>
  <c r="O306" i="33"/>
  <c r="O307" i="33"/>
  <c r="O308" i="33"/>
  <c r="O309" i="33"/>
  <c r="O310" i="33"/>
  <c r="O311" i="33"/>
  <c r="O312" i="33"/>
  <c r="O313" i="33"/>
  <c r="O314" i="33"/>
  <c r="O315" i="33"/>
  <c r="O316" i="33"/>
  <c r="O317" i="33"/>
  <c r="O318" i="33"/>
  <c r="O319" i="33"/>
  <c r="O320" i="33"/>
  <c r="O321" i="33"/>
  <c r="O322" i="33"/>
  <c r="O323" i="33"/>
  <c r="O324" i="33"/>
  <c r="O181" i="33"/>
  <c r="O188" i="33"/>
  <c r="O172" i="33"/>
  <c r="O325" i="33"/>
  <c r="O326" i="33"/>
  <c r="O327" i="33"/>
  <c r="O328" i="33"/>
  <c r="O329" i="33"/>
  <c r="O330" i="33"/>
  <c r="O331" i="33"/>
  <c r="O192" i="33"/>
  <c r="O185" i="33"/>
  <c r="O180" i="33"/>
  <c r="O196" i="33"/>
  <c r="O167" i="33"/>
  <c r="O150" i="33"/>
  <c r="O332" i="33"/>
  <c r="O333" i="33"/>
  <c r="O334" i="33"/>
  <c r="O335" i="33"/>
  <c r="O336" i="33"/>
  <c r="O337" i="33"/>
  <c r="O338" i="33"/>
  <c r="O339" i="33"/>
  <c r="O340" i="33"/>
  <c r="O341" i="33"/>
  <c r="O342" i="33"/>
  <c r="O147" i="33"/>
  <c r="O125" i="33"/>
  <c r="O155" i="33"/>
  <c r="O156" i="33"/>
  <c r="O343" i="33"/>
  <c r="O344" i="33"/>
  <c r="O345" i="33"/>
  <c r="O346" i="33"/>
  <c r="O347" i="33"/>
  <c r="O348" i="33"/>
  <c r="O349" i="33"/>
  <c r="O154" i="33"/>
  <c r="O124" i="33"/>
  <c r="O129" i="33"/>
  <c r="O168" i="33"/>
  <c r="O157" i="33"/>
  <c r="O161" i="33"/>
  <c r="O350" i="33"/>
  <c r="O351" i="33"/>
  <c r="O352" i="33"/>
  <c r="O353" i="33"/>
  <c r="O354" i="33"/>
  <c r="O355" i="33"/>
  <c r="O356" i="33"/>
  <c r="O357" i="33"/>
  <c r="O358" i="33"/>
  <c r="O359" i="33"/>
  <c r="O360" i="33"/>
  <c r="O139" i="33"/>
  <c r="O117" i="33"/>
  <c r="O138" i="33"/>
  <c r="O130" i="33"/>
  <c r="O361" i="33"/>
  <c r="O362" i="33"/>
  <c r="O363" i="33"/>
  <c r="O364" i="33"/>
  <c r="O365" i="33"/>
  <c r="O366" i="33"/>
  <c r="O367" i="33"/>
  <c r="O164" i="33"/>
  <c r="O118" i="33"/>
  <c r="O142" i="33"/>
  <c r="O184" i="33"/>
  <c r="O144" i="33"/>
  <c r="O119" i="33"/>
  <c r="O368" i="33"/>
  <c r="O369" i="33"/>
  <c r="O370" i="33"/>
  <c r="O371" i="33"/>
  <c r="O372" i="33"/>
  <c r="O373" i="33"/>
  <c r="O374" i="33"/>
  <c r="O375" i="33"/>
  <c r="O376" i="33"/>
  <c r="O377" i="33"/>
  <c r="O378" i="33"/>
  <c r="O193" i="33"/>
  <c r="O173" i="33"/>
  <c r="O178" i="33"/>
  <c r="O145" i="33"/>
  <c r="O379" i="33"/>
  <c r="O380" i="33"/>
  <c r="O381" i="33"/>
  <c r="O382" i="33"/>
  <c r="O383" i="33"/>
  <c r="O384" i="33"/>
  <c r="O385" i="33"/>
  <c r="O186" i="33"/>
  <c r="O174" i="33"/>
  <c r="O166" i="33"/>
  <c r="O179" i="33"/>
  <c r="O141" i="33"/>
  <c r="O386" i="33"/>
  <c r="O387" i="33"/>
  <c r="O388" i="33"/>
  <c r="O389" i="33"/>
  <c r="O390" i="33"/>
  <c r="O391" i="33"/>
  <c r="O392" i="33"/>
  <c r="O393" i="33"/>
  <c r="O394" i="33"/>
  <c r="O395" i="33"/>
  <c r="O397" i="33"/>
  <c r="O398" i="33"/>
  <c r="O399" i="33"/>
  <c r="O400" i="33"/>
  <c r="O401" i="33"/>
  <c r="O402" i="33"/>
  <c r="O403" i="33"/>
  <c r="O404" i="33"/>
  <c r="O405" i="33"/>
  <c r="O406" i="33"/>
  <c r="O407" i="33"/>
  <c r="O408" i="33"/>
  <c r="O409" i="33"/>
  <c r="O410" i="33"/>
  <c r="O411" i="33"/>
  <c r="O412" i="33"/>
  <c r="O413" i="33"/>
  <c r="O414" i="33"/>
  <c r="O415" i="33"/>
  <c r="O416" i="33"/>
  <c r="O417" i="33"/>
  <c r="O418" i="33"/>
  <c r="O419" i="33"/>
  <c r="O420" i="33"/>
  <c r="O421" i="33"/>
  <c r="O422" i="33"/>
  <c r="O423" i="33"/>
  <c r="O424" i="33"/>
  <c r="O425" i="33"/>
  <c r="O426" i="33"/>
  <c r="O427" i="33"/>
  <c r="O428" i="33"/>
  <c r="O429" i="33"/>
  <c r="O430" i="33"/>
  <c r="O431" i="33"/>
  <c r="O432" i="33"/>
  <c r="O433" i="33"/>
  <c r="O434" i="33"/>
  <c r="O435" i="33"/>
  <c r="O436" i="33"/>
  <c r="O437" i="33"/>
  <c r="O438" i="33"/>
  <c r="O439" i="33"/>
  <c r="O440" i="33"/>
  <c r="O441" i="33"/>
  <c r="O442" i="33"/>
  <c r="O443" i="33"/>
  <c r="O444" i="33"/>
  <c r="O445" i="33"/>
  <c r="O446" i="33"/>
  <c r="O447" i="33"/>
  <c r="O448" i="33"/>
  <c r="O449" i="33"/>
  <c r="O450" i="33"/>
  <c r="O451" i="33"/>
  <c r="O452" i="33"/>
  <c r="O453" i="33"/>
  <c r="O454" i="33"/>
  <c r="O455" i="33"/>
  <c r="O456" i="33"/>
  <c r="O457" i="33"/>
  <c r="O458" i="33"/>
  <c r="O459" i="33"/>
  <c r="O460" i="33"/>
  <c r="O461" i="33"/>
  <c r="O462" i="33"/>
  <c r="O463" i="33"/>
  <c r="O464" i="33"/>
  <c r="O465" i="33"/>
  <c r="O466" i="33"/>
  <c r="O467" i="33"/>
  <c r="O468" i="33"/>
  <c r="O469" i="33"/>
  <c r="O470" i="33"/>
  <c r="O471" i="33"/>
  <c r="O472" i="33"/>
  <c r="O473" i="33"/>
  <c r="O474" i="33"/>
  <c r="O475" i="33"/>
  <c r="O476" i="33"/>
  <c r="O477" i="33"/>
  <c r="O478" i="33"/>
  <c r="O479" i="33"/>
  <c r="O480" i="33"/>
  <c r="O481" i="33"/>
  <c r="O482" i="33"/>
  <c r="O483" i="33"/>
  <c r="O484" i="33"/>
  <c r="O485" i="33"/>
  <c r="O486" i="33"/>
  <c r="O487" i="33"/>
  <c r="O488" i="33"/>
  <c r="O489" i="33"/>
  <c r="O490" i="33"/>
  <c r="O491" i="33"/>
  <c r="O492" i="33"/>
  <c r="O493" i="33"/>
  <c r="O494" i="33"/>
  <c r="O495" i="33"/>
  <c r="O496" i="33"/>
  <c r="O497" i="33"/>
  <c r="O498" i="33"/>
  <c r="O499" i="33"/>
  <c r="O500" i="33"/>
  <c r="O501" i="33"/>
  <c r="O502" i="33"/>
  <c r="O503" i="33"/>
  <c r="O504" i="33"/>
  <c r="O505" i="33"/>
  <c r="O506" i="33"/>
  <c r="O507" i="33"/>
  <c r="O508" i="33"/>
  <c r="O509" i="33"/>
  <c r="O510" i="33"/>
  <c r="O511" i="33"/>
  <c r="O512" i="33"/>
  <c r="O513" i="33"/>
  <c r="O514" i="33"/>
  <c r="O515" i="33"/>
  <c r="O516" i="33"/>
  <c r="O517" i="33"/>
  <c r="O518" i="33"/>
  <c r="O519" i="33"/>
  <c r="O520" i="33"/>
  <c r="O521" i="33"/>
  <c r="O522" i="33"/>
  <c r="O523" i="33"/>
  <c r="O524" i="33"/>
  <c r="O525" i="33"/>
  <c r="O526" i="33"/>
  <c r="O527" i="33"/>
  <c r="O528" i="33"/>
  <c r="O529" i="33"/>
  <c r="O530" i="33"/>
  <c r="O531" i="33"/>
  <c r="O532" i="33"/>
  <c r="O533" i="33"/>
  <c r="O534" i="33"/>
  <c r="O535" i="33"/>
  <c r="O536" i="33"/>
  <c r="O537" i="33"/>
  <c r="O538" i="33"/>
  <c r="O539" i="33"/>
  <c r="O540" i="33"/>
  <c r="O541" i="33"/>
  <c r="O542" i="33"/>
  <c r="O543" i="33"/>
  <c r="O544" i="33"/>
  <c r="O545" i="33"/>
  <c r="O546" i="33"/>
  <c r="O547" i="33"/>
  <c r="O548" i="33"/>
  <c r="O549" i="33"/>
  <c r="O550" i="33"/>
  <c r="O551" i="33"/>
  <c r="O552" i="33"/>
  <c r="O553" i="33"/>
  <c r="O554" i="33"/>
  <c r="O555" i="33"/>
  <c r="O556" i="33"/>
  <c r="O557" i="33"/>
  <c r="O558" i="33"/>
  <c r="O559" i="33"/>
  <c r="O560" i="33"/>
  <c r="O561" i="33"/>
  <c r="O562" i="33"/>
  <c r="O563" i="33"/>
  <c r="O564" i="33"/>
  <c r="O565" i="33"/>
  <c r="O566" i="33"/>
  <c r="O567" i="33"/>
  <c r="O568" i="33"/>
  <c r="O569" i="33"/>
  <c r="O570" i="33"/>
  <c r="O571" i="33"/>
  <c r="O572" i="33"/>
  <c r="O573" i="33"/>
  <c r="O574" i="33"/>
  <c r="O575" i="33"/>
  <c r="O576" i="33"/>
  <c r="O577" i="33"/>
  <c r="O578" i="33"/>
  <c r="O579" i="33"/>
  <c r="O580" i="33"/>
  <c r="O581" i="33"/>
  <c r="O582" i="33"/>
  <c r="O583" i="33"/>
  <c r="O584" i="33"/>
  <c r="O585" i="33"/>
  <c r="O586" i="33"/>
  <c r="O587" i="33"/>
  <c r="O588" i="33"/>
  <c r="O589" i="33"/>
  <c r="O590" i="33"/>
  <c r="O591" i="33"/>
  <c r="O592" i="33"/>
  <c r="O593" i="33"/>
  <c r="O594" i="33"/>
  <c r="O595" i="33"/>
  <c r="O596" i="33"/>
  <c r="O597" i="33"/>
  <c r="O598" i="33"/>
  <c r="O599" i="33"/>
  <c r="O600" i="33"/>
  <c r="O601" i="33"/>
  <c r="O602" i="33"/>
  <c r="O603" i="33"/>
  <c r="O604" i="33"/>
  <c r="O605" i="33"/>
  <c r="O606" i="33"/>
  <c r="O607" i="33"/>
  <c r="O608" i="33"/>
  <c r="O609" i="33"/>
  <c r="O610" i="33"/>
  <c r="O611" i="33"/>
  <c r="O612" i="33"/>
  <c r="O613" i="33"/>
  <c r="O614" i="33"/>
  <c r="O615" i="33"/>
  <c r="O616" i="33"/>
  <c r="O617" i="33"/>
  <c r="O618" i="33"/>
  <c r="O619" i="33"/>
  <c r="O620" i="33"/>
  <c r="O621" i="33"/>
  <c r="O622" i="33"/>
  <c r="O623" i="33"/>
  <c r="O624" i="33"/>
  <c r="O625" i="33"/>
  <c r="O626" i="33"/>
  <c r="O627" i="33"/>
  <c r="O628" i="33"/>
  <c r="O629" i="33"/>
  <c r="O630" i="33"/>
  <c r="O631" i="33"/>
  <c r="O632" i="33"/>
  <c r="O633" i="33"/>
  <c r="O634" i="33"/>
  <c r="O635" i="33"/>
  <c r="O636" i="33"/>
  <c r="O637" i="33"/>
  <c r="O638" i="33"/>
  <c r="O639" i="33"/>
  <c r="O640" i="33"/>
  <c r="O641" i="33"/>
  <c r="O642" i="33"/>
  <c r="O643" i="33"/>
  <c r="O644" i="33"/>
  <c r="O645" i="33"/>
  <c r="O646" i="33"/>
  <c r="O647" i="33"/>
  <c r="O648" i="33"/>
  <c r="O649" i="33"/>
  <c r="O650" i="33"/>
  <c r="O651" i="33"/>
  <c r="O652" i="33"/>
  <c r="O653" i="33"/>
  <c r="O654" i="33"/>
  <c r="O655" i="33"/>
  <c r="O656" i="33"/>
  <c r="O657" i="33"/>
  <c r="O658" i="33"/>
  <c r="O659" i="33"/>
  <c r="O660" i="33"/>
  <c r="O661" i="33"/>
  <c r="O662" i="33"/>
  <c r="O663" i="33"/>
  <c r="O664" i="33"/>
  <c r="O665" i="33"/>
  <c r="O666" i="33"/>
  <c r="O667" i="33"/>
  <c r="O668" i="33"/>
  <c r="O669" i="33"/>
  <c r="O670" i="33"/>
  <c r="O671" i="33"/>
  <c r="O672" i="33"/>
  <c r="O673" i="33"/>
  <c r="O674" i="33"/>
  <c r="O675" i="33"/>
  <c r="O676" i="33"/>
  <c r="O677" i="33"/>
  <c r="O678" i="33"/>
  <c r="O679" i="33"/>
  <c r="O680" i="33"/>
  <c r="O681" i="33"/>
  <c r="O682" i="33"/>
  <c r="O683" i="33"/>
  <c r="O684" i="33"/>
  <c r="O685" i="33"/>
  <c r="O686" i="33"/>
  <c r="O687" i="33"/>
  <c r="O688" i="33"/>
  <c r="O689" i="33"/>
  <c r="O690" i="33"/>
  <c r="O691" i="33"/>
  <c r="O692" i="33"/>
  <c r="O693" i="33"/>
  <c r="O694" i="33"/>
  <c r="O695" i="33"/>
  <c r="O696" i="33"/>
  <c r="O697" i="33"/>
  <c r="O698" i="33"/>
  <c r="O699" i="33"/>
  <c r="O700" i="33"/>
  <c r="O701" i="33"/>
  <c r="O702" i="33"/>
  <c r="O703" i="33"/>
  <c r="O704" i="33"/>
  <c r="O705" i="33"/>
  <c r="O706" i="33"/>
  <c r="O707" i="33"/>
  <c r="O708" i="33"/>
  <c r="O709" i="33"/>
  <c r="O710" i="33"/>
  <c r="O711" i="33"/>
  <c r="O712" i="33"/>
  <c r="O713" i="33"/>
  <c r="O714" i="33"/>
  <c r="O715" i="33"/>
  <c r="O716" i="33"/>
  <c r="O717" i="33"/>
  <c r="O718" i="33"/>
  <c r="O719" i="33"/>
  <c r="O720" i="33"/>
  <c r="O721" i="33"/>
  <c r="O722" i="33"/>
  <c r="O723" i="33"/>
  <c r="O724" i="33"/>
  <c r="O725" i="33"/>
  <c r="O726" i="33"/>
  <c r="O727" i="33"/>
  <c r="O728" i="33"/>
  <c r="O729" i="33"/>
  <c r="O730" i="33"/>
  <c r="O731" i="33"/>
  <c r="O732" i="33"/>
  <c r="O733" i="33"/>
  <c r="O734" i="33"/>
  <c r="O735" i="33"/>
  <c r="O736" i="33"/>
  <c r="O737" i="33"/>
  <c r="O738" i="33"/>
  <c r="O739" i="33"/>
  <c r="O740" i="33"/>
  <c r="O741" i="33"/>
  <c r="O742" i="33"/>
  <c r="O743" i="33"/>
  <c r="O744" i="33"/>
  <c r="O745" i="33"/>
  <c r="O746" i="33"/>
  <c r="O747" i="33"/>
  <c r="O748" i="33"/>
  <c r="O749" i="33"/>
  <c r="O750" i="33"/>
  <c r="O751" i="33"/>
  <c r="O752" i="33"/>
  <c r="O753" i="33"/>
  <c r="O754" i="33"/>
  <c r="O755" i="33"/>
  <c r="O756" i="33"/>
  <c r="O757" i="33"/>
  <c r="O758" i="33"/>
  <c r="O759" i="33"/>
  <c r="O760" i="33"/>
  <c r="O761" i="33"/>
  <c r="O762" i="33"/>
  <c r="O763" i="33"/>
  <c r="O764" i="33"/>
  <c r="O765" i="33"/>
  <c r="O766" i="33"/>
  <c r="O767" i="33"/>
  <c r="O768" i="33"/>
  <c r="O769" i="33"/>
  <c r="O770" i="33"/>
  <c r="O771" i="33"/>
  <c r="O772" i="33"/>
  <c r="O773" i="33"/>
  <c r="O774" i="33"/>
  <c r="O775" i="33"/>
  <c r="O776" i="33"/>
  <c r="O777" i="33"/>
  <c r="O778" i="33"/>
  <c r="O779" i="33"/>
  <c r="O780" i="33"/>
  <c r="O781" i="33"/>
  <c r="O782" i="33"/>
  <c r="O783" i="33"/>
  <c r="O784" i="33"/>
  <c r="O785" i="33"/>
  <c r="O786" i="33"/>
  <c r="O787" i="33"/>
  <c r="O788" i="33"/>
  <c r="O789" i="33"/>
  <c r="O790" i="33"/>
  <c r="O791" i="33"/>
  <c r="O792" i="33"/>
  <c r="O793" i="33"/>
  <c r="O794" i="33"/>
  <c r="O795" i="33"/>
  <c r="O796" i="33"/>
  <c r="O797" i="33"/>
  <c r="O798" i="33"/>
  <c r="O799" i="33"/>
  <c r="O800" i="33"/>
  <c r="O801" i="33"/>
  <c r="O802" i="33"/>
  <c r="O803" i="33"/>
  <c r="O804" i="33"/>
  <c r="O805" i="33"/>
  <c r="O806" i="33"/>
  <c r="O807" i="33"/>
  <c r="O808" i="33"/>
  <c r="O809" i="33"/>
  <c r="O810" i="33"/>
  <c r="O811" i="33"/>
  <c r="O812" i="33"/>
  <c r="O813" i="33"/>
  <c r="O814" i="33"/>
  <c r="O815" i="33"/>
  <c r="O816" i="33"/>
  <c r="O817" i="33"/>
  <c r="O818" i="33"/>
  <c r="O819" i="33"/>
  <c r="O820" i="33"/>
  <c r="O821" i="33"/>
  <c r="O822" i="33"/>
  <c r="O823" i="33"/>
  <c r="O824" i="33"/>
  <c r="O825" i="33"/>
  <c r="O826" i="33"/>
  <c r="O827" i="33"/>
  <c r="O828" i="33"/>
  <c r="O829" i="33"/>
  <c r="O830" i="33"/>
  <c r="O831" i="33"/>
  <c r="O832" i="33"/>
  <c r="O833" i="33"/>
  <c r="O834" i="33"/>
  <c r="O835" i="33"/>
  <c r="O836" i="33"/>
  <c r="O837" i="33"/>
  <c r="O838" i="33"/>
  <c r="O839" i="33"/>
  <c r="O840" i="33"/>
  <c r="O841" i="33"/>
  <c r="O842" i="33"/>
  <c r="O843" i="33"/>
  <c r="O844" i="33"/>
  <c r="O845" i="33"/>
  <c r="O846" i="33"/>
  <c r="O847" i="33"/>
  <c r="O848" i="33"/>
  <c r="O849" i="33"/>
  <c r="O850" i="33"/>
  <c r="O851" i="33"/>
  <c r="O852" i="33"/>
  <c r="O853" i="33"/>
  <c r="O854" i="33"/>
  <c r="O855" i="33"/>
  <c r="O856" i="33"/>
  <c r="O857" i="33"/>
  <c r="O858" i="33"/>
  <c r="O859" i="33"/>
  <c r="O860" i="33"/>
  <c r="O861" i="33"/>
  <c r="O862" i="33"/>
  <c r="O863" i="33"/>
  <c r="O864" i="33"/>
  <c r="O865" i="33"/>
  <c r="O866" i="33"/>
  <c r="O867" i="33"/>
  <c r="O868" i="33"/>
  <c r="O869" i="33"/>
  <c r="O870" i="33"/>
  <c r="O871" i="33"/>
  <c r="O872" i="33"/>
  <c r="O873" i="33"/>
  <c r="O874" i="33"/>
  <c r="O875" i="33"/>
  <c r="O876" i="33"/>
  <c r="O877" i="33"/>
  <c r="O878" i="33"/>
  <c r="O879" i="33"/>
  <c r="O880" i="33"/>
  <c r="O881" i="33"/>
  <c r="O882" i="33"/>
  <c r="O883" i="33"/>
  <c r="O884" i="33"/>
  <c r="O885" i="33"/>
  <c r="O886" i="33"/>
  <c r="O887" i="33"/>
  <c r="O888" i="33"/>
  <c r="O889" i="33"/>
  <c r="O890" i="33"/>
  <c r="O891" i="33"/>
  <c r="O892" i="33"/>
  <c r="O893" i="33"/>
  <c r="O894" i="33"/>
  <c r="O895" i="33"/>
  <c r="O896" i="33"/>
  <c r="O897" i="33"/>
  <c r="O898" i="33"/>
  <c r="O899" i="33"/>
  <c r="O900" i="33"/>
  <c r="O901" i="33"/>
  <c r="O902" i="33"/>
  <c r="O903" i="33"/>
  <c r="O904" i="33"/>
  <c r="O905" i="33"/>
  <c r="O906" i="33"/>
  <c r="O907" i="33"/>
  <c r="O908" i="33"/>
  <c r="O909" i="33"/>
  <c r="O910" i="33"/>
  <c r="O911" i="33"/>
  <c r="O912" i="33"/>
  <c r="O913" i="33"/>
  <c r="O914" i="33"/>
  <c r="O915" i="33"/>
  <c r="O916" i="33"/>
  <c r="O917" i="33"/>
  <c r="O918" i="33"/>
  <c r="O919" i="33"/>
  <c r="O920" i="33"/>
  <c r="O921" i="33"/>
  <c r="O922" i="33"/>
  <c r="O923" i="33"/>
  <c r="O924" i="33"/>
  <c r="O925" i="33"/>
  <c r="O926" i="33"/>
  <c r="O927" i="33"/>
  <c r="O928" i="33"/>
  <c r="O929" i="33"/>
  <c r="O930" i="33"/>
  <c r="O931" i="33"/>
  <c r="O932" i="33"/>
  <c r="O933" i="33"/>
  <c r="O934" i="33"/>
  <c r="O935" i="33"/>
  <c r="O936" i="33"/>
  <c r="O937" i="33"/>
  <c r="O938" i="33"/>
  <c r="O939" i="33"/>
  <c r="O940" i="33"/>
  <c r="O941" i="33"/>
  <c r="O942" i="33"/>
  <c r="O943" i="33"/>
  <c r="O944" i="33"/>
  <c r="O945" i="33"/>
  <c r="O946" i="33"/>
  <c r="O947" i="33"/>
  <c r="O948" i="33"/>
  <c r="O949" i="33"/>
  <c r="O950" i="33"/>
  <c r="O951" i="33"/>
  <c r="O952" i="33"/>
  <c r="O953" i="33"/>
  <c r="O954" i="33"/>
  <c r="O955" i="33"/>
  <c r="O956" i="33"/>
  <c r="O957" i="33"/>
  <c r="O958" i="33"/>
  <c r="O959" i="33"/>
  <c r="O960" i="33"/>
  <c r="O961" i="33"/>
  <c r="O962" i="33"/>
  <c r="O963" i="33"/>
  <c r="O964" i="33"/>
  <c r="O965" i="33"/>
  <c r="O966" i="33"/>
  <c r="O967" i="33"/>
  <c r="O968" i="33"/>
  <c r="O969" i="33"/>
  <c r="O970" i="33"/>
  <c r="O971" i="33"/>
  <c r="O972" i="33"/>
  <c r="O973" i="33"/>
  <c r="O974" i="33"/>
  <c r="O975" i="33"/>
  <c r="O976" i="33"/>
  <c r="O977" i="33"/>
  <c r="O978" i="33"/>
  <c r="O979" i="33"/>
  <c r="O980" i="33"/>
  <c r="O981" i="33"/>
  <c r="O982" i="33"/>
  <c r="O983" i="33"/>
  <c r="O984" i="33"/>
  <c r="O985" i="33"/>
  <c r="O986" i="33"/>
  <c r="O987" i="33"/>
  <c r="O988" i="33"/>
  <c r="O989" i="33"/>
  <c r="O990" i="33"/>
  <c r="O991" i="33"/>
  <c r="O992" i="33"/>
  <c r="O993" i="33"/>
  <c r="O994" i="33"/>
  <c r="O995" i="33"/>
  <c r="O996" i="33"/>
  <c r="O997" i="33"/>
  <c r="O998" i="33"/>
  <c r="O999" i="33"/>
  <c r="O1000" i="33"/>
  <c r="O1001" i="33"/>
  <c r="O1002" i="33"/>
  <c r="O1003" i="33"/>
  <c r="O1004" i="33"/>
  <c r="O1005" i="33"/>
  <c r="O1006" i="33"/>
  <c r="O1007" i="33"/>
  <c r="O1008" i="33"/>
  <c r="O1009" i="33"/>
  <c r="O1010" i="33"/>
  <c r="O1011" i="33"/>
  <c r="O1012" i="33"/>
  <c r="O1013" i="33"/>
  <c r="O1014" i="33"/>
  <c r="O1015" i="33"/>
  <c r="O1016" i="33"/>
  <c r="O1017" i="33"/>
  <c r="O1018" i="33"/>
  <c r="O1019" i="33"/>
  <c r="O1020" i="33"/>
  <c r="O1021" i="33"/>
  <c r="O1022" i="33"/>
  <c r="O1023" i="33"/>
  <c r="O1024" i="33"/>
  <c r="O1025" i="33"/>
  <c r="O1026" i="33"/>
  <c r="O1027" i="33"/>
  <c r="O1028" i="33"/>
  <c r="O1029" i="33"/>
  <c r="O1030" i="33"/>
  <c r="O1031" i="33"/>
  <c r="O1032" i="33"/>
  <c r="O1033" i="33"/>
  <c r="O1034" i="33"/>
  <c r="O1035" i="33"/>
  <c r="O1036" i="33"/>
  <c r="O1037" i="33"/>
  <c r="O1038" i="33"/>
  <c r="O1039" i="33"/>
  <c r="O1040" i="33"/>
  <c r="O1041" i="33"/>
  <c r="O1042" i="33"/>
  <c r="O1043" i="33"/>
  <c r="O1044" i="33"/>
  <c r="O1045" i="33"/>
  <c r="O1046" i="33"/>
  <c r="O1047" i="33"/>
  <c r="O1048" i="33"/>
  <c r="O1049" i="33"/>
  <c r="O1050" i="33"/>
  <c r="O1051" i="33"/>
  <c r="O1052" i="33"/>
  <c r="O1053" i="33"/>
  <c r="O1054" i="33"/>
  <c r="O1055" i="33"/>
  <c r="O1056" i="33"/>
  <c r="O1057" i="33"/>
  <c r="O1058" i="33"/>
  <c r="O1059" i="33"/>
  <c r="O1060" i="33"/>
  <c r="O1061" i="33"/>
  <c r="O1062" i="33"/>
  <c r="O1063" i="33"/>
  <c r="O1064" i="33"/>
  <c r="O1065" i="33"/>
  <c r="O1066" i="33"/>
  <c r="O1067" i="33"/>
  <c r="O1068" i="33"/>
  <c r="O1069" i="33"/>
  <c r="O1070" i="33"/>
  <c r="O1071" i="33"/>
  <c r="O1072" i="33"/>
  <c r="O1073" i="33"/>
  <c r="O1074" i="33"/>
  <c r="O1075" i="33"/>
  <c r="O1076" i="33"/>
  <c r="O1077" i="33"/>
  <c r="O1078" i="33"/>
  <c r="O1079" i="33"/>
  <c r="O1080" i="33"/>
  <c r="O1081" i="33"/>
  <c r="O1082" i="33"/>
  <c r="O1083" i="33"/>
  <c r="O1084" i="33"/>
  <c r="O1085" i="33"/>
  <c r="O1086" i="33"/>
  <c r="Q187" i="33"/>
  <c r="P187" i="33"/>
  <c r="K2" i="33"/>
  <c r="Q192" i="33"/>
  <c r="P297" i="33"/>
  <c r="K308" i="33"/>
  <c r="N308" i="33" s="1"/>
  <c r="K309" i="33"/>
  <c r="N309" i="33" s="1"/>
  <c r="K310" i="33"/>
  <c r="N310" i="33" s="1"/>
  <c r="K311" i="33"/>
  <c r="N311" i="33" s="1"/>
  <c r="K312" i="33"/>
  <c r="N312" i="33" s="1"/>
  <c r="P308" i="33"/>
  <c r="P309" i="33"/>
  <c r="P310" i="33"/>
  <c r="P311" i="33"/>
  <c r="P312" i="33"/>
  <c r="Q308" i="33"/>
  <c r="Q309" i="33"/>
  <c r="Q310" i="33"/>
  <c r="Q311" i="33"/>
  <c r="Q312" i="33"/>
  <c r="R308" i="33"/>
  <c r="R309" i="33"/>
  <c r="R310" i="33"/>
  <c r="R311" i="33"/>
  <c r="R312" i="33"/>
  <c r="S308" i="33"/>
  <c r="S309" i="33"/>
  <c r="S310" i="33"/>
  <c r="S311" i="33"/>
  <c r="S312" i="33"/>
  <c r="T308" i="33"/>
  <c r="T309" i="33"/>
  <c r="T310" i="33"/>
  <c r="T311" i="33"/>
  <c r="T312" i="33"/>
  <c r="K329" i="33"/>
  <c r="N329" i="33" s="1"/>
  <c r="K330" i="33"/>
  <c r="N330" i="33" s="1"/>
  <c r="K331" i="33"/>
  <c r="N331" i="33" s="1"/>
  <c r="K192" i="33"/>
  <c r="N192" i="33" s="1"/>
  <c r="K185" i="33"/>
  <c r="N185" i="33" s="1"/>
  <c r="P329" i="33"/>
  <c r="P330" i="33"/>
  <c r="P331" i="33"/>
  <c r="P192" i="33"/>
  <c r="P185" i="33"/>
  <c r="Q329" i="33"/>
  <c r="Q330" i="33"/>
  <c r="Q331" i="33"/>
  <c r="Q185" i="33"/>
  <c r="K348" i="33"/>
  <c r="N348" i="33" s="1"/>
  <c r="K349" i="33"/>
  <c r="N349" i="33" s="1"/>
  <c r="K154" i="33"/>
  <c r="N154" i="33" s="1"/>
  <c r="K124" i="33"/>
  <c r="N124" i="33" s="1"/>
  <c r="K129" i="33"/>
  <c r="N129" i="33" s="1"/>
  <c r="P348" i="33"/>
  <c r="P349" i="33"/>
  <c r="P154" i="33"/>
  <c r="P124" i="33"/>
  <c r="P129" i="33"/>
  <c r="Q348" i="33"/>
  <c r="Q349" i="33"/>
  <c r="Q154" i="33"/>
  <c r="Q124" i="33"/>
  <c r="Q129" i="33"/>
  <c r="K367" i="33"/>
  <c r="N367" i="33" s="1"/>
  <c r="K164" i="33"/>
  <c r="N164" i="33" s="1"/>
  <c r="K118" i="33"/>
  <c r="N118" i="33" s="1"/>
  <c r="K142" i="33"/>
  <c r="N142" i="33" s="1"/>
  <c r="K184" i="33"/>
  <c r="N184" i="33" s="1"/>
  <c r="P367" i="33"/>
  <c r="P164" i="33"/>
  <c r="P118" i="33"/>
  <c r="P142" i="33"/>
  <c r="P184" i="33"/>
  <c r="Q367" i="33"/>
  <c r="Q164" i="33"/>
  <c r="Q118" i="33"/>
  <c r="Q142" i="33"/>
  <c r="Q184" i="33"/>
  <c r="K385" i="33"/>
  <c r="N385" i="33" s="1"/>
  <c r="K186" i="33"/>
  <c r="N186" i="33" s="1"/>
  <c r="K174" i="33"/>
  <c r="N174" i="33" s="1"/>
  <c r="K166" i="33"/>
  <c r="N166" i="33" s="1"/>
  <c r="K179" i="33"/>
  <c r="N179" i="33" s="1"/>
  <c r="P385" i="33"/>
  <c r="P186" i="33"/>
  <c r="P174" i="33"/>
  <c r="P166" i="33"/>
  <c r="P179" i="33"/>
  <c r="Q385" i="33"/>
  <c r="Q186" i="33"/>
  <c r="Q174" i="33"/>
  <c r="Q166" i="33"/>
  <c r="Q179" i="33"/>
  <c r="Q1086" i="33"/>
  <c r="P1086" i="33"/>
  <c r="K1086" i="33"/>
  <c r="N1086" i="33" s="1"/>
  <c r="Q1085" i="33"/>
  <c r="P1085" i="33"/>
  <c r="K1085" i="33"/>
  <c r="N1085" i="33" s="1"/>
  <c r="Q1084" i="33"/>
  <c r="P1084" i="33"/>
  <c r="K1084" i="33"/>
  <c r="N1084" i="33" s="1"/>
  <c r="Q1083" i="33"/>
  <c r="P1083" i="33"/>
  <c r="K1083" i="33"/>
  <c r="N1083" i="33" s="1"/>
  <c r="Q1082" i="33"/>
  <c r="P1082" i="33"/>
  <c r="K1082" i="33"/>
  <c r="N1082" i="33" s="1"/>
  <c r="Q1081" i="33"/>
  <c r="P1081" i="33"/>
  <c r="K1081" i="33"/>
  <c r="N1081" i="33" s="1"/>
  <c r="Q1080" i="33"/>
  <c r="P1080" i="33"/>
  <c r="K1080" i="33"/>
  <c r="N1080" i="33" s="1"/>
  <c r="Q1079" i="33"/>
  <c r="P1079" i="33"/>
  <c r="K1079" i="33"/>
  <c r="N1079" i="33" s="1"/>
  <c r="Q1078" i="33"/>
  <c r="P1078" i="33"/>
  <c r="K1078" i="33"/>
  <c r="N1078" i="33" s="1"/>
  <c r="Q1077" i="33"/>
  <c r="P1077" i="33"/>
  <c r="K1077" i="33"/>
  <c r="N1077" i="33" s="1"/>
  <c r="Q1076" i="33"/>
  <c r="P1076" i="33"/>
  <c r="K1076" i="33"/>
  <c r="N1076" i="33" s="1"/>
  <c r="Q1075" i="33"/>
  <c r="P1075" i="33"/>
  <c r="K1075" i="33"/>
  <c r="N1075" i="33" s="1"/>
  <c r="Q1074" i="33"/>
  <c r="P1074" i="33"/>
  <c r="K1074" i="33"/>
  <c r="N1074" i="33" s="1"/>
  <c r="Q1073" i="33"/>
  <c r="P1073" i="33"/>
  <c r="K1073" i="33"/>
  <c r="N1073" i="33" s="1"/>
  <c r="Q1072" i="33"/>
  <c r="P1072" i="33"/>
  <c r="K1072" i="33"/>
  <c r="N1072" i="33" s="1"/>
  <c r="Q1071" i="33"/>
  <c r="P1071" i="33"/>
  <c r="K1071" i="33"/>
  <c r="N1071" i="33" s="1"/>
  <c r="Q1070" i="33"/>
  <c r="P1070" i="33"/>
  <c r="K1070" i="33"/>
  <c r="N1070" i="33" s="1"/>
  <c r="Q1069" i="33"/>
  <c r="P1069" i="33"/>
  <c r="K1069" i="33"/>
  <c r="N1069" i="33" s="1"/>
  <c r="Q1068" i="33"/>
  <c r="P1068" i="33"/>
  <c r="K1068" i="33"/>
  <c r="N1068" i="33" s="1"/>
  <c r="Q1067" i="33"/>
  <c r="P1067" i="33"/>
  <c r="K1067" i="33"/>
  <c r="N1067" i="33" s="1"/>
  <c r="Q1066" i="33"/>
  <c r="P1066" i="33"/>
  <c r="K1066" i="33"/>
  <c r="N1066" i="33" s="1"/>
  <c r="Q1065" i="33"/>
  <c r="P1065" i="33"/>
  <c r="K1065" i="33"/>
  <c r="N1065" i="33" s="1"/>
  <c r="Q1064" i="33"/>
  <c r="P1064" i="33"/>
  <c r="K1064" i="33"/>
  <c r="N1064" i="33" s="1"/>
  <c r="Q1063" i="33"/>
  <c r="P1063" i="33"/>
  <c r="K1063" i="33"/>
  <c r="N1063" i="33" s="1"/>
  <c r="Q1062" i="33"/>
  <c r="P1062" i="33"/>
  <c r="K1062" i="33"/>
  <c r="N1062" i="33" s="1"/>
  <c r="Q1061" i="33"/>
  <c r="P1061" i="33"/>
  <c r="K1061" i="33"/>
  <c r="N1061" i="33" s="1"/>
  <c r="Q1060" i="33"/>
  <c r="P1060" i="33"/>
  <c r="K1060" i="33"/>
  <c r="N1060" i="33" s="1"/>
  <c r="Q1059" i="33"/>
  <c r="P1059" i="33"/>
  <c r="K1059" i="33"/>
  <c r="N1059" i="33" s="1"/>
  <c r="Q1058" i="33"/>
  <c r="P1058" i="33"/>
  <c r="K1058" i="33"/>
  <c r="N1058" i="33" s="1"/>
  <c r="Q1057" i="33"/>
  <c r="P1057" i="33"/>
  <c r="K1057" i="33"/>
  <c r="N1057" i="33" s="1"/>
  <c r="Q1056" i="33"/>
  <c r="P1056" i="33"/>
  <c r="K1056" i="33"/>
  <c r="N1056" i="33" s="1"/>
  <c r="Q1055" i="33"/>
  <c r="P1055" i="33"/>
  <c r="K1055" i="33"/>
  <c r="N1055" i="33" s="1"/>
  <c r="Q1054" i="33"/>
  <c r="P1054" i="33"/>
  <c r="K1054" i="33"/>
  <c r="N1054" i="33" s="1"/>
  <c r="Q1053" i="33"/>
  <c r="P1053" i="33"/>
  <c r="K1053" i="33"/>
  <c r="N1053" i="33" s="1"/>
  <c r="Q1052" i="33"/>
  <c r="P1052" i="33"/>
  <c r="K1052" i="33"/>
  <c r="N1052" i="33" s="1"/>
  <c r="Q1051" i="33"/>
  <c r="P1051" i="33"/>
  <c r="K1051" i="33"/>
  <c r="N1051" i="33" s="1"/>
  <c r="Q1050" i="33"/>
  <c r="P1050" i="33"/>
  <c r="K1050" i="33"/>
  <c r="N1050" i="33" s="1"/>
  <c r="Q1049" i="33"/>
  <c r="P1049" i="33"/>
  <c r="K1049" i="33"/>
  <c r="N1049" i="33" s="1"/>
  <c r="Q1048" i="33"/>
  <c r="P1048" i="33"/>
  <c r="K1048" i="33"/>
  <c r="N1048" i="33" s="1"/>
  <c r="Q1047" i="33"/>
  <c r="P1047" i="33"/>
  <c r="K1047" i="33"/>
  <c r="N1047" i="33" s="1"/>
  <c r="Q1046" i="33"/>
  <c r="P1046" i="33"/>
  <c r="K1046" i="33"/>
  <c r="N1046" i="33" s="1"/>
  <c r="Q1045" i="33"/>
  <c r="P1045" i="33"/>
  <c r="K1045" i="33"/>
  <c r="N1045" i="33" s="1"/>
  <c r="Q1044" i="33"/>
  <c r="P1044" i="33"/>
  <c r="K1044" i="33"/>
  <c r="N1044" i="33" s="1"/>
  <c r="Q1043" i="33"/>
  <c r="P1043" i="33"/>
  <c r="K1043" i="33"/>
  <c r="N1043" i="33" s="1"/>
  <c r="Q1042" i="33"/>
  <c r="P1042" i="33"/>
  <c r="K1042" i="33"/>
  <c r="N1042" i="33" s="1"/>
  <c r="Q1041" i="33"/>
  <c r="P1041" i="33"/>
  <c r="K1041" i="33"/>
  <c r="N1041" i="33" s="1"/>
  <c r="Q1040" i="33"/>
  <c r="P1040" i="33"/>
  <c r="K1040" i="33"/>
  <c r="N1040" i="33" s="1"/>
  <c r="Q1039" i="33"/>
  <c r="P1039" i="33"/>
  <c r="K1039" i="33"/>
  <c r="N1039" i="33" s="1"/>
  <c r="Q1038" i="33"/>
  <c r="P1038" i="33"/>
  <c r="K1038" i="33"/>
  <c r="N1038" i="33" s="1"/>
  <c r="Q1037" i="33"/>
  <c r="P1037" i="33"/>
  <c r="K1037" i="33"/>
  <c r="N1037" i="33" s="1"/>
  <c r="Q1036" i="33"/>
  <c r="P1036" i="33"/>
  <c r="K1036" i="33"/>
  <c r="N1036" i="33" s="1"/>
  <c r="Q1035" i="33"/>
  <c r="P1035" i="33"/>
  <c r="K1035" i="33"/>
  <c r="N1035" i="33" s="1"/>
  <c r="Q1034" i="33"/>
  <c r="P1034" i="33"/>
  <c r="K1034" i="33"/>
  <c r="N1034" i="33" s="1"/>
  <c r="Q1033" i="33"/>
  <c r="P1033" i="33"/>
  <c r="K1033" i="33"/>
  <c r="N1033" i="33" s="1"/>
  <c r="Q1032" i="33"/>
  <c r="P1032" i="33"/>
  <c r="K1032" i="33"/>
  <c r="N1032" i="33" s="1"/>
  <c r="Q1031" i="33"/>
  <c r="P1031" i="33"/>
  <c r="K1031" i="33"/>
  <c r="N1031" i="33" s="1"/>
  <c r="Q1030" i="33"/>
  <c r="P1030" i="33"/>
  <c r="K1030" i="33"/>
  <c r="N1030" i="33" s="1"/>
  <c r="Q1029" i="33"/>
  <c r="P1029" i="33"/>
  <c r="K1029" i="33"/>
  <c r="N1029" i="33" s="1"/>
  <c r="Q1028" i="33"/>
  <c r="P1028" i="33"/>
  <c r="K1028" i="33"/>
  <c r="N1028" i="33" s="1"/>
  <c r="Q1027" i="33"/>
  <c r="P1027" i="33"/>
  <c r="K1027" i="33"/>
  <c r="N1027" i="33" s="1"/>
  <c r="Q1026" i="33"/>
  <c r="P1026" i="33"/>
  <c r="K1026" i="33"/>
  <c r="N1026" i="33" s="1"/>
  <c r="Q1025" i="33"/>
  <c r="P1025" i="33"/>
  <c r="K1025" i="33"/>
  <c r="N1025" i="33" s="1"/>
  <c r="Q1024" i="33"/>
  <c r="P1024" i="33"/>
  <c r="K1024" i="33"/>
  <c r="N1024" i="33" s="1"/>
  <c r="Q1023" i="33"/>
  <c r="P1023" i="33"/>
  <c r="K1023" i="33"/>
  <c r="N1023" i="33" s="1"/>
  <c r="Q1022" i="33"/>
  <c r="P1022" i="33"/>
  <c r="K1022" i="33"/>
  <c r="N1022" i="33" s="1"/>
  <c r="Q1021" i="33"/>
  <c r="P1021" i="33"/>
  <c r="K1021" i="33"/>
  <c r="N1021" i="33" s="1"/>
  <c r="Q1020" i="33"/>
  <c r="P1020" i="33"/>
  <c r="K1020" i="33"/>
  <c r="N1020" i="33" s="1"/>
  <c r="Q1019" i="33"/>
  <c r="P1019" i="33"/>
  <c r="K1019" i="33"/>
  <c r="N1019" i="33" s="1"/>
  <c r="T1018" i="33"/>
  <c r="S1018" i="33"/>
  <c r="R1018" i="33"/>
  <c r="Q1018" i="33"/>
  <c r="P1018" i="33"/>
  <c r="K1018" i="33"/>
  <c r="N1018" i="33" s="1"/>
  <c r="T1017" i="33"/>
  <c r="S1017" i="33"/>
  <c r="R1017" i="33"/>
  <c r="Q1017" i="33"/>
  <c r="P1017" i="33"/>
  <c r="K1017" i="33"/>
  <c r="N1017" i="33" s="1"/>
  <c r="T1016" i="33"/>
  <c r="S1016" i="33"/>
  <c r="R1016" i="33"/>
  <c r="Q1016" i="33"/>
  <c r="P1016" i="33"/>
  <c r="K1016" i="33"/>
  <c r="N1016" i="33" s="1"/>
  <c r="T1015" i="33"/>
  <c r="S1015" i="33"/>
  <c r="R1015" i="33"/>
  <c r="Q1015" i="33"/>
  <c r="P1015" i="33"/>
  <c r="K1015" i="33"/>
  <c r="N1015" i="33" s="1"/>
  <c r="T1014" i="33"/>
  <c r="S1014" i="33"/>
  <c r="R1014" i="33"/>
  <c r="Q1014" i="33"/>
  <c r="P1014" i="33"/>
  <c r="K1014" i="33"/>
  <c r="N1014" i="33" s="1"/>
  <c r="T1013" i="33"/>
  <c r="S1013" i="33"/>
  <c r="R1013" i="33"/>
  <c r="Q1013" i="33"/>
  <c r="P1013" i="33"/>
  <c r="K1013" i="33"/>
  <c r="N1013" i="33" s="1"/>
  <c r="T1012" i="33"/>
  <c r="S1012" i="33"/>
  <c r="R1012" i="33"/>
  <c r="Q1012" i="33"/>
  <c r="P1012" i="33"/>
  <c r="K1012" i="33"/>
  <c r="N1012" i="33" s="1"/>
  <c r="T1011" i="33"/>
  <c r="S1011" i="33"/>
  <c r="R1011" i="33"/>
  <c r="Q1011" i="33"/>
  <c r="P1011" i="33"/>
  <c r="K1011" i="33"/>
  <c r="N1011" i="33" s="1"/>
  <c r="T1010" i="33"/>
  <c r="S1010" i="33"/>
  <c r="R1010" i="33"/>
  <c r="Q1010" i="33"/>
  <c r="P1010" i="33"/>
  <c r="K1010" i="33"/>
  <c r="N1010" i="33" s="1"/>
  <c r="T1009" i="33"/>
  <c r="S1009" i="33"/>
  <c r="R1009" i="33"/>
  <c r="Q1009" i="33"/>
  <c r="P1009" i="33"/>
  <c r="K1009" i="33"/>
  <c r="N1009" i="33" s="1"/>
  <c r="T1008" i="33"/>
  <c r="S1008" i="33"/>
  <c r="R1008" i="33"/>
  <c r="Q1008" i="33"/>
  <c r="P1008" i="33"/>
  <c r="K1008" i="33"/>
  <c r="N1008" i="33" s="1"/>
  <c r="T1007" i="33"/>
  <c r="S1007" i="33"/>
  <c r="R1007" i="33"/>
  <c r="Q1007" i="33"/>
  <c r="P1007" i="33"/>
  <c r="K1007" i="33"/>
  <c r="N1007" i="33" s="1"/>
  <c r="T1006" i="33"/>
  <c r="S1006" i="33"/>
  <c r="R1006" i="33"/>
  <c r="Q1006" i="33"/>
  <c r="P1006" i="33"/>
  <c r="K1006" i="33"/>
  <c r="N1006" i="33" s="1"/>
  <c r="T1005" i="33"/>
  <c r="S1005" i="33"/>
  <c r="R1005" i="33"/>
  <c r="Q1005" i="33"/>
  <c r="P1005" i="33"/>
  <c r="K1005" i="33"/>
  <c r="N1005" i="33" s="1"/>
  <c r="T1004" i="33"/>
  <c r="S1004" i="33"/>
  <c r="R1004" i="33"/>
  <c r="Q1004" i="33"/>
  <c r="P1004" i="33"/>
  <c r="K1004" i="33"/>
  <c r="N1004" i="33" s="1"/>
  <c r="T1003" i="33"/>
  <c r="S1003" i="33"/>
  <c r="R1003" i="33"/>
  <c r="Q1003" i="33"/>
  <c r="P1003" i="33"/>
  <c r="K1003" i="33"/>
  <c r="N1003" i="33" s="1"/>
  <c r="T1002" i="33"/>
  <c r="S1002" i="33"/>
  <c r="R1002" i="33"/>
  <c r="Q1002" i="33"/>
  <c r="P1002" i="33"/>
  <c r="K1002" i="33"/>
  <c r="N1002" i="33" s="1"/>
  <c r="Q1001" i="33"/>
  <c r="P1001" i="33"/>
  <c r="K1001" i="33"/>
  <c r="N1001" i="33" s="1"/>
  <c r="Q1000" i="33"/>
  <c r="P1000" i="33"/>
  <c r="K1000" i="33"/>
  <c r="N1000" i="33" s="1"/>
  <c r="Q999" i="33"/>
  <c r="P999" i="33"/>
  <c r="K999" i="33"/>
  <c r="N999" i="33" s="1"/>
  <c r="Q998" i="33"/>
  <c r="P998" i="33"/>
  <c r="K998" i="33"/>
  <c r="N998" i="33" s="1"/>
  <c r="Q997" i="33"/>
  <c r="P997" i="33"/>
  <c r="K997" i="33"/>
  <c r="N997" i="33" s="1"/>
  <c r="Q996" i="33"/>
  <c r="P996" i="33"/>
  <c r="K996" i="33"/>
  <c r="N996" i="33" s="1"/>
  <c r="Q995" i="33"/>
  <c r="P995" i="33"/>
  <c r="K995" i="33"/>
  <c r="N995" i="33" s="1"/>
  <c r="Q994" i="33"/>
  <c r="P994" i="33"/>
  <c r="K994" i="33"/>
  <c r="N994" i="33" s="1"/>
  <c r="Q993" i="33"/>
  <c r="P993" i="33"/>
  <c r="K993" i="33"/>
  <c r="N993" i="33" s="1"/>
  <c r="Q992" i="33"/>
  <c r="P992" i="33"/>
  <c r="K992" i="33"/>
  <c r="N992" i="33" s="1"/>
  <c r="Q991" i="33"/>
  <c r="P991" i="33"/>
  <c r="K991" i="33"/>
  <c r="N991" i="33" s="1"/>
  <c r="Q990" i="33"/>
  <c r="P990" i="33"/>
  <c r="K990" i="33"/>
  <c r="N990" i="33" s="1"/>
  <c r="Q989" i="33"/>
  <c r="P989" i="33"/>
  <c r="K989" i="33"/>
  <c r="N989" i="33" s="1"/>
  <c r="Q988" i="33"/>
  <c r="P988" i="33"/>
  <c r="K988" i="33"/>
  <c r="N988" i="33" s="1"/>
  <c r="Q987" i="33"/>
  <c r="P987" i="33"/>
  <c r="K987" i="33"/>
  <c r="N987" i="33" s="1"/>
  <c r="Q986" i="33"/>
  <c r="P986" i="33"/>
  <c r="K986" i="33"/>
  <c r="N986" i="33" s="1"/>
  <c r="Q985" i="33"/>
  <c r="P985" i="33"/>
  <c r="K985" i="33"/>
  <c r="N985" i="33" s="1"/>
  <c r="Q984" i="33"/>
  <c r="P984" i="33"/>
  <c r="K984" i="33"/>
  <c r="N984" i="33" s="1"/>
  <c r="Q983" i="33"/>
  <c r="P983" i="33"/>
  <c r="K983" i="33"/>
  <c r="N983" i="33" s="1"/>
  <c r="Q982" i="33"/>
  <c r="P982" i="33"/>
  <c r="K982" i="33"/>
  <c r="N982" i="33" s="1"/>
  <c r="Q981" i="33"/>
  <c r="P981" i="33"/>
  <c r="K981" i="33"/>
  <c r="N981" i="33" s="1"/>
  <c r="Q980" i="33"/>
  <c r="P980" i="33"/>
  <c r="K980" i="33"/>
  <c r="N980" i="33" s="1"/>
  <c r="Q979" i="33"/>
  <c r="P979" i="33"/>
  <c r="K979" i="33"/>
  <c r="N979" i="33" s="1"/>
  <c r="Q978" i="33"/>
  <c r="P978" i="33"/>
  <c r="K978" i="33"/>
  <c r="N978" i="33" s="1"/>
  <c r="Q977" i="33"/>
  <c r="P977" i="33"/>
  <c r="K977" i="33"/>
  <c r="N977" i="33" s="1"/>
  <c r="Q976" i="33"/>
  <c r="P976" i="33"/>
  <c r="K976" i="33"/>
  <c r="N976" i="33" s="1"/>
  <c r="Q975" i="33"/>
  <c r="P975" i="33"/>
  <c r="K975" i="33"/>
  <c r="N975" i="33" s="1"/>
  <c r="Q974" i="33"/>
  <c r="P974" i="33"/>
  <c r="K974" i="33"/>
  <c r="N974" i="33" s="1"/>
  <c r="Q973" i="33"/>
  <c r="P973" i="33"/>
  <c r="K973" i="33"/>
  <c r="N973" i="33" s="1"/>
  <c r="Q972" i="33"/>
  <c r="P972" i="33"/>
  <c r="K972" i="33"/>
  <c r="N972" i="33" s="1"/>
  <c r="Q971" i="33"/>
  <c r="U971" i="33" s="1"/>
  <c r="P971" i="33"/>
  <c r="K971" i="33"/>
  <c r="N971" i="33" s="1"/>
  <c r="Q970" i="33"/>
  <c r="P970" i="33"/>
  <c r="K970" i="33"/>
  <c r="N970" i="33" s="1"/>
  <c r="Q969" i="33"/>
  <c r="P969" i="33"/>
  <c r="K969" i="33"/>
  <c r="N969" i="33" s="1"/>
  <c r="Q968" i="33"/>
  <c r="P968" i="33"/>
  <c r="K968" i="33"/>
  <c r="N968" i="33" s="1"/>
  <c r="Q967" i="33"/>
  <c r="P967" i="33"/>
  <c r="K967" i="33"/>
  <c r="N967" i="33" s="1"/>
  <c r="Q966" i="33"/>
  <c r="P966" i="33"/>
  <c r="K966" i="33"/>
  <c r="N966" i="33" s="1"/>
  <c r="Q965" i="33"/>
  <c r="P965" i="33"/>
  <c r="K965" i="33"/>
  <c r="N965" i="33" s="1"/>
  <c r="Q964" i="33"/>
  <c r="P964" i="33"/>
  <c r="K964" i="33"/>
  <c r="N964" i="33" s="1"/>
  <c r="Q963" i="33"/>
  <c r="U963" i="33" s="1"/>
  <c r="P963" i="33"/>
  <c r="K963" i="33"/>
  <c r="N963" i="33" s="1"/>
  <c r="Q962" i="33"/>
  <c r="P962" i="33"/>
  <c r="K962" i="33"/>
  <c r="N962" i="33" s="1"/>
  <c r="Q961" i="33"/>
  <c r="P961" i="33"/>
  <c r="K961" i="33"/>
  <c r="N961" i="33" s="1"/>
  <c r="Q960" i="33"/>
  <c r="P960" i="33"/>
  <c r="K960" i="33"/>
  <c r="N960" i="33" s="1"/>
  <c r="Q959" i="33"/>
  <c r="P959" i="33"/>
  <c r="K959" i="33"/>
  <c r="N959" i="33" s="1"/>
  <c r="Q958" i="33"/>
  <c r="P958" i="33"/>
  <c r="K958" i="33"/>
  <c r="N958" i="33" s="1"/>
  <c r="Q957" i="33"/>
  <c r="P957" i="33"/>
  <c r="K957" i="33"/>
  <c r="N957" i="33" s="1"/>
  <c r="Q956" i="33"/>
  <c r="P956" i="33"/>
  <c r="K956" i="33"/>
  <c r="N956" i="33" s="1"/>
  <c r="Q955" i="33"/>
  <c r="U955" i="33" s="1"/>
  <c r="P955" i="33"/>
  <c r="K955" i="33"/>
  <c r="N955" i="33" s="1"/>
  <c r="Q954" i="33"/>
  <c r="P954" i="33"/>
  <c r="K954" i="33"/>
  <c r="N954" i="33" s="1"/>
  <c r="Q953" i="33"/>
  <c r="P953" i="33"/>
  <c r="K953" i="33"/>
  <c r="N953" i="33" s="1"/>
  <c r="Q952" i="33"/>
  <c r="P952" i="33"/>
  <c r="K952" i="33"/>
  <c r="N952" i="33" s="1"/>
  <c r="Q951" i="33"/>
  <c r="P951" i="33"/>
  <c r="K951" i="33"/>
  <c r="N951" i="33" s="1"/>
  <c r="Q950" i="33"/>
  <c r="P950" i="33"/>
  <c r="K950" i="33"/>
  <c r="N950" i="33" s="1"/>
  <c r="Q949" i="33"/>
  <c r="P949" i="33"/>
  <c r="K949" i="33"/>
  <c r="N949" i="33" s="1"/>
  <c r="Q948" i="33"/>
  <c r="P948" i="33"/>
  <c r="K948" i="33"/>
  <c r="N948" i="33" s="1"/>
  <c r="Q947" i="33"/>
  <c r="U947" i="33" s="1"/>
  <c r="P947" i="33"/>
  <c r="K947" i="33"/>
  <c r="N947" i="33" s="1"/>
  <c r="Q946" i="33"/>
  <c r="P946" i="33"/>
  <c r="K946" i="33"/>
  <c r="N946" i="33" s="1"/>
  <c r="Q945" i="33"/>
  <c r="P945" i="33"/>
  <c r="K945" i="33"/>
  <c r="N945" i="33" s="1"/>
  <c r="Q944" i="33"/>
  <c r="P944" i="33"/>
  <c r="K944" i="33"/>
  <c r="N944" i="33" s="1"/>
  <c r="Q943" i="33"/>
  <c r="P943" i="33"/>
  <c r="K943" i="33"/>
  <c r="N943" i="33" s="1"/>
  <c r="Q942" i="33"/>
  <c r="P942" i="33"/>
  <c r="K942" i="33"/>
  <c r="N942" i="33" s="1"/>
  <c r="Q941" i="33"/>
  <c r="P941" i="33"/>
  <c r="K941" i="33"/>
  <c r="N941" i="33" s="1"/>
  <c r="Q940" i="33"/>
  <c r="P940" i="33"/>
  <c r="K940" i="33"/>
  <c r="N940" i="33" s="1"/>
  <c r="Q939" i="33"/>
  <c r="U939" i="33" s="1"/>
  <c r="P939" i="33"/>
  <c r="K939" i="33"/>
  <c r="N939" i="33" s="1"/>
  <c r="Q938" i="33"/>
  <c r="P938" i="33"/>
  <c r="K938" i="33"/>
  <c r="N938" i="33" s="1"/>
  <c r="Q937" i="33"/>
  <c r="P937" i="33"/>
  <c r="K937" i="33"/>
  <c r="N937" i="33" s="1"/>
  <c r="Q936" i="33"/>
  <c r="P936" i="33"/>
  <c r="K936" i="33"/>
  <c r="N936" i="33" s="1"/>
  <c r="Q935" i="33"/>
  <c r="P935" i="33"/>
  <c r="K935" i="33"/>
  <c r="N935" i="33" s="1"/>
  <c r="Q934" i="33"/>
  <c r="P934" i="33"/>
  <c r="K934" i="33"/>
  <c r="N934" i="33" s="1"/>
  <c r="Q933" i="33"/>
  <c r="P933" i="33"/>
  <c r="K933" i="33"/>
  <c r="N933" i="33" s="1"/>
  <c r="Q932" i="33"/>
  <c r="P932" i="33"/>
  <c r="K932" i="33"/>
  <c r="N932" i="33" s="1"/>
  <c r="Q931" i="33"/>
  <c r="P931" i="33"/>
  <c r="K931" i="33"/>
  <c r="N931" i="33" s="1"/>
  <c r="Q930" i="33"/>
  <c r="P930" i="33"/>
  <c r="K930" i="33"/>
  <c r="N930" i="33" s="1"/>
  <c r="Q929" i="33"/>
  <c r="P929" i="33"/>
  <c r="K929" i="33"/>
  <c r="N929" i="33" s="1"/>
  <c r="Q928" i="33"/>
  <c r="P928" i="33"/>
  <c r="K928" i="33"/>
  <c r="N928" i="33" s="1"/>
  <c r="Q927" i="33"/>
  <c r="P927" i="33"/>
  <c r="K927" i="33"/>
  <c r="N927" i="33" s="1"/>
  <c r="Q926" i="33"/>
  <c r="P926" i="33"/>
  <c r="K926" i="33"/>
  <c r="N926" i="33" s="1"/>
  <c r="Q925" i="33"/>
  <c r="P925" i="33"/>
  <c r="K925" i="33"/>
  <c r="N925" i="33" s="1"/>
  <c r="Q924" i="33"/>
  <c r="P924" i="33"/>
  <c r="K924" i="33"/>
  <c r="N924" i="33" s="1"/>
  <c r="Q923" i="33"/>
  <c r="U923" i="33" s="1"/>
  <c r="P923" i="33"/>
  <c r="K923" i="33"/>
  <c r="N923" i="33" s="1"/>
  <c r="Q922" i="33"/>
  <c r="P922" i="33"/>
  <c r="K922" i="33"/>
  <c r="N922" i="33" s="1"/>
  <c r="Q921" i="33"/>
  <c r="P921" i="33"/>
  <c r="K921" i="33"/>
  <c r="N921" i="33" s="1"/>
  <c r="Q920" i="33"/>
  <c r="P920" i="33"/>
  <c r="K920" i="33"/>
  <c r="N920" i="33" s="1"/>
  <c r="Q919" i="33"/>
  <c r="P919" i="33"/>
  <c r="K919" i="33"/>
  <c r="N919" i="33" s="1"/>
  <c r="Q918" i="33"/>
  <c r="P918" i="33"/>
  <c r="K918" i="33"/>
  <c r="N918" i="33" s="1"/>
  <c r="Q917" i="33"/>
  <c r="P917" i="33"/>
  <c r="K917" i="33"/>
  <c r="N917" i="33" s="1"/>
  <c r="Q916" i="33"/>
  <c r="P916" i="33"/>
  <c r="K916" i="33"/>
  <c r="N916" i="33" s="1"/>
  <c r="Q915" i="33"/>
  <c r="U915" i="33" s="1"/>
  <c r="P915" i="33"/>
  <c r="K915" i="33"/>
  <c r="N915" i="33" s="1"/>
  <c r="Q914" i="33"/>
  <c r="P914" i="33"/>
  <c r="K914" i="33"/>
  <c r="N914" i="33" s="1"/>
  <c r="Q913" i="33"/>
  <c r="P913" i="33"/>
  <c r="K913" i="33"/>
  <c r="N913" i="33" s="1"/>
  <c r="Q912" i="33"/>
  <c r="P912" i="33"/>
  <c r="K912" i="33"/>
  <c r="N912" i="33" s="1"/>
  <c r="Q911" i="33"/>
  <c r="P911" i="33"/>
  <c r="K911" i="33"/>
  <c r="N911" i="33" s="1"/>
  <c r="Q910" i="33"/>
  <c r="P910" i="33"/>
  <c r="K910" i="33"/>
  <c r="N910" i="33" s="1"/>
  <c r="Q909" i="33"/>
  <c r="P909" i="33"/>
  <c r="K909" i="33"/>
  <c r="N909" i="33" s="1"/>
  <c r="Q908" i="33"/>
  <c r="P908" i="33"/>
  <c r="K908" i="33"/>
  <c r="N908" i="33" s="1"/>
  <c r="Q907" i="33"/>
  <c r="P907" i="33"/>
  <c r="K907" i="33"/>
  <c r="N907" i="33" s="1"/>
  <c r="Q906" i="33"/>
  <c r="P906" i="33"/>
  <c r="K906" i="33"/>
  <c r="N906" i="33" s="1"/>
  <c r="Q905" i="33"/>
  <c r="P905" i="33"/>
  <c r="K905" i="33"/>
  <c r="N905" i="33" s="1"/>
  <c r="Q904" i="33"/>
  <c r="P904" i="33"/>
  <c r="K904" i="33"/>
  <c r="N904" i="33" s="1"/>
  <c r="Q903" i="33"/>
  <c r="P903" i="33"/>
  <c r="K903" i="33"/>
  <c r="N903" i="33" s="1"/>
  <c r="Q902" i="33"/>
  <c r="P902" i="33"/>
  <c r="K902" i="33"/>
  <c r="N902" i="33" s="1"/>
  <c r="Q901" i="33"/>
  <c r="P901" i="33"/>
  <c r="K901" i="33"/>
  <c r="N901" i="33" s="1"/>
  <c r="Q900" i="33"/>
  <c r="P900" i="33"/>
  <c r="K900" i="33"/>
  <c r="N900" i="33" s="1"/>
  <c r="Q899" i="33"/>
  <c r="U899" i="33" s="1"/>
  <c r="P899" i="33"/>
  <c r="K899" i="33"/>
  <c r="N899" i="33" s="1"/>
  <c r="Q898" i="33"/>
  <c r="P898" i="33"/>
  <c r="K898" i="33"/>
  <c r="N898" i="33" s="1"/>
  <c r="Q897" i="33"/>
  <c r="P897" i="33"/>
  <c r="K897" i="33"/>
  <c r="N897" i="33" s="1"/>
  <c r="Q896" i="33"/>
  <c r="P896" i="33"/>
  <c r="K896" i="33"/>
  <c r="N896" i="33" s="1"/>
  <c r="Q895" i="33"/>
  <c r="P895" i="33"/>
  <c r="K895" i="33"/>
  <c r="N895" i="33" s="1"/>
  <c r="Q894" i="33"/>
  <c r="P894" i="33"/>
  <c r="K894" i="33"/>
  <c r="N894" i="33" s="1"/>
  <c r="Q893" i="33"/>
  <c r="P893" i="33"/>
  <c r="K893" i="33"/>
  <c r="N893" i="33" s="1"/>
  <c r="Q892" i="33"/>
  <c r="P892" i="33"/>
  <c r="K892" i="33"/>
  <c r="N892" i="33" s="1"/>
  <c r="Q891" i="33"/>
  <c r="U891" i="33" s="1"/>
  <c r="P891" i="33"/>
  <c r="K891" i="33"/>
  <c r="N891" i="33" s="1"/>
  <c r="Q890" i="33"/>
  <c r="P890" i="33"/>
  <c r="K890" i="33"/>
  <c r="N890" i="33" s="1"/>
  <c r="Q889" i="33"/>
  <c r="P889" i="33"/>
  <c r="K889" i="33"/>
  <c r="N889" i="33" s="1"/>
  <c r="Q888" i="33"/>
  <c r="P888" i="33"/>
  <c r="K888" i="33"/>
  <c r="N888" i="33" s="1"/>
  <c r="Q887" i="33"/>
  <c r="P887" i="33"/>
  <c r="K887" i="33"/>
  <c r="N887" i="33" s="1"/>
  <c r="Q886" i="33"/>
  <c r="P886" i="33"/>
  <c r="K886" i="33"/>
  <c r="N886" i="33" s="1"/>
  <c r="Q885" i="33"/>
  <c r="P885" i="33"/>
  <c r="K885" i="33"/>
  <c r="N885" i="33" s="1"/>
  <c r="Q884" i="33"/>
  <c r="P884" i="33"/>
  <c r="K884" i="33"/>
  <c r="N884" i="33" s="1"/>
  <c r="Q883" i="33"/>
  <c r="U883" i="33" s="1"/>
  <c r="P883" i="33"/>
  <c r="K883" i="33"/>
  <c r="N883" i="33" s="1"/>
  <c r="Q882" i="33"/>
  <c r="P882" i="33"/>
  <c r="K882" i="33"/>
  <c r="N882" i="33" s="1"/>
  <c r="Q881" i="33"/>
  <c r="P881" i="33"/>
  <c r="K881" i="33"/>
  <c r="N881" i="33" s="1"/>
  <c r="Q880" i="33"/>
  <c r="P880" i="33"/>
  <c r="K880" i="33"/>
  <c r="N880" i="33" s="1"/>
  <c r="Q879" i="33"/>
  <c r="P879" i="33"/>
  <c r="K879" i="33"/>
  <c r="N879" i="33" s="1"/>
  <c r="Q878" i="33"/>
  <c r="P878" i="33"/>
  <c r="K878" i="33"/>
  <c r="N878" i="33" s="1"/>
  <c r="Q877" i="33"/>
  <c r="P877" i="33"/>
  <c r="K877" i="33"/>
  <c r="N877" i="33" s="1"/>
  <c r="Q876" i="33"/>
  <c r="P876" i="33"/>
  <c r="K876" i="33"/>
  <c r="N876" i="33" s="1"/>
  <c r="Q875" i="33"/>
  <c r="U875" i="33" s="1"/>
  <c r="P875" i="33"/>
  <c r="K875" i="33"/>
  <c r="N875" i="33" s="1"/>
  <c r="Q874" i="33"/>
  <c r="P874" i="33"/>
  <c r="K874" i="33"/>
  <c r="N874" i="33" s="1"/>
  <c r="Q873" i="33"/>
  <c r="P873" i="33"/>
  <c r="K873" i="33"/>
  <c r="N873" i="33" s="1"/>
  <c r="Q872" i="33"/>
  <c r="P872" i="33"/>
  <c r="K872" i="33"/>
  <c r="N872" i="33" s="1"/>
  <c r="Q871" i="33"/>
  <c r="P871" i="33"/>
  <c r="K871" i="33"/>
  <c r="N871" i="33" s="1"/>
  <c r="Q870" i="33"/>
  <c r="P870" i="33"/>
  <c r="K870" i="33"/>
  <c r="N870" i="33" s="1"/>
  <c r="Q869" i="33"/>
  <c r="P869" i="33"/>
  <c r="K869" i="33"/>
  <c r="N869" i="33" s="1"/>
  <c r="Q868" i="33"/>
  <c r="P868" i="33"/>
  <c r="K868" i="33"/>
  <c r="N868" i="33" s="1"/>
  <c r="Q867" i="33"/>
  <c r="U867" i="33" s="1"/>
  <c r="P867" i="33"/>
  <c r="K867" i="33"/>
  <c r="N867" i="33" s="1"/>
  <c r="Q866" i="33"/>
  <c r="P866" i="33"/>
  <c r="K866" i="33"/>
  <c r="N866" i="33" s="1"/>
  <c r="Q865" i="33"/>
  <c r="P865" i="33"/>
  <c r="K865" i="33"/>
  <c r="N865" i="33" s="1"/>
  <c r="Q864" i="33"/>
  <c r="P864" i="33"/>
  <c r="K864" i="33"/>
  <c r="N864" i="33" s="1"/>
  <c r="Q863" i="33"/>
  <c r="P863" i="33"/>
  <c r="K863" i="33"/>
  <c r="N863" i="33" s="1"/>
  <c r="Q862" i="33"/>
  <c r="P862" i="33"/>
  <c r="K862" i="33"/>
  <c r="N862" i="33" s="1"/>
  <c r="Q861" i="33"/>
  <c r="P861" i="33"/>
  <c r="K861" i="33"/>
  <c r="N861" i="33" s="1"/>
  <c r="Q860" i="33"/>
  <c r="P860" i="33"/>
  <c r="K860" i="33"/>
  <c r="N860" i="33" s="1"/>
  <c r="Q859" i="33"/>
  <c r="P859" i="33"/>
  <c r="K859" i="33"/>
  <c r="N859" i="33" s="1"/>
  <c r="Q858" i="33"/>
  <c r="P858" i="33"/>
  <c r="K858" i="33"/>
  <c r="N858" i="33" s="1"/>
  <c r="Q857" i="33"/>
  <c r="P857" i="33"/>
  <c r="K857" i="33"/>
  <c r="N857" i="33" s="1"/>
  <c r="Q856" i="33"/>
  <c r="P856" i="33"/>
  <c r="K856" i="33"/>
  <c r="N856" i="33" s="1"/>
  <c r="Q855" i="33"/>
  <c r="P855" i="33"/>
  <c r="K855" i="33"/>
  <c r="N855" i="33" s="1"/>
  <c r="Q854" i="33"/>
  <c r="P854" i="33"/>
  <c r="K854" i="33"/>
  <c r="N854" i="33" s="1"/>
  <c r="Q853" i="33"/>
  <c r="P853" i="33"/>
  <c r="K853" i="33"/>
  <c r="N853" i="33" s="1"/>
  <c r="Q852" i="33"/>
  <c r="P852" i="33"/>
  <c r="K852" i="33"/>
  <c r="N852" i="33" s="1"/>
  <c r="Q851" i="33"/>
  <c r="U851" i="33" s="1"/>
  <c r="P851" i="33"/>
  <c r="K851" i="33"/>
  <c r="N851" i="33" s="1"/>
  <c r="Q850" i="33"/>
  <c r="P850" i="33"/>
  <c r="K850" i="33"/>
  <c r="N850" i="33" s="1"/>
  <c r="Q849" i="33"/>
  <c r="P849" i="33"/>
  <c r="K849" i="33"/>
  <c r="N849" i="33" s="1"/>
  <c r="Q848" i="33"/>
  <c r="P848" i="33"/>
  <c r="K848" i="33"/>
  <c r="N848" i="33" s="1"/>
  <c r="Q847" i="33"/>
  <c r="P847" i="33"/>
  <c r="K847" i="33"/>
  <c r="N847" i="33" s="1"/>
  <c r="Q846" i="33"/>
  <c r="P846" i="33"/>
  <c r="K846" i="33"/>
  <c r="N846" i="33" s="1"/>
  <c r="Q845" i="33"/>
  <c r="P845" i="33"/>
  <c r="K845" i="33"/>
  <c r="N845" i="33" s="1"/>
  <c r="Q844" i="33"/>
  <c r="P844" i="33"/>
  <c r="K844" i="33"/>
  <c r="N844" i="33" s="1"/>
  <c r="Q843" i="33"/>
  <c r="P843" i="33"/>
  <c r="K843" i="33"/>
  <c r="N843" i="33" s="1"/>
  <c r="Q842" i="33"/>
  <c r="P842" i="33"/>
  <c r="K842" i="33"/>
  <c r="N842" i="33" s="1"/>
  <c r="Q841" i="33"/>
  <c r="P841" i="33"/>
  <c r="K841" i="33"/>
  <c r="N841" i="33" s="1"/>
  <c r="Q840" i="33"/>
  <c r="P840" i="33"/>
  <c r="K840" i="33"/>
  <c r="N840" i="33" s="1"/>
  <c r="Q839" i="33"/>
  <c r="P839" i="33"/>
  <c r="K839" i="33"/>
  <c r="N839" i="33" s="1"/>
  <c r="Q838" i="33"/>
  <c r="P838" i="33"/>
  <c r="K838" i="33"/>
  <c r="N838" i="33" s="1"/>
  <c r="Q837" i="33"/>
  <c r="P837" i="33"/>
  <c r="K837" i="33"/>
  <c r="N837" i="33" s="1"/>
  <c r="Q836" i="33"/>
  <c r="P836" i="33"/>
  <c r="K836" i="33"/>
  <c r="N836" i="33" s="1"/>
  <c r="Q835" i="33"/>
  <c r="U835" i="33" s="1"/>
  <c r="P835" i="33"/>
  <c r="K835" i="33"/>
  <c r="N835" i="33" s="1"/>
  <c r="Q834" i="33"/>
  <c r="P834" i="33"/>
  <c r="K834" i="33"/>
  <c r="N834" i="33" s="1"/>
  <c r="Q833" i="33"/>
  <c r="P833" i="33"/>
  <c r="K833" i="33"/>
  <c r="N833" i="33" s="1"/>
  <c r="Q832" i="33"/>
  <c r="P832" i="33"/>
  <c r="K832" i="33"/>
  <c r="N832" i="33" s="1"/>
  <c r="Q831" i="33"/>
  <c r="P831" i="33"/>
  <c r="K831" i="33"/>
  <c r="N831" i="33" s="1"/>
  <c r="Q830" i="33"/>
  <c r="P830" i="33"/>
  <c r="K830" i="33"/>
  <c r="N830" i="33" s="1"/>
  <c r="Q829" i="33"/>
  <c r="P829" i="33"/>
  <c r="K829" i="33"/>
  <c r="N829" i="33" s="1"/>
  <c r="Q828" i="33"/>
  <c r="P828" i="33"/>
  <c r="K828" i="33"/>
  <c r="N828" i="33" s="1"/>
  <c r="Q827" i="33"/>
  <c r="U827" i="33" s="1"/>
  <c r="P827" i="33"/>
  <c r="K827" i="33"/>
  <c r="N827" i="33" s="1"/>
  <c r="Q826" i="33"/>
  <c r="P826" i="33"/>
  <c r="K826" i="33"/>
  <c r="N826" i="33" s="1"/>
  <c r="Q825" i="33"/>
  <c r="P825" i="33"/>
  <c r="K825" i="33"/>
  <c r="N825" i="33" s="1"/>
  <c r="Q824" i="33"/>
  <c r="P824" i="33"/>
  <c r="K824" i="33"/>
  <c r="N824" i="33" s="1"/>
  <c r="Q823" i="33"/>
  <c r="P823" i="33"/>
  <c r="K823" i="33"/>
  <c r="N823" i="33" s="1"/>
  <c r="Q822" i="33"/>
  <c r="P822" i="33"/>
  <c r="K822" i="33"/>
  <c r="N822" i="33" s="1"/>
  <c r="Q821" i="33"/>
  <c r="P821" i="33"/>
  <c r="K821" i="33"/>
  <c r="N821" i="33" s="1"/>
  <c r="Q820" i="33"/>
  <c r="P820" i="33"/>
  <c r="K820" i="33"/>
  <c r="N820" i="33" s="1"/>
  <c r="Q819" i="33"/>
  <c r="U819" i="33" s="1"/>
  <c r="P819" i="33"/>
  <c r="K819" i="33"/>
  <c r="N819" i="33" s="1"/>
  <c r="Q818" i="33"/>
  <c r="P818" i="33"/>
  <c r="K818" i="33"/>
  <c r="N818" i="33" s="1"/>
  <c r="Q817" i="33"/>
  <c r="P817" i="33"/>
  <c r="K817" i="33"/>
  <c r="N817" i="33" s="1"/>
  <c r="Q816" i="33"/>
  <c r="P816" i="33"/>
  <c r="K816" i="33"/>
  <c r="N816" i="33" s="1"/>
  <c r="Q815" i="33"/>
  <c r="P815" i="33"/>
  <c r="K815" i="33"/>
  <c r="N815" i="33" s="1"/>
  <c r="Q814" i="33"/>
  <c r="P814" i="33"/>
  <c r="K814" i="33"/>
  <c r="N814" i="33" s="1"/>
  <c r="Q813" i="33"/>
  <c r="P813" i="33"/>
  <c r="K813" i="33"/>
  <c r="N813" i="33" s="1"/>
  <c r="Q812" i="33"/>
  <c r="P812" i="33"/>
  <c r="K812" i="33"/>
  <c r="N812" i="33" s="1"/>
  <c r="Q811" i="33"/>
  <c r="U811" i="33" s="1"/>
  <c r="P811" i="33"/>
  <c r="K811" i="33"/>
  <c r="N811" i="33" s="1"/>
  <c r="Q810" i="33"/>
  <c r="P810" i="33"/>
  <c r="K810" i="33"/>
  <c r="N810" i="33" s="1"/>
  <c r="Q809" i="33"/>
  <c r="P809" i="33"/>
  <c r="K809" i="33"/>
  <c r="N809" i="33" s="1"/>
  <c r="Q808" i="33"/>
  <c r="P808" i="33"/>
  <c r="K808" i="33"/>
  <c r="N808" i="33" s="1"/>
  <c r="Q807" i="33"/>
  <c r="P807" i="33"/>
  <c r="K807" i="33"/>
  <c r="N807" i="33" s="1"/>
  <c r="Q806" i="33"/>
  <c r="P806" i="33"/>
  <c r="K806" i="33"/>
  <c r="N806" i="33" s="1"/>
  <c r="Q805" i="33"/>
  <c r="P805" i="33"/>
  <c r="K805" i="33"/>
  <c r="N805" i="33" s="1"/>
  <c r="Q804" i="33"/>
  <c r="P804" i="33"/>
  <c r="K804" i="33"/>
  <c r="N804" i="33" s="1"/>
  <c r="Q803" i="33"/>
  <c r="U803" i="33" s="1"/>
  <c r="P803" i="33"/>
  <c r="K803" i="33"/>
  <c r="N803" i="33" s="1"/>
  <c r="Q802" i="33"/>
  <c r="P802" i="33"/>
  <c r="K802" i="33"/>
  <c r="N802" i="33" s="1"/>
  <c r="Q801" i="33"/>
  <c r="P801" i="33"/>
  <c r="K801" i="33"/>
  <c r="N801" i="33" s="1"/>
  <c r="Q800" i="33"/>
  <c r="P800" i="33"/>
  <c r="K800" i="33"/>
  <c r="N800" i="33" s="1"/>
  <c r="Q799" i="33"/>
  <c r="P799" i="33"/>
  <c r="K799" i="33"/>
  <c r="N799" i="33" s="1"/>
  <c r="Q798" i="33"/>
  <c r="P798" i="33"/>
  <c r="K798" i="33"/>
  <c r="N798" i="33" s="1"/>
  <c r="Q797" i="33"/>
  <c r="P797" i="33"/>
  <c r="K797" i="33"/>
  <c r="N797" i="33" s="1"/>
  <c r="Q796" i="33"/>
  <c r="P796" i="33"/>
  <c r="K796" i="33"/>
  <c r="N796" i="33" s="1"/>
  <c r="Q795" i="33"/>
  <c r="P795" i="33"/>
  <c r="K795" i="33"/>
  <c r="N795" i="33" s="1"/>
  <c r="Q794" i="33"/>
  <c r="P794" i="33"/>
  <c r="K794" i="33"/>
  <c r="N794" i="33" s="1"/>
  <c r="Q793" i="33"/>
  <c r="P793" i="33"/>
  <c r="K793" i="33"/>
  <c r="N793" i="33" s="1"/>
  <c r="Q792" i="33"/>
  <c r="P792" i="33"/>
  <c r="K792" i="33"/>
  <c r="N792" i="33" s="1"/>
  <c r="Q791" i="33"/>
  <c r="P791" i="33"/>
  <c r="K791" i="33"/>
  <c r="N791" i="33" s="1"/>
  <c r="Q790" i="33"/>
  <c r="P790" i="33"/>
  <c r="K790" i="33"/>
  <c r="N790" i="33" s="1"/>
  <c r="Q789" i="33"/>
  <c r="P789" i="33"/>
  <c r="K789" i="33"/>
  <c r="N789" i="33" s="1"/>
  <c r="Q788" i="33"/>
  <c r="P788" i="33"/>
  <c r="K788" i="33"/>
  <c r="N788" i="33" s="1"/>
  <c r="Q787" i="33"/>
  <c r="P787" i="33"/>
  <c r="K787" i="33"/>
  <c r="N787" i="33" s="1"/>
  <c r="Q786" i="33"/>
  <c r="P786" i="33"/>
  <c r="K786" i="33"/>
  <c r="N786" i="33" s="1"/>
  <c r="Q785" i="33"/>
  <c r="P785" i="33"/>
  <c r="K785" i="33"/>
  <c r="N785" i="33" s="1"/>
  <c r="Q784" i="33"/>
  <c r="P784" i="33"/>
  <c r="K784" i="33"/>
  <c r="N784" i="33" s="1"/>
  <c r="Q783" i="33"/>
  <c r="P783" i="33"/>
  <c r="K783" i="33"/>
  <c r="N783" i="33" s="1"/>
  <c r="Q782" i="33"/>
  <c r="P782" i="33"/>
  <c r="K782" i="33"/>
  <c r="N782" i="33" s="1"/>
  <c r="Q781" i="33"/>
  <c r="P781" i="33"/>
  <c r="K781" i="33"/>
  <c r="N781" i="33" s="1"/>
  <c r="Q780" i="33"/>
  <c r="P780" i="33"/>
  <c r="K780" i="33"/>
  <c r="N780" i="33" s="1"/>
  <c r="Q779" i="33"/>
  <c r="U779" i="33" s="1"/>
  <c r="P779" i="33"/>
  <c r="K779" i="33"/>
  <c r="N779" i="33" s="1"/>
  <c r="Q778" i="33"/>
  <c r="P778" i="33"/>
  <c r="K778" i="33"/>
  <c r="N778" i="33" s="1"/>
  <c r="Q777" i="33"/>
  <c r="P777" i="33"/>
  <c r="K777" i="33"/>
  <c r="N777" i="33" s="1"/>
  <c r="Q776" i="33"/>
  <c r="P776" i="33"/>
  <c r="K776" i="33"/>
  <c r="N776" i="33" s="1"/>
  <c r="Q775" i="33"/>
  <c r="P775" i="33"/>
  <c r="K775" i="33"/>
  <c r="N775" i="33" s="1"/>
  <c r="Q774" i="33"/>
  <c r="P774" i="33"/>
  <c r="K774" i="33"/>
  <c r="N774" i="33" s="1"/>
  <c r="Q773" i="33"/>
  <c r="P773" i="33"/>
  <c r="K773" i="33"/>
  <c r="N773" i="33" s="1"/>
  <c r="Q772" i="33"/>
  <c r="P772" i="33"/>
  <c r="K772" i="33"/>
  <c r="N772" i="33" s="1"/>
  <c r="Q771" i="33"/>
  <c r="U771" i="33" s="1"/>
  <c r="P771" i="33"/>
  <c r="K771" i="33"/>
  <c r="N771" i="33" s="1"/>
  <c r="Q770" i="33"/>
  <c r="P770" i="33"/>
  <c r="K770" i="33"/>
  <c r="N770" i="33" s="1"/>
  <c r="Q769" i="33"/>
  <c r="P769" i="33"/>
  <c r="K769" i="33"/>
  <c r="N769" i="33" s="1"/>
  <c r="Q768" i="33"/>
  <c r="P768" i="33"/>
  <c r="K768" i="33"/>
  <c r="N768" i="33" s="1"/>
  <c r="Q767" i="33"/>
  <c r="P767" i="33"/>
  <c r="K767" i="33"/>
  <c r="N767" i="33" s="1"/>
  <c r="Q766" i="33"/>
  <c r="P766" i="33"/>
  <c r="K766" i="33"/>
  <c r="N766" i="33" s="1"/>
  <c r="Q765" i="33"/>
  <c r="P765" i="33"/>
  <c r="K765" i="33"/>
  <c r="N765" i="33" s="1"/>
  <c r="Q764" i="33"/>
  <c r="P764" i="33"/>
  <c r="K764" i="33"/>
  <c r="N764" i="33" s="1"/>
  <c r="Q763" i="33"/>
  <c r="U763" i="33" s="1"/>
  <c r="P763" i="33"/>
  <c r="K763" i="33"/>
  <c r="N763" i="33" s="1"/>
  <c r="Q762" i="33"/>
  <c r="P762" i="33"/>
  <c r="K762" i="33"/>
  <c r="N762" i="33" s="1"/>
  <c r="Q761" i="33"/>
  <c r="P761" i="33"/>
  <c r="K761" i="33"/>
  <c r="N761" i="33" s="1"/>
  <c r="Q760" i="33"/>
  <c r="P760" i="33"/>
  <c r="K760" i="33"/>
  <c r="N760" i="33" s="1"/>
  <c r="Q759" i="33"/>
  <c r="P759" i="33"/>
  <c r="K759" i="33"/>
  <c r="N759" i="33" s="1"/>
  <c r="Q758" i="33"/>
  <c r="P758" i="33"/>
  <c r="K758" i="33"/>
  <c r="N758" i="33" s="1"/>
  <c r="Q757" i="33"/>
  <c r="P757" i="33"/>
  <c r="K757" i="33"/>
  <c r="N757" i="33" s="1"/>
  <c r="Q756" i="33"/>
  <c r="P756" i="33"/>
  <c r="K756" i="33"/>
  <c r="N756" i="33" s="1"/>
  <c r="Q755" i="33"/>
  <c r="U755" i="33" s="1"/>
  <c r="P755" i="33"/>
  <c r="K755" i="33"/>
  <c r="N755" i="33" s="1"/>
  <c r="Q754" i="33"/>
  <c r="P754" i="33"/>
  <c r="K754" i="33"/>
  <c r="N754" i="33" s="1"/>
  <c r="Q753" i="33"/>
  <c r="P753" i="33"/>
  <c r="K753" i="33"/>
  <c r="N753" i="33" s="1"/>
  <c r="Q752" i="33"/>
  <c r="P752" i="33"/>
  <c r="K752" i="33"/>
  <c r="N752" i="33" s="1"/>
  <c r="Q751" i="33"/>
  <c r="P751" i="33"/>
  <c r="K751" i="33"/>
  <c r="N751" i="33" s="1"/>
  <c r="Q750" i="33"/>
  <c r="P750" i="33"/>
  <c r="K750" i="33"/>
  <c r="N750" i="33" s="1"/>
  <c r="Q749" i="33"/>
  <c r="P749" i="33"/>
  <c r="K749" i="33"/>
  <c r="N749" i="33" s="1"/>
  <c r="Q748" i="33"/>
  <c r="P748" i="33"/>
  <c r="K748" i="33"/>
  <c r="N748" i="33" s="1"/>
  <c r="Q747" i="33"/>
  <c r="U747" i="33" s="1"/>
  <c r="P747" i="33"/>
  <c r="K747" i="33"/>
  <c r="N747" i="33" s="1"/>
  <c r="Q746" i="33"/>
  <c r="P746" i="33"/>
  <c r="K746" i="33"/>
  <c r="N746" i="33" s="1"/>
  <c r="Q745" i="33"/>
  <c r="P745" i="33"/>
  <c r="K745" i="33"/>
  <c r="N745" i="33" s="1"/>
  <c r="Q744" i="33"/>
  <c r="P744" i="33"/>
  <c r="K744" i="33"/>
  <c r="N744" i="33" s="1"/>
  <c r="Q743" i="33"/>
  <c r="P743" i="33"/>
  <c r="K743" i="33"/>
  <c r="N743" i="33" s="1"/>
  <c r="Q742" i="33"/>
  <c r="P742" i="33"/>
  <c r="K742" i="33"/>
  <c r="N742" i="33" s="1"/>
  <c r="Q741" i="33"/>
  <c r="P741" i="33"/>
  <c r="K741" i="33"/>
  <c r="N741" i="33" s="1"/>
  <c r="Q740" i="33"/>
  <c r="P740" i="33"/>
  <c r="K740" i="33"/>
  <c r="N740" i="33" s="1"/>
  <c r="Q739" i="33"/>
  <c r="U739" i="33" s="1"/>
  <c r="P739" i="33"/>
  <c r="K739" i="33"/>
  <c r="N739" i="33" s="1"/>
  <c r="Q738" i="33"/>
  <c r="P738" i="33"/>
  <c r="K738" i="33"/>
  <c r="N738" i="33" s="1"/>
  <c r="Q737" i="33"/>
  <c r="P737" i="33"/>
  <c r="K737" i="33"/>
  <c r="N737" i="33" s="1"/>
  <c r="Q736" i="33"/>
  <c r="P736" i="33"/>
  <c r="K736" i="33"/>
  <c r="N736" i="33" s="1"/>
  <c r="Q735" i="33"/>
  <c r="P735" i="33"/>
  <c r="K735" i="33"/>
  <c r="N735" i="33" s="1"/>
  <c r="Q734" i="33"/>
  <c r="P734" i="33"/>
  <c r="K734" i="33"/>
  <c r="N734" i="33" s="1"/>
  <c r="Q733" i="33"/>
  <c r="P733" i="33"/>
  <c r="K733" i="33"/>
  <c r="N733" i="33" s="1"/>
  <c r="Q732" i="33"/>
  <c r="P732" i="33"/>
  <c r="K732" i="33"/>
  <c r="N732" i="33" s="1"/>
  <c r="Q731" i="33"/>
  <c r="U731" i="33" s="1"/>
  <c r="P731" i="33"/>
  <c r="K731" i="33"/>
  <c r="N731" i="33" s="1"/>
  <c r="Q730" i="33"/>
  <c r="P730" i="33"/>
  <c r="K730" i="33"/>
  <c r="N730" i="33" s="1"/>
  <c r="Q729" i="33"/>
  <c r="P729" i="33"/>
  <c r="K729" i="33"/>
  <c r="N729" i="33" s="1"/>
  <c r="Q728" i="33"/>
  <c r="P728" i="33"/>
  <c r="K728" i="33"/>
  <c r="N728" i="33" s="1"/>
  <c r="Q727" i="33"/>
  <c r="P727" i="33"/>
  <c r="K727" i="33"/>
  <c r="N727" i="33" s="1"/>
  <c r="Q726" i="33"/>
  <c r="P726" i="33"/>
  <c r="K726" i="33"/>
  <c r="N726" i="33" s="1"/>
  <c r="Q725" i="33"/>
  <c r="P725" i="33"/>
  <c r="K725" i="33"/>
  <c r="N725" i="33" s="1"/>
  <c r="Q724" i="33"/>
  <c r="P724" i="33"/>
  <c r="K724" i="33"/>
  <c r="N724" i="33" s="1"/>
  <c r="Q723" i="33"/>
  <c r="U723" i="33" s="1"/>
  <c r="P723" i="33"/>
  <c r="K723" i="33"/>
  <c r="N723" i="33" s="1"/>
  <c r="Q722" i="33"/>
  <c r="P722" i="33"/>
  <c r="K722" i="33"/>
  <c r="N722" i="33" s="1"/>
  <c r="Q721" i="33"/>
  <c r="P721" i="33"/>
  <c r="K721" i="33"/>
  <c r="N721" i="33" s="1"/>
  <c r="Q720" i="33"/>
  <c r="P720" i="33"/>
  <c r="K720" i="33"/>
  <c r="N720" i="33" s="1"/>
  <c r="Q719" i="33"/>
  <c r="P719" i="33"/>
  <c r="K719" i="33"/>
  <c r="N719" i="33" s="1"/>
  <c r="Q718" i="33"/>
  <c r="P718" i="33"/>
  <c r="K718" i="33"/>
  <c r="N718" i="33" s="1"/>
  <c r="Q717" i="33"/>
  <c r="P717" i="33"/>
  <c r="K717" i="33"/>
  <c r="N717" i="33" s="1"/>
  <c r="Q716" i="33"/>
  <c r="P716" i="33"/>
  <c r="K716" i="33"/>
  <c r="N716" i="33" s="1"/>
  <c r="Q715" i="33"/>
  <c r="U715" i="33" s="1"/>
  <c r="P715" i="33"/>
  <c r="K715" i="33"/>
  <c r="N715" i="33" s="1"/>
  <c r="Q714" i="33"/>
  <c r="P714" i="33"/>
  <c r="K714" i="33"/>
  <c r="N714" i="33" s="1"/>
  <c r="Q713" i="33"/>
  <c r="P713" i="33"/>
  <c r="K713" i="33"/>
  <c r="N713" i="33" s="1"/>
  <c r="Q712" i="33"/>
  <c r="P712" i="33"/>
  <c r="K712" i="33"/>
  <c r="N712" i="33" s="1"/>
  <c r="Q711" i="33"/>
  <c r="P711" i="33"/>
  <c r="K711" i="33"/>
  <c r="N711" i="33" s="1"/>
  <c r="Q710" i="33"/>
  <c r="P710" i="33"/>
  <c r="K710" i="33"/>
  <c r="N710" i="33" s="1"/>
  <c r="Q709" i="33"/>
  <c r="P709" i="33"/>
  <c r="K709" i="33"/>
  <c r="N709" i="33" s="1"/>
  <c r="Q708" i="33"/>
  <c r="P708" i="33"/>
  <c r="K708" i="33"/>
  <c r="N708" i="33" s="1"/>
  <c r="Q707" i="33"/>
  <c r="U707" i="33" s="1"/>
  <c r="P707" i="33"/>
  <c r="K707" i="33"/>
  <c r="N707" i="33" s="1"/>
  <c r="Q706" i="33"/>
  <c r="P706" i="33"/>
  <c r="K706" i="33"/>
  <c r="N706" i="33" s="1"/>
  <c r="Q705" i="33"/>
  <c r="P705" i="33"/>
  <c r="K705" i="33"/>
  <c r="N705" i="33" s="1"/>
  <c r="Q704" i="33"/>
  <c r="P704" i="33"/>
  <c r="K704" i="33"/>
  <c r="N704" i="33" s="1"/>
  <c r="Q703" i="33"/>
  <c r="P703" i="33"/>
  <c r="K703" i="33"/>
  <c r="N703" i="33" s="1"/>
  <c r="Q702" i="33"/>
  <c r="P702" i="33"/>
  <c r="K702" i="33"/>
  <c r="N702" i="33" s="1"/>
  <c r="Q701" i="33"/>
  <c r="P701" i="33"/>
  <c r="K701" i="33"/>
  <c r="N701" i="33" s="1"/>
  <c r="Q700" i="33"/>
  <c r="P700" i="33"/>
  <c r="K700" i="33"/>
  <c r="N700" i="33" s="1"/>
  <c r="Q699" i="33"/>
  <c r="U699" i="33" s="1"/>
  <c r="P699" i="33"/>
  <c r="K699" i="33"/>
  <c r="N699" i="33" s="1"/>
  <c r="Q698" i="33"/>
  <c r="P698" i="33"/>
  <c r="K698" i="33"/>
  <c r="N698" i="33" s="1"/>
  <c r="Q697" i="33"/>
  <c r="P697" i="33"/>
  <c r="K697" i="33"/>
  <c r="N697" i="33" s="1"/>
  <c r="Q696" i="33"/>
  <c r="P696" i="33"/>
  <c r="K696" i="33"/>
  <c r="N696" i="33" s="1"/>
  <c r="Q695" i="33"/>
  <c r="P695" i="33"/>
  <c r="K695" i="33"/>
  <c r="N695" i="33" s="1"/>
  <c r="Q694" i="33"/>
  <c r="P694" i="33"/>
  <c r="K694" i="33"/>
  <c r="N694" i="33" s="1"/>
  <c r="Q693" i="33"/>
  <c r="P693" i="33"/>
  <c r="K693" i="33"/>
  <c r="N693" i="33" s="1"/>
  <c r="Q692" i="33"/>
  <c r="P692" i="33"/>
  <c r="K692" i="33"/>
  <c r="N692" i="33" s="1"/>
  <c r="Q691" i="33"/>
  <c r="U691" i="33" s="1"/>
  <c r="P691" i="33"/>
  <c r="K691" i="33"/>
  <c r="N691" i="33" s="1"/>
  <c r="Q690" i="33"/>
  <c r="P690" i="33"/>
  <c r="K690" i="33"/>
  <c r="N690" i="33" s="1"/>
  <c r="Q689" i="33"/>
  <c r="P689" i="33"/>
  <c r="K689" i="33"/>
  <c r="N689" i="33" s="1"/>
  <c r="Q688" i="33"/>
  <c r="P688" i="33"/>
  <c r="K688" i="33"/>
  <c r="N688" i="33" s="1"/>
  <c r="Q687" i="33"/>
  <c r="P687" i="33"/>
  <c r="K687" i="33"/>
  <c r="N687" i="33" s="1"/>
  <c r="Q686" i="33"/>
  <c r="P686" i="33"/>
  <c r="K686" i="33"/>
  <c r="N686" i="33" s="1"/>
  <c r="Q685" i="33"/>
  <c r="P685" i="33"/>
  <c r="K685" i="33"/>
  <c r="N685" i="33" s="1"/>
  <c r="Q684" i="33"/>
  <c r="P684" i="33"/>
  <c r="K684" i="33"/>
  <c r="N684" i="33" s="1"/>
  <c r="Q683" i="33"/>
  <c r="U683" i="33" s="1"/>
  <c r="P683" i="33"/>
  <c r="K683" i="33"/>
  <c r="N683" i="33" s="1"/>
  <c r="Q682" i="33"/>
  <c r="P682" i="33"/>
  <c r="K682" i="33"/>
  <c r="N682" i="33" s="1"/>
  <c r="Q681" i="33"/>
  <c r="P681" i="33"/>
  <c r="K681" i="33"/>
  <c r="N681" i="33" s="1"/>
  <c r="Q680" i="33"/>
  <c r="P680" i="33"/>
  <c r="K680" i="33"/>
  <c r="N680" i="33" s="1"/>
  <c r="Q679" i="33"/>
  <c r="P679" i="33"/>
  <c r="K679" i="33"/>
  <c r="N679" i="33" s="1"/>
  <c r="Q678" i="33"/>
  <c r="P678" i="33"/>
  <c r="K678" i="33"/>
  <c r="N678" i="33" s="1"/>
  <c r="Q677" i="33"/>
  <c r="P677" i="33"/>
  <c r="K677" i="33"/>
  <c r="N677" i="33" s="1"/>
  <c r="Q676" i="33"/>
  <c r="P676" i="33"/>
  <c r="K676" i="33"/>
  <c r="N676" i="33" s="1"/>
  <c r="Q675" i="33"/>
  <c r="U675" i="33" s="1"/>
  <c r="P675" i="33"/>
  <c r="K675" i="33"/>
  <c r="N675" i="33" s="1"/>
  <c r="Q674" i="33"/>
  <c r="P674" i="33"/>
  <c r="K674" i="33"/>
  <c r="N674" i="33" s="1"/>
  <c r="Q673" i="33"/>
  <c r="P673" i="33"/>
  <c r="K673" i="33"/>
  <c r="N673" i="33" s="1"/>
  <c r="Q672" i="33"/>
  <c r="P672" i="33"/>
  <c r="K672" i="33"/>
  <c r="N672" i="33" s="1"/>
  <c r="Q671" i="33"/>
  <c r="P671" i="33"/>
  <c r="K671" i="33"/>
  <c r="N671" i="33" s="1"/>
  <c r="Q670" i="33"/>
  <c r="P670" i="33"/>
  <c r="K670" i="33"/>
  <c r="N670" i="33" s="1"/>
  <c r="Q669" i="33"/>
  <c r="P669" i="33"/>
  <c r="K669" i="33"/>
  <c r="N669" i="33" s="1"/>
  <c r="Q668" i="33"/>
  <c r="P668" i="33"/>
  <c r="K668" i="33"/>
  <c r="N668" i="33" s="1"/>
  <c r="Q667" i="33"/>
  <c r="U667" i="33" s="1"/>
  <c r="P667" i="33"/>
  <c r="K667" i="33"/>
  <c r="N667" i="33" s="1"/>
  <c r="Q666" i="33"/>
  <c r="P666" i="33"/>
  <c r="K666" i="33"/>
  <c r="N666" i="33" s="1"/>
  <c r="Q665" i="33"/>
  <c r="P665" i="33"/>
  <c r="K665" i="33"/>
  <c r="N665" i="33" s="1"/>
  <c r="Q664" i="33"/>
  <c r="P664" i="33"/>
  <c r="K664" i="33"/>
  <c r="N664" i="33" s="1"/>
  <c r="Q663" i="33"/>
  <c r="P663" i="33"/>
  <c r="K663" i="33"/>
  <c r="N663" i="33" s="1"/>
  <c r="Q662" i="33"/>
  <c r="P662" i="33"/>
  <c r="K662" i="33"/>
  <c r="N662" i="33" s="1"/>
  <c r="Q661" i="33"/>
  <c r="P661" i="33"/>
  <c r="K661" i="33"/>
  <c r="N661" i="33" s="1"/>
  <c r="Q660" i="33"/>
  <c r="P660" i="33"/>
  <c r="K660" i="33"/>
  <c r="N660" i="33" s="1"/>
  <c r="Q659" i="33"/>
  <c r="U659" i="33" s="1"/>
  <c r="P659" i="33"/>
  <c r="K659" i="33"/>
  <c r="N659" i="33" s="1"/>
  <c r="Q658" i="33"/>
  <c r="P658" i="33"/>
  <c r="K658" i="33"/>
  <c r="N658" i="33" s="1"/>
  <c r="Q657" i="33"/>
  <c r="P657" i="33"/>
  <c r="K657" i="33"/>
  <c r="N657" i="33" s="1"/>
  <c r="Q656" i="33"/>
  <c r="P656" i="33"/>
  <c r="K656" i="33"/>
  <c r="N656" i="33" s="1"/>
  <c r="Q655" i="33"/>
  <c r="P655" i="33"/>
  <c r="K655" i="33"/>
  <c r="N655" i="33" s="1"/>
  <c r="Q654" i="33"/>
  <c r="P654" i="33"/>
  <c r="K654" i="33"/>
  <c r="N654" i="33" s="1"/>
  <c r="Q653" i="33"/>
  <c r="P653" i="33"/>
  <c r="K653" i="33"/>
  <c r="N653" i="33" s="1"/>
  <c r="Q652" i="33"/>
  <c r="P652" i="33"/>
  <c r="K652" i="33"/>
  <c r="N652" i="33" s="1"/>
  <c r="Q651" i="33"/>
  <c r="U651" i="33" s="1"/>
  <c r="P651" i="33"/>
  <c r="K651" i="33"/>
  <c r="N651" i="33" s="1"/>
  <c r="Q650" i="33"/>
  <c r="P650" i="33"/>
  <c r="K650" i="33"/>
  <c r="N650" i="33" s="1"/>
  <c r="Q649" i="33"/>
  <c r="P649" i="33"/>
  <c r="K649" i="33"/>
  <c r="N649" i="33" s="1"/>
  <c r="Q648" i="33"/>
  <c r="P648" i="33"/>
  <c r="K648" i="33"/>
  <c r="N648" i="33" s="1"/>
  <c r="Q647" i="33"/>
  <c r="P647" i="33"/>
  <c r="K647" i="33"/>
  <c r="N647" i="33" s="1"/>
  <c r="Q646" i="33"/>
  <c r="P646" i="33"/>
  <c r="K646" i="33"/>
  <c r="N646" i="33" s="1"/>
  <c r="Q645" i="33"/>
  <c r="P645" i="33"/>
  <c r="K645" i="33"/>
  <c r="N645" i="33" s="1"/>
  <c r="Q644" i="33"/>
  <c r="P644" i="33"/>
  <c r="K644" i="33"/>
  <c r="N644" i="33" s="1"/>
  <c r="Q643" i="33"/>
  <c r="U643" i="33" s="1"/>
  <c r="P643" i="33"/>
  <c r="K643" i="33"/>
  <c r="N643" i="33" s="1"/>
  <c r="Q642" i="33"/>
  <c r="P642" i="33"/>
  <c r="K642" i="33"/>
  <c r="N642" i="33" s="1"/>
  <c r="Q641" i="33"/>
  <c r="P641" i="33"/>
  <c r="K641" i="33"/>
  <c r="N641" i="33" s="1"/>
  <c r="Q640" i="33"/>
  <c r="P640" i="33"/>
  <c r="K640" i="33"/>
  <c r="N640" i="33" s="1"/>
  <c r="Q639" i="33"/>
  <c r="P639" i="33"/>
  <c r="K639" i="33"/>
  <c r="N639" i="33" s="1"/>
  <c r="Q638" i="33"/>
  <c r="P638" i="33"/>
  <c r="K638" i="33"/>
  <c r="N638" i="33" s="1"/>
  <c r="Q637" i="33"/>
  <c r="P637" i="33"/>
  <c r="K637" i="33"/>
  <c r="N637" i="33" s="1"/>
  <c r="Q636" i="33"/>
  <c r="P636" i="33"/>
  <c r="K636" i="33"/>
  <c r="N636" i="33" s="1"/>
  <c r="Q635" i="33"/>
  <c r="U635" i="33" s="1"/>
  <c r="P635" i="33"/>
  <c r="K635" i="33"/>
  <c r="N635" i="33" s="1"/>
  <c r="Q634" i="33"/>
  <c r="P634" i="33"/>
  <c r="K634" i="33"/>
  <c r="N634" i="33" s="1"/>
  <c r="Q633" i="33"/>
  <c r="P633" i="33"/>
  <c r="K633" i="33"/>
  <c r="N633" i="33" s="1"/>
  <c r="Q632" i="33"/>
  <c r="P632" i="33"/>
  <c r="K632" i="33"/>
  <c r="N632" i="33" s="1"/>
  <c r="Q631" i="33"/>
  <c r="P631" i="33"/>
  <c r="K631" i="33"/>
  <c r="N631" i="33" s="1"/>
  <c r="Q630" i="33"/>
  <c r="P630" i="33"/>
  <c r="K630" i="33"/>
  <c r="N630" i="33" s="1"/>
  <c r="Q629" i="33"/>
  <c r="P629" i="33"/>
  <c r="K629" i="33"/>
  <c r="N629" i="33" s="1"/>
  <c r="Q628" i="33"/>
  <c r="P628" i="33"/>
  <c r="K628" i="33"/>
  <c r="N628" i="33" s="1"/>
  <c r="Q627" i="33"/>
  <c r="U627" i="33" s="1"/>
  <c r="P627" i="33"/>
  <c r="K627" i="33"/>
  <c r="N627" i="33" s="1"/>
  <c r="Q626" i="33"/>
  <c r="P626" i="33"/>
  <c r="K626" i="33"/>
  <c r="N626" i="33" s="1"/>
  <c r="Q625" i="33"/>
  <c r="P625" i="33"/>
  <c r="K625" i="33"/>
  <c r="N625" i="33" s="1"/>
  <c r="Q624" i="33"/>
  <c r="P624" i="33"/>
  <c r="K624" i="33"/>
  <c r="N624" i="33" s="1"/>
  <c r="Q623" i="33"/>
  <c r="P623" i="33"/>
  <c r="K623" i="33"/>
  <c r="N623" i="33" s="1"/>
  <c r="Q622" i="33"/>
  <c r="P622" i="33"/>
  <c r="K622" i="33"/>
  <c r="N622" i="33" s="1"/>
  <c r="Q621" i="33"/>
  <c r="P621" i="33"/>
  <c r="K621" i="33"/>
  <c r="N621" i="33" s="1"/>
  <c r="Q620" i="33"/>
  <c r="P620" i="33"/>
  <c r="K620" i="33"/>
  <c r="N620" i="33" s="1"/>
  <c r="Q619" i="33"/>
  <c r="U619" i="33" s="1"/>
  <c r="P619" i="33"/>
  <c r="K619" i="33"/>
  <c r="N619" i="33" s="1"/>
  <c r="Q618" i="33"/>
  <c r="P618" i="33"/>
  <c r="K618" i="33"/>
  <c r="N618" i="33" s="1"/>
  <c r="Q617" i="33"/>
  <c r="P617" i="33"/>
  <c r="K617" i="33"/>
  <c r="N617" i="33" s="1"/>
  <c r="Q616" i="33"/>
  <c r="P616" i="33"/>
  <c r="K616" i="33"/>
  <c r="N616" i="33" s="1"/>
  <c r="Q615" i="33"/>
  <c r="P615" i="33"/>
  <c r="K615" i="33"/>
  <c r="N615" i="33" s="1"/>
  <c r="Q614" i="33"/>
  <c r="P614" i="33"/>
  <c r="K614" i="33"/>
  <c r="N614" i="33" s="1"/>
  <c r="Q613" i="33"/>
  <c r="P613" i="33"/>
  <c r="K613" i="33"/>
  <c r="N613" i="33" s="1"/>
  <c r="Q612" i="33"/>
  <c r="P612" i="33"/>
  <c r="K612" i="33"/>
  <c r="N612" i="33" s="1"/>
  <c r="Q611" i="33"/>
  <c r="U611" i="33" s="1"/>
  <c r="P611" i="33"/>
  <c r="K611" i="33"/>
  <c r="N611" i="33" s="1"/>
  <c r="Q610" i="33"/>
  <c r="P610" i="33"/>
  <c r="K610" i="33"/>
  <c r="N610" i="33" s="1"/>
  <c r="Q609" i="33"/>
  <c r="P609" i="33"/>
  <c r="K609" i="33"/>
  <c r="N609" i="33" s="1"/>
  <c r="Q608" i="33"/>
  <c r="P608" i="33"/>
  <c r="K608" i="33"/>
  <c r="N608" i="33" s="1"/>
  <c r="Q607" i="33"/>
  <c r="P607" i="33"/>
  <c r="K607" i="33"/>
  <c r="N607" i="33" s="1"/>
  <c r="Q606" i="33"/>
  <c r="P606" i="33"/>
  <c r="K606" i="33"/>
  <c r="N606" i="33" s="1"/>
  <c r="Q605" i="33"/>
  <c r="P605" i="33"/>
  <c r="K605" i="33"/>
  <c r="N605" i="33" s="1"/>
  <c r="Q604" i="33"/>
  <c r="P604" i="33"/>
  <c r="K604" i="33"/>
  <c r="N604" i="33" s="1"/>
  <c r="Q603" i="33"/>
  <c r="U603" i="33" s="1"/>
  <c r="P603" i="33"/>
  <c r="K603" i="33"/>
  <c r="N603" i="33" s="1"/>
  <c r="Q602" i="33"/>
  <c r="P602" i="33"/>
  <c r="K602" i="33"/>
  <c r="N602" i="33" s="1"/>
  <c r="Q601" i="33"/>
  <c r="P601" i="33"/>
  <c r="K601" i="33"/>
  <c r="N601" i="33" s="1"/>
  <c r="Q600" i="33"/>
  <c r="P600" i="33"/>
  <c r="K600" i="33"/>
  <c r="N600" i="33" s="1"/>
  <c r="Q599" i="33"/>
  <c r="P599" i="33"/>
  <c r="K599" i="33"/>
  <c r="N599" i="33" s="1"/>
  <c r="Q598" i="33"/>
  <c r="P598" i="33"/>
  <c r="K598" i="33"/>
  <c r="N598" i="33" s="1"/>
  <c r="Q597" i="33"/>
  <c r="P597" i="33"/>
  <c r="K597" i="33"/>
  <c r="N597" i="33" s="1"/>
  <c r="Q596" i="33"/>
  <c r="P596" i="33"/>
  <c r="K596" i="33"/>
  <c r="N596" i="33" s="1"/>
  <c r="Q595" i="33"/>
  <c r="U595" i="33" s="1"/>
  <c r="P595" i="33"/>
  <c r="K595" i="33"/>
  <c r="N595" i="33" s="1"/>
  <c r="Q594" i="33"/>
  <c r="P594" i="33"/>
  <c r="K594" i="33"/>
  <c r="N594" i="33" s="1"/>
  <c r="Q593" i="33"/>
  <c r="P593" i="33"/>
  <c r="K593" i="33"/>
  <c r="N593" i="33" s="1"/>
  <c r="Q592" i="33"/>
  <c r="P592" i="33"/>
  <c r="K592" i="33"/>
  <c r="N592" i="33" s="1"/>
  <c r="Q591" i="33"/>
  <c r="P591" i="33"/>
  <c r="K591" i="33"/>
  <c r="N591" i="33" s="1"/>
  <c r="Q590" i="33"/>
  <c r="P590" i="33"/>
  <c r="K590" i="33"/>
  <c r="N590" i="33" s="1"/>
  <c r="Q589" i="33"/>
  <c r="P589" i="33"/>
  <c r="K589" i="33"/>
  <c r="N589" i="33" s="1"/>
  <c r="Q588" i="33"/>
  <c r="P588" i="33"/>
  <c r="K588" i="33"/>
  <c r="N588" i="33" s="1"/>
  <c r="Q587" i="33"/>
  <c r="U587" i="33" s="1"/>
  <c r="P587" i="33"/>
  <c r="K587" i="33"/>
  <c r="N587" i="33" s="1"/>
  <c r="Q586" i="33"/>
  <c r="P586" i="33"/>
  <c r="K586" i="33"/>
  <c r="N586" i="33" s="1"/>
  <c r="Q585" i="33"/>
  <c r="P585" i="33"/>
  <c r="K585" i="33"/>
  <c r="N585" i="33" s="1"/>
  <c r="Q584" i="33"/>
  <c r="P584" i="33"/>
  <c r="K584" i="33"/>
  <c r="N584" i="33" s="1"/>
  <c r="Q583" i="33"/>
  <c r="P583" i="33"/>
  <c r="K583" i="33"/>
  <c r="N583" i="33" s="1"/>
  <c r="Q582" i="33"/>
  <c r="P582" i="33"/>
  <c r="K582" i="33"/>
  <c r="N582" i="33" s="1"/>
  <c r="Q581" i="33"/>
  <c r="P581" i="33"/>
  <c r="K581" i="33"/>
  <c r="N581" i="33" s="1"/>
  <c r="Q580" i="33"/>
  <c r="P580" i="33"/>
  <c r="K580" i="33"/>
  <c r="N580" i="33" s="1"/>
  <c r="Q579" i="33"/>
  <c r="U579" i="33" s="1"/>
  <c r="P579" i="33"/>
  <c r="K579" i="33"/>
  <c r="N579" i="33" s="1"/>
  <c r="Q578" i="33"/>
  <c r="P578" i="33"/>
  <c r="K578" i="33"/>
  <c r="N578" i="33" s="1"/>
  <c r="Q577" i="33"/>
  <c r="P577" i="33"/>
  <c r="K577" i="33"/>
  <c r="N577" i="33" s="1"/>
  <c r="Q576" i="33"/>
  <c r="P576" i="33"/>
  <c r="K576" i="33"/>
  <c r="N576" i="33" s="1"/>
  <c r="Q575" i="33"/>
  <c r="P575" i="33"/>
  <c r="K575" i="33"/>
  <c r="N575" i="33" s="1"/>
  <c r="Q574" i="33"/>
  <c r="P574" i="33"/>
  <c r="K574" i="33"/>
  <c r="N574" i="33" s="1"/>
  <c r="Q573" i="33"/>
  <c r="P573" i="33"/>
  <c r="K573" i="33"/>
  <c r="N573" i="33" s="1"/>
  <c r="Q572" i="33"/>
  <c r="P572" i="33"/>
  <c r="K572" i="33"/>
  <c r="N572" i="33" s="1"/>
  <c r="Q571" i="33"/>
  <c r="U571" i="33" s="1"/>
  <c r="P571" i="33"/>
  <c r="K571" i="33"/>
  <c r="N571" i="33" s="1"/>
  <c r="Q570" i="33"/>
  <c r="P570" i="33"/>
  <c r="K570" i="33"/>
  <c r="N570" i="33" s="1"/>
  <c r="Q569" i="33"/>
  <c r="P569" i="33"/>
  <c r="K569" i="33"/>
  <c r="N569" i="33" s="1"/>
  <c r="Q568" i="33"/>
  <c r="P568" i="33"/>
  <c r="K568" i="33"/>
  <c r="N568" i="33" s="1"/>
  <c r="Q567" i="33"/>
  <c r="P567" i="33"/>
  <c r="K567" i="33"/>
  <c r="N567" i="33" s="1"/>
  <c r="Q566" i="33"/>
  <c r="P566" i="33"/>
  <c r="K566" i="33"/>
  <c r="N566" i="33" s="1"/>
  <c r="Q565" i="33"/>
  <c r="P565" i="33"/>
  <c r="K565" i="33"/>
  <c r="N565" i="33" s="1"/>
  <c r="Q564" i="33"/>
  <c r="P564" i="33"/>
  <c r="K564" i="33"/>
  <c r="N564" i="33" s="1"/>
  <c r="Q563" i="33"/>
  <c r="U563" i="33" s="1"/>
  <c r="P563" i="33"/>
  <c r="K563" i="33"/>
  <c r="N563" i="33" s="1"/>
  <c r="Q562" i="33"/>
  <c r="P562" i="33"/>
  <c r="K562" i="33"/>
  <c r="N562" i="33" s="1"/>
  <c r="Q561" i="33"/>
  <c r="P561" i="33"/>
  <c r="K561" i="33"/>
  <c r="N561" i="33" s="1"/>
  <c r="Q560" i="33"/>
  <c r="P560" i="33"/>
  <c r="K560" i="33"/>
  <c r="N560" i="33" s="1"/>
  <c r="Q559" i="33"/>
  <c r="P559" i="33"/>
  <c r="K559" i="33"/>
  <c r="N559" i="33" s="1"/>
  <c r="Q558" i="33"/>
  <c r="P558" i="33"/>
  <c r="K558" i="33"/>
  <c r="N558" i="33" s="1"/>
  <c r="Q557" i="33"/>
  <c r="P557" i="33"/>
  <c r="K557" i="33"/>
  <c r="N557" i="33" s="1"/>
  <c r="Q556" i="33"/>
  <c r="P556" i="33"/>
  <c r="K556" i="33"/>
  <c r="N556" i="33" s="1"/>
  <c r="Q555" i="33"/>
  <c r="U555" i="33" s="1"/>
  <c r="P555" i="33"/>
  <c r="K555" i="33"/>
  <c r="N555" i="33" s="1"/>
  <c r="Q554" i="33"/>
  <c r="P554" i="33"/>
  <c r="K554" i="33"/>
  <c r="N554" i="33" s="1"/>
  <c r="Q553" i="33"/>
  <c r="P553" i="33"/>
  <c r="K553" i="33"/>
  <c r="N553" i="33" s="1"/>
  <c r="Q552" i="33"/>
  <c r="P552" i="33"/>
  <c r="K552" i="33"/>
  <c r="N552" i="33" s="1"/>
  <c r="Q551" i="33"/>
  <c r="P551" i="33"/>
  <c r="K551" i="33"/>
  <c r="N551" i="33" s="1"/>
  <c r="Q550" i="33"/>
  <c r="P550" i="33"/>
  <c r="K550" i="33"/>
  <c r="N550" i="33" s="1"/>
  <c r="Q549" i="33"/>
  <c r="P549" i="33"/>
  <c r="K549" i="33"/>
  <c r="N549" i="33" s="1"/>
  <c r="Q548" i="33"/>
  <c r="P548" i="33"/>
  <c r="K548" i="33"/>
  <c r="N548" i="33" s="1"/>
  <c r="Q547" i="33"/>
  <c r="U547" i="33" s="1"/>
  <c r="P547" i="33"/>
  <c r="K547" i="33"/>
  <c r="N547" i="33" s="1"/>
  <c r="Q546" i="33"/>
  <c r="P546" i="33"/>
  <c r="K546" i="33"/>
  <c r="N546" i="33" s="1"/>
  <c r="Q545" i="33"/>
  <c r="P545" i="33"/>
  <c r="K545" i="33"/>
  <c r="N545" i="33" s="1"/>
  <c r="Q544" i="33"/>
  <c r="P544" i="33"/>
  <c r="K544" i="33"/>
  <c r="N544" i="33" s="1"/>
  <c r="Q543" i="33"/>
  <c r="P543" i="33"/>
  <c r="K543" i="33"/>
  <c r="N543" i="33" s="1"/>
  <c r="Q542" i="33"/>
  <c r="P542" i="33"/>
  <c r="K542" i="33"/>
  <c r="N542" i="33" s="1"/>
  <c r="Q541" i="33"/>
  <c r="P541" i="33"/>
  <c r="K541" i="33"/>
  <c r="N541" i="33" s="1"/>
  <c r="Q540" i="33"/>
  <c r="P540" i="33"/>
  <c r="K540" i="33"/>
  <c r="N540" i="33" s="1"/>
  <c r="Q539" i="33"/>
  <c r="U539" i="33" s="1"/>
  <c r="P539" i="33"/>
  <c r="K539" i="33"/>
  <c r="N539" i="33" s="1"/>
  <c r="Q538" i="33"/>
  <c r="P538" i="33"/>
  <c r="K538" i="33"/>
  <c r="N538" i="33" s="1"/>
  <c r="T537" i="33"/>
  <c r="S537" i="33"/>
  <c r="R537" i="33"/>
  <c r="Q537" i="33"/>
  <c r="P537" i="33"/>
  <c r="K537" i="33"/>
  <c r="N537" i="33" s="1"/>
  <c r="T536" i="33"/>
  <c r="S536" i="33"/>
  <c r="R536" i="33"/>
  <c r="Q536" i="33"/>
  <c r="P536" i="33"/>
  <c r="K536" i="33"/>
  <c r="N536" i="33" s="1"/>
  <c r="T535" i="33"/>
  <c r="S535" i="33"/>
  <c r="R535" i="33"/>
  <c r="Q535" i="33"/>
  <c r="P535" i="33"/>
  <c r="K535" i="33"/>
  <c r="N535" i="33" s="1"/>
  <c r="T534" i="33"/>
  <c r="S534" i="33"/>
  <c r="R534" i="33"/>
  <c r="Q534" i="33"/>
  <c r="P534" i="33"/>
  <c r="K534" i="33"/>
  <c r="N534" i="33" s="1"/>
  <c r="T533" i="33"/>
  <c r="S533" i="33"/>
  <c r="R533" i="33"/>
  <c r="Q533" i="33"/>
  <c r="P533" i="33"/>
  <c r="K533" i="33"/>
  <c r="N533" i="33" s="1"/>
  <c r="T532" i="33"/>
  <c r="S532" i="33"/>
  <c r="R532" i="33"/>
  <c r="Q532" i="33"/>
  <c r="P532" i="33"/>
  <c r="K532" i="33"/>
  <c r="N532" i="33" s="1"/>
  <c r="T531" i="33"/>
  <c r="S531" i="33"/>
  <c r="R531" i="33"/>
  <c r="Q531" i="33"/>
  <c r="P531" i="33"/>
  <c r="K531" i="33"/>
  <c r="N531" i="33" s="1"/>
  <c r="T530" i="33"/>
  <c r="S530" i="33"/>
  <c r="R530" i="33"/>
  <c r="Q530" i="33"/>
  <c r="P530" i="33"/>
  <c r="K530" i="33"/>
  <c r="N530" i="33" s="1"/>
  <c r="T529" i="33"/>
  <c r="S529" i="33"/>
  <c r="R529" i="33"/>
  <c r="Q529" i="33"/>
  <c r="P529" i="33"/>
  <c r="K529" i="33"/>
  <c r="N529" i="33" s="1"/>
  <c r="T528" i="33"/>
  <c r="S528" i="33"/>
  <c r="R528" i="33"/>
  <c r="Q528" i="33"/>
  <c r="P528" i="33"/>
  <c r="K528" i="33"/>
  <c r="N528" i="33" s="1"/>
  <c r="T527" i="33"/>
  <c r="S527" i="33"/>
  <c r="R527" i="33"/>
  <c r="Q527" i="33"/>
  <c r="P527" i="33"/>
  <c r="K527" i="33"/>
  <c r="N527" i="33" s="1"/>
  <c r="T526" i="33"/>
  <c r="S526" i="33"/>
  <c r="R526" i="33"/>
  <c r="Q526" i="33"/>
  <c r="P526" i="33"/>
  <c r="K526" i="33"/>
  <c r="N526" i="33" s="1"/>
  <c r="T525" i="33"/>
  <c r="S525" i="33"/>
  <c r="R525" i="33"/>
  <c r="Q525" i="33"/>
  <c r="P525" i="33"/>
  <c r="K525" i="33"/>
  <c r="N525" i="33" s="1"/>
  <c r="T524" i="33"/>
  <c r="S524" i="33"/>
  <c r="R524" i="33"/>
  <c r="Q524" i="33"/>
  <c r="P524" i="33"/>
  <c r="K524" i="33"/>
  <c r="N524" i="33" s="1"/>
  <c r="T523" i="33"/>
  <c r="S523" i="33"/>
  <c r="R523" i="33"/>
  <c r="Q523" i="33"/>
  <c r="P523" i="33"/>
  <c r="K523" i="33"/>
  <c r="N523" i="33" s="1"/>
  <c r="T522" i="33"/>
  <c r="S522" i="33"/>
  <c r="R522" i="33"/>
  <c r="Q522" i="33"/>
  <c r="P522" i="33"/>
  <c r="K522" i="33"/>
  <c r="N522" i="33" s="1"/>
  <c r="T521" i="33"/>
  <c r="S521" i="33"/>
  <c r="R521" i="33"/>
  <c r="Q521" i="33"/>
  <c r="P521" i="33"/>
  <c r="K521" i="33"/>
  <c r="N521" i="33" s="1"/>
  <c r="T520" i="33"/>
  <c r="S520" i="33"/>
  <c r="R520" i="33"/>
  <c r="Q520" i="33"/>
  <c r="P520" i="33"/>
  <c r="K520" i="33"/>
  <c r="N520" i="33" s="1"/>
  <c r="T519" i="33"/>
  <c r="S519" i="33"/>
  <c r="R519" i="33"/>
  <c r="Q519" i="33"/>
  <c r="P519" i="33"/>
  <c r="K519" i="33"/>
  <c r="N519" i="33" s="1"/>
  <c r="T518" i="33"/>
  <c r="S518" i="33"/>
  <c r="R518" i="33"/>
  <c r="Q518" i="33"/>
  <c r="P518" i="33"/>
  <c r="K518" i="33"/>
  <c r="N518" i="33" s="1"/>
  <c r="T517" i="33"/>
  <c r="S517" i="33"/>
  <c r="R517" i="33"/>
  <c r="Q517" i="33"/>
  <c r="P517" i="33"/>
  <c r="K517" i="33"/>
  <c r="N517" i="33" s="1"/>
  <c r="T516" i="33"/>
  <c r="S516" i="33"/>
  <c r="R516" i="33"/>
  <c r="Q516" i="33"/>
  <c r="P516" i="33"/>
  <c r="K516" i="33"/>
  <c r="N516" i="33" s="1"/>
  <c r="T515" i="33"/>
  <c r="S515" i="33"/>
  <c r="R515" i="33"/>
  <c r="Q515" i="33"/>
  <c r="P515" i="33"/>
  <c r="K515" i="33"/>
  <c r="N515" i="33" s="1"/>
  <c r="T514" i="33"/>
  <c r="S514" i="33"/>
  <c r="R514" i="33"/>
  <c r="Q514" i="33"/>
  <c r="P514" i="33"/>
  <c r="K514" i="33"/>
  <c r="N514" i="33" s="1"/>
  <c r="T513" i="33"/>
  <c r="S513" i="33"/>
  <c r="R513" i="33"/>
  <c r="Q513" i="33"/>
  <c r="P513" i="33"/>
  <c r="K513" i="33"/>
  <c r="N513" i="33" s="1"/>
  <c r="T512" i="33"/>
  <c r="S512" i="33"/>
  <c r="R512" i="33"/>
  <c r="Q512" i="33"/>
  <c r="P512" i="33"/>
  <c r="K512" i="33"/>
  <c r="N512" i="33" s="1"/>
  <c r="T511" i="33"/>
  <c r="S511" i="33"/>
  <c r="R511" i="33"/>
  <c r="Q511" i="33"/>
  <c r="P511" i="33"/>
  <c r="K511" i="33"/>
  <c r="N511" i="33" s="1"/>
  <c r="T510" i="33"/>
  <c r="S510" i="33"/>
  <c r="R510" i="33"/>
  <c r="Q510" i="33"/>
  <c r="P510" i="33"/>
  <c r="K510" i="33"/>
  <c r="N510" i="33" s="1"/>
  <c r="T509" i="33"/>
  <c r="S509" i="33"/>
  <c r="R509" i="33"/>
  <c r="Q509" i="33"/>
  <c r="P509" i="33"/>
  <c r="K509" i="33"/>
  <c r="N509" i="33" s="1"/>
  <c r="T508" i="33"/>
  <c r="S508" i="33"/>
  <c r="R508" i="33"/>
  <c r="Q508" i="33"/>
  <c r="P508" i="33"/>
  <c r="K508" i="33"/>
  <c r="N508" i="33" s="1"/>
  <c r="T507" i="33"/>
  <c r="S507" i="33"/>
  <c r="R507" i="33"/>
  <c r="Q507" i="33"/>
  <c r="P507" i="33"/>
  <c r="K507" i="33"/>
  <c r="N507" i="33" s="1"/>
  <c r="T506" i="33"/>
  <c r="S506" i="33"/>
  <c r="R506" i="33"/>
  <c r="Q506" i="33"/>
  <c r="P506" i="33"/>
  <c r="K506" i="33"/>
  <c r="N506" i="33" s="1"/>
  <c r="T505" i="33"/>
  <c r="S505" i="33"/>
  <c r="R505" i="33"/>
  <c r="Q505" i="33"/>
  <c r="P505" i="33"/>
  <c r="K505" i="33"/>
  <c r="N505" i="33" s="1"/>
  <c r="T504" i="33"/>
  <c r="S504" i="33"/>
  <c r="R504" i="33"/>
  <c r="Q504" i="33"/>
  <c r="P504" i="33"/>
  <c r="K504" i="33"/>
  <c r="N504" i="33" s="1"/>
  <c r="T503" i="33"/>
  <c r="S503" i="33"/>
  <c r="R503" i="33"/>
  <c r="Q503" i="33"/>
  <c r="P503" i="33"/>
  <c r="K503" i="33"/>
  <c r="N503" i="33" s="1"/>
  <c r="T502" i="33"/>
  <c r="S502" i="33"/>
  <c r="R502" i="33"/>
  <c r="Q502" i="33"/>
  <c r="P502" i="33"/>
  <c r="K502" i="33"/>
  <c r="N502" i="33" s="1"/>
  <c r="T501" i="33"/>
  <c r="S501" i="33"/>
  <c r="R501" i="33"/>
  <c r="Q501" i="33"/>
  <c r="P501" i="33"/>
  <c r="K501" i="33"/>
  <c r="N501" i="33" s="1"/>
  <c r="T500" i="33"/>
  <c r="S500" i="33"/>
  <c r="R500" i="33"/>
  <c r="Q500" i="33"/>
  <c r="P500" i="33"/>
  <c r="K500" i="33"/>
  <c r="N500" i="33" s="1"/>
  <c r="T499" i="33"/>
  <c r="S499" i="33"/>
  <c r="R499" i="33"/>
  <c r="Q499" i="33"/>
  <c r="P499" i="33"/>
  <c r="K499" i="33"/>
  <c r="N499" i="33" s="1"/>
  <c r="T498" i="33"/>
  <c r="S498" i="33"/>
  <c r="R498" i="33"/>
  <c r="Q498" i="33"/>
  <c r="P498" i="33"/>
  <c r="K498" i="33"/>
  <c r="N498" i="33" s="1"/>
  <c r="T497" i="33"/>
  <c r="S497" i="33"/>
  <c r="R497" i="33"/>
  <c r="Q497" i="33"/>
  <c r="P497" i="33"/>
  <c r="K497" i="33"/>
  <c r="N497" i="33" s="1"/>
  <c r="T496" i="33"/>
  <c r="S496" i="33"/>
  <c r="R496" i="33"/>
  <c r="Q496" i="33"/>
  <c r="P496" i="33"/>
  <c r="K496" i="33"/>
  <c r="N496" i="33" s="1"/>
  <c r="T495" i="33"/>
  <c r="S495" i="33"/>
  <c r="R495" i="33"/>
  <c r="Q495" i="33"/>
  <c r="P495" i="33"/>
  <c r="K495" i="33"/>
  <c r="N495" i="33" s="1"/>
  <c r="T494" i="33"/>
  <c r="S494" i="33"/>
  <c r="R494" i="33"/>
  <c r="Q494" i="33"/>
  <c r="P494" i="33"/>
  <c r="K494" i="33"/>
  <c r="N494" i="33" s="1"/>
  <c r="T493" i="33"/>
  <c r="S493" i="33"/>
  <c r="R493" i="33"/>
  <c r="Q493" i="33"/>
  <c r="P493" i="33"/>
  <c r="K493" i="33"/>
  <c r="N493" i="33" s="1"/>
  <c r="T492" i="33"/>
  <c r="S492" i="33"/>
  <c r="R492" i="33"/>
  <c r="Q492" i="33"/>
  <c r="P492" i="33"/>
  <c r="K492" i="33"/>
  <c r="N492" i="33" s="1"/>
  <c r="T491" i="33"/>
  <c r="S491" i="33"/>
  <c r="R491" i="33"/>
  <c r="Q491" i="33"/>
  <c r="P491" i="33"/>
  <c r="K491" i="33"/>
  <c r="N491" i="33" s="1"/>
  <c r="T490" i="33"/>
  <c r="S490" i="33"/>
  <c r="R490" i="33"/>
  <c r="Q490" i="33"/>
  <c r="P490" i="33"/>
  <c r="K490" i="33"/>
  <c r="N490" i="33" s="1"/>
  <c r="T489" i="33"/>
  <c r="S489" i="33"/>
  <c r="R489" i="33"/>
  <c r="Q489" i="33"/>
  <c r="P489" i="33"/>
  <c r="K489" i="33"/>
  <c r="N489" i="33" s="1"/>
  <c r="T488" i="33"/>
  <c r="S488" i="33"/>
  <c r="R488" i="33"/>
  <c r="Q488" i="33"/>
  <c r="P488" i="33"/>
  <c r="K488" i="33"/>
  <c r="N488" i="33" s="1"/>
  <c r="T487" i="33"/>
  <c r="S487" i="33"/>
  <c r="R487" i="33"/>
  <c r="Q487" i="33"/>
  <c r="P487" i="33"/>
  <c r="K487" i="33"/>
  <c r="N487" i="33" s="1"/>
  <c r="T486" i="33"/>
  <c r="S486" i="33"/>
  <c r="R486" i="33"/>
  <c r="Q486" i="33"/>
  <c r="P486" i="33"/>
  <c r="K486" i="33"/>
  <c r="N486" i="33" s="1"/>
  <c r="T485" i="33"/>
  <c r="S485" i="33"/>
  <c r="R485" i="33"/>
  <c r="Q485" i="33"/>
  <c r="P485" i="33"/>
  <c r="K485" i="33"/>
  <c r="N485" i="33" s="1"/>
  <c r="T484" i="33"/>
  <c r="S484" i="33"/>
  <c r="R484" i="33"/>
  <c r="Q484" i="33"/>
  <c r="P484" i="33"/>
  <c r="K484" i="33"/>
  <c r="N484" i="33" s="1"/>
  <c r="T483" i="33"/>
  <c r="S483" i="33"/>
  <c r="R483" i="33"/>
  <c r="Q483" i="33"/>
  <c r="P483" i="33"/>
  <c r="K483" i="33"/>
  <c r="N483" i="33" s="1"/>
  <c r="T482" i="33"/>
  <c r="S482" i="33"/>
  <c r="R482" i="33"/>
  <c r="Q482" i="33"/>
  <c r="P482" i="33"/>
  <c r="K482" i="33"/>
  <c r="N482" i="33" s="1"/>
  <c r="T481" i="33"/>
  <c r="S481" i="33"/>
  <c r="R481" i="33"/>
  <c r="Q481" i="33"/>
  <c r="P481" i="33"/>
  <c r="K481" i="33"/>
  <c r="N481" i="33" s="1"/>
  <c r="T480" i="33"/>
  <c r="S480" i="33"/>
  <c r="R480" i="33"/>
  <c r="Q480" i="33"/>
  <c r="P480" i="33"/>
  <c r="K480" i="33"/>
  <c r="N480" i="33" s="1"/>
  <c r="T479" i="33"/>
  <c r="S479" i="33"/>
  <c r="R479" i="33"/>
  <c r="Q479" i="33"/>
  <c r="P479" i="33"/>
  <c r="K479" i="33"/>
  <c r="N479" i="33" s="1"/>
  <c r="T478" i="33"/>
  <c r="S478" i="33"/>
  <c r="R478" i="33"/>
  <c r="Q478" i="33"/>
  <c r="P478" i="33"/>
  <c r="K478" i="33"/>
  <c r="N478" i="33" s="1"/>
  <c r="T477" i="33"/>
  <c r="S477" i="33"/>
  <c r="R477" i="33"/>
  <c r="Q477" i="33"/>
  <c r="P477" i="33"/>
  <c r="K477" i="33"/>
  <c r="N477" i="33" s="1"/>
  <c r="T476" i="33"/>
  <c r="S476" i="33"/>
  <c r="R476" i="33"/>
  <c r="Q476" i="33"/>
  <c r="P476" i="33"/>
  <c r="K476" i="33"/>
  <c r="N476" i="33" s="1"/>
  <c r="T475" i="33"/>
  <c r="S475" i="33"/>
  <c r="R475" i="33"/>
  <c r="Q475" i="33"/>
  <c r="P475" i="33"/>
  <c r="K475" i="33"/>
  <c r="N475" i="33" s="1"/>
  <c r="T474" i="33"/>
  <c r="S474" i="33"/>
  <c r="R474" i="33"/>
  <c r="Q474" i="33"/>
  <c r="P474" i="33"/>
  <c r="K474" i="33"/>
  <c r="N474" i="33" s="1"/>
  <c r="T473" i="33"/>
  <c r="S473" i="33"/>
  <c r="R473" i="33"/>
  <c r="Q473" i="33"/>
  <c r="P473" i="33"/>
  <c r="K473" i="33"/>
  <c r="N473" i="33" s="1"/>
  <c r="T472" i="33"/>
  <c r="S472" i="33"/>
  <c r="R472" i="33"/>
  <c r="Q472" i="33"/>
  <c r="P472" i="33"/>
  <c r="K472" i="33"/>
  <c r="N472" i="33" s="1"/>
  <c r="T471" i="33"/>
  <c r="S471" i="33"/>
  <c r="R471" i="33"/>
  <c r="Q471" i="33"/>
  <c r="P471" i="33"/>
  <c r="K471" i="33"/>
  <c r="N471" i="33" s="1"/>
  <c r="T470" i="33"/>
  <c r="S470" i="33"/>
  <c r="R470" i="33"/>
  <c r="Q470" i="33"/>
  <c r="P470" i="33"/>
  <c r="K470" i="33"/>
  <c r="N470" i="33" s="1"/>
  <c r="T469" i="33"/>
  <c r="S469" i="33"/>
  <c r="R469" i="33"/>
  <c r="Q469" i="33"/>
  <c r="P469" i="33"/>
  <c r="K469" i="33"/>
  <c r="N469" i="33" s="1"/>
  <c r="T468" i="33"/>
  <c r="S468" i="33"/>
  <c r="R468" i="33"/>
  <c r="Q468" i="33"/>
  <c r="P468" i="33"/>
  <c r="K468" i="33"/>
  <c r="N468" i="33" s="1"/>
  <c r="T467" i="33"/>
  <c r="S467" i="33"/>
  <c r="R467" i="33"/>
  <c r="Q467" i="33"/>
  <c r="P467" i="33"/>
  <c r="K467" i="33"/>
  <c r="N467" i="33" s="1"/>
  <c r="T466" i="33"/>
  <c r="S466" i="33"/>
  <c r="R466" i="33"/>
  <c r="Q466" i="33"/>
  <c r="P466" i="33"/>
  <c r="K466" i="33"/>
  <c r="N466" i="33" s="1"/>
  <c r="T465" i="33"/>
  <c r="S465" i="33"/>
  <c r="R465" i="33"/>
  <c r="Q465" i="33"/>
  <c r="P465" i="33"/>
  <c r="K465" i="33"/>
  <c r="N465" i="33" s="1"/>
  <c r="T464" i="33"/>
  <c r="S464" i="33"/>
  <c r="R464" i="33"/>
  <c r="Q464" i="33"/>
  <c r="P464" i="33"/>
  <c r="K464" i="33"/>
  <c r="N464" i="33" s="1"/>
  <c r="T463" i="33"/>
  <c r="S463" i="33"/>
  <c r="R463" i="33"/>
  <c r="Q463" i="33"/>
  <c r="P463" i="33"/>
  <c r="K463" i="33"/>
  <c r="N463" i="33" s="1"/>
  <c r="T462" i="33"/>
  <c r="S462" i="33"/>
  <c r="R462" i="33"/>
  <c r="Q462" i="33"/>
  <c r="P462" i="33"/>
  <c r="K462" i="33"/>
  <c r="N462" i="33" s="1"/>
  <c r="T461" i="33"/>
  <c r="S461" i="33"/>
  <c r="R461" i="33"/>
  <c r="Q461" i="33"/>
  <c r="P461" i="33"/>
  <c r="K461" i="33"/>
  <c r="N461" i="33" s="1"/>
  <c r="T460" i="33"/>
  <c r="S460" i="33"/>
  <c r="R460" i="33"/>
  <c r="Q460" i="33"/>
  <c r="P460" i="33"/>
  <c r="K460" i="33"/>
  <c r="N460" i="33" s="1"/>
  <c r="T459" i="33"/>
  <c r="S459" i="33"/>
  <c r="R459" i="33"/>
  <c r="Q459" i="33"/>
  <c r="P459" i="33"/>
  <c r="K459" i="33"/>
  <c r="N459" i="33" s="1"/>
  <c r="T458" i="33"/>
  <c r="S458" i="33"/>
  <c r="R458" i="33"/>
  <c r="Q458" i="33"/>
  <c r="P458" i="33"/>
  <c r="K458" i="33"/>
  <c r="N458" i="33" s="1"/>
  <c r="T457" i="33"/>
  <c r="S457" i="33"/>
  <c r="R457" i="33"/>
  <c r="Q457" i="33"/>
  <c r="P457" i="33"/>
  <c r="K457" i="33"/>
  <c r="N457" i="33" s="1"/>
  <c r="T456" i="33"/>
  <c r="S456" i="33"/>
  <c r="R456" i="33"/>
  <c r="Q456" i="33"/>
  <c r="P456" i="33"/>
  <c r="K456" i="33"/>
  <c r="N456" i="33" s="1"/>
  <c r="T455" i="33"/>
  <c r="S455" i="33"/>
  <c r="R455" i="33"/>
  <c r="Q455" i="33"/>
  <c r="P455" i="33"/>
  <c r="K455" i="33"/>
  <c r="N455" i="33" s="1"/>
  <c r="T454" i="33"/>
  <c r="S454" i="33"/>
  <c r="R454" i="33"/>
  <c r="Q454" i="33"/>
  <c r="P454" i="33"/>
  <c r="K454" i="33"/>
  <c r="N454" i="33" s="1"/>
  <c r="T453" i="33"/>
  <c r="S453" i="33"/>
  <c r="R453" i="33"/>
  <c r="Q453" i="33"/>
  <c r="P453" i="33"/>
  <c r="K453" i="33"/>
  <c r="N453" i="33" s="1"/>
  <c r="T452" i="33"/>
  <c r="S452" i="33"/>
  <c r="R452" i="33"/>
  <c r="Q452" i="33"/>
  <c r="P452" i="33"/>
  <c r="K452" i="33"/>
  <c r="N452" i="33" s="1"/>
  <c r="T451" i="33"/>
  <c r="S451" i="33"/>
  <c r="R451" i="33"/>
  <c r="Q451" i="33"/>
  <c r="P451" i="33"/>
  <c r="K451" i="33"/>
  <c r="N451" i="33" s="1"/>
  <c r="T450" i="33"/>
  <c r="S450" i="33"/>
  <c r="R450" i="33"/>
  <c r="Q450" i="33"/>
  <c r="P450" i="33"/>
  <c r="K450" i="33"/>
  <c r="N450" i="33" s="1"/>
  <c r="T449" i="33"/>
  <c r="S449" i="33"/>
  <c r="R449" i="33"/>
  <c r="Q449" i="33"/>
  <c r="P449" i="33"/>
  <c r="K449" i="33"/>
  <c r="N449" i="33" s="1"/>
  <c r="T448" i="33"/>
  <c r="S448" i="33"/>
  <c r="R448" i="33"/>
  <c r="Q448" i="33"/>
  <c r="P448" i="33"/>
  <c r="K448" i="33"/>
  <c r="N448" i="33" s="1"/>
  <c r="T447" i="33"/>
  <c r="S447" i="33"/>
  <c r="R447" i="33"/>
  <c r="Q447" i="33"/>
  <c r="P447" i="33"/>
  <c r="K447" i="33"/>
  <c r="N447" i="33" s="1"/>
  <c r="T446" i="33"/>
  <c r="S446" i="33"/>
  <c r="R446" i="33"/>
  <c r="Q446" i="33"/>
  <c r="P446" i="33"/>
  <c r="K446" i="33"/>
  <c r="N446" i="33" s="1"/>
  <c r="T445" i="33"/>
  <c r="S445" i="33"/>
  <c r="R445" i="33"/>
  <c r="Q445" i="33"/>
  <c r="P445" i="33"/>
  <c r="K445" i="33"/>
  <c r="N445" i="33" s="1"/>
  <c r="T444" i="33"/>
  <c r="S444" i="33"/>
  <c r="R444" i="33"/>
  <c r="Q444" i="33"/>
  <c r="P444" i="33"/>
  <c r="K444" i="33"/>
  <c r="N444" i="33" s="1"/>
  <c r="T443" i="33"/>
  <c r="S443" i="33"/>
  <c r="R443" i="33"/>
  <c r="Q443" i="33"/>
  <c r="P443" i="33"/>
  <c r="K443" i="33"/>
  <c r="N443" i="33" s="1"/>
  <c r="T442" i="33"/>
  <c r="S442" i="33"/>
  <c r="R442" i="33"/>
  <c r="Q442" i="33"/>
  <c r="P442" i="33"/>
  <c r="K442" i="33"/>
  <c r="N442" i="33" s="1"/>
  <c r="T441" i="33"/>
  <c r="S441" i="33"/>
  <c r="R441" i="33"/>
  <c r="Q441" i="33"/>
  <c r="P441" i="33"/>
  <c r="K441" i="33"/>
  <c r="N441" i="33" s="1"/>
  <c r="T440" i="33"/>
  <c r="S440" i="33"/>
  <c r="R440" i="33"/>
  <c r="Q440" i="33"/>
  <c r="P440" i="33"/>
  <c r="K440" i="33"/>
  <c r="N440" i="33" s="1"/>
  <c r="T439" i="33"/>
  <c r="S439" i="33"/>
  <c r="R439" i="33"/>
  <c r="Q439" i="33"/>
  <c r="P439" i="33"/>
  <c r="K439" i="33"/>
  <c r="N439" i="33" s="1"/>
  <c r="T438" i="33"/>
  <c r="S438" i="33"/>
  <c r="R438" i="33"/>
  <c r="Q438" i="33"/>
  <c r="P438" i="33"/>
  <c r="K438" i="33"/>
  <c r="N438" i="33" s="1"/>
  <c r="T437" i="33"/>
  <c r="S437" i="33"/>
  <c r="R437" i="33"/>
  <c r="Q437" i="33"/>
  <c r="P437" i="33"/>
  <c r="K437" i="33"/>
  <c r="N437" i="33" s="1"/>
  <c r="T436" i="33"/>
  <c r="S436" i="33"/>
  <c r="R436" i="33"/>
  <c r="Q436" i="33"/>
  <c r="P436" i="33"/>
  <c r="K436" i="33"/>
  <c r="N436" i="33" s="1"/>
  <c r="T435" i="33"/>
  <c r="S435" i="33"/>
  <c r="R435" i="33"/>
  <c r="Q435" i="33"/>
  <c r="P435" i="33"/>
  <c r="K435" i="33"/>
  <c r="N435" i="33" s="1"/>
  <c r="T434" i="33"/>
  <c r="S434" i="33"/>
  <c r="R434" i="33"/>
  <c r="Q434" i="33"/>
  <c r="P434" i="33"/>
  <c r="K434" i="33"/>
  <c r="N434" i="33" s="1"/>
  <c r="T433" i="33"/>
  <c r="S433" i="33"/>
  <c r="R433" i="33"/>
  <c r="Q433" i="33"/>
  <c r="P433" i="33"/>
  <c r="K433" i="33"/>
  <c r="N433" i="33" s="1"/>
  <c r="T432" i="33"/>
  <c r="S432" i="33"/>
  <c r="R432" i="33"/>
  <c r="Q432" i="33"/>
  <c r="P432" i="33"/>
  <c r="K432" i="33"/>
  <c r="N432" i="33" s="1"/>
  <c r="T431" i="33"/>
  <c r="S431" i="33"/>
  <c r="R431" i="33"/>
  <c r="Q431" i="33"/>
  <c r="P431" i="33"/>
  <c r="K431" i="33"/>
  <c r="N431" i="33" s="1"/>
  <c r="T430" i="33"/>
  <c r="S430" i="33"/>
  <c r="R430" i="33"/>
  <c r="Q430" i="33"/>
  <c r="P430" i="33"/>
  <c r="K430" i="33"/>
  <c r="N430" i="33" s="1"/>
  <c r="T429" i="33"/>
  <c r="S429" i="33"/>
  <c r="R429" i="33"/>
  <c r="Q429" i="33"/>
  <c r="P429" i="33"/>
  <c r="K429" i="33"/>
  <c r="N429" i="33" s="1"/>
  <c r="T428" i="33"/>
  <c r="S428" i="33"/>
  <c r="R428" i="33"/>
  <c r="Q428" i="33"/>
  <c r="P428" i="33"/>
  <c r="K428" i="33"/>
  <c r="N428" i="33" s="1"/>
  <c r="T427" i="33"/>
  <c r="S427" i="33"/>
  <c r="R427" i="33"/>
  <c r="Q427" i="33"/>
  <c r="P427" i="33"/>
  <c r="K427" i="33"/>
  <c r="N427" i="33" s="1"/>
  <c r="T426" i="33"/>
  <c r="S426" i="33"/>
  <c r="R426" i="33"/>
  <c r="Q426" i="33"/>
  <c r="P426" i="33"/>
  <c r="K426" i="33"/>
  <c r="N426" i="33" s="1"/>
  <c r="T425" i="33"/>
  <c r="S425" i="33"/>
  <c r="R425" i="33"/>
  <c r="Q425" i="33"/>
  <c r="P425" i="33"/>
  <c r="K425" i="33"/>
  <c r="N425" i="33" s="1"/>
  <c r="T424" i="33"/>
  <c r="S424" i="33"/>
  <c r="R424" i="33"/>
  <c r="Q424" i="33"/>
  <c r="P424" i="33"/>
  <c r="K424" i="33"/>
  <c r="N424" i="33" s="1"/>
  <c r="T423" i="33"/>
  <c r="S423" i="33"/>
  <c r="R423" i="33"/>
  <c r="Q423" i="33"/>
  <c r="P423" i="33"/>
  <c r="K423" i="33"/>
  <c r="N423" i="33" s="1"/>
  <c r="T422" i="33"/>
  <c r="S422" i="33"/>
  <c r="R422" i="33"/>
  <c r="Q422" i="33"/>
  <c r="P422" i="33"/>
  <c r="K422" i="33"/>
  <c r="N422" i="33" s="1"/>
  <c r="Q421" i="33"/>
  <c r="P421" i="33"/>
  <c r="K421" i="33"/>
  <c r="N421" i="33" s="1"/>
  <c r="Q420" i="33"/>
  <c r="P420" i="33"/>
  <c r="K420" i="33"/>
  <c r="N420" i="33" s="1"/>
  <c r="Q419" i="33"/>
  <c r="P419" i="33"/>
  <c r="K419" i="33"/>
  <c r="N419" i="33" s="1"/>
  <c r="Q418" i="33"/>
  <c r="P418" i="33"/>
  <c r="K418" i="33"/>
  <c r="N418" i="33" s="1"/>
  <c r="Q417" i="33"/>
  <c r="P417" i="33"/>
  <c r="K417" i="33"/>
  <c r="N417" i="33" s="1"/>
  <c r="Q416" i="33"/>
  <c r="P416" i="33"/>
  <c r="R416" i="33" s="1"/>
  <c r="K416" i="33"/>
  <c r="N416" i="33" s="1"/>
  <c r="Q415" i="33"/>
  <c r="P415" i="33"/>
  <c r="K415" i="33"/>
  <c r="N415" i="33" s="1"/>
  <c r="Q414" i="33"/>
  <c r="P414" i="33"/>
  <c r="K414" i="33"/>
  <c r="N414" i="33" s="1"/>
  <c r="Q413" i="33"/>
  <c r="P413" i="33"/>
  <c r="K413" i="33"/>
  <c r="N413" i="33" s="1"/>
  <c r="Q412" i="33"/>
  <c r="P412" i="33"/>
  <c r="R412" i="33" s="1"/>
  <c r="K412" i="33"/>
  <c r="N412" i="33" s="1"/>
  <c r="Q411" i="33"/>
  <c r="P411" i="33"/>
  <c r="K411" i="33"/>
  <c r="N411" i="33" s="1"/>
  <c r="Q410" i="33"/>
  <c r="P410" i="33"/>
  <c r="K410" i="33"/>
  <c r="N410" i="33" s="1"/>
  <c r="Q409" i="33"/>
  <c r="P409" i="33"/>
  <c r="K409" i="33"/>
  <c r="N409" i="33" s="1"/>
  <c r="Q408" i="33"/>
  <c r="P408" i="33"/>
  <c r="K408" i="33"/>
  <c r="N408" i="33" s="1"/>
  <c r="Q407" i="33"/>
  <c r="P407" i="33"/>
  <c r="K407" i="33"/>
  <c r="N407" i="33" s="1"/>
  <c r="Q406" i="33"/>
  <c r="P406" i="33"/>
  <c r="K406" i="33"/>
  <c r="N406" i="33" s="1"/>
  <c r="Q405" i="33"/>
  <c r="P405" i="33"/>
  <c r="R405" i="33" s="1"/>
  <c r="K405" i="33"/>
  <c r="N405" i="33" s="1"/>
  <c r="Q404" i="33"/>
  <c r="P404" i="33"/>
  <c r="K404" i="33"/>
  <c r="N404" i="33" s="1"/>
  <c r="Q403" i="33"/>
  <c r="P403" i="33"/>
  <c r="K403" i="33"/>
  <c r="N403" i="33" s="1"/>
  <c r="Q402" i="33"/>
  <c r="P402" i="33"/>
  <c r="K402" i="33"/>
  <c r="N402" i="33" s="1"/>
  <c r="T401" i="33"/>
  <c r="S401" i="33"/>
  <c r="R401" i="33"/>
  <c r="Q401" i="33"/>
  <c r="P401" i="33"/>
  <c r="K401" i="33"/>
  <c r="N401" i="33" s="1"/>
  <c r="T400" i="33"/>
  <c r="S400" i="33"/>
  <c r="R400" i="33"/>
  <c r="Q400" i="33"/>
  <c r="P400" i="33"/>
  <c r="K400" i="33"/>
  <c r="N400" i="33" s="1"/>
  <c r="T399" i="33"/>
  <c r="S399" i="33"/>
  <c r="R399" i="33"/>
  <c r="Q399" i="33"/>
  <c r="P399" i="33"/>
  <c r="K399" i="33"/>
  <c r="N399" i="33" s="1"/>
  <c r="T398" i="33"/>
  <c r="S398" i="33"/>
  <c r="R398" i="33"/>
  <c r="Q398" i="33"/>
  <c r="P398" i="33"/>
  <c r="K398" i="33"/>
  <c r="N398" i="33" s="1"/>
  <c r="T397" i="33"/>
  <c r="S397" i="33"/>
  <c r="R397" i="33"/>
  <c r="Q397" i="33"/>
  <c r="P397" i="33"/>
  <c r="K397" i="33"/>
  <c r="N397" i="33" s="1"/>
  <c r="Q396" i="33"/>
  <c r="P396" i="33"/>
  <c r="K396" i="33"/>
  <c r="N396" i="33" s="1"/>
  <c r="Q395" i="33"/>
  <c r="P395" i="33"/>
  <c r="K395" i="33"/>
  <c r="N395" i="33" s="1"/>
  <c r="Q394" i="33"/>
  <c r="P394" i="33"/>
  <c r="K394" i="33"/>
  <c r="N394" i="33" s="1"/>
  <c r="Q393" i="33"/>
  <c r="P393" i="33"/>
  <c r="K393" i="33"/>
  <c r="N393" i="33" s="1"/>
  <c r="Q392" i="33"/>
  <c r="P392" i="33"/>
  <c r="K392" i="33"/>
  <c r="N392" i="33" s="1"/>
  <c r="Q391" i="33"/>
  <c r="P391" i="33"/>
  <c r="K391" i="33"/>
  <c r="N391" i="33" s="1"/>
  <c r="Q390" i="33"/>
  <c r="P390" i="33"/>
  <c r="K390" i="33"/>
  <c r="N390" i="33" s="1"/>
  <c r="Q389" i="33"/>
  <c r="P389" i="33"/>
  <c r="K389" i="33"/>
  <c r="N389" i="33" s="1"/>
  <c r="Q388" i="33"/>
  <c r="P388" i="33"/>
  <c r="K388" i="33"/>
  <c r="N388" i="33" s="1"/>
  <c r="Q387" i="33"/>
  <c r="P387" i="33"/>
  <c r="K387" i="33"/>
  <c r="N387" i="33" s="1"/>
  <c r="Q386" i="33"/>
  <c r="P386" i="33"/>
  <c r="K386" i="33"/>
  <c r="N386" i="33" s="1"/>
  <c r="Q159" i="33"/>
  <c r="P159" i="33"/>
  <c r="K159" i="33"/>
  <c r="N159" i="33" s="1"/>
  <c r="Q141" i="33"/>
  <c r="P141" i="33"/>
  <c r="K141" i="33"/>
  <c r="N141" i="33" s="1"/>
  <c r="Q384" i="33"/>
  <c r="P384" i="33"/>
  <c r="K384" i="33"/>
  <c r="N384" i="33" s="1"/>
  <c r="Q383" i="33"/>
  <c r="P383" i="33"/>
  <c r="K383" i="33"/>
  <c r="N383" i="33" s="1"/>
  <c r="Q382" i="33"/>
  <c r="P382" i="33"/>
  <c r="K382" i="33"/>
  <c r="N382" i="33" s="1"/>
  <c r="Q381" i="33"/>
  <c r="P381" i="33"/>
  <c r="K381" i="33"/>
  <c r="N381" i="33" s="1"/>
  <c r="Q380" i="33"/>
  <c r="P380" i="33"/>
  <c r="K380" i="33"/>
  <c r="N380" i="33" s="1"/>
  <c r="Q379" i="33"/>
  <c r="P379" i="33"/>
  <c r="K379" i="33"/>
  <c r="N379" i="33" s="1"/>
  <c r="Q145" i="33"/>
  <c r="P145" i="33"/>
  <c r="K145" i="33"/>
  <c r="N145" i="33" s="1"/>
  <c r="Q178" i="33"/>
  <c r="P178" i="33"/>
  <c r="K178" i="33"/>
  <c r="N178" i="33" s="1"/>
  <c r="Q173" i="33"/>
  <c r="P173" i="33"/>
  <c r="K173" i="33"/>
  <c r="N173" i="33" s="1"/>
  <c r="Q193" i="33"/>
  <c r="P193" i="33"/>
  <c r="K193" i="33"/>
  <c r="N193" i="33" s="1"/>
  <c r="Q378" i="33"/>
  <c r="P378" i="33"/>
  <c r="K378" i="33"/>
  <c r="N378" i="33" s="1"/>
  <c r="Q377" i="33"/>
  <c r="P377" i="33"/>
  <c r="K377" i="33"/>
  <c r="N377" i="33" s="1"/>
  <c r="Q376" i="33"/>
  <c r="P376" i="33"/>
  <c r="K376" i="33"/>
  <c r="N376" i="33" s="1"/>
  <c r="Q375" i="33"/>
  <c r="P375" i="33"/>
  <c r="K375" i="33"/>
  <c r="N375" i="33" s="1"/>
  <c r="Q374" i="33"/>
  <c r="P374" i="33"/>
  <c r="K374" i="33"/>
  <c r="N374" i="33" s="1"/>
  <c r="Q373" i="33"/>
  <c r="P373" i="33"/>
  <c r="K373" i="33"/>
  <c r="N373" i="33" s="1"/>
  <c r="Q372" i="33"/>
  <c r="P372" i="33"/>
  <c r="K372" i="33"/>
  <c r="N372" i="33" s="1"/>
  <c r="Q371" i="33"/>
  <c r="P371" i="33"/>
  <c r="K371" i="33"/>
  <c r="N371" i="33" s="1"/>
  <c r="Q370" i="33"/>
  <c r="P370" i="33"/>
  <c r="K370" i="33"/>
  <c r="N370" i="33" s="1"/>
  <c r="Q369" i="33"/>
  <c r="P369" i="33"/>
  <c r="K369" i="33"/>
  <c r="N369" i="33" s="1"/>
  <c r="Q368" i="33"/>
  <c r="P368" i="33"/>
  <c r="K368" i="33"/>
  <c r="N368" i="33" s="1"/>
  <c r="Q119" i="33"/>
  <c r="P119" i="33"/>
  <c r="K119" i="33"/>
  <c r="N119" i="33" s="1"/>
  <c r="Q144" i="33"/>
  <c r="P144" i="33"/>
  <c r="K144" i="33"/>
  <c r="N144" i="33" s="1"/>
  <c r="Q366" i="33"/>
  <c r="P366" i="33"/>
  <c r="K366" i="33"/>
  <c r="N366" i="33" s="1"/>
  <c r="Q365" i="33"/>
  <c r="P365" i="33"/>
  <c r="K365" i="33"/>
  <c r="N365" i="33" s="1"/>
  <c r="Q364" i="33"/>
  <c r="P364" i="33"/>
  <c r="K364" i="33"/>
  <c r="N364" i="33" s="1"/>
  <c r="Q363" i="33"/>
  <c r="P363" i="33"/>
  <c r="K363" i="33"/>
  <c r="N363" i="33" s="1"/>
  <c r="Q362" i="33"/>
  <c r="P362" i="33"/>
  <c r="K362" i="33"/>
  <c r="N362" i="33" s="1"/>
  <c r="Q361" i="33"/>
  <c r="P361" i="33"/>
  <c r="K361" i="33"/>
  <c r="N361" i="33" s="1"/>
  <c r="Q130" i="33"/>
  <c r="P130" i="33"/>
  <c r="K130" i="33"/>
  <c r="N130" i="33" s="1"/>
  <c r="Q138" i="33"/>
  <c r="P138" i="33"/>
  <c r="K138" i="33"/>
  <c r="N138" i="33" s="1"/>
  <c r="Q117" i="33"/>
  <c r="P117" i="33"/>
  <c r="K117" i="33"/>
  <c r="N117" i="33" s="1"/>
  <c r="Q139" i="33"/>
  <c r="P139" i="33"/>
  <c r="K139" i="33"/>
  <c r="N139" i="33" s="1"/>
  <c r="Q360" i="33"/>
  <c r="P360" i="33"/>
  <c r="K360" i="33"/>
  <c r="N360" i="33" s="1"/>
  <c r="Q359" i="33"/>
  <c r="P359" i="33"/>
  <c r="K359" i="33"/>
  <c r="N359" i="33" s="1"/>
  <c r="Q358" i="33"/>
  <c r="P358" i="33"/>
  <c r="K358" i="33"/>
  <c r="N358" i="33" s="1"/>
  <c r="Q357" i="33"/>
  <c r="P357" i="33"/>
  <c r="K357" i="33"/>
  <c r="N357" i="33" s="1"/>
  <c r="Q356" i="33"/>
  <c r="P356" i="33"/>
  <c r="K356" i="33"/>
  <c r="N356" i="33" s="1"/>
  <c r="Q355" i="33"/>
  <c r="P355" i="33"/>
  <c r="K355" i="33"/>
  <c r="N355" i="33" s="1"/>
  <c r="Q354" i="33"/>
  <c r="P354" i="33"/>
  <c r="K354" i="33"/>
  <c r="N354" i="33" s="1"/>
  <c r="Q353" i="33"/>
  <c r="P353" i="33"/>
  <c r="K353" i="33"/>
  <c r="N353" i="33" s="1"/>
  <c r="Q352" i="33"/>
  <c r="P352" i="33"/>
  <c r="K352" i="33"/>
  <c r="N352" i="33" s="1"/>
  <c r="Q351" i="33"/>
  <c r="P351" i="33"/>
  <c r="K351" i="33"/>
  <c r="N351" i="33" s="1"/>
  <c r="Q350" i="33"/>
  <c r="P350" i="33"/>
  <c r="K350" i="33"/>
  <c r="N350" i="33" s="1"/>
  <c r="Q161" i="33"/>
  <c r="P161" i="33"/>
  <c r="K161" i="33"/>
  <c r="N161" i="33" s="1"/>
  <c r="Q157" i="33"/>
  <c r="P157" i="33"/>
  <c r="K157" i="33"/>
  <c r="N157" i="33" s="1"/>
  <c r="Q168" i="33"/>
  <c r="P168" i="33"/>
  <c r="K168" i="33"/>
  <c r="N168" i="33" s="1"/>
  <c r="Q347" i="33"/>
  <c r="P347" i="33"/>
  <c r="K347" i="33"/>
  <c r="N347" i="33" s="1"/>
  <c r="Q346" i="33"/>
  <c r="P346" i="33"/>
  <c r="K346" i="33"/>
  <c r="N346" i="33" s="1"/>
  <c r="Q345" i="33"/>
  <c r="P345" i="33"/>
  <c r="K345" i="33"/>
  <c r="N345" i="33" s="1"/>
  <c r="Q344" i="33"/>
  <c r="P344" i="33"/>
  <c r="K344" i="33"/>
  <c r="N344" i="33" s="1"/>
  <c r="Q343" i="33"/>
  <c r="P343" i="33"/>
  <c r="K343" i="33"/>
  <c r="N343" i="33" s="1"/>
  <c r="Q156" i="33"/>
  <c r="P156" i="33"/>
  <c r="K156" i="33"/>
  <c r="N156" i="33" s="1"/>
  <c r="Q155" i="33"/>
  <c r="P155" i="33"/>
  <c r="K155" i="33"/>
  <c r="N155" i="33" s="1"/>
  <c r="Q125" i="33"/>
  <c r="P125" i="33"/>
  <c r="K125" i="33"/>
  <c r="N125" i="33" s="1"/>
  <c r="Q147" i="33"/>
  <c r="P147" i="33"/>
  <c r="K147" i="33"/>
  <c r="N147" i="33" s="1"/>
  <c r="Q342" i="33"/>
  <c r="P342" i="33"/>
  <c r="K342" i="33"/>
  <c r="N342" i="33" s="1"/>
  <c r="Q341" i="33"/>
  <c r="P341" i="33"/>
  <c r="K341" i="33"/>
  <c r="N341" i="33" s="1"/>
  <c r="Q340" i="33"/>
  <c r="P340" i="33"/>
  <c r="K340" i="33"/>
  <c r="N340" i="33" s="1"/>
  <c r="Q339" i="33"/>
  <c r="P339" i="33"/>
  <c r="K339" i="33"/>
  <c r="N339" i="33" s="1"/>
  <c r="Q338" i="33"/>
  <c r="P338" i="33"/>
  <c r="K338" i="33"/>
  <c r="N338" i="33" s="1"/>
  <c r="Q337" i="33"/>
  <c r="P337" i="33"/>
  <c r="K337" i="33"/>
  <c r="N337" i="33" s="1"/>
  <c r="Q336" i="33"/>
  <c r="P336" i="33"/>
  <c r="K336" i="33"/>
  <c r="N336" i="33" s="1"/>
  <c r="Q335" i="33"/>
  <c r="P335" i="33"/>
  <c r="K335" i="33"/>
  <c r="N335" i="33" s="1"/>
  <c r="Q334" i="33"/>
  <c r="P334" i="33"/>
  <c r="K334" i="33"/>
  <c r="N334" i="33" s="1"/>
  <c r="Q333" i="33"/>
  <c r="P333" i="33"/>
  <c r="K333" i="33"/>
  <c r="N333" i="33" s="1"/>
  <c r="Q332" i="33"/>
  <c r="P332" i="33"/>
  <c r="K332" i="33"/>
  <c r="N332" i="33" s="1"/>
  <c r="Q150" i="33"/>
  <c r="P150" i="33"/>
  <c r="K150" i="33"/>
  <c r="N150" i="33" s="1"/>
  <c r="Q167" i="33"/>
  <c r="P167" i="33"/>
  <c r="K167" i="33"/>
  <c r="N167" i="33" s="1"/>
  <c r="Q196" i="33"/>
  <c r="P196" i="33"/>
  <c r="K196" i="33"/>
  <c r="N196" i="33" s="1"/>
  <c r="Q180" i="33"/>
  <c r="P180" i="33"/>
  <c r="K180" i="33"/>
  <c r="N180" i="33" s="1"/>
  <c r="Q328" i="33"/>
  <c r="P328" i="33"/>
  <c r="K328" i="33"/>
  <c r="N328" i="33" s="1"/>
  <c r="Q327" i="33"/>
  <c r="P327" i="33"/>
  <c r="K327" i="33"/>
  <c r="N327" i="33" s="1"/>
  <c r="Q326" i="33"/>
  <c r="P326" i="33"/>
  <c r="K326" i="33"/>
  <c r="N326" i="33" s="1"/>
  <c r="Q325" i="33"/>
  <c r="P325" i="33"/>
  <c r="K325" i="33"/>
  <c r="N325" i="33" s="1"/>
  <c r="Q172" i="33"/>
  <c r="P172" i="33"/>
  <c r="K172" i="33"/>
  <c r="N172" i="33" s="1"/>
  <c r="Q188" i="33"/>
  <c r="P188" i="33"/>
  <c r="K188" i="33"/>
  <c r="N188" i="33" s="1"/>
  <c r="Q181" i="33"/>
  <c r="P181" i="33"/>
  <c r="K181" i="33"/>
  <c r="N181" i="33" s="1"/>
  <c r="K187" i="33"/>
  <c r="N187" i="33" s="1"/>
  <c r="T324" i="33"/>
  <c r="S324" i="33"/>
  <c r="R324" i="33"/>
  <c r="Q324" i="33"/>
  <c r="P324" i="33"/>
  <c r="K324" i="33"/>
  <c r="N324" i="33" s="1"/>
  <c r="T323" i="33"/>
  <c r="S323" i="33"/>
  <c r="R323" i="33"/>
  <c r="Q323" i="33"/>
  <c r="P323" i="33"/>
  <c r="K323" i="33"/>
  <c r="N323" i="33" s="1"/>
  <c r="T322" i="33"/>
  <c r="S322" i="33"/>
  <c r="R322" i="33"/>
  <c r="Q322" i="33"/>
  <c r="P322" i="33"/>
  <c r="K322" i="33"/>
  <c r="N322" i="33" s="1"/>
  <c r="T321" i="33"/>
  <c r="S321" i="33"/>
  <c r="R321" i="33"/>
  <c r="Q321" i="33"/>
  <c r="P321" i="33"/>
  <c r="K321" i="33"/>
  <c r="N321" i="33" s="1"/>
  <c r="T320" i="33"/>
  <c r="S320" i="33"/>
  <c r="R320" i="33"/>
  <c r="Q320" i="33"/>
  <c r="P320" i="33"/>
  <c r="K320" i="33"/>
  <c r="N320" i="33" s="1"/>
  <c r="T319" i="33"/>
  <c r="S319" i="33"/>
  <c r="R319" i="33"/>
  <c r="Q319" i="33"/>
  <c r="P319" i="33"/>
  <c r="K319" i="33"/>
  <c r="N319" i="33" s="1"/>
  <c r="T318" i="33"/>
  <c r="S318" i="33"/>
  <c r="R318" i="33"/>
  <c r="Q318" i="33"/>
  <c r="P318" i="33"/>
  <c r="K318" i="33"/>
  <c r="N318" i="33" s="1"/>
  <c r="T317" i="33"/>
  <c r="S317" i="33"/>
  <c r="R317" i="33"/>
  <c r="Q317" i="33"/>
  <c r="P317" i="33"/>
  <c r="K317" i="33"/>
  <c r="N317" i="33" s="1"/>
  <c r="T316" i="33"/>
  <c r="S316" i="33"/>
  <c r="R316" i="33"/>
  <c r="Q316" i="33"/>
  <c r="P316" i="33"/>
  <c r="K316" i="33"/>
  <c r="N316" i="33" s="1"/>
  <c r="T315" i="33"/>
  <c r="S315" i="33"/>
  <c r="R315" i="33"/>
  <c r="Q315" i="33"/>
  <c r="P315" i="33"/>
  <c r="K315" i="33"/>
  <c r="N315" i="33" s="1"/>
  <c r="T314" i="33"/>
  <c r="S314" i="33"/>
  <c r="R314" i="33"/>
  <c r="Q314" i="33"/>
  <c r="P314" i="33"/>
  <c r="K314" i="33"/>
  <c r="N314" i="33" s="1"/>
  <c r="T313" i="33"/>
  <c r="S313" i="33"/>
  <c r="R313" i="33"/>
  <c r="Q313" i="33"/>
  <c r="P313" i="33"/>
  <c r="K313" i="33"/>
  <c r="N313" i="33" s="1"/>
  <c r="T307" i="33"/>
  <c r="S307" i="33"/>
  <c r="R307" i="33"/>
  <c r="Q307" i="33"/>
  <c r="P307" i="33"/>
  <c r="K307" i="33"/>
  <c r="N307" i="33" s="1"/>
  <c r="T306" i="33"/>
  <c r="S306" i="33"/>
  <c r="R306" i="33"/>
  <c r="Q306" i="33"/>
  <c r="P306" i="33"/>
  <c r="K306" i="33"/>
  <c r="N306" i="33" s="1"/>
  <c r="T305" i="33"/>
  <c r="S305" i="33"/>
  <c r="R305" i="33"/>
  <c r="Q305" i="33"/>
  <c r="P305" i="33"/>
  <c r="K305" i="33"/>
  <c r="N305" i="33" s="1"/>
  <c r="T304" i="33"/>
  <c r="S304" i="33"/>
  <c r="R304" i="33"/>
  <c r="Q304" i="33"/>
  <c r="P304" i="33"/>
  <c r="K304" i="33"/>
  <c r="N304" i="33" s="1"/>
  <c r="T303" i="33"/>
  <c r="S303" i="33"/>
  <c r="R303" i="33"/>
  <c r="Q303" i="33"/>
  <c r="P303" i="33"/>
  <c r="K303" i="33"/>
  <c r="N303" i="33" s="1"/>
  <c r="T302" i="33"/>
  <c r="S302" i="33"/>
  <c r="R302" i="33"/>
  <c r="Q302" i="33"/>
  <c r="P302" i="33"/>
  <c r="K302" i="33"/>
  <c r="N302" i="33" s="1"/>
  <c r="T301" i="33"/>
  <c r="S301" i="33"/>
  <c r="R301" i="33"/>
  <c r="Q301" i="33"/>
  <c r="P301" i="33"/>
  <c r="K301" i="33"/>
  <c r="N301" i="33" s="1"/>
  <c r="T300" i="33"/>
  <c r="S300" i="33"/>
  <c r="R300" i="33"/>
  <c r="Q300" i="33"/>
  <c r="P300" i="33"/>
  <c r="K300" i="33"/>
  <c r="N300" i="33" s="1"/>
  <c r="T299" i="33"/>
  <c r="S299" i="33"/>
  <c r="R299" i="33"/>
  <c r="Q299" i="33"/>
  <c r="P299" i="33"/>
  <c r="K299" i="33"/>
  <c r="N299" i="33" s="1"/>
  <c r="T298" i="33"/>
  <c r="S298" i="33"/>
  <c r="R298" i="33"/>
  <c r="Q298" i="33"/>
  <c r="P298" i="33"/>
  <c r="K298" i="33"/>
  <c r="N298" i="33" s="1"/>
  <c r="T297" i="33"/>
  <c r="S297" i="33"/>
  <c r="R297" i="33"/>
  <c r="Q297" i="33"/>
  <c r="K297" i="33"/>
  <c r="N297" i="33" s="1"/>
  <c r="Q296" i="33"/>
  <c r="P296" i="33"/>
  <c r="K296" i="33"/>
  <c r="N296" i="33" s="1"/>
  <c r="Q295" i="33"/>
  <c r="P295" i="33"/>
  <c r="K295" i="33"/>
  <c r="N295" i="33" s="1"/>
  <c r="Q294" i="33"/>
  <c r="P294" i="33"/>
  <c r="K294" i="33"/>
  <c r="N294" i="33" s="1"/>
  <c r="Q293" i="33"/>
  <c r="P293" i="33"/>
  <c r="K293" i="33"/>
  <c r="N293" i="33" s="1"/>
  <c r="Q292" i="33"/>
  <c r="P292" i="33"/>
  <c r="K292" i="33"/>
  <c r="N292" i="33" s="1"/>
  <c r="Q291" i="33"/>
  <c r="P291" i="33"/>
  <c r="K291" i="33"/>
  <c r="N291" i="33" s="1"/>
  <c r="Q290" i="33"/>
  <c r="P290" i="33"/>
  <c r="K290" i="33"/>
  <c r="N290" i="33" s="1"/>
  <c r="Q289" i="33"/>
  <c r="P289" i="33"/>
  <c r="K289" i="33"/>
  <c r="N289" i="33" s="1"/>
  <c r="Q288" i="33"/>
  <c r="P288" i="33"/>
  <c r="K288" i="33"/>
  <c r="N288" i="33" s="1"/>
  <c r="Q287" i="33"/>
  <c r="P287" i="33"/>
  <c r="K287" i="33"/>
  <c r="N287" i="33" s="1"/>
  <c r="Q286" i="33"/>
  <c r="P286" i="33"/>
  <c r="K286" i="33"/>
  <c r="N286" i="33" s="1"/>
  <c r="Q146" i="33"/>
  <c r="P146" i="33"/>
  <c r="K146" i="33"/>
  <c r="N146" i="33" s="1"/>
  <c r="Q152" i="33"/>
  <c r="P152" i="33"/>
  <c r="K152" i="33"/>
  <c r="N152" i="33" s="1"/>
  <c r="Q175" i="33"/>
  <c r="P175" i="33"/>
  <c r="K175" i="33"/>
  <c r="N175" i="33" s="1"/>
  <c r="Q140" i="33"/>
  <c r="P140" i="33"/>
  <c r="K140" i="33"/>
  <c r="N140" i="33" s="1"/>
  <c r="Q134" i="33"/>
  <c r="P134" i="33"/>
  <c r="K134" i="33"/>
  <c r="N134" i="33" s="1"/>
  <c r="Q177" i="33"/>
  <c r="P177" i="33"/>
  <c r="K177" i="33"/>
  <c r="N177" i="33" s="1"/>
  <c r="Q285" i="33"/>
  <c r="P285" i="33"/>
  <c r="K285" i="33"/>
  <c r="N285" i="33" s="1"/>
  <c r="Q284" i="33"/>
  <c r="P284" i="33"/>
  <c r="K284" i="33"/>
  <c r="N284" i="33" s="1"/>
  <c r="Q283" i="33"/>
  <c r="P283" i="33"/>
  <c r="K283" i="33"/>
  <c r="N283" i="33" s="1"/>
  <c r="Q282" i="33"/>
  <c r="P282" i="33"/>
  <c r="K282" i="33"/>
  <c r="N282" i="33" s="1"/>
  <c r="Q281" i="33"/>
  <c r="P281" i="33"/>
  <c r="K281" i="33"/>
  <c r="N281" i="33" s="1"/>
  <c r="Q280" i="33"/>
  <c r="P280" i="33"/>
  <c r="K280" i="33"/>
  <c r="N280" i="33" s="1"/>
  <c r="Q279" i="33"/>
  <c r="P279" i="33"/>
  <c r="K279" i="33"/>
  <c r="N279" i="33" s="1"/>
  <c r="Q165" i="33"/>
  <c r="P165" i="33"/>
  <c r="K165" i="33"/>
  <c r="N165" i="33" s="1"/>
  <c r="Q171" i="33"/>
  <c r="P171" i="33"/>
  <c r="K171" i="33"/>
  <c r="N171" i="33" s="1"/>
  <c r="Q131" i="33"/>
  <c r="P131" i="33"/>
  <c r="K131" i="33"/>
  <c r="N131" i="33" s="1"/>
  <c r="Q190" i="33"/>
  <c r="P190" i="33"/>
  <c r="K190" i="33"/>
  <c r="N190" i="33" s="1"/>
  <c r="Q278" i="33"/>
  <c r="P278" i="33"/>
  <c r="K278" i="33"/>
  <c r="N278" i="33" s="1"/>
  <c r="Q277" i="33"/>
  <c r="P277" i="33"/>
  <c r="K277" i="33"/>
  <c r="N277" i="33" s="1"/>
  <c r="Q276" i="33"/>
  <c r="P276" i="33"/>
  <c r="K276" i="33"/>
  <c r="N276" i="33" s="1"/>
  <c r="Q275" i="33"/>
  <c r="P275" i="33"/>
  <c r="K275" i="33"/>
  <c r="N275" i="33" s="1"/>
  <c r="Q274" i="33"/>
  <c r="P274" i="33"/>
  <c r="K274" i="33"/>
  <c r="N274" i="33" s="1"/>
  <c r="Q273" i="33"/>
  <c r="P273" i="33"/>
  <c r="K273" i="33"/>
  <c r="N273" i="33" s="1"/>
  <c r="Q272" i="33"/>
  <c r="P272" i="33"/>
  <c r="K272" i="33"/>
  <c r="N272" i="33" s="1"/>
  <c r="Q271" i="33"/>
  <c r="P271" i="33"/>
  <c r="K271" i="33"/>
  <c r="N271" i="33" s="1"/>
  <c r="Q270" i="33"/>
  <c r="P270" i="33"/>
  <c r="K270" i="33"/>
  <c r="N270" i="33" s="1"/>
  <c r="Q269" i="33"/>
  <c r="P269" i="33"/>
  <c r="K269" i="33"/>
  <c r="N269" i="33" s="1"/>
  <c r="Q268" i="33"/>
  <c r="P268" i="33"/>
  <c r="K268" i="33"/>
  <c r="N268" i="33" s="1"/>
  <c r="Q160" i="33"/>
  <c r="P160" i="33"/>
  <c r="K160" i="33"/>
  <c r="N160" i="33" s="1"/>
  <c r="Q132" i="33"/>
  <c r="P132" i="33"/>
  <c r="K132" i="33"/>
  <c r="N132" i="33" s="1"/>
  <c r="Q170" i="33"/>
  <c r="P170" i="33"/>
  <c r="K170" i="33"/>
  <c r="N170" i="33" s="1"/>
  <c r="Q128" i="33"/>
  <c r="P128" i="33"/>
  <c r="K128" i="33"/>
  <c r="N128" i="33" s="1"/>
  <c r="Q123" i="33"/>
  <c r="P123" i="33"/>
  <c r="K123" i="33"/>
  <c r="N123" i="33" s="1"/>
  <c r="Q169" i="33"/>
  <c r="P169" i="33"/>
  <c r="K169" i="33"/>
  <c r="N169" i="33" s="1"/>
  <c r="Q267" i="33"/>
  <c r="P267" i="33"/>
  <c r="K267" i="33"/>
  <c r="N267" i="33" s="1"/>
  <c r="Q266" i="33"/>
  <c r="P266" i="33"/>
  <c r="K266" i="33"/>
  <c r="N266" i="33" s="1"/>
  <c r="Q265" i="33"/>
  <c r="P265" i="33"/>
  <c r="K265" i="33"/>
  <c r="N265" i="33" s="1"/>
  <c r="Q264" i="33"/>
  <c r="P264" i="33"/>
  <c r="K264" i="33"/>
  <c r="N264" i="33" s="1"/>
  <c r="Q263" i="33"/>
  <c r="P263" i="33"/>
  <c r="K263" i="33"/>
  <c r="N263" i="33" s="1"/>
  <c r="Q262" i="33"/>
  <c r="P262" i="33"/>
  <c r="K262" i="33"/>
  <c r="N262" i="33" s="1"/>
  <c r="Q261" i="33"/>
  <c r="P261" i="33"/>
  <c r="K261" i="33"/>
  <c r="N261" i="33" s="1"/>
  <c r="Q133" i="33"/>
  <c r="P133" i="33"/>
  <c r="K133" i="33"/>
  <c r="N133" i="33" s="1"/>
  <c r="Q158" i="33"/>
  <c r="P158" i="33"/>
  <c r="K158" i="33"/>
  <c r="N158" i="33" s="1"/>
  <c r="Q126" i="33"/>
  <c r="P126" i="33"/>
  <c r="K126" i="33"/>
  <c r="N126" i="33" s="1"/>
  <c r="Q163" i="33"/>
  <c r="P163" i="33"/>
  <c r="K163" i="33"/>
  <c r="N163" i="33" s="1"/>
  <c r="Q260" i="33"/>
  <c r="P260" i="33"/>
  <c r="K260" i="33"/>
  <c r="N260" i="33" s="1"/>
  <c r="Q259" i="33"/>
  <c r="P259" i="33"/>
  <c r="K259" i="33"/>
  <c r="N259" i="33" s="1"/>
  <c r="Q258" i="33"/>
  <c r="P258" i="33"/>
  <c r="K258" i="33"/>
  <c r="N258" i="33" s="1"/>
  <c r="Q257" i="33"/>
  <c r="P257" i="33"/>
  <c r="K257" i="33"/>
  <c r="N257" i="33" s="1"/>
  <c r="Q256" i="33"/>
  <c r="P256" i="33"/>
  <c r="K256" i="33"/>
  <c r="N256" i="33" s="1"/>
  <c r="Q255" i="33"/>
  <c r="P255" i="33"/>
  <c r="K255" i="33"/>
  <c r="N255" i="33" s="1"/>
  <c r="Q254" i="33"/>
  <c r="P254" i="33"/>
  <c r="K254" i="33"/>
  <c r="N254" i="33" s="1"/>
  <c r="Q253" i="33"/>
  <c r="P253" i="33"/>
  <c r="K253" i="33"/>
  <c r="N253" i="33" s="1"/>
  <c r="Q252" i="33"/>
  <c r="P252" i="33"/>
  <c r="K252" i="33"/>
  <c r="N252" i="33" s="1"/>
  <c r="Q251" i="33"/>
  <c r="P251" i="33"/>
  <c r="K251" i="33"/>
  <c r="N251" i="33" s="1"/>
  <c r="Q250" i="33"/>
  <c r="P250" i="33"/>
  <c r="K250" i="33"/>
  <c r="N250" i="33" s="1"/>
  <c r="Q122" i="33"/>
  <c r="P122" i="33"/>
  <c r="K122" i="33"/>
  <c r="N122" i="33" s="1"/>
  <c r="Q136" i="33"/>
  <c r="P136" i="33"/>
  <c r="K136" i="33"/>
  <c r="N136" i="33" s="1"/>
  <c r="Q148" i="33"/>
  <c r="P148" i="33"/>
  <c r="K148" i="33"/>
  <c r="N148" i="33" s="1"/>
  <c r="Q127" i="33"/>
  <c r="P127" i="33"/>
  <c r="K127" i="33"/>
  <c r="N127" i="33" s="1"/>
  <c r="Q120" i="33"/>
  <c r="P120" i="33"/>
  <c r="K120" i="33"/>
  <c r="N120" i="33" s="1"/>
  <c r="Q162" i="33"/>
  <c r="P162" i="33"/>
  <c r="K162" i="33"/>
  <c r="N162" i="33" s="1"/>
  <c r="Q249" i="33"/>
  <c r="P249" i="33"/>
  <c r="K249" i="33"/>
  <c r="N249" i="33" s="1"/>
  <c r="Q248" i="33"/>
  <c r="P248" i="33"/>
  <c r="K248" i="33"/>
  <c r="N248" i="33" s="1"/>
  <c r="Q247" i="33"/>
  <c r="P247" i="33"/>
  <c r="K247" i="33"/>
  <c r="N247" i="33" s="1"/>
  <c r="Q246" i="33"/>
  <c r="P246" i="33"/>
  <c r="K246" i="33"/>
  <c r="N246" i="33" s="1"/>
  <c r="Q245" i="33"/>
  <c r="P245" i="33"/>
  <c r="K245" i="33"/>
  <c r="N245" i="33" s="1"/>
  <c r="Q244" i="33"/>
  <c r="P244" i="33"/>
  <c r="K244" i="33"/>
  <c r="N244" i="33" s="1"/>
  <c r="Q243" i="33"/>
  <c r="P243" i="33"/>
  <c r="K243" i="33"/>
  <c r="N243" i="33" s="1"/>
  <c r="Q137" i="33"/>
  <c r="P137" i="33"/>
  <c r="K137" i="33"/>
  <c r="N137" i="33" s="1"/>
  <c r="Q153" i="33"/>
  <c r="P153" i="33"/>
  <c r="K153" i="33"/>
  <c r="N153" i="33" s="1"/>
  <c r="Q121" i="33"/>
  <c r="P121" i="33"/>
  <c r="K121" i="33"/>
  <c r="N121" i="33" s="1"/>
  <c r="Q149" i="33"/>
  <c r="P149" i="33"/>
  <c r="K149" i="33"/>
  <c r="N149" i="33" s="1"/>
  <c r="Q242" i="33"/>
  <c r="P242" i="33"/>
  <c r="K242" i="33"/>
  <c r="N242" i="33" s="1"/>
  <c r="Q241" i="33"/>
  <c r="P241" i="33"/>
  <c r="K241" i="33"/>
  <c r="N241" i="33" s="1"/>
  <c r="Q240" i="33"/>
  <c r="P240" i="33"/>
  <c r="K240" i="33"/>
  <c r="N240" i="33" s="1"/>
  <c r="Q239" i="33"/>
  <c r="P239" i="33"/>
  <c r="K239" i="33"/>
  <c r="N239" i="33" s="1"/>
  <c r="Q238" i="33"/>
  <c r="P238" i="33"/>
  <c r="K238" i="33"/>
  <c r="N238" i="33" s="1"/>
  <c r="Q237" i="33"/>
  <c r="P237" i="33"/>
  <c r="K237" i="33"/>
  <c r="N237" i="33" s="1"/>
  <c r="Q236" i="33"/>
  <c r="P236" i="33"/>
  <c r="K236" i="33"/>
  <c r="N236" i="33" s="1"/>
  <c r="Q235" i="33"/>
  <c r="P235" i="33"/>
  <c r="K235" i="33"/>
  <c r="N235" i="33" s="1"/>
  <c r="Q234" i="33"/>
  <c r="P234" i="33"/>
  <c r="K234" i="33"/>
  <c r="N234" i="33" s="1"/>
  <c r="Q233" i="33"/>
  <c r="P233" i="33"/>
  <c r="K233" i="33"/>
  <c r="N233" i="33" s="1"/>
  <c r="Q232" i="33"/>
  <c r="P232" i="33"/>
  <c r="K232" i="33"/>
  <c r="N232" i="33" s="1"/>
  <c r="Q135" i="33"/>
  <c r="P135" i="33"/>
  <c r="K135" i="33"/>
  <c r="N135" i="33" s="1"/>
  <c r="Q151" i="33"/>
  <c r="P151" i="33"/>
  <c r="K151" i="33"/>
  <c r="N151" i="33" s="1"/>
  <c r="Q182" i="33"/>
  <c r="P182" i="33"/>
  <c r="K182" i="33"/>
  <c r="N182" i="33" s="1"/>
  <c r="Q143" i="33"/>
  <c r="P143" i="33"/>
  <c r="K143" i="33"/>
  <c r="N143" i="33" s="1"/>
  <c r="Q189" i="33"/>
  <c r="P189" i="33"/>
  <c r="K189" i="33"/>
  <c r="N189" i="33" s="1"/>
  <c r="Q183" i="33"/>
  <c r="P183" i="33"/>
  <c r="K183" i="33"/>
  <c r="N183" i="33" s="1"/>
  <c r="Q231" i="33"/>
  <c r="P231" i="33"/>
  <c r="K231" i="33"/>
  <c r="N231" i="33" s="1"/>
  <c r="Q230" i="33"/>
  <c r="P230" i="33"/>
  <c r="K230" i="33"/>
  <c r="N230" i="33" s="1"/>
  <c r="Q229" i="33"/>
  <c r="P229" i="33"/>
  <c r="K229" i="33"/>
  <c r="N229" i="33" s="1"/>
  <c r="Q228" i="33"/>
  <c r="P228" i="33"/>
  <c r="K228" i="33"/>
  <c r="N228" i="33" s="1"/>
  <c r="Q227" i="33"/>
  <c r="P227" i="33"/>
  <c r="K227" i="33"/>
  <c r="N227" i="33" s="1"/>
  <c r="Q226" i="33"/>
  <c r="P226" i="33"/>
  <c r="K226" i="33"/>
  <c r="N226" i="33" s="1"/>
  <c r="Q225" i="33"/>
  <c r="P225" i="33"/>
  <c r="K225" i="33"/>
  <c r="N225" i="33" s="1"/>
  <c r="Q176" i="33"/>
  <c r="P176" i="33"/>
  <c r="K176" i="33"/>
  <c r="N176" i="33" s="1"/>
  <c r="Q195" i="33"/>
  <c r="P195" i="33"/>
  <c r="K195" i="33"/>
  <c r="N195" i="33" s="1"/>
  <c r="Q191" i="33"/>
  <c r="P191" i="33"/>
  <c r="K191" i="33"/>
  <c r="N191" i="33" s="1"/>
  <c r="Q194" i="33"/>
  <c r="P194" i="33"/>
  <c r="K194" i="33"/>
  <c r="N194" i="33" s="1"/>
  <c r="T224" i="33"/>
  <c r="S224" i="33"/>
  <c r="R224" i="33"/>
  <c r="Q224" i="33"/>
  <c r="P224" i="33"/>
  <c r="K224" i="33"/>
  <c r="N224" i="33" s="1"/>
  <c r="T223" i="33"/>
  <c r="S223" i="33"/>
  <c r="R223" i="33"/>
  <c r="Q223" i="33"/>
  <c r="P223" i="33"/>
  <c r="K223" i="33"/>
  <c r="N223" i="33" s="1"/>
  <c r="T222" i="33"/>
  <c r="S222" i="33"/>
  <c r="R222" i="33"/>
  <c r="Q222" i="33"/>
  <c r="P222" i="33"/>
  <c r="K222" i="33"/>
  <c r="N222" i="33" s="1"/>
  <c r="T221" i="33"/>
  <c r="S221" i="33"/>
  <c r="R221" i="33"/>
  <c r="Q221" i="33"/>
  <c r="P221" i="33"/>
  <c r="K221" i="33"/>
  <c r="N221" i="33" s="1"/>
  <c r="T220" i="33"/>
  <c r="S220" i="33"/>
  <c r="R220" i="33"/>
  <c r="Q220" i="33"/>
  <c r="P220" i="33"/>
  <c r="K220" i="33"/>
  <c r="N220" i="33" s="1"/>
  <c r="T219" i="33"/>
  <c r="S219" i="33"/>
  <c r="R219" i="33"/>
  <c r="Q219" i="33"/>
  <c r="P219" i="33"/>
  <c r="K219" i="33"/>
  <c r="N219" i="33" s="1"/>
  <c r="T218" i="33"/>
  <c r="S218" i="33"/>
  <c r="R218" i="33"/>
  <c r="Q218" i="33"/>
  <c r="P218" i="33"/>
  <c r="K218" i="33"/>
  <c r="N218" i="33" s="1"/>
  <c r="T217" i="33"/>
  <c r="S217" i="33"/>
  <c r="R217" i="33"/>
  <c r="Q217" i="33"/>
  <c r="P217" i="33"/>
  <c r="K217" i="33"/>
  <c r="N217" i="33" s="1"/>
  <c r="T216" i="33"/>
  <c r="S216" i="33"/>
  <c r="R216" i="33"/>
  <c r="Q216" i="33"/>
  <c r="P216" i="33"/>
  <c r="K216" i="33"/>
  <c r="N216" i="33" s="1"/>
  <c r="T215" i="33"/>
  <c r="S215" i="33"/>
  <c r="R215" i="33"/>
  <c r="Q215" i="33"/>
  <c r="P215" i="33"/>
  <c r="K215" i="33"/>
  <c r="N215" i="33" s="1"/>
  <c r="T214" i="33"/>
  <c r="S214" i="33"/>
  <c r="R214" i="33"/>
  <c r="Q214" i="33"/>
  <c r="P214" i="33"/>
  <c r="K214" i="33"/>
  <c r="N214" i="33" s="1"/>
  <c r="T213" i="33"/>
  <c r="S213" i="33"/>
  <c r="R213" i="33"/>
  <c r="Q213" i="33"/>
  <c r="P213" i="33"/>
  <c r="K213" i="33"/>
  <c r="N213" i="33" s="1"/>
  <c r="T212" i="33"/>
  <c r="S212" i="33"/>
  <c r="R212" i="33"/>
  <c r="Q212" i="33"/>
  <c r="P212" i="33"/>
  <c r="K212" i="33"/>
  <c r="N212" i="33" s="1"/>
  <c r="T211" i="33"/>
  <c r="S211" i="33"/>
  <c r="R211" i="33"/>
  <c r="Q211" i="33"/>
  <c r="P211" i="33"/>
  <c r="K211" i="33"/>
  <c r="N211" i="33" s="1"/>
  <c r="T210" i="33"/>
  <c r="S210" i="33"/>
  <c r="R210" i="33"/>
  <c r="Q210" i="33"/>
  <c r="P210" i="33"/>
  <c r="K210" i="33"/>
  <c r="N210" i="33" s="1"/>
  <c r="T209" i="33"/>
  <c r="S209" i="33"/>
  <c r="R209" i="33"/>
  <c r="Q209" i="33"/>
  <c r="P209" i="33"/>
  <c r="K209" i="33"/>
  <c r="N209" i="33" s="1"/>
  <c r="T208" i="33"/>
  <c r="S208" i="33"/>
  <c r="R208" i="33"/>
  <c r="Q208" i="33"/>
  <c r="P208" i="33"/>
  <c r="K208" i="33"/>
  <c r="N208" i="33" s="1"/>
  <c r="T207" i="33"/>
  <c r="S207" i="33"/>
  <c r="R207" i="33"/>
  <c r="Q207" i="33"/>
  <c r="P207" i="33"/>
  <c r="K207" i="33"/>
  <c r="N207" i="33" s="1"/>
  <c r="T206" i="33"/>
  <c r="S206" i="33"/>
  <c r="R206" i="33"/>
  <c r="Q206" i="33"/>
  <c r="P206" i="33"/>
  <c r="K206" i="33"/>
  <c r="N206" i="33" s="1"/>
  <c r="T205" i="33"/>
  <c r="S205" i="33"/>
  <c r="R205" i="33"/>
  <c r="Q205" i="33"/>
  <c r="P205" i="33"/>
  <c r="K205" i="33"/>
  <c r="N205" i="33" s="1"/>
  <c r="T204" i="33"/>
  <c r="S204" i="33"/>
  <c r="R204" i="33"/>
  <c r="Q204" i="33"/>
  <c r="P204" i="33"/>
  <c r="K204" i="33"/>
  <c r="N204" i="33" s="1"/>
  <c r="T203" i="33"/>
  <c r="S203" i="33"/>
  <c r="R203" i="33"/>
  <c r="Q203" i="33"/>
  <c r="P203" i="33"/>
  <c r="K203" i="33"/>
  <c r="N203" i="33" s="1"/>
  <c r="T202" i="33"/>
  <c r="S202" i="33"/>
  <c r="R202" i="33"/>
  <c r="Q202" i="33"/>
  <c r="P202" i="33"/>
  <c r="K202" i="33"/>
  <c r="N202" i="33" s="1"/>
  <c r="T201" i="33"/>
  <c r="S201" i="33"/>
  <c r="R201" i="33"/>
  <c r="Q201" i="33"/>
  <c r="P201" i="33"/>
  <c r="K201" i="33"/>
  <c r="N201" i="33" s="1"/>
  <c r="T200" i="33"/>
  <c r="S200" i="33"/>
  <c r="R200" i="33"/>
  <c r="Q200" i="33"/>
  <c r="P200" i="33"/>
  <c r="K200" i="33"/>
  <c r="N200" i="33" s="1"/>
  <c r="T199" i="33"/>
  <c r="S199" i="33"/>
  <c r="R199" i="33"/>
  <c r="Q199" i="33"/>
  <c r="P199" i="33"/>
  <c r="K199" i="33"/>
  <c r="N199" i="33" s="1"/>
  <c r="T198" i="33"/>
  <c r="S198" i="33"/>
  <c r="R198" i="33"/>
  <c r="Q198" i="33"/>
  <c r="P198" i="33"/>
  <c r="K198" i="33"/>
  <c r="N198" i="33" s="1"/>
  <c r="T197" i="33"/>
  <c r="S197" i="33"/>
  <c r="R197" i="33"/>
  <c r="Q197" i="33"/>
  <c r="P197" i="33"/>
  <c r="K197" i="33"/>
  <c r="N197" i="33" s="1"/>
  <c r="Q116" i="33"/>
  <c r="P116" i="33"/>
  <c r="K116" i="33"/>
  <c r="N116" i="33" s="1"/>
  <c r="Q115" i="33"/>
  <c r="P115" i="33"/>
  <c r="K115" i="33"/>
  <c r="N115" i="33" s="1"/>
  <c r="Q114" i="33"/>
  <c r="P114" i="33"/>
  <c r="K114" i="33"/>
  <c r="N114" i="33" s="1"/>
  <c r="Q113" i="33"/>
  <c r="P113" i="33"/>
  <c r="K113" i="33"/>
  <c r="N113" i="33" s="1"/>
  <c r="Q112" i="33"/>
  <c r="P112" i="33"/>
  <c r="K112" i="33"/>
  <c r="N112" i="33" s="1"/>
  <c r="Q111" i="33"/>
  <c r="P111" i="33"/>
  <c r="K111" i="33"/>
  <c r="N111" i="33" s="1"/>
  <c r="Q110" i="33"/>
  <c r="P110" i="33"/>
  <c r="K110" i="33"/>
  <c r="N110" i="33" s="1"/>
  <c r="Q109" i="33"/>
  <c r="P109" i="33"/>
  <c r="K109" i="33"/>
  <c r="N109" i="33" s="1"/>
  <c r="Q108" i="33"/>
  <c r="P108" i="33"/>
  <c r="K108" i="33"/>
  <c r="N108" i="33" s="1"/>
  <c r="Q107" i="33"/>
  <c r="P107" i="33"/>
  <c r="K107" i="33"/>
  <c r="N107" i="33" s="1"/>
  <c r="Q106" i="33"/>
  <c r="P106" i="33"/>
  <c r="K106" i="33"/>
  <c r="N106" i="33" s="1"/>
  <c r="Q105" i="33"/>
  <c r="P105" i="33"/>
  <c r="K105" i="33"/>
  <c r="N105" i="33" s="1"/>
  <c r="Q104" i="33"/>
  <c r="P104" i="33"/>
  <c r="K104" i="33"/>
  <c r="N104" i="33" s="1"/>
  <c r="Q103" i="33"/>
  <c r="P103" i="33"/>
  <c r="K103" i="33"/>
  <c r="N103" i="33" s="1"/>
  <c r="Q102" i="33"/>
  <c r="P102" i="33"/>
  <c r="K102" i="33"/>
  <c r="N102" i="33" s="1"/>
  <c r="Q101" i="33"/>
  <c r="P101" i="33"/>
  <c r="K101" i="33"/>
  <c r="N101" i="33" s="1"/>
  <c r="Q100" i="33"/>
  <c r="P100" i="33"/>
  <c r="K100" i="33"/>
  <c r="N100" i="33" s="1"/>
  <c r="Q99" i="33"/>
  <c r="P99" i="33"/>
  <c r="K99" i="33"/>
  <c r="N99" i="33" s="1"/>
  <c r="Q98" i="33"/>
  <c r="P98" i="33"/>
  <c r="K98" i="33"/>
  <c r="N98" i="33" s="1"/>
  <c r="Q97" i="33"/>
  <c r="P97" i="33"/>
  <c r="K97" i="33"/>
  <c r="N97" i="33" s="1"/>
  <c r="Q96" i="33"/>
  <c r="P96" i="33"/>
  <c r="K96" i="33"/>
  <c r="N96" i="33" s="1"/>
  <c r="Q95" i="33"/>
  <c r="P95" i="33"/>
  <c r="K95" i="33"/>
  <c r="N95" i="33" s="1"/>
  <c r="Q94" i="33"/>
  <c r="P94" i="33"/>
  <c r="K94" i="33"/>
  <c r="N94" i="33" s="1"/>
  <c r="Q93" i="33"/>
  <c r="P93" i="33"/>
  <c r="K93" i="33"/>
  <c r="N93" i="33" s="1"/>
  <c r="Q92" i="33"/>
  <c r="P92" i="33"/>
  <c r="K92" i="33"/>
  <c r="N92" i="33" s="1"/>
  <c r="Q91" i="33"/>
  <c r="P91" i="33"/>
  <c r="K91" i="33"/>
  <c r="N91" i="33" s="1"/>
  <c r="Q90" i="33"/>
  <c r="P90" i="33"/>
  <c r="K90" i="33"/>
  <c r="N90" i="33" s="1"/>
  <c r="Q89" i="33"/>
  <c r="P89" i="33"/>
  <c r="K89" i="33"/>
  <c r="N89" i="33" s="1"/>
  <c r="Q88" i="33"/>
  <c r="P88" i="33"/>
  <c r="K88" i="33"/>
  <c r="N88" i="33" s="1"/>
  <c r="Q87" i="33"/>
  <c r="P87" i="33"/>
  <c r="K87" i="33"/>
  <c r="N87" i="33" s="1"/>
  <c r="Q86" i="33"/>
  <c r="P86" i="33"/>
  <c r="K86" i="33"/>
  <c r="N86" i="33" s="1"/>
  <c r="Q85" i="33"/>
  <c r="P85" i="33"/>
  <c r="K85" i="33"/>
  <c r="N85" i="33" s="1"/>
  <c r="Q84" i="33"/>
  <c r="P84" i="33"/>
  <c r="K84" i="33"/>
  <c r="N84" i="33" s="1"/>
  <c r="Q83" i="33"/>
  <c r="P83" i="33"/>
  <c r="K83" i="33"/>
  <c r="N83" i="33" s="1"/>
  <c r="Q82" i="33"/>
  <c r="P82" i="33"/>
  <c r="K82" i="33"/>
  <c r="N82" i="33" s="1"/>
  <c r="Q81" i="33"/>
  <c r="P81" i="33"/>
  <c r="K81" i="33"/>
  <c r="N81" i="33" s="1"/>
  <c r="Q80" i="33"/>
  <c r="P80" i="33"/>
  <c r="K80" i="33"/>
  <c r="N80" i="33" s="1"/>
  <c r="Q79" i="33"/>
  <c r="P79" i="33"/>
  <c r="K79" i="33"/>
  <c r="N79" i="33" s="1"/>
  <c r="Q78" i="33"/>
  <c r="P78" i="33"/>
  <c r="K78" i="33"/>
  <c r="N78" i="33" s="1"/>
  <c r="Q77" i="33"/>
  <c r="P77" i="33"/>
  <c r="K77" i="33"/>
  <c r="N77" i="33" s="1"/>
  <c r="Q76" i="33"/>
  <c r="P76" i="33"/>
  <c r="K76" i="33"/>
  <c r="N76" i="33" s="1"/>
  <c r="Q75" i="33"/>
  <c r="P75" i="33"/>
  <c r="K75" i="33"/>
  <c r="N75" i="33" s="1"/>
  <c r="Q74" i="33"/>
  <c r="P74" i="33"/>
  <c r="K74" i="33"/>
  <c r="N74" i="33" s="1"/>
  <c r="Q73" i="33"/>
  <c r="P73" i="33"/>
  <c r="K73" i="33"/>
  <c r="N73" i="33" s="1"/>
  <c r="Q72" i="33"/>
  <c r="P72" i="33"/>
  <c r="K72" i="33"/>
  <c r="N72" i="33" s="1"/>
  <c r="Q71" i="33"/>
  <c r="P71" i="33"/>
  <c r="K71" i="33"/>
  <c r="N71" i="33" s="1"/>
  <c r="Q70" i="33"/>
  <c r="P70" i="33"/>
  <c r="K70" i="33"/>
  <c r="N70" i="33" s="1"/>
  <c r="Q69" i="33"/>
  <c r="P69" i="33"/>
  <c r="K69" i="33"/>
  <c r="N69" i="33" s="1"/>
  <c r="Q68" i="33"/>
  <c r="P68" i="33"/>
  <c r="K68" i="33"/>
  <c r="N68" i="33" s="1"/>
  <c r="Q67" i="33"/>
  <c r="P67" i="33"/>
  <c r="K67" i="33"/>
  <c r="N67" i="33" s="1"/>
  <c r="Q66" i="33"/>
  <c r="P66" i="33"/>
  <c r="K66" i="33"/>
  <c r="N66" i="33" s="1"/>
  <c r="Q65" i="33"/>
  <c r="P65" i="33"/>
  <c r="K65" i="33"/>
  <c r="N65" i="33" s="1"/>
  <c r="Q64" i="33"/>
  <c r="P64" i="33"/>
  <c r="K64" i="33"/>
  <c r="N64" i="33" s="1"/>
  <c r="Q63" i="33"/>
  <c r="P63" i="33"/>
  <c r="K63" i="33"/>
  <c r="N63" i="33" s="1"/>
  <c r="Q62" i="33"/>
  <c r="P62" i="33"/>
  <c r="K62" i="33"/>
  <c r="N62" i="33" s="1"/>
  <c r="Q61" i="33"/>
  <c r="P61" i="33"/>
  <c r="K61" i="33"/>
  <c r="N61" i="33" s="1"/>
  <c r="Q60" i="33"/>
  <c r="P60" i="33"/>
  <c r="K60" i="33"/>
  <c r="N60" i="33" s="1"/>
  <c r="Q59" i="33"/>
  <c r="P59" i="33"/>
  <c r="K59" i="33"/>
  <c r="N59" i="33" s="1"/>
  <c r="Q58" i="33"/>
  <c r="P58" i="33"/>
  <c r="K58" i="33"/>
  <c r="N58" i="33" s="1"/>
  <c r="Q57" i="33"/>
  <c r="P57" i="33"/>
  <c r="K57" i="33"/>
  <c r="N57" i="33" s="1"/>
  <c r="Q56" i="33"/>
  <c r="P56" i="33"/>
  <c r="K56" i="33"/>
  <c r="N56" i="33" s="1"/>
  <c r="Q55" i="33"/>
  <c r="P55" i="33"/>
  <c r="K55" i="33"/>
  <c r="N55" i="33" s="1"/>
  <c r="Q54" i="33"/>
  <c r="P54" i="33"/>
  <c r="K54" i="33"/>
  <c r="N54" i="33" s="1"/>
  <c r="Q53" i="33"/>
  <c r="P53" i="33"/>
  <c r="K53" i="33"/>
  <c r="N53" i="33" s="1"/>
  <c r="Q52" i="33"/>
  <c r="P52" i="33"/>
  <c r="K52" i="33"/>
  <c r="N52" i="33" s="1"/>
  <c r="Q51" i="33"/>
  <c r="P51" i="33"/>
  <c r="K51" i="33"/>
  <c r="N51" i="33" s="1"/>
  <c r="Q50" i="33"/>
  <c r="P50" i="33"/>
  <c r="K50" i="33"/>
  <c r="N50" i="33" s="1"/>
  <c r="Q49" i="33"/>
  <c r="P49" i="33"/>
  <c r="K49" i="33"/>
  <c r="N49" i="33" s="1"/>
  <c r="Q48" i="33"/>
  <c r="P48" i="33"/>
  <c r="K48" i="33"/>
  <c r="N48" i="33" s="1"/>
  <c r="Q47" i="33"/>
  <c r="P47" i="33"/>
  <c r="K47" i="33"/>
  <c r="N47" i="33" s="1"/>
  <c r="Q46" i="33"/>
  <c r="P46" i="33"/>
  <c r="K46" i="33"/>
  <c r="N46" i="33" s="1"/>
  <c r="Q45" i="33"/>
  <c r="P45" i="33"/>
  <c r="K45" i="33"/>
  <c r="N45" i="33" s="1"/>
  <c r="Q44" i="33"/>
  <c r="P44" i="33"/>
  <c r="K44" i="33"/>
  <c r="N44" i="33" s="1"/>
  <c r="Q43" i="33"/>
  <c r="P43" i="33"/>
  <c r="K43" i="33"/>
  <c r="N43" i="33" s="1"/>
  <c r="Q42" i="33"/>
  <c r="P42" i="33"/>
  <c r="K42" i="33"/>
  <c r="N42" i="33" s="1"/>
  <c r="Q41" i="33"/>
  <c r="P41" i="33"/>
  <c r="K41" i="33"/>
  <c r="N41" i="33" s="1"/>
  <c r="Q40" i="33"/>
  <c r="P40" i="33"/>
  <c r="K40" i="33"/>
  <c r="N40" i="33" s="1"/>
  <c r="Q39" i="33"/>
  <c r="P39" i="33"/>
  <c r="K39" i="33"/>
  <c r="N39" i="33" s="1"/>
  <c r="Q38" i="33"/>
  <c r="P38" i="33"/>
  <c r="K38" i="33"/>
  <c r="N38" i="33" s="1"/>
  <c r="Q37" i="33"/>
  <c r="P37" i="33"/>
  <c r="K37" i="33"/>
  <c r="N37" i="33" s="1"/>
  <c r="Q36" i="33"/>
  <c r="P36" i="33"/>
  <c r="K36" i="33"/>
  <c r="N36" i="33" s="1"/>
  <c r="Q35" i="33"/>
  <c r="P35" i="33"/>
  <c r="K35" i="33"/>
  <c r="N35" i="33" s="1"/>
  <c r="Q34" i="33"/>
  <c r="P34" i="33"/>
  <c r="K34" i="33"/>
  <c r="N34" i="33" s="1"/>
  <c r="Q33" i="33"/>
  <c r="P33" i="33"/>
  <c r="K33" i="33"/>
  <c r="N33" i="33" s="1"/>
  <c r="Q32" i="33"/>
  <c r="P32" i="33"/>
  <c r="K32" i="33"/>
  <c r="N32" i="33" s="1"/>
  <c r="Q31" i="33"/>
  <c r="P31" i="33"/>
  <c r="K31" i="33"/>
  <c r="N31" i="33" s="1"/>
  <c r="Q30" i="33"/>
  <c r="P30" i="33"/>
  <c r="K30" i="33"/>
  <c r="N30" i="33" s="1"/>
  <c r="Q29" i="33"/>
  <c r="P29" i="33"/>
  <c r="K29" i="33"/>
  <c r="N29" i="33" s="1"/>
  <c r="Q28" i="33"/>
  <c r="P28" i="33"/>
  <c r="K28" i="33"/>
  <c r="N28" i="33" s="1"/>
  <c r="Q27" i="33"/>
  <c r="P27" i="33"/>
  <c r="K27" i="33"/>
  <c r="N27" i="33" s="1"/>
  <c r="Q26" i="33"/>
  <c r="P26" i="33"/>
  <c r="K26" i="33"/>
  <c r="N26" i="33" s="1"/>
  <c r="Q25" i="33"/>
  <c r="P25" i="33"/>
  <c r="K25" i="33"/>
  <c r="N25" i="33" s="1"/>
  <c r="T24" i="33"/>
  <c r="S24" i="33"/>
  <c r="R24" i="33"/>
  <c r="Q24" i="33"/>
  <c r="P24" i="33"/>
  <c r="K24" i="33"/>
  <c r="N24" i="33" s="1"/>
  <c r="T23" i="33"/>
  <c r="S23" i="33"/>
  <c r="R23" i="33"/>
  <c r="Q23" i="33"/>
  <c r="P23" i="33"/>
  <c r="K23" i="33"/>
  <c r="N23" i="33" s="1"/>
  <c r="T22" i="33"/>
  <c r="S22" i="33"/>
  <c r="R22" i="33"/>
  <c r="Q22" i="33"/>
  <c r="P22" i="33"/>
  <c r="K22" i="33"/>
  <c r="N22" i="33" s="1"/>
  <c r="T21" i="33"/>
  <c r="S21" i="33"/>
  <c r="R21" i="33"/>
  <c r="Q21" i="33"/>
  <c r="P21" i="33"/>
  <c r="K21" i="33"/>
  <c r="N21" i="33" s="1"/>
  <c r="T20" i="33"/>
  <c r="S20" i="33"/>
  <c r="R20" i="33"/>
  <c r="Q20" i="33"/>
  <c r="P20" i="33"/>
  <c r="K20" i="33"/>
  <c r="N20" i="33" s="1"/>
  <c r="T19" i="33"/>
  <c r="S19" i="33"/>
  <c r="R19" i="33"/>
  <c r="Q19" i="33"/>
  <c r="P19" i="33"/>
  <c r="K19" i="33"/>
  <c r="N19" i="33" s="1"/>
  <c r="T18" i="33"/>
  <c r="S18" i="33"/>
  <c r="R18" i="33"/>
  <c r="Q18" i="33"/>
  <c r="P18" i="33"/>
  <c r="K18" i="33"/>
  <c r="N18" i="33" s="1"/>
  <c r="T17" i="33"/>
  <c r="S17" i="33"/>
  <c r="R17" i="33"/>
  <c r="Q17" i="33"/>
  <c r="P17" i="33"/>
  <c r="K17" i="33"/>
  <c r="N17" i="33" s="1"/>
  <c r="T16" i="33"/>
  <c r="S16" i="33"/>
  <c r="R16" i="33"/>
  <c r="Q16" i="33"/>
  <c r="P16" i="33"/>
  <c r="K16" i="33"/>
  <c r="N16" i="33" s="1"/>
  <c r="T15" i="33"/>
  <c r="S15" i="33"/>
  <c r="R15" i="33"/>
  <c r="Q15" i="33"/>
  <c r="P15" i="33"/>
  <c r="K15" i="33"/>
  <c r="N15" i="33" s="1"/>
  <c r="T14" i="33"/>
  <c r="S14" i="33"/>
  <c r="R14" i="33"/>
  <c r="Q14" i="33"/>
  <c r="P14" i="33"/>
  <c r="K14" i="33"/>
  <c r="N14" i="33" s="1"/>
  <c r="T13" i="33"/>
  <c r="S13" i="33"/>
  <c r="R13" i="33"/>
  <c r="Q13" i="33"/>
  <c r="P13" i="33"/>
  <c r="K13" i="33"/>
  <c r="N13" i="33" s="1"/>
  <c r="T12" i="33"/>
  <c r="S12" i="33"/>
  <c r="R12" i="33"/>
  <c r="Q12" i="33"/>
  <c r="P12" i="33"/>
  <c r="K12" i="33"/>
  <c r="N12" i="33" s="1"/>
  <c r="T11" i="33"/>
  <c r="S11" i="33"/>
  <c r="R11" i="33"/>
  <c r="Q11" i="33"/>
  <c r="P11" i="33"/>
  <c r="K11" i="33"/>
  <c r="N11" i="33" s="1"/>
  <c r="T10" i="33"/>
  <c r="S10" i="33"/>
  <c r="R10" i="33"/>
  <c r="Q10" i="33"/>
  <c r="P10" i="33"/>
  <c r="K10" i="33"/>
  <c r="N10" i="33" s="1"/>
  <c r="T9" i="33"/>
  <c r="S9" i="33"/>
  <c r="R9" i="33"/>
  <c r="Q9" i="33"/>
  <c r="P9" i="33"/>
  <c r="K9" i="33"/>
  <c r="N9" i="33" s="1"/>
  <c r="T8" i="33"/>
  <c r="S8" i="33"/>
  <c r="R8" i="33"/>
  <c r="Q8" i="33"/>
  <c r="P8" i="33"/>
  <c r="K8" i="33"/>
  <c r="N8" i="33" s="1"/>
  <c r="T7" i="33"/>
  <c r="S7" i="33"/>
  <c r="R7" i="33"/>
  <c r="Q7" i="33"/>
  <c r="P7" i="33"/>
  <c r="K7" i="33"/>
  <c r="N7" i="33" s="1"/>
  <c r="T6" i="33"/>
  <c r="S6" i="33"/>
  <c r="R6" i="33"/>
  <c r="Q6" i="33"/>
  <c r="P6" i="33"/>
  <c r="K6" i="33"/>
  <c r="N6" i="33" s="1"/>
  <c r="T5" i="33"/>
  <c r="S5" i="33"/>
  <c r="R5" i="33"/>
  <c r="Q5" i="33"/>
  <c r="P5" i="33"/>
  <c r="K5" i="33"/>
  <c r="N5" i="33" s="1"/>
  <c r="T4" i="33"/>
  <c r="S4" i="33"/>
  <c r="R4" i="33"/>
  <c r="Q4" i="33"/>
  <c r="P4" i="33"/>
  <c r="K4" i="33"/>
  <c r="N4" i="33" s="1"/>
  <c r="T3" i="33"/>
  <c r="S3" i="33"/>
  <c r="R3" i="33"/>
  <c r="Q3" i="33"/>
  <c r="P3" i="33"/>
  <c r="K3" i="33"/>
  <c r="N3" i="33" s="1"/>
  <c r="T2" i="33"/>
  <c r="S2" i="33"/>
  <c r="R2" i="33"/>
  <c r="Q2" i="33"/>
  <c r="P2" i="33"/>
  <c r="N2" i="33"/>
  <c r="P397" i="1"/>
  <c r="O25" i="1"/>
  <c r="Q28" i="1"/>
  <c r="P27" i="1"/>
  <c r="T2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30" i="1"/>
  <c r="Q247" i="1"/>
  <c r="Q212" i="1"/>
  <c r="Q206" i="1"/>
  <c r="Q254" i="1"/>
  <c r="Q220" i="1"/>
  <c r="Q225" i="1"/>
  <c r="Q231" i="1"/>
  <c r="Q244" i="1"/>
  <c r="Q255" i="1"/>
  <c r="Q202" i="1"/>
  <c r="Q208" i="1"/>
  <c r="Q248" i="1"/>
  <c r="Q246" i="1"/>
  <c r="Q207" i="1"/>
  <c r="Q205" i="1"/>
  <c r="Q238" i="1"/>
  <c r="Q253" i="1"/>
  <c r="Q234" i="1"/>
  <c r="Q221" i="1"/>
  <c r="Q224" i="1"/>
  <c r="Q256" i="1"/>
  <c r="Q245" i="1"/>
  <c r="Q222" i="1"/>
  <c r="Q249" i="1"/>
  <c r="Q240" i="1"/>
  <c r="Q226" i="1"/>
  <c r="Q201" i="1"/>
  <c r="Q218" i="1"/>
  <c r="Q209" i="1"/>
  <c r="Q232" i="1"/>
  <c r="Q215" i="1"/>
  <c r="Q250" i="1"/>
  <c r="Q219" i="1"/>
  <c r="Q227" i="1"/>
  <c r="Q229" i="1"/>
  <c r="Q233" i="1"/>
  <c r="Q251" i="1"/>
  <c r="Q204" i="1"/>
  <c r="Q210" i="1"/>
  <c r="Q211" i="1"/>
  <c r="Q241" i="1"/>
  <c r="Q214" i="1"/>
  <c r="Q213" i="1"/>
  <c r="Q242" i="1"/>
  <c r="Q239" i="1"/>
  <c r="Q228" i="1"/>
  <c r="Q217" i="1"/>
  <c r="Q236" i="1"/>
  <c r="Q252" i="1"/>
  <c r="Q235" i="1"/>
  <c r="Q223" i="1"/>
  <c r="Q237" i="1"/>
  <c r="Q243" i="1"/>
  <c r="Q216" i="1"/>
  <c r="Q203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30" i="1"/>
  <c r="P247" i="1"/>
  <c r="P212" i="1"/>
  <c r="P206" i="1"/>
  <c r="P254" i="1"/>
  <c r="P220" i="1"/>
  <c r="P225" i="1"/>
  <c r="P231" i="1"/>
  <c r="P244" i="1"/>
  <c r="P255" i="1"/>
  <c r="P202" i="1"/>
  <c r="P208" i="1"/>
  <c r="P248" i="1"/>
  <c r="P246" i="1"/>
  <c r="P207" i="1"/>
  <c r="P205" i="1"/>
  <c r="P238" i="1"/>
  <c r="P253" i="1"/>
  <c r="P234" i="1"/>
  <c r="P221" i="1"/>
  <c r="P224" i="1"/>
  <c r="P256" i="1"/>
  <c r="P245" i="1"/>
  <c r="P222" i="1"/>
  <c r="P249" i="1"/>
  <c r="P240" i="1"/>
  <c r="P226" i="1"/>
  <c r="P201" i="1"/>
  <c r="P218" i="1"/>
  <c r="P209" i="1"/>
  <c r="P232" i="1"/>
  <c r="P215" i="1"/>
  <c r="P250" i="1"/>
  <c r="P219" i="1"/>
  <c r="P227" i="1"/>
  <c r="P229" i="1"/>
  <c r="P233" i="1"/>
  <c r="P251" i="1"/>
  <c r="P204" i="1"/>
  <c r="P210" i="1"/>
  <c r="P211" i="1"/>
  <c r="P241" i="1"/>
  <c r="P214" i="1"/>
  <c r="P213" i="1"/>
  <c r="P242" i="1"/>
  <c r="P239" i="1"/>
  <c r="P228" i="1"/>
  <c r="P217" i="1"/>
  <c r="P236" i="1"/>
  <c r="P252" i="1"/>
  <c r="P235" i="1"/>
  <c r="P223" i="1"/>
  <c r="P237" i="1"/>
  <c r="P243" i="1"/>
  <c r="P216" i="1"/>
  <c r="P203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6" i="1"/>
  <c r="U26" i="1" s="1"/>
  <c r="O27" i="1"/>
  <c r="U27" i="1" s="1"/>
  <c r="O28" i="1"/>
  <c r="U28" i="1" s="1"/>
  <c r="O29" i="1"/>
  <c r="O30" i="1"/>
  <c r="O31" i="1"/>
  <c r="O32" i="1"/>
  <c r="O33" i="1"/>
  <c r="U33" i="1" s="1"/>
  <c r="O34" i="1"/>
  <c r="O35" i="1"/>
  <c r="O36" i="1"/>
  <c r="U36" i="1" s="1"/>
  <c r="O37" i="1"/>
  <c r="O38" i="1"/>
  <c r="O39" i="1"/>
  <c r="O40" i="1"/>
  <c r="O41" i="1"/>
  <c r="U41" i="1" s="1"/>
  <c r="O42" i="1"/>
  <c r="O43" i="1"/>
  <c r="O44" i="1"/>
  <c r="U44" i="1" s="1"/>
  <c r="O45" i="1"/>
  <c r="O46" i="1"/>
  <c r="O47" i="1"/>
  <c r="O48" i="1"/>
  <c r="O49" i="1"/>
  <c r="U49" i="1" s="1"/>
  <c r="O50" i="1"/>
  <c r="O51" i="1"/>
  <c r="O52" i="1"/>
  <c r="U52" i="1" s="1"/>
  <c r="O53" i="1"/>
  <c r="O54" i="1"/>
  <c r="O55" i="1"/>
  <c r="O56" i="1"/>
  <c r="O57" i="1"/>
  <c r="U57" i="1" s="1"/>
  <c r="O58" i="1"/>
  <c r="O59" i="1"/>
  <c r="O60" i="1"/>
  <c r="U60" i="1" s="1"/>
  <c r="O61" i="1"/>
  <c r="O62" i="1"/>
  <c r="O63" i="1"/>
  <c r="O64" i="1"/>
  <c r="O65" i="1"/>
  <c r="U65" i="1" s="1"/>
  <c r="O66" i="1"/>
  <c r="O67" i="1"/>
  <c r="O68" i="1"/>
  <c r="U68" i="1" s="1"/>
  <c r="O69" i="1"/>
  <c r="O70" i="1"/>
  <c r="O71" i="1"/>
  <c r="O72" i="1"/>
  <c r="O73" i="1"/>
  <c r="U73" i="1" s="1"/>
  <c r="O74" i="1"/>
  <c r="O75" i="1"/>
  <c r="R75" i="1" s="1"/>
  <c r="O76" i="1"/>
  <c r="U76" i="1" s="1"/>
  <c r="O77" i="1"/>
  <c r="O78" i="1"/>
  <c r="O79" i="1"/>
  <c r="O80" i="1"/>
  <c r="O81" i="1"/>
  <c r="U81" i="1" s="1"/>
  <c r="O82" i="1"/>
  <c r="O83" i="1"/>
  <c r="O84" i="1"/>
  <c r="U84" i="1" s="1"/>
  <c r="O85" i="1"/>
  <c r="O86" i="1"/>
  <c r="O87" i="1"/>
  <c r="O88" i="1"/>
  <c r="O89" i="1"/>
  <c r="U89" i="1" s="1"/>
  <c r="O90" i="1"/>
  <c r="O91" i="1"/>
  <c r="R91" i="1" s="1"/>
  <c r="O92" i="1"/>
  <c r="U92" i="1" s="1"/>
  <c r="O93" i="1"/>
  <c r="O94" i="1"/>
  <c r="O95" i="1"/>
  <c r="O96" i="1"/>
  <c r="O97" i="1"/>
  <c r="U97" i="1" s="1"/>
  <c r="O98" i="1"/>
  <c r="O99" i="1"/>
  <c r="O100" i="1"/>
  <c r="U100" i="1" s="1"/>
  <c r="O101" i="1"/>
  <c r="O102" i="1"/>
  <c r="O103" i="1"/>
  <c r="O104" i="1"/>
  <c r="O105" i="1"/>
  <c r="U105" i="1" s="1"/>
  <c r="O106" i="1"/>
  <c r="O107" i="1"/>
  <c r="R107" i="1" s="1"/>
  <c r="O108" i="1"/>
  <c r="U108" i="1" s="1"/>
  <c r="O109" i="1"/>
  <c r="O110" i="1"/>
  <c r="O111" i="1"/>
  <c r="O112" i="1"/>
  <c r="O113" i="1"/>
  <c r="U113" i="1" s="1"/>
  <c r="O114" i="1"/>
  <c r="O115" i="1"/>
  <c r="O116" i="1"/>
  <c r="U116" i="1" s="1"/>
  <c r="O117" i="1"/>
  <c r="O118" i="1"/>
  <c r="O119" i="1"/>
  <c r="O120" i="1"/>
  <c r="O121" i="1"/>
  <c r="U121" i="1" s="1"/>
  <c r="O122" i="1"/>
  <c r="U122" i="1" s="1"/>
  <c r="O123" i="1"/>
  <c r="O124" i="1"/>
  <c r="U124" i="1" s="1"/>
  <c r="O125" i="1"/>
  <c r="O126" i="1"/>
  <c r="O127" i="1"/>
  <c r="O128" i="1"/>
  <c r="O129" i="1"/>
  <c r="U129" i="1" s="1"/>
  <c r="O130" i="1"/>
  <c r="U130" i="1" s="1"/>
  <c r="O131" i="1"/>
  <c r="O132" i="1"/>
  <c r="U132" i="1" s="1"/>
  <c r="O133" i="1"/>
  <c r="O134" i="1"/>
  <c r="O135" i="1"/>
  <c r="O136" i="1"/>
  <c r="O137" i="1"/>
  <c r="U137" i="1" s="1"/>
  <c r="O138" i="1"/>
  <c r="U138" i="1" s="1"/>
  <c r="O139" i="1"/>
  <c r="O140" i="1"/>
  <c r="U140" i="1" s="1"/>
  <c r="O141" i="1"/>
  <c r="O142" i="1"/>
  <c r="O143" i="1"/>
  <c r="O144" i="1"/>
  <c r="O145" i="1"/>
  <c r="U145" i="1" s="1"/>
  <c r="O146" i="1"/>
  <c r="U146" i="1" s="1"/>
  <c r="O147" i="1"/>
  <c r="O148" i="1"/>
  <c r="U148" i="1" s="1"/>
  <c r="O149" i="1"/>
  <c r="O150" i="1"/>
  <c r="O151" i="1"/>
  <c r="O152" i="1"/>
  <c r="O153" i="1"/>
  <c r="O154" i="1"/>
  <c r="U154" i="1" s="1"/>
  <c r="O155" i="1"/>
  <c r="O156" i="1"/>
  <c r="U156" i="1" s="1"/>
  <c r="O157" i="1"/>
  <c r="O158" i="1"/>
  <c r="O159" i="1"/>
  <c r="O160" i="1"/>
  <c r="O161" i="1"/>
  <c r="U161" i="1" s="1"/>
  <c r="O162" i="1"/>
  <c r="U162" i="1" s="1"/>
  <c r="O163" i="1"/>
  <c r="O164" i="1"/>
  <c r="U164" i="1" s="1"/>
  <c r="O165" i="1"/>
  <c r="O166" i="1"/>
  <c r="O167" i="1"/>
  <c r="O168" i="1"/>
  <c r="O169" i="1"/>
  <c r="U169" i="1" s="1"/>
  <c r="O170" i="1"/>
  <c r="U170" i="1" s="1"/>
  <c r="O171" i="1"/>
  <c r="O172" i="1"/>
  <c r="U172" i="1" s="1"/>
  <c r="O173" i="1"/>
  <c r="O174" i="1"/>
  <c r="O175" i="1"/>
  <c r="O176" i="1"/>
  <c r="O177" i="1"/>
  <c r="U177" i="1" s="1"/>
  <c r="O178" i="1"/>
  <c r="U178" i="1" s="1"/>
  <c r="O179" i="1"/>
  <c r="O180" i="1"/>
  <c r="U180" i="1" s="1"/>
  <c r="O181" i="1"/>
  <c r="O182" i="1"/>
  <c r="O183" i="1"/>
  <c r="O184" i="1"/>
  <c r="O185" i="1"/>
  <c r="U185" i="1" s="1"/>
  <c r="O186" i="1"/>
  <c r="O187" i="1"/>
  <c r="R187" i="1" s="1"/>
  <c r="O188" i="1"/>
  <c r="U188" i="1" s="1"/>
  <c r="O189" i="1"/>
  <c r="O190" i="1"/>
  <c r="O191" i="1"/>
  <c r="O192" i="1"/>
  <c r="O193" i="1"/>
  <c r="U193" i="1" s="1"/>
  <c r="O194" i="1"/>
  <c r="U194" i="1" s="1"/>
  <c r="O195" i="1"/>
  <c r="O196" i="1"/>
  <c r="U196" i="1" s="1"/>
  <c r="O197" i="1"/>
  <c r="O198" i="1"/>
  <c r="O199" i="1"/>
  <c r="O200" i="1"/>
  <c r="O230" i="1"/>
  <c r="O247" i="1"/>
  <c r="O212" i="1"/>
  <c r="O206" i="1"/>
  <c r="U206" i="1" s="1"/>
  <c r="O254" i="1"/>
  <c r="O220" i="1"/>
  <c r="O225" i="1"/>
  <c r="O231" i="1"/>
  <c r="O244" i="1"/>
  <c r="O255" i="1"/>
  <c r="O202" i="1"/>
  <c r="O208" i="1"/>
  <c r="U208" i="1" s="1"/>
  <c r="O248" i="1"/>
  <c r="O246" i="1"/>
  <c r="O207" i="1"/>
  <c r="O205" i="1"/>
  <c r="O238" i="1"/>
  <c r="O253" i="1"/>
  <c r="O234" i="1"/>
  <c r="O221" i="1"/>
  <c r="U221" i="1" s="1"/>
  <c r="O224" i="1"/>
  <c r="O256" i="1"/>
  <c r="O245" i="1"/>
  <c r="O222" i="1"/>
  <c r="O249" i="1"/>
  <c r="O240" i="1"/>
  <c r="O226" i="1"/>
  <c r="R226" i="1" s="1"/>
  <c r="O201" i="1"/>
  <c r="U201" i="1" s="1"/>
  <c r="O218" i="1"/>
  <c r="O209" i="1"/>
  <c r="O232" i="1"/>
  <c r="O215" i="1"/>
  <c r="O250" i="1"/>
  <c r="O219" i="1"/>
  <c r="O227" i="1"/>
  <c r="O229" i="1"/>
  <c r="U229" i="1" s="1"/>
  <c r="O233" i="1"/>
  <c r="O251" i="1"/>
  <c r="O204" i="1"/>
  <c r="O210" i="1"/>
  <c r="O211" i="1"/>
  <c r="O241" i="1"/>
  <c r="O214" i="1"/>
  <c r="O213" i="1"/>
  <c r="U213" i="1" s="1"/>
  <c r="O242" i="1"/>
  <c r="O239" i="1"/>
  <c r="O228" i="1"/>
  <c r="O217" i="1"/>
  <c r="O236" i="1"/>
  <c r="O252" i="1"/>
  <c r="O235" i="1"/>
  <c r="R235" i="1" s="1"/>
  <c r="O223" i="1"/>
  <c r="U223" i="1" s="1"/>
  <c r="O237" i="1"/>
  <c r="O243" i="1"/>
  <c r="O216" i="1"/>
  <c r="O203" i="1"/>
  <c r="O257" i="1"/>
  <c r="U257" i="1" s="1"/>
  <c r="O258" i="1"/>
  <c r="U258" i="1" s="1"/>
  <c r="O259" i="1"/>
  <c r="O260" i="1"/>
  <c r="U260" i="1" s="1"/>
  <c r="O261" i="1"/>
  <c r="O262" i="1"/>
  <c r="O263" i="1"/>
  <c r="O264" i="1"/>
  <c r="O265" i="1"/>
  <c r="U265" i="1" s="1"/>
  <c r="O266" i="1"/>
  <c r="U266" i="1" s="1"/>
  <c r="O267" i="1"/>
  <c r="O268" i="1"/>
  <c r="U268" i="1" s="1"/>
  <c r="O269" i="1"/>
  <c r="O270" i="1"/>
  <c r="O271" i="1"/>
  <c r="O272" i="1"/>
  <c r="O273" i="1"/>
  <c r="U273" i="1" s="1"/>
  <c r="O274" i="1"/>
  <c r="U274" i="1" s="1"/>
  <c r="O275" i="1"/>
  <c r="O276" i="1"/>
  <c r="U276" i="1" s="1"/>
  <c r="O277" i="1"/>
  <c r="O278" i="1"/>
  <c r="O279" i="1"/>
  <c r="O280" i="1"/>
  <c r="O281" i="1"/>
  <c r="U281" i="1" s="1"/>
  <c r="O282" i="1"/>
  <c r="U282" i="1" s="1"/>
  <c r="O283" i="1"/>
  <c r="R283" i="1" s="1"/>
  <c r="O284" i="1"/>
  <c r="U284" i="1" s="1"/>
  <c r="O285" i="1"/>
  <c r="O286" i="1"/>
  <c r="O287" i="1"/>
  <c r="O288" i="1"/>
  <c r="O289" i="1"/>
  <c r="U289" i="1" s="1"/>
  <c r="O290" i="1"/>
  <c r="U290" i="1" s="1"/>
  <c r="O291" i="1"/>
  <c r="O292" i="1"/>
  <c r="U292" i="1" s="1"/>
  <c r="O293" i="1"/>
  <c r="O294" i="1"/>
  <c r="O295" i="1"/>
  <c r="O296" i="1"/>
  <c r="O297" i="1"/>
  <c r="U297" i="1" s="1"/>
  <c r="O298" i="1"/>
  <c r="U298" i="1" s="1"/>
  <c r="O299" i="1"/>
  <c r="O300" i="1"/>
  <c r="U300" i="1" s="1"/>
  <c r="O301" i="1"/>
  <c r="O302" i="1"/>
  <c r="O303" i="1"/>
  <c r="O304" i="1"/>
  <c r="O305" i="1"/>
  <c r="U305" i="1" s="1"/>
  <c r="O306" i="1"/>
  <c r="U306" i="1" s="1"/>
  <c r="O307" i="1"/>
  <c r="O308" i="1"/>
  <c r="U308" i="1" s="1"/>
  <c r="O309" i="1"/>
  <c r="O310" i="1"/>
  <c r="O311" i="1"/>
  <c r="O312" i="1"/>
  <c r="O313" i="1"/>
  <c r="U313" i="1" s="1"/>
  <c r="O314" i="1"/>
  <c r="U314" i="1" s="1"/>
  <c r="O315" i="1"/>
  <c r="O316" i="1"/>
  <c r="U316" i="1" s="1"/>
  <c r="O317" i="1"/>
  <c r="O318" i="1"/>
  <c r="O319" i="1"/>
  <c r="O320" i="1"/>
  <c r="O321" i="1"/>
  <c r="U321" i="1" s="1"/>
  <c r="O322" i="1"/>
  <c r="U322" i="1" s="1"/>
  <c r="O323" i="1"/>
  <c r="O324" i="1"/>
  <c r="U324" i="1" s="1"/>
  <c r="O325" i="1"/>
  <c r="O326" i="1"/>
  <c r="O327" i="1"/>
  <c r="O328" i="1"/>
  <c r="O329" i="1"/>
  <c r="U329" i="1" s="1"/>
  <c r="O330" i="1"/>
  <c r="U330" i="1" s="1"/>
  <c r="O331" i="1"/>
  <c r="R331" i="1" s="1"/>
  <c r="O332" i="1"/>
  <c r="U332" i="1" s="1"/>
  <c r="O333" i="1"/>
  <c r="O334" i="1"/>
  <c r="O335" i="1"/>
  <c r="O336" i="1"/>
  <c r="O337" i="1"/>
  <c r="U337" i="1" s="1"/>
  <c r="O338" i="1"/>
  <c r="U338" i="1" s="1"/>
  <c r="O339" i="1"/>
  <c r="R339" i="1" s="1"/>
  <c r="O340" i="1"/>
  <c r="U340" i="1" s="1"/>
  <c r="O341" i="1"/>
  <c r="O342" i="1"/>
  <c r="O343" i="1"/>
  <c r="O344" i="1"/>
  <c r="O345" i="1"/>
  <c r="U345" i="1" s="1"/>
  <c r="O346" i="1"/>
  <c r="U346" i="1" s="1"/>
  <c r="O347" i="1"/>
  <c r="O348" i="1"/>
  <c r="U348" i="1" s="1"/>
  <c r="O349" i="1"/>
  <c r="O350" i="1"/>
  <c r="O351" i="1"/>
  <c r="O352" i="1"/>
  <c r="O353" i="1"/>
  <c r="U353" i="1" s="1"/>
  <c r="O354" i="1"/>
  <c r="U354" i="1" s="1"/>
  <c r="O355" i="1"/>
  <c r="O356" i="1"/>
  <c r="U356" i="1" s="1"/>
  <c r="O357" i="1"/>
  <c r="O358" i="1"/>
  <c r="O359" i="1"/>
  <c r="O360" i="1"/>
  <c r="O361" i="1"/>
  <c r="U361" i="1" s="1"/>
  <c r="O362" i="1"/>
  <c r="U362" i="1" s="1"/>
  <c r="O363" i="1"/>
  <c r="O364" i="1"/>
  <c r="U364" i="1" s="1"/>
  <c r="O365" i="1"/>
  <c r="O366" i="1"/>
  <c r="O367" i="1"/>
  <c r="O368" i="1"/>
  <c r="O369" i="1"/>
  <c r="U369" i="1" s="1"/>
  <c r="O370" i="1"/>
  <c r="U370" i="1" s="1"/>
  <c r="O371" i="1"/>
  <c r="O372" i="1"/>
  <c r="U372" i="1" s="1"/>
  <c r="O373" i="1"/>
  <c r="O374" i="1"/>
  <c r="O375" i="1"/>
  <c r="O376" i="1"/>
  <c r="O377" i="1"/>
  <c r="U377" i="1" s="1"/>
  <c r="O378" i="1"/>
  <c r="U378" i="1" s="1"/>
  <c r="O379" i="1"/>
  <c r="O380" i="1"/>
  <c r="U380" i="1" s="1"/>
  <c r="O381" i="1"/>
  <c r="O382" i="1"/>
  <c r="O383" i="1"/>
  <c r="O384" i="1"/>
  <c r="O385" i="1"/>
  <c r="U385" i="1" s="1"/>
  <c r="O386" i="1"/>
  <c r="U386" i="1" s="1"/>
  <c r="O387" i="1"/>
  <c r="O388" i="1"/>
  <c r="U388" i="1" s="1"/>
  <c r="O389" i="1"/>
  <c r="O390" i="1"/>
  <c r="O391" i="1"/>
  <c r="O392" i="1"/>
  <c r="O393" i="1"/>
  <c r="U393" i="1" s="1"/>
  <c r="O394" i="1"/>
  <c r="U394" i="1" s="1"/>
  <c r="O395" i="1"/>
  <c r="O396" i="1"/>
  <c r="U396" i="1" s="1"/>
  <c r="O397" i="1"/>
  <c r="O398" i="1"/>
  <c r="O399" i="1"/>
  <c r="O400" i="1"/>
  <c r="O401" i="1"/>
  <c r="U401" i="1" s="1"/>
  <c r="O402" i="1"/>
  <c r="U402" i="1" s="1"/>
  <c r="O403" i="1"/>
  <c r="O404" i="1"/>
  <c r="U404" i="1" s="1"/>
  <c r="O405" i="1"/>
  <c r="O406" i="1"/>
  <c r="O407" i="1"/>
  <c r="O408" i="1"/>
  <c r="O409" i="1"/>
  <c r="U409" i="1" s="1"/>
  <c r="O410" i="1"/>
  <c r="U410" i="1" s="1"/>
  <c r="O411" i="1"/>
  <c r="O412" i="1"/>
  <c r="O413" i="1"/>
  <c r="O414" i="1"/>
  <c r="O415" i="1"/>
  <c r="O416" i="1"/>
  <c r="O417" i="1"/>
  <c r="U417" i="1" s="1"/>
  <c r="O418" i="1"/>
  <c r="U418" i="1" s="1"/>
  <c r="O419" i="1"/>
  <c r="O420" i="1"/>
  <c r="U420" i="1" s="1"/>
  <c r="O421" i="1"/>
  <c r="O422" i="1"/>
  <c r="O423" i="1"/>
  <c r="O424" i="1"/>
  <c r="O425" i="1"/>
  <c r="U425" i="1" s="1"/>
  <c r="O426" i="1"/>
  <c r="U426" i="1" s="1"/>
  <c r="O427" i="1"/>
  <c r="O428" i="1"/>
  <c r="O429" i="1"/>
  <c r="O430" i="1"/>
  <c r="O431" i="1"/>
  <c r="O432" i="1"/>
  <c r="O433" i="1"/>
  <c r="U433" i="1" s="1"/>
  <c r="O434" i="1"/>
  <c r="U434" i="1" s="1"/>
  <c r="O435" i="1"/>
  <c r="O436" i="1"/>
  <c r="U436" i="1" s="1"/>
  <c r="O437" i="1"/>
  <c r="O438" i="1"/>
  <c r="O439" i="1"/>
  <c r="O440" i="1"/>
  <c r="O441" i="1"/>
  <c r="U441" i="1" s="1"/>
  <c r="O442" i="1"/>
  <c r="U442" i="1" s="1"/>
  <c r="O443" i="1"/>
  <c r="O444" i="1"/>
  <c r="O445" i="1"/>
  <c r="O446" i="1"/>
  <c r="O447" i="1"/>
  <c r="O448" i="1"/>
  <c r="O449" i="1"/>
  <c r="U449" i="1" s="1"/>
  <c r="O450" i="1"/>
  <c r="U450" i="1" s="1"/>
  <c r="O451" i="1"/>
  <c r="O452" i="1"/>
  <c r="U452" i="1" s="1"/>
  <c r="O453" i="1"/>
  <c r="O454" i="1"/>
  <c r="O455" i="1"/>
  <c r="O456" i="1"/>
  <c r="O457" i="1"/>
  <c r="U457" i="1" s="1"/>
  <c r="O458" i="1"/>
  <c r="U458" i="1" s="1"/>
  <c r="O459" i="1"/>
  <c r="O460" i="1"/>
  <c r="O461" i="1"/>
  <c r="O462" i="1"/>
  <c r="O463" i="1"/>
  <c r="O464" i="1"/>
  <c r="O465" i="1"/>
  <c r="U465" i="1" s="1"/>
  <c r="O466" i="1"/>
  <c r="U466" i="1" s="1"/>
  <c r="O467" i="1"/>
  <c r="O468" i="1"/>
  <c r="U468" i="1" s="1"/>
  <c r="O469" i="1"/>
  <c r="O470" i="1"/>
  <c r="O471" i="1"/>
  <c r="O472" i="1"/>
  <c r="O473" i="1"/>
  <c r="U473" i="1" s="1"/>
  <c r="O474" i="1"/>
  <c r="U474" i="1" s="1"/>
  <c r="O475" i="1"/>
  <c r="O476" i="1"/>
  <c r="O477" i="1"/>
  <c r="O478" i="1"/>
  <c r="O479" i="1"/>
  <c r="O480" i="1"/>
  <c r="O481" i="1"/>
  <c r="U481" i="1" s="1"/>
  <c r="O482" i="1"/>
  <c r="U482" i="1" s="1"/>
  <c r="O483" i="1"/>
  <c r="O484" i="1"/>
  <c r="U484" i="1" s="1"/>
  <c r="O485" i="1"/>
  <c r="O486" i="1"/>
  <c r="O487" i="1"/>
  <c r="O488" i="1"/>
  <c r="O489" i="1"/>
  <c r="U489" i="1" s="1"/>
  <c r="O490" i="1"/>
  <c r="U490" i="1" s="1"/>
  <c r="O491" i="1"/>
  <c r="O492" i="1"/>
  <c r="O493" i="1"/>
  <c r="O494" i="1"/>
  <c r="O495" i="1"/>
  <c r="O496" i="1"/>
  <c r="O497" i="1"/>
  <c r="U497" i="1" s="1"/>
  <c r="O498" i="1"/>
  <c r="U498" i="1" s="1"/>
  <c r="O499" i="1"/>
  <c r="O500" i="1"/>
  <c r="U500" i="1" s="1"/>
  <c r="O501" i="1"/>
  <c r="O502" i="1"/>
  <c r="O503" i="1"/>
  <c r="O504" i="1"/>
  <c r="O505" i="1"/>
  <c r="U505" i="1" s="1"/>
  <c r="O506" i="1"/>
  <c r="U506" i="1" s="1"/>
  <c r="O507" i="1"/>
  <c r="O508" i="1"/>
  <c r="O509" i="1"/>
  <c r="O510" i="1"/>
  <c r="O511" i="1"/>
  <c r="O512" i="1"/>
  <c r="O513" i="1"/>
  <c r="U513" i="1" s="1"/>
  <c r="O514" i="1"/>
  <c r="U514" i="1" s="1"/>
  <c r="O515" i="1"/>
  <c r="O516" i="1"/>
  <c r="U516" i="1" s="1"/>
  <c r="O517" i="1"/>
  <c r="O518" i="1"/>
  <c r="O519" i="1"/>
  <c r="O520" i="1"/>
  <c r="O521" i="1"/>
  <c r="U521" i="1" s="1"/>
  <c r="O522" i="1"/>
  <c r="U522" i="1" s="1"/>
  <c r="O523" i="1"/>
  <c r="O524" i="1"/>
  <c r="O525" i="1"/>
  <c r="O526" i="1"/>
  <c r="O527" i="1"/>
  <c r="O528" i="1"/>
  <c r="O529" i="1"/>
  <c r="U529" i="1" s="1"/>
  <c r="O530" i="1"/>
  <c r="U530" i="1" s="1"/>
  <c r="O531" i="1"/>
  <c r="O532" i="1"/>
  <c r="U532" i="1" s="1"/>
  <c r="O533" i="1"/>
  <c r="O534" i="1"/>
  <c r="O535" i="1"/>
  <c r="O536" i="1"/>
  <c r="O537" i="1"/>
  <c r="U537" i="1" s="1"/>
  <c r="O538" i="1"/>
  <c r="U538" i="1" s="1"/>
  <c r="O539" i="1"/>
  <c r="O540" i="1"/>
  <c r="R540" i="1" s="1"/>
  <c r="O541" i="1"/>
  <c r="O542" i="1"/>
  <c r="O543" i="1"/>
  <c r="O544" i="1"/>
  <c r="O545" i="1"/>
  <c r="U545" i="1" s="1"/>
  <c r="O546" i="1"/>
  <c r="U546" i="1" s="1"/>
  <c r="O547" i="1"/>
  <c r="O548" i="1"/>
  <c r="U548" i="1" s="1"/>
  <c r="O549" i="1"/>
  <c r="O550" i="1"/>
  <c r="O551" i="1"/>
  <c r="O552" i="1"/>
  <c r="O553" i="1"/>
  <c r="U553" i="1" s="1"/>
  <c r="O554" i="1"/>
  <c r="U554" i="1" s="1"/>
  <c r="O555" i="1"/>
  <c r="O556" i="1"/>
  <c r="R556" i="1" s="1"/>
  <c r="O557" i="1"/>
  <c r="O558" i="1"/>
  <c r="O559" i="1"/>
  <c r="O560" i="1"/>
  <c r="O561" i="1"/>
  <c r="U561" i="1" s="1"/>
  <c r="O562" i="1"/>
  <c r="U562" i="1" s="1"/>
  <c r="O563" i="1"/>
  <c r="O564" i="1"/>
  <c r="U564" i="1" s="1"/>
  <c r="O565" i="1"/>
  <c r="O566" i="1"/>
  <c r="O567" i="1"/>
  <c r="O568" i="1"/>
  <c r="O569" i="1"/>
  <c r="U569" i="1" s="1"/>
  <c r="O570" i="1"/>
  <c r="U570" i="1" s="1"/>
  <c r="O571" i="1"/>
  <c r="O572" i="1"/>
  <c r="O573" i="1"/>
  <c r="O574" i="1"/>
  <c r="O575" i="1"/>
  <c r="O576" i="1"/>
  <c r="O577" i="1"/>
  <c r="U577" i="1" s="1"/>
  <c r="O578" i="1"/>
  <c r="U578" i="1" s="1"/>
  <c r="O579" i="1"/>
  <c r="O580" i="1"/>
  <c r="U580" i="1" s="1"/>
  <c r="O581" i="1"/>
  <c r="O582" i="1"/>
  <c r="O583" i="1"/>
  <c r="O584" i="1"/>
  <c r="O585" i="1"/>
  <c r="U585" i="1" s="1"/>
  <c r="O586" i="1"/>
  <c r="U586" i="1" s="1"/>
  <c r="O587" i="1"/>
  <c r="O588" i="1"/>
  <c r="O589" i="1"/>
  <c r="O590" i="1"/>
  <c r="O591" i="1"/>
  <c r="O592" i="1"/>
  <c r="O593" i="1"/>
  <c r="U593" i="1" s="1"/>
  <c r="O594" i="1"/>
  <c r="U594" i="1" s="1"/>
  <c r="O595" i="1"/>
  <c r="O596" i="1"/>
  <c r="U596" i="1" s="1"/>
  <c r="O597" i="1"/>
  <c r="O598" i="1"/>
  <c r="O599" i="1"/>
  <c r="O600" i="1"/>
  <c r="O601" i="1"/>
  <c r="U601" i="1" s="1"/>
  <c r="O602" i="1"/>
  <c r="U602" i="1" s="1"/>
  <c r="O603" i="1"/>
  <c r="R603" i="1" s="1"/>
  <c r="O604" i="1"/>
  <c r="O605" i="1"/>
  <c r="O606" i="1"/>
  <c r="O607" i="1"/>
  <c r="O608" i="1"/>
  <c r="O609" i="1"/>
  <c r="U609" i="1" s="1"/>
  <c r="O610" i="1"/>
  <c r="U610" i="1" s="1"/>
  <c r="O611" i="1"/>
  <c r="O612" i="1"/>
  <c r="U612" i="1" s="1"/>
  <c r="O613" i="1"/>
  <c r="O614" i="1"/>
  <c r="O615" i="1"/>
  <c r="O616" i="1"/>
  <c r="O617" i="1"/>
  <c r="U617" i="1" s="1"/>
  <c r="O618" i="1"/>
  <c r="U618" i="1" s="1"/>
  <c r="O619" i="1"/>
  <c r="O620" i="1"/>
  <c r="O621" i="1"/>
  <c r="O622" i="1"/>
  <c r="O623" i="1"/>
  <c r="O624" i="1"/>
  <c r="O625" i="1"/>
  <c r="U625" i="1" s="1"/>
  <c r="O626" i="1"/>
  <c r="U626" i="1" s="1"/>
  <c r="O627" i="1"/>
  <c r="O628" i="1"/>
  <c r="U628" i="1" s="1"/>
  <c r="O629" i="1"/>
  <c r="O630" i="1"/>
  <c r="O631" i="1"/>
  <c r="O632" i="1"/>
  <c r="O633" i="1"/>
  <c r="U633" i="1" s="1"/>
  <c r="O634" i="1"/>
  <c r="U634" i="1" s="1"/>
  <c r="O635" i="1"/>
  <c r="O636" i="1"/>
  <c r="O637" i="1"/>
  <c r="O638" i="1"/>
  <c r="O639" i="1"/>
  <c r="O640" i="1"/>
  <c r="O641" i="1"/>
  <c r="U641" i="1" s="1"/>
  <c r="O642" i="1"/>
  <c r="U642" i="1" s="1"/>
  <c r="O643" i="1"/>
  <c r="O644" i="1"/>
  <c r="U644" i="1" s="1"/>
  <c r="O645" i="1"/>
  <c r="O646" i="1"/>
  <c r="O647" i="1"/>
  <c r="O648" i="1"/>
  <c r="O649" i="1"/>
  <c r="U649" i="1" s="1"/>
  <c r="O650" i="1"/>
  <c r="U650" i="1" s="1"/>
  <c r="O651" i="1"/>
  <c r="O652" i="1"/>
  <c r="R652" i="1" s="1"/>
  <c r="O653" i="1"/>
  <c r="O654" i="1"/>
  <c r="O655" i="1"/>
  <c r="O656" i="1"/>
  <c r="O657" i="1"/>
  <c r="U657" i="1" s="1"/>
  <c r="O658" i="1"/>
  <c r="U658" i="1" s="1"/>
  <c r="O659" i="1"/>
  <c r="O660" i="1"/>
  <c r="U660" i="1" s="1"/>
  <c r="O661" i="1"/>
  <c r="O662" i="1"/>
  <c r="O663" i="1"/>
  <c r="O664" i="1"/>
  <c r="O665" i="1"/>
  <c r="U665" i="1" s="1"/>
  <c r="O666" i="1"/>
  <c r="U666" i="1" s="1"/>
  <c r="O667" i="1"/>
  <c r="O668" i="1"/>
  <c r="O669" i="1"/>
  <c r="O670" i="1"/>
  <c r="O671" i="1"/>
  <c r="O672" i="1"/>
  <c r="O673" i="1"/>
  <c r="U673" i="1" s="1"/>
  <c r="O674" i="1"/>
  <c r="U674" i="1" s="1"/>
  <c r="O675" i="1"/>
  <c r="O676" i="1"/>
  <c r="U676" i="1" s="1"/>
  <c r="O677" i="1"/>
  <c r="O678" i="1"/>
  <c r="O679" i="1"/>
  <c r="O680" i="1"/>
  <c r="O681" i="1"/>
  <c r="U681" i="1" s="1"/>
  <c r="O682" i="1"/>
  <c r="U682" i="1" s="1"/>
  <c r="O683" i="1"/>
  <c r="O684" i="1"/>
  <c r="O685" i="1"/>
  <c r="O686" i="1"/>
  <c r="O687" i="1"/>
  <c r="O688" i="1"/>
  <c r="O689" i="1"/>
  <c r="U689" i="1" s="1"/>
  <c r="O690" i="1"/>
  <c r="U690" i="1" s="1"/>
  <c r="O691" i="1"/>
  <c r="O692" i="1"/>
  <c r="U692" i="1" s="1"/>
  <c r="O693" i="1"/>
  <c r="O694" i="1"/>
  <c r="O695" i="1"/>
  <c r="O696" i="1"/>
  <c r="O697" i="1"/>
  <c r="U697" i="1" s="1"/>
  <c r="O698" i="1"/>
  <c r="U698" i="1" s="1"/>
  <c r="O699" i="1"/>
  <c r="O700" i="1"/>
  <c r="R700" i="1" s="1"/>
  <c r="O701" i="1"/>
  <c r="O702" i="1"/>
  <c r="O703" i="1"/>
  <c r="O704" i="1"/>
  <c r="O705" i="1"/>
  <c r="U705" i="1" s="1"/>
  <c r="O706" i="1"/>
  <c r="U706" i="1" s="1"/>
  <c r="O707" i="1"/>
  <c r="O708" i="1"/>
  <c r="O709" i="1"/>
  <c r="O710" i="1"/>
  <c r="O711" i="1"/>
  <c r="O712" i="1"/>
  <c r="O713" i="1"/>
  <c r="U713" i="1" s="1"/>
  <c r="O714" i="1"/>
  <c r="U714" i="1" s="1"/>
  <c r="O715" i="1"/>
  <c r="O716" i="1"/>
  <c r="O717" i="1"/>
  <c r="O718" i="1"/>
  <c r="O719" i="1"/>
  <c r="O720" i="1"/>
  <c r="O721" i="1"/>
  <c r="U721" i="1" s="1"/>
  <c r="O722" i="1"/>
  <c r="U722" i="1" s="1"/>
  <c r="O723" i="1"/>
  <c r="O724" i="1"/>
  <c r="O725" i="1"/>
  <c r="O726" i="1"/>
  <c r="O727" i="1"/>
  <c r="O728" i="1"/>
  <c r="O729" i="1"/>
  <c r="U729" i="1" s="1"/>
  <c r="O730" i="1"/>
  <c r="U730" i="1" s="1"/>
  <c r="O731" i="1"/>
  <c r="O732" i="1"/>
  <c r="O733" i="1"/>
  <c r="O734" i="1"/>
  <c r="O735" i="1"/>
  <c r="O736" i="1"/>
  <c r="O737" i="1"/>
  <c r="U737" i="1" s="1"/>
  <c r="O738" i="1"/>
  <c r="U738" i="1" s="1"/>
  <c r="O739" i="1"/>
  <c r="O740" i="1"/>
  <c r="O741" i="1"/>
  <c r="O742" i="1"/>
  <c r="O743" i="1"/>
  <c r="O744" i="1"/>
  <c r="O745" i="1"/>
  <c r="U745" i="1" s="1"/>
  <c r="O746" i="1"/>
  <c r="U746" i="1" s="1"/>
  <c r="O747" i="1"/>
  <c r="O748" i="1"/>
  <c r="O749" i="1"/>
  <c r="O750" i="1"/>
  <c r="O751" i="1"/>
  <c r="O752" i="1"/>
  <c r="O753" i="1"/>
  <c r="U753" i="1" s="1"/>
  <c r="O754" i="1"/>
  <c r="U754" i="1" s="1"/>
  <c r="O755" i="1"/>
  <c r="O756" i="1"/>
  <c r="O757" i="1"/>
  <c r="O758" i="1"/>
  <c r="O759" i="1"/>
  <c r="O760" i="1"/>
  <c r="O761" i="1"/>
  <c r="U761" i="1" s="1"/>
  <c r="O762" i="1"/>
  <c r="U762" i="1" s="1"/>
  <c r="O763" i="1"/>
  <c r="O764" i="1"/>
  <c r="R764" i="1" s="1"/>
  <c r="O765" i="1"/>
  <c r="O766" i="1"/>
  <c r="O767" i="1"/>
  <c r="O768" i="1"/>
  <c r="O769" i="1"/>
  <c r="U769" i="1" s="1"/>
  <c r="O770" i="1"/>
  <c r="U770" i="1" s="1"/>
  <c r="O771" i="1"/>
  <c r="O772" i="1"/>
  <c r="O773" i="1"/>
  <c r="O774" i="1"/>
  <c r="O775" i="1"/>
  <c r="O776" i="1"/>
  <c r="O777" i="1"/>
  <c r="U777" i="1" s="1"/>
  <c r="O778" i="1"/>
  <c r="U778" i="1" s="1"/>
  <c r="O779" i="1"/>
  <c r="O780" i="1"/>
  <c r="O781" i="1"/>
  <c r="O782" i="1"/>
  <c r="O783" i="1"/>
  <c r="O784" i="1"/>
  <c r="O785" i="1"/>
  <c r="U785" i="1" s="1"/>
  <c r="O786" i="1"/>
  <c r="U786" i="1" s="1"/>
  <c r="O787" i="1"/>
  <c r="O788" i="1"/>
  <c r="O789" i="1"/>
  <c r="O790" i="1"/>
  <c r="O791" i="1"/>
  <c r="O792" i="1"/>
  <c r="O793" i="1"/>
  <c r="U793" i="1" s="1"/>
  <c r="O794" i="1"/>
  <c r="U794" i="1" s="1"/>
  <c r="O795" i="1"/>
  <c r="O796" i="1"/>
  <c r="O797" i="1"/>
  <c r="O798" i="1"/>
  <c r="O799" i="1"/>
  <c r="O800" i="1"/>
  <c r="O801" i="1"/>
  <c r="U801" i="1" s="1"/>
  <c r="O802" i="1"/>
  <c r="U802" i="1" s="1"/>
  <c r="O803" i="1"/>
  <c r="O804" i="1"/>
  <c r="O805" i="1"/>
  <c r="O806" i="1"/>
  <c r="O807" i="1"/>
  <c r="O808" i="1"/>
  <c r="O809" i="1"/>
  <c r="U809" i="1" s="1"/>
  <c r="O810" i="1"/>
  <c r="U810" i="1" s="1"/>
  <c r="O811" i="1"/>
  <c r="O812" i="1"/>
  <c r="O813" i="1"/>
  <c r="O814" i="1"/>
  <c r="O815" i="1"/>
  <c r="O816" i="1"/>
  <c r="O817" i="1"/>
  <c r="U817" i="1" s="1"/>
  <c r="O818" i="1"/>
  <c r="U818" i="1" s="1"/>
  <c r="O819" i="1"/>
  <c r="O820" i="1"/>
  <c r="O821" i="1"/>
  <c r="O822" i="1"/>
  <c r="O823" i="1"/>
  <c r="O824" i="1"/>
  <c r="O825" i="1"/>
  <c r="U825" i="1" s="1"/>
  <c r="O826" i="1"/>
  <c r="U826" i="1" s="1"/>
  <c r="O827" i="1"/>
  <c r="O828" i="1"/>
  <c r="O829" i="1"/>
  <c r="O830" i="1"/>
  <c r="O831" i="1"/>
  <c r="O832" i="1"/>
  <c r="O833" i="1"/>
  <c r="U833" i="1" s="1"/>
  <c r="O834" i="1"/>
  <c r="U834" i="1" s="1"/>
  <c r="O835" i="1"/>
  <c r="O836" i="1"/>
  <c r="O837" i="1"/>
  <c r="O838" i="1"/>
  <c r="O839" i="1"/>
  <c r="O840" i="1"/>
  <c r="O841" i="1"/>
  <c r="U841" i="1" s="1"/>
  <c r="O842" i="1"/>
  <c r="U842" i="1" s="1"/>
  <c r="O843" i="1"/>
  <c r="O844" i="1"/>
  <c r="O845" i="1"/>
  <c r="O846" i="1"/>
  <c r="O847" i="1"/>
  <c r="O848" i="1"/>
  <c r="O849" i="1"/>
  <c r="U849" i="1" s="1"/>
  <c r="O850" i="1"/>
  <c r="U850" i="1" s="1"/>
  <c r="O851" i="1"/>
  <c r="O852" i="1"/>
  <c r="O853" i="1"/>
  <c r="O854" i="1"/>
  <c r="O855" i="1"/>
  <c r="O856" i="1"/>
  <c r="O857" i="1"/>
  <c r="U857" i="1" s="1"/>
  <c r="O858" i="1"/>
  <c r="U858" i="1" s="1"/>
  <c r="O859" i="1"/>
  <c r="O860" i="1"/>
  <c r="O861" i="1"/>
  <c r="O862" i="1"/>
  <c r="O863" i="1"/>
  <c r="O864" i="1"/>
  <c r="O865" i="1"/>
  <c r="U865" i="1" s="1"/>
  <c r="O866" i="1"/>
  <c r="U866" i="1" s="1"/>
  <c r="O867" i="1"/>
  <c r="O868" i="1"/>
  <c r="O869" i="1"/>
  <c r="O870" i="1"/>
  <c r="O871" i="1"/>
  <c r="O872" i="1"/>
  <c r="O873" i="1"/>
  <c r="U873" i="1" s="1"/>
  <c r="O874" i="1"/>
  <c r="U874" i="1" s="1"/>
  <c r="O875" i="1"/>
  <c r="O876" i="1"/>
  <c r="S876" i="1" s="1"/>
  <c r="O877" i="1"/>
  <c r="O878" i="1"/>
  <c r="O879" i="1"/>
  <c r="O880" i="1"/>
  <c r="O881" i="1"/>
  <c r="U881" i="1" s="1"/>
  <c r="O882" i="1"/>
  <c r="U882" i="1" s="1"/>
  <c r="O883" i="1"/>
  <c r="O884" i="1"/>
  <c r="O885" i="1"/>
  <c r="O886" i="1"/>
  <c r="O887" i="1"/>
  <c r="O888" i="1"/>
  <c r="O889" i="1"/>
  <c r="U889" i="1" s="1"/>
  <c r="O890" i="1"/>
  <c r="U890" i="1" s="1"/>
  <c r="O891" i="1"/>
  <c r="O892" i="1"/>
  <c r="O893" i="1"/>
  <c r="O894" i="1"/>
  <c r="O895" i="1"/>
  <c r="O896" i="1"/>
  <c r="O897" i="1"/>
  <c r="U897" i="1" s="1"/>
  <c r="O898" i="1"/>
  <c r="U898" i="1" s="1"/>
  <c r="O899" i="1"/>
  <c r="O900" i="1"/>
  <c r="O901" i="1"/>
  <c r="O902" i="1"/>
  <c r="O903" i="1"/>
  <c r="O904" i="1"/>
  <c r="O905" i="1"/>
  <c r="U905" i="1" s="1"/>
  <c r="O906" i="1"/>
  <c r="U906" i="1" s="1"/>
  <c r="O907" i="1"/>
  <c r="O908" i="1"/>
  <c r="O909" i="1"/>
  <c r="O910" i="1"/>
  <c r="O911" i="1"/>
  <c r="O912" i="1"/>
  <c r="O913" i="1"/>
  <c r="U913" i="1" s="1"/>
  <c r="O914" i="1"/>
  <c r="U914" i="1" s="1"/>
  <c r="O915" i="1"/>
  <c r="O916" i="1"/>
  <c r="O917" i="1"/>
  <c r="O918" i="1"/>
  <c r="O919" i="1"/>
  <c r="O920" i="1"/>
  <c r="O921" i="1"/>
  <c r="U921" i="1" s="1"/>
  <c r="O922" i="1"/>
  <c r="U922" i="1" s="1"/>
  <c r="O923" i="1"/>
  <c r="O924" i="1"/>
  <c r="O925" i="1"/>
  <c r="O926" i="1"/>
  <c r="O927" i="1"/>
  <c r="O928" i="1"/>
  <c r="U928" i="1" s="1"/>
  <c r="O929" i="1"/>
  <c r="U929" i="1" s="1"/>
  <c r="O930" i="1"/>
  <c r="U930" i="1" s="1"/>
  <c r="O931" i="1"/>
  <c r="O932" i="1"/>
  <c r="O933" i="1"/>
  <c r="O934" i="1"/>
  <c r="O935" i="1"/>
  <c r="O936" i="1"/>
  <c r="U936" i="1" s="1"/>
  <c r="O937" i="1"/>
  <c r="U937" i="1" s="1"/>
  <c r="O938" i="1"/>
  <c r="U938" i="1" s="1"/>
  <c r="O939" i="1"/>
  <c r="O940" i="1"/>
  <c r="O941" i="1"/>
  <c r="O942" i="1"/>
  <c r="O943" i="1"/>
  <c r="O944" i="1"/>
  <c r="U944" i="1" s="1"/>
  <c r="O945" i="1"/>
  <c r="U945" i="1" s="1"/>
  <c r="O946" i="1"/>
  <c r="U946" i="1" s="1"/>
  <c r="O947" i="1"/>
  <c r="O948" i="1"/>
  <c r="O949" i="1"/>
  <c r="O950" i="1"/>
  <c r="O951" i="1"/>
  <c r="O952" i="1"/>
  <c r="U952" i="1" s="1"/>
  <c r="O953" i="1"/>
  <c r="U953" i="1" s="1"/>
  <c r="O954" i="1"/>
  <c r="U954" i="1" s="1"/>
  <c r="O955" i="1"/>
  <c r="O956" i="1"/>
  <c r="O957" i="1"/>
  <c r="O958" i="1"/>
  <c r="O959" i="1"/>
  <c r="O960" i="1"/>
  <c r="U960" i="1" s="1"/>
  <c r="O961" i="1"/>
  <c r="U961" i="1" s="1"/>
  <c r="O962" i="1"/>
  <c r="U962" i="1" s="1"/>
  <c r="O963" i="1"/>
  <c r="O964" i="1"/>
  <c r="O965" i="1"/>
  <c r="O966" i="1"/>
  <c r="O967" i="1"/>
  <c r="O968" i="1"/>
  <c r="U968" i="1" s="1"/>
  <c r="O969" i="1"/>
  <c r="U969" i="1" s="1"/>
  <c r="O970" i="1"/>
  <c r="U970" i="1" s="1"/>
  <c r="O971" i="1"/>
  <c r="O972" i="1"/>
  <c r="O973" i="1"/>
  <c r="O974" i="1"/>
  <c r="O975" i="1"/>
  <c r="O976" i="1"/>
  <c r="U976" i="1" s="1"/>
  <c r="O977" i="1"/>
  <c r="U977" i="1" s="1"/>
  <c r="O978" i="1"/>
  <c r="U978" i="1" s="1"/>
  <c r="O979" i="1"/>
  <c r="O980" i="1"/>
  <c r="O981" i="1"/>
  <c r="O982" i="1"/>
  <c r="O983" i="1"/>
  <c r="O984" i="1"/>
  <c r="U984" i="1" s="1"/>
  <c r="O985" i="1"/>
  <c r="U985" i="1" s="1"/>
  <c r="O986" i="1"/>
  <c r="U986" i="1" s="1"/>
  <c r="O987" i="1"/>
  <c r="O988" i="1"/>
  <c r="O989" i="1"/>
  <c r="O990" i="1"/>
  <c r="O991" i="1"/>
  <c r="U991" i="1" s="1"/>
  <c r="O992" i="1"/>
  <c r="U992" i="1" s="1"/>
  <c r="O993" i="1"/>
  <c r="U993" i="1" s="1"/>
  <c r="O994" i="1"/>
  <c r="U994" i="1" s="1"/>
  <c r="O995" i="1"/>
  <c r="S995" i="1" s="1"/>
  <c r="O996" i="1"/>
  <c r="O997" i="1"/>
  <c r="O998" i="1"/>
  <c r="O999" i="1"/>
  <c r="U999" i="1" s="1"/>
  <c r="O1000" i="1"/>
  <c r="U1000" i="1" s="1"/>
  <c r="O1001" i="1"/>
  <c r="O1002" i="1"/>
  <c r="U1002" i="1" s="1"/>
  <c r="O1003" i="1"/>
  <c r="S1003" i="1" s="1"/>
  <c r="O1004" i="1"/>
  <c r="O1005" i="1"/>
  <c r="O1006" i="1"/>
  <c r="O1007" i="1"/>
  <c r="U1007" i="1" s="1"/>
  <c r="O1008" i="1"/>
  <c r="U1008" i="1" s="1"/>
  <c r="O1009" i="1"/>
  <c r="U1009" i="1" s="1"/>
  <c r="O1010" i="1"/>
  <c r="U1010" i="1" s="1"/>
  <c r="O1011" i="1"/>
  <c r="O1012" i="1"/>
  <c r="O1013" i="1"/>
  <c r="O1014" i="1"/>
  <c r="O1015" i="1"/>
  <c r="U1015" i="1" s="1"/>
  <c r="O1016" i="1"/>
  <c r="U1016" i="1" s="1"/>
  <c r="O1017" i="1"/>
  <c r="U1017" i="1" s="1"/>
  <c r="O1018" i="1"/>
  <c r="U1018" i="1" s="1"/>
  <c r="O1019" i="1"/>
  <c r="O1020" i="1"/>
  <c r="O1021" i="1"/>
  <c r="O1022" i="1"/>
  <c r="O1023" i="1"/>
  <c r="O1024" i="1"/>
  <c r="U1024" i="1" s="1"/>
  <c r="O1025" i="1"/>
  <c r="U1025" i="1" s="1"/>
  <c r="O1026" i="1"/>
  <c r="U1026" i="1" s="1"/>
  <c r="O1027" i="1"/>
  <c r="O1028" i="1"/>
  <c r="O1029" i="1"/>
  <c r="O1030" i="1"/>
  <c r="O1031" i="1"/>
  <c r="O1032" i="1"/>
  <c r="U1032" i="1" s="1"/>
  <c r="O1033" i="1"/>
  <c r="U1033" i="1" s="1"/>
  <c r="O1034" i="1"/>
  <c r="U1034" i="1" s="1"/>
  <c r="O1035" i="1"/>
  <c r="O1036" i="1"/>
  <c r="O1037" i="1"/>
  <c r="O1038" i="1"/>
  <c r="O1039" i="1"/>
  <c r="O1040" i="1"/>
  <c r="U1040" i="1" s="1"/>
  <c r="O1041" i="1"/>
  <c r="U1041" i="1" s="1"/>
  <c r="O1042" i="1"/>
  <c r="U1042" i="1" s="1"/>
  <c r="O1043" i="1"/>
  <c r="O1044" i="1"/>
  <c r="O1045" i="1"/>
  <c r="O1046" i="1"/>
  <c r="O1047" i="1"/>
  <c r="O1048" i="1"/>
  <c r="U1048" i="1" s="1"/>
  <c r="O1049" i="1"/>
  <c r="U1049" i="1" s="1"/>
  <c r="O1050" i="1"/>
  <c r="U1050" i="1" s="1"/>
  <c r="O1051" i="1"/>
  <c r="O1052" i="1"/>
  <c r="O1053" i="1"/>
  <c r="O1054" i="1"/>
  <c r="O1055" i="1"/>
  <c r="U1055" i="1" s="1"/>
  <c r="O1056" i="1"/>
  <c r="U1056" i="1" s="1"/>
  <c r="O1057" i="1"/>
  <c r="U1057" i="1" s="1"/>
  <c r="O1058" i="1"/>
  <c r="U1058" i="1" s="1"/>
  <c r="O1059" i="1"/>
  <c r="O1060" i="1"/>
  <c r="O1061" i="1"/>
  <c r="O2" i="1"/>
  <c r="R61" i="1"/>
  <c r="R56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35" i="1"/>
  <c r="R36" i="1"/>
  <c r="R47" i="1"/>
  <c r="R99" i="1"/>
  <c r="R100" i="1"/>
  <c r="R111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8" i="1"/>
  <c r="R171" i="1"/>
  <c r="R183" i="1"/>
  <c r="R215" i="1"/>
  <c r="R229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351" i="1"/>
  <c r="R372" i="1"/>
  <c r="R373" i="1"/>
  <c r="R374" i="1"/>
  <c r="R375" i="1"/>
  <c r="R37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607" i="1"/>
  <c r="R73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372" i="1"/>
  <c r="T373" i="1"/>
  <c r="T374" i="1"/>
  <c r="T375" i="1"/>
  <c r="T37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372" i="1"/>
  <c r="S373" i="1"/>
  <c r="S374" i="1"/>
  <c r="S375" i="1"/>
  <c r="S37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K1045" i="1"/>
  <c r="N1045" i="1" s="1"/>
  <c r="K1046" i="1"/>
  <c r="N1046" i="1" s="1"/>
  <c r="K1047" i="1"/>
  <c r="N1047" i="1" s="1"/>
  <c r="K1048" i="1"/>
  <c r="N1048" i="1" s="1"/>
  <c r="K1049" i="1"/>
  <c r="N1049" i="1" s="1"/>
  <c r="K1050" i="1"/>
  <c r="N1050" i="1" s="1"/>
  <c r="K1051" i="1"/>
  <c r="N1051" i="1" s="1"/>
  <c r="K1052" i="1"/>
  <c r="N1052" i="1" s="1"/>
  <c r="K1053" i="1"/>
  <c r="N1053" i="1" s="1"/>
  <c r="K1054" i="1"/>
  <c r="K1055" i="1"/>
  <c r="N1055" i="1" s="1"/>
  <c r="K1056" i="1"/>
  <c r="N1056" i="1" s="1"/>
  <c r="K1057" i="1"/>
  <c r="N1057" i="1" s="1"/>
  <c r="K1058" i="1"/>
  <c r="N1058" i="1" s="1"/>
  <c r="K1059" i="1"/>
  <c r="N1059" i="1" s="1"/>
  <c r="K1060" i="1"/>
  <c r="N1060" i="1" s="1"/>
  <c r="K1061" i="1"/>
  <c r="N1061" i="1" s="1"/>
  <c r="N1054" i="1"/>
  <c r="K1028" i="1"/>
  <c r="N1028" i="1" s="1"/>
  <c r="K1029" i="1"/>
  <c r="N1029" i="1" s="1"/>
  <c r="K1030" i="1"/>
  <c r="N1030" i="1" s="1"/>
  <c r="K1031" i="1"/>
  <c r="N1031" i="1" s="1"/>
  <c r="K1032" i="1"/>
  <c r="N1032" i="1" s="1"/>
  <c r="K1033" i="1"/>
  <c r="N1033" i="1" s="1"/>
  <c r="K1034" i="1"/>
  <c r="N1034" i="1" s="1"/>
  <c r="K1035" i="1"/>
  <c r="N1035" i="1" s="1"/>
  <c r="K1036" i="1"/>
  <c r="N1036" i="1" s="1"/>
  <c r="K1037" i="1"/>
  <c r="N1037" i="1" s="1"/>
  <c r="K1038" i="1"/>
  <c r="N1038" i="1" s="1"/>
  <c r="K1039" i="1"/>
  <c r="N1039" i="1" s="1"/>
  <c r="K1040" i="1"/>
  <c r="N1040" i="1" s="1"/>
  <c r="K1041" i="1"/>
  <c r="N1041" i="1" s="1"/>
  <c r="K1042" i="1"/>
  <c r="N1042" i="1" s="1"/>
  <c r="K1043" i="1"/>
  <c r="N1043" i="1" s="1"/>
  <c r="K1044" i="1"/>
  <c r="N1044" i="1" s="1"/>
  <c r="K1011" i="1"/>
  <c r="N1011" i="1" s="1"/>
  <c r="K1012" i="1"/>
  <c r="N1012" i="1" s="1"/>
  <c r="K1013" i="1"/>
  <c r="N1013" i="1" s="1"/>
  <c r="K1014" i="1"/>
  <c r="N1014" i="1" s="1"/>
  <c r="K1015" i="1"/>
  <c r="N1015" i="1" s="1"/>
  <c r="K1016" i="1"/>
  <c r="N1016" i="1" s="1"/>
  <c r="K1017" i="1"/>
  <c r="N1017" i="1" s="1"/>
  <c r="K1018" i="1"/>
  <c r="N1018" i="1" s="1"/>
  <c r="K1019" i="1"/>
  <c r="N1019" i="1" s="1"/>
  <c r="K1020" i="1"/>
  <c r="N1020" i="1" s="1"/>
  <c r="K1021" i="1"/>
  <c r="N1021" i="1" s="1"/>
  <c r="K1022" i="1"/>
  <c r="N1022" i="1" s="1"/>
  <c r="K1023" i="1"/>
  <c r="N1023" i="1" s="1"/>
  <c r="K1024" i="1"/>
  <c r="N1024" i="1" s="1"/>
  <c r="K1025" i="1"/>
  <c r="N1025" i="1" s="1"/>
  <c r="K1026" i="1"/>
  <c r="N1026" i="1" s="1"/>
  <c r="K1027" i="1"/>
  <c r="N1027" i="1" s="1"/>
  <c r="K994" i="1"/>
  <c r="N994" i="1" s="1"/>
  <c r="K995" i="1"/>
  <c r="N995" i="1" s="1"/>
  <c r="K996" i="1"/>
  <c r="N996" i="1" s="1"/>
  <c r="K997" i="1"/>
  <c r="N997" i="1" s="1"/>
  <c r="K998" i="1"/>
  <c r="N998" i="1" s="1"/>
  <c r="K999" i="1"/>
  <c r="N999" i="1" s="1"/>
  <c r="K1000" i="1"/>
  <c r="N1000" i="1" s="1"/>
  <c r="K1001" i="1"/>
  <c r="N1001" i="1" s="1"/>
  <c r="K1002" i="1"/>
  <c r="N1002" i="1" s="1"/>
  <c r="K1003" i="1"/>
  <c r="N1003" i="1" s="1"/>
  <c r="K1004" i="1"/>
  <c r="N1004" i="1" s="1"/>
  <c r="K1005" i="1"/>
  <c r="N1005" i="1" s="1"/>
  <c r="K1006" i="1"/>
  <c r="N1006" i="1" s="1"/>
  <c r="K1007" i="1"/>
  <c r="N1007" i="1" s="1"/>
  <c r="K1008" i="1"/>
  <c r="N1008" i="1" s="1"/>
  <c r="K1009" i="1"/>
  <c r="N1009" i="1" s="1"/>
  <c r="K1010" i="1"/>
  <c r="N1010" i="1" s="1"/>
  <c r="K978" i="1"/>
  <c r="N978" i="1" s="1"/>
  <c r="K979" i="1"/>
  <c r="N979" i="1" s="1"/>
  <c r="K980" i="1"/>
  <c r="N980" i="1" s="1"/>
  <c r="K981" i="1"/>
  <c r="N981" i="1" s="1"/>
  <c r="K982" i="1"/>
  <c r="N982" i="1" s="1"/>
  <c r="K983" i="1"/>
  <c r="N983" i="1" s="1"/>
  <c r="K984" i="1"/>
  <c r="N984" i="1" s="1"/>
  <c r="K985" i="1"/>
  <c r="N985" i="1" s="1"/>
  <c r="K986" i="1"/>
  <c r="N986" i="1" s="1"/>
  <c r="K987" i="1"/>
  <c r="N987" i="1" s="1"/>
  <c r="K988" i="1"/>
  <c r="N988" i="1" s="1"/>
  <c r="K989" i="1"/>
  <c r="N989" i="1" s="1"/>
  <c r="K990" i="1"/>
  <c r="N990" i="1" s="1"/>
  <c r="K991" i="1"/>
  <c r="N991" i="1" s="1"/>
  <c r="K992" i="1"/>
  <c r="N992" i="1" s="1"/>
  <c r="K993" i="1"/>
  <c r="N993" i="1" s="1"/>
  <c r="K977" i="1"/>
  <c r="N977" i="1" s="1"/>
  <c r="M976" i="26"/>
  <c r="K976" i="26"/>
  <c r="L976" i="26" s="1"/>
  <c r="M975" i="26"/>
  <c r="K975" i="26"/>
  <c r="L975" i="26" s="1"/>
  <c r="M974" i="26"/>
  <c r="L974" i="26"/>
  <c r="K974" i="26"/>
  <c r="M973" i="26"/>
  <c r="K973" i="26"/>
  <c r="L973" i="26" s="1"/>
  <c r="M972" i="26"/>
  <c r="K972" i="26"/>
  <c r="L972" i="26" s="1"/>
  <c r="M971" i="26"/>
  <c r="K971" i="26"/>
  <c r="L971" i="26" s="1"/>
  <c r="M970" i="26"/>
  <c r="K970" i="26"/>
  <c r="L970" i="26" s="1"/>
  <c r="M969" i="26"/>
  <c r="L969" i="26"/>
  <c r="K969" i="26"/>
  <c r="M968" i="26"/>
  <c r="K968" i="26"/>
  <c r="L968" i="26" s="1"/>
  <c r="M967" i="26"/>
  <c r="K967" i="26"/>
  <c r="L967" i="26" s="1"/>
  <c r="M966" i="26"/>
  <c r="L966" i="26"/>
  <c r="K966" i="26"/>
  <c r="M965" i="26"/>
  <c r="K965" i="26"/>
  <c r="L965" i="26" s="1"/>
  <c r="M964" i="26"/>
  <c r="K964" i="26"/>
  <c r="L964" i="26" s="1"/>
  <c r="M963" i="26"/>
  <c r="K963" i="26"/>
  <c r="L963" i="26" s="1"/>
  <c r="M962" i="26"/>
  <c r="K962" i="26"/>
  <c r="L962" i="26" s="1"/>
  <c r="M961" i="26"/>
  <c r="K961" i="26"/>
  <c r="L961" i="26" s="1"/>
  <c r="M960" i="26"/>
  <c r="K960" i="26"/>
  <c r="L960" i="26" s="1"/>
  <c r="M959" i="26"/>
  <c r="K959" i="26"/>
  <c r="L959" i="26" s="1"/>
  <c r="M958" i="26"/>
  <c r="K958" i="26"/>
  <c r="L958" i="26" s="1"/>
  <c r="M957" i="26"/>
  <c r="K957" i="26"/>
  <c r="L957" i="26" s="1"/>
  <c r="M956" i="26"/>
  <c r="K956" i="26"/>
  <c r="L956" i="26" s="1"/>
  <c r="M955" i="26"/>
  <c r="K955" i="26"/>
  <c r="L955" i="26" s="1"/>
  <c r="M954" i="26"/>
  <c r="K954" i="26"/>
  <c r="L954" i="26" s="1"/>
  <c r="M953" i="26"/>
  <c r="K953" i="26"/>
  <c r="L953" i="26" s="1"/>
  <c r="M952" i="26"/>
  <c r="L952" i="26"/>
  <c r="K952" i="26"/>
  <c r="M951" i="26"/>
  <c r="K951" i="26"/>
  <c r="L951" i="26" s="1"/>
  <c r="M950" i="26"/>
  <c r="K950" i="26"/>
  <c r="L950" i="26" s="1"/>
  <c r="M949" i="26"/>
  <c r="K949" i="26"/>
  <c r="L949" i="26" s="1"/>
  <c r="M948" i="26"/>
  <c r="K948" i="26"/>
  <c r="L948" i="26" s="1"/>
  <c r="M947" i="26"/>
  <c r="K947" i="26"/>
  <c r="L947" i="26" s="1"/>
  <c r="M946" i="26"/>
  <c r="K946" i="26"/>
  <c r="L946" i="26" s="1"/>
  <c r="M945" i="26"/>
  <c r="L945" i="26"/>
  <c r="K945" i="26"/>
  <c r="M944" i="26"/>
  <c r="L944" i="26"/>
  <c r="K944" i="26"/>
  <c r="M943" i="26"/>
  <c r="K943" i="26"/>
  <c r="L943" i="26" s="1"/>
  <c r="M942" i="26"/>
  <c r="L942" i="26"/>
  <c r="K942" i="26"/>
  <c r="M941" i="26"/>
  <c r="K941" i="26"/>
  <c r="L941" i="26" s="1"/>
  <c r="M940" i="26"/>
  <c r="K940" i="26"/>
  <c r="L940" i="26" s="1"/>
  <c r="M939" i="26"/>
  <c r="K939" i="26"/>
  <c r="L939" i="26" s="1"/>
  <c r="M938" i="26"/>
  <c r="K938" i="26"/>
  <c r="L938" i="26" s="1"/>
  <c r="M937" i="26"/>
  <c r="L937" i="26"/>
  <c r="K937" i="26"/>
  <c r="M936" i="26"/>
  <c r="L936" i="26"/>
  <c r="K936" i="26"/>
  <c r="M935" i="26"/>
  <c r="K935" i="26"/>
  <c r="L935" i="26" s="1"/>
  <c r="M934" i="26"/>
  <c r="L934" i="26"/>
  <c r="K934" i="26"/>
  <c r="M933" i="26"/>
  <c r="K933" i="26"/>
  <c r="L933" i="26" s="1"/>
  <c r="M932" i="26"/>
  <c r="K932" i="26"/>
  <c r="L932" i="26" s="1"/>
  <c r="M931" i="26"/>
  <c r="K931" i="26"/>
  <c r="L931" i="26" s="1"/>
  <c r="M930" i="26"/>
  <c r="K930" i="26"/>
  <c r="L930" i="26" s="1"/>
  <c r="M929" i="26"/>
  <c r="L929" i="26"/>
  <c r="K929" i="26"/>
  <c r="M928" i="26"/>
  <c r="L928" i="26"/>
  <c r="K928" i="26"/>
  <c r="M927" i="26"/>
  <c r="K927" i="26"/>
  <c r="L927" i="26" s="1"/>
  <c r="M926" i="26"/>
  <c r="L926" i="26"/>
  <c r="K926" i="26"/>
  <c r="M925" i="26"/>
  <c r="K925" i="26"/>
  <c r="L925" i="26" s="1"/>
  <c r="M924" i="26"/>
  <c r="K924" i="26"/>
  <c r="L924" i="26" s="1"/>
  <c r="M923" i="26"/>
  <c r="K923" i="26"/>
  <c r="L923" i="26" s="1"/>
  <c r="M922" i="26"/>
  <c r="K922" i="26"/>
  <c r="L922" i="26" s="1"/>
  <c r="M921" i="26"/>
  <c r="L921" i="26"/>
  <c r="K921" i="26"/>
  <c r="M920" i="26"/>
  <c r="K920" i="26"/>
  <c r="L920" i="26" s="1"/>
  <c r="M919" i="26"/>
  <c r="K919" i="26"/>
  <c r="L919" i="26" s="1"/>
  <c r="M918" i="26"/>
  <c r="L918" i="26"/>
  <c r="K918" i="26"/>
  <c r="M917" i="26"/>
  <c r="K917" i="26"/>
  <c r="L917" i="26" s="1"/>
  <c r="M916" i="26"/>
  <c r="K916" i="26"/>
  <c r="L916" i="26" s="1"/>
  <c r="M915" i="26"/>
  <c r="K915" i="26"/>
  <c r="L915" i="26" s="1"/>
  <c r="M914" i="26"/>
  <c r="L914" i="26"/>
  <c r="K914" i="26"/>
  <c r="M913" i="26"/>
  <c r="L913" i="26"/>
  <c r="K913" i="26"/>
  <c r="M912" i="26"/>
  <c r="K912" i="26"/>
  <c r="L912" i="26" s="1"/>
  <c r="M911" i="26"/>
  <c r="K911" i="26"/>
  <c r="L911" i="26" s="1"/>
  <c r="M910" i="26"/>
  <c r="L910" i="26"/>
  <c r="K910" i="26"/>
  <c r="M909" i="26"/>
  <c r="K909" i="26"/>
  <c r="L909" i="26" s="1"/>
  <c r="M908" i="26"/>
  <c r="K908" i="26"/>
  <c r="L908" i="26" s="1"/>
  <c r="M907" i="26"/>
  <c r="K907" i="26"/>
  <c r="L907" i="26" s="1"/>
  <c r="M906" i="26"/>
  <c r="L906" i="26"/>
  <c r="K906" i="26"/>
  <c r="M905" i="26"/>
  <c r="L905" i="26"/>
  <c r="K905" i="26"/>
  <c r="M904" i="26"/>
  <c r="K904" i="26"/>
  <c r="L904" i="26" s="1"/>
  <c r="M903" i="26"/>
  <c r="K903" i="26"/>
  <c r="L903" i="26" s="1"/>
  <c r="M902" i="26"/>
  <c r="L902" i="26"/>
  <c r="K902" i="26"/>
  <c r="M901" i="26"/>
  <c r="K901" i="26"/>
  <c r="L901" i="26" s="1"/>
  <c r="M900" i="26"/>
  <c r="K900" i="26"/>
  <c r="L900" i="26" s="1"/>
  <c r="M899" i="26"/>
  <c r="K899" i="26"/>
  <c r="L899" i="26" s="1"/>
  <c r="M898" i="26"/>
  <c r="K898" i="26"/>
  <c r="L898" i="26" s="1"/>
  <c r="M897" i="26"/>
  <c r="L897" i="26"/>
  <c r="K897" i="26"/>
  <c r="M896" i="26"/>
  <c r="K896" i="26"/>
  <c r="L896" i="26" s="1"/>
  <c r="M895" i="26"/>
  <c r="K895" i="26"/>
  <c r="L895" i="26" s="1"/>
  <c r="M894" i="26"/>
  <c r="L894" i="26"/>
  <c r="K894" i="26"/>
  <c r="M893" i="26"/>
  <c r="K893" i="26"/>
  <c r="L893" i="26" s="1"/>
  <c r="M892" i="26"/>
  <c r="K892" i="26"/>
  <c r="L892" i="26" s="1"/>
  <c r="M891" i="26"/>
  <c r="K891" i="26"/>
  <c r="L891" i="26" s="1"/>
  <c r="M890" i="26"/>
  <c r="K890" i="26"/>
  <c r="L890" i="26" s="1"/>
  <c r="M889" i="26"/>
  <c r="L889" i="26"/>
  <c r="K889" i="26"/>
  <c r="M888" i="26"/>
  <c r="L888" i="26"/>
  <c r="K888" i="26"/>
  <c r="M887" i="26"/>
  <c r="K887" i="26"/>
  <c r="L887" i="26" s="1"/>
  <c r="M886" i="26"/>
  <c r="L886" i="26"/>
  <c r="K886" i="26"/>
  <c r="M885" i="26"/>
  <c r="K885" i="26"/>
  <c r="L885" i="26" s="1"/>
  <c r="M884" i="26"/>
  <c r="K884" i="26"/>
  <c r="L884" i="26" s="1"/>
  <c r="M883" i="26"/>
  <c r="K883" i="26"/>
  <c r="L883" i="26" s="1"/>
  <c r="M882" i="26"/>
  <c r="K882" i="26"/>
  <c r="L882" i="26" s="1"/>
  <c r="M881" i="26"/>
  <c r="L881" i="26"/>
  <c r="K881" i="26"/>
  <c r="M880" i="26"/>
  <c r="L880" i="26"/>
  <c r="K880" i="26"/>
  <c r="M879" i="26"/>
  <c r="K879" i="26"/>
  <c r="L879" i="26" s="1"/>
  <c r="M878" i="26"/>
  <c r="L878" i="26"/>
  <c r="K878" i="26"/>
  <c r="M877" i="26"/>
  <c r="K877" i="26"/>
  <c r="L877" i="26" s="1"/>
  <c r="M876" i="26"/>
  <c r="K876" i="26"/>
  <c r="L876" i="26" s="1"/>
  <c r="M875" i="26"/>
  <c r="K875" i="26"/>
  <c r="L875" i="26" s="1"/>
  <c r="M874" i="26"/>
  <c r="K874" i="26"/>
  <c r="L874" i="26" s="1"/>
  <c r="M873" i="26"/>
  <c r="L873" i="26"/>
  <c r="K873" i="26"/>
  <c r="M872" i="26"/>
  <c r="K872" i="26"/>
  <c r="L872" i="26" s="1"/>
  <c r="M871" i="26"/>
  <c r="K871" i="26"/>
  <c r="L871" i="26" s="1"/>
  <c r="M870" i="26"/>
  <c r="L870" i="26"/>
  <c r="K870" i="26"/>
  <c r="M869" i="26"/>
  <c r="K869" i="26"/>
  <c r="L869" i="26" s="1"/>
  <c r="M868" i="26"/>
  <c r="K868" i="26"/>
  <c r="L868" i="26" s="1"/>
  <c r="M867" i="26"/>
  <c r="K867" i="26"/>
  <c r="L867" i="26" s="1"/>
  <c r="M866" i="26"/>
  <c r="K866" i="26"/>
  <c r="L866" i="26" s="1"/>
  <c r="M865" i="26"/>
  <c r="L865" i="26"/>
  <c r="K865" i="26"/>
  <c r="M864" i="26"/>
  <c r="L864" i="26"/>
  <c r="K864" i="26"/>
  <c r="M863" i="26"/>
  <c r="K863" i="26"/>
  <c r="L863" i="26" s="1"/>
  <c r="M862" i="26"/>
  <c r="K862" i="26"/>
  <c r="L862" i="26" s="1"/>
  <c r="M861" i="26"/>
  <c r="K861" i="26"/>
  <c r="L861" i="26" s="1"/>
  <c r="M860" i="26"/>
  <c r="K860" i="26"/>
  <c r="L860" i="26" s="1"/>
  <c r="M859" i="26"/>
  <c r="K859" i="26"/>
  <c r="L859" i="26" s="1"/>
  <c r="M858" i="26"/>
  <c r="K858" i="26"/>
  <c r="L858" i="26" s="1"/>
  <c r="M857" i="26"/>
  <c r="L857" i="26"/>
  <c r="K857" i="26"/>
  <c r="M856" i="26"/>
  <c r="L856" i="26"/>
  <c r="K856" i="26"/>
  <c r="M855" i="26"/>
  <c r="K855" i="26"/>
  <c r="L855" i="26" s="1"/>
  <c r="M854" i="26"/>
  <c r="K854" i="26"/>
  <c r="L854" i="26" s="1"/>
  <c r="M853" i="26"/>
  <c r="K853" i="26"/>
  <c r="L853" i="26" s="1"/>
  <c r="M852" i="26"/>
  <c r="K852" i="26"/>
  <c r="L852" i="26" s="1"/>
  <c r="M851" i="26"/>
  <c r="K851" i="26"/>
  <c r="L851" i="26" s="1"/>
  <c r="M850" i="26"/>
  <c r="K850" i="26"/>
  <c r="L850" i="26" s="1"/>
  <c r="M849" i="26"/>
  <c r="L849" i="26"/>
  <c r="K849" i="26"/>
  <c r="M848" i="26"/>
  <c r="L848" i="26"/>
  <c r="K848" i="26"/>
  <c r="M847" i="26"/>
  <c r="K847" i="26"/>
  <c r="L847" i="26" s="1"/>
  <c r="M846" i="26"/>
  <c r="K846" i="26"/>
  <c r="L846" i="26" s="1"/>
  <c r="M845" i="26"/>
  <c r="K845" i="26"/>
  <c r="L845" i="26" s="1"/>
  <c r="M844" i="26"/>
  <c r="L844" i="26"/>
  <c r="K844" i="26"/>
  <c r="M843" i="26"/>
  <c r="K843" i="26"/>
  <c r="L843" i="26" s="1"/>
  <c r="M842" i="26"/>
  <c r="K842" i="26"/>
  <c r="L842" i="26" s="1"/>
  <c r="M841" i="26"/>
  <c r="L841" i="26"/>
  <c r="K841" i="26"/>
  <c r="M840" i="26"/>
  <c r="K840" i="26"/>
  <c r="L840" i="26" s="1"/>
  <c r="M839" i="26"/>
  <c r="K839" i="26"/>
  <c r="L839" i="26" s="1"/>
  <c r="M838" i="26"/>
  <c r="K838" i="26"/>
  <c r="L838" i="26" s="1"/>
  <c r="M837" i="26"/>
  <c r="K837" i="26"/>
  <c r="L837" i="26" s="1"/>
  <c r="M836" i="26"/>
  <c r="K836" i="26"/>
  <c r="L836" i="26" s="1"/>
  <c r="M835" i="26"/>
  <c r="K835" i="26"/>
  <c r="L835" i="26" s="1"/>
  <c r="M834" i="26"/>
  <c r="K834" i="26"/>
  <c r="L834" i="26" s="1"/>
  <c r="M833" i="26"/>
  <c r="K833" i="26"/>
  <c r="L833" i="26" s="1"/>
  <c r="M832" i="26"/>
  <c r="K832" i="26"/>
  <c r="L832" i="26" s="1"/>
  <c r="M831" i="26"/>
  <c r="L831" i="26"/>
  <c r="K831" i="26"/>
  <c r="M830" i="26"/>
  <c r="K830" i="26"/>
  <c r="L830" i="26" s="1"/>
  <c r="M829" i="26"/>
  <c r="K829" i="26"/>
  <c r="L829" i="26" s="1"/>
  <c r="M828" i="26"/>
  <c r="K828" i="26"/>
  <c r="L828" i="26" s="1"/>
  <c r="M827" i="26"/>
  <c r="K827" i="26"/>
  <c r="L827" i="26" s="1"/>
  <c r="M826" i="26"/>
  <c r="K826" i="26"/>
  <c r="L826" i="26" s="1"/>
  <c r="M825" i="26"/>
  <c r="K825" i="26"/>
  <c r="L825" i="26" s="1"/>
  <c r="M824" i="26"/>
  <c r="L824" i="26"/>
  <c r="K824" i="26"/>
  <c r="M823" i="26"/>
  <c r="L823" i="26"/>
  <c r="K823" i="26"/>
  <c r="M822" i="26"/>
  <c r="K822" i="26"/>
  <c r="L822" i="26" s="1"/>
  <c r="M821" i="26"/>
  <c r="K821" i="26"/>
  <c r="L821" i="26" s="1"/>
  <c r="M820" i="26"/>
  <c r="K820" i="26"/>
  <c r="L820" i="26" s="1"/>
  <c r="M819" i="26"/>
  <c r="K819" i="26"/>
  <c r="L819" i="26" s="1"/>
  <c r="M818" i="26"/>
  <c r="K818" i="26"/>
  <c r="L818" i="26" s="1"/>
  <c r="M817" i="26"/>
  <c r="L817" i="26"/>
  <c r="K817" i="26"/>
  <c r="M816" i="26"/>
  <c r="L816" i="26"/>
  <c r="K816" i="26"/>
  <c r="M815" i="26"/>
  <c r="K815" i="26"/>
  <c r="L815" i="26" s="1"/>
  <c r="M814" i="26"/>
  <c r="K814" i="26"/>
  <c r="L814" i="26" s="1"/>
  <c r="M813" i="26"/>
  <c r="K813" i="26"/>
  <c r="L813" i="26" s="1"/>
  <c r="M812" i="26"/>
  <c r="K812" i="26"/>
  <c r="L812" i="26" s="1"/>
  <c r="M811" i="26"/>
  <c r="K811" i="26"/>
  <c r="L811" i="26" s="1"/>
  <c r="M810" i="26"/>
  <c r="K810" i="26"/>
  <c r="L810" i="26" s="1"/>
  <c r="M809" i="26"/>
  <c r="L809" i="26"/>
  <c r="K809" i="26"/>
  <c r="M808" i="26"/>
  <c r="K808" i="26"/>
  <c r="L808" i="26" s="1"/>
  <c r="M807" i="26"/>
  <c r="K807" i="26"/>
  <c r="L807" i="26" s="1"/>
  <c r="M806" i="26"/>
  <c r="K806" i="26"/>
  <c r="L806" i="26" s="1"/>
  <c r="M805" i="26"/>
  <c r="K805" i="26"/>
  <c r="L805" i="26" s="1"/>
  <c r="M804" i="26"/>
  <c r="K804" i="26"/>
  <c r="L804" i="26" s="1"/>
  <c r="M803" i="26"/>
  <c r="K803" i="26"/>
  <c r="L803" i="26" s="1"/>
  <c r="M802" i="26"/>
  <c r="K802" i="26"/>
  <c r="L802" i="26" s="1"/>
  <c r="M801" i="26"/>
  <c r="K801" i="26"/>
  <c r="L801" i="26" s="1"/>
  <c r="M800" i="26"/>
  <c r="K800" i="26"/>
  <c r="L800" i="26" s="1"/>
  <c r="M799" i="26"/>
  <c r="L799" i="26"/>
  <c r="K799" i="26"/>
  <c r="M798" i="26"/>
  <c r="K798" i="26"/>
  <c r="L798" i="26" s="1"/>
  <c r="M797" i="26"/>
  <c r="K797" i="26"/>
  <c r="L797" i="26" s="1"/>
  <c r="M796" i="26"/>
  <c r="K796" i="26"/>
  <c r="L796" i="26" s="1"/>
  <c r="M795" i="26"/>
  <c r="K795" i="26"/>
  <c r="L795" i="26" s="1"/>
  <c r="M794" i="26"/>
  <c r="K794" i="26"/>
  <c r="L794" i="26" s="1"/>
  <c r="M793" i="26"/>
  <c r="K793" i="26"/>
  <c r="L793" i="26" s="1"/>
  <c r="M792" i="26"/>
  <c r="L792" i="26"/>
  <c r="K792" i="26"/>
  <c r="M791" i="26"/>
  <c r="L791" i="26"/>
  <c r="K791" i="26"/>
  <c r="M790" i="26"/>
  <c r="K790" i="26"/>
  <c r="L790" i="26" s="1"/>
  <c r="M789" i="26"/>
  <c r="K789" i="26"/>
  <c r="L789" i="26" s="1"/>
  <c r="M788" i="26"/>
  <c r="L788" i="26"/>
  <c r="K788" i="26"/>
  <c r="M787" i="26"/>
  <c r="K787" i="26"/>
  <c r="L787" i="26" s="1"/>
  <c r="M786" i="26"/>
  <c r="K786" i="26"/>
  <c r="L786" i="26" s="1"/>
  <c r="M785" i="26"/>
  <c r="K785" i="26"/>
  <c r="L785" i="26" s="1"/>
  <c r="M784" i="26"/>
  <c r="K784" i="26"/>
  <c r="L784" i="26" s="1"/>
  <c r="M783" i="26"/>
  <c r="L783" i="26"/>
  <c r="K783" i="26"/>
  <c r="M782" i="26"/>
  <c r="L782" i="26"/>
  <c r="K782" i="26"/>
  <c r="M781" i="26"/>
  <c r="K781" i="26"/>
  <c r="L781" i="26" s="1"/>
  <c r="M780" i="26"/>
  <c r="L780" i="26"/>
  <c r="K780" i="26"/>
  <c r="M779" i="26"/>
  <c r="K779" i="26"/>
  <c r="L779" i="26" s="1"/>
  <c r="M778" i="26"/>
  <c r="K778" i="26"/>
  <c r="L778" i="26" s="1"/>
  <c r="M777" i="26"/>
  <c r="L777" i="26"/>
  <c r="K777" i="26"/>
  <c r="M776" i="26"/>
  <c r="L776" i="26"/>
  <c r="K776" i="26"/>
  <c r="M775" i="26"/>
  <c r="K775" i="26"/>
  <c r="L775" i="26" s="1"/>
  <c r="M774" i="26"/>
  <c r="K774" i="26"/>
  <c r="L774" i="26" s="1"/>
  <c r="M773" i="26"/>
  <c r="K773" i="26"/>
  <c r="L773" i="26" s="1"/>
  <c r="M772" i="26"/>
  <c r="L772" i="26"/>
  <c r="K772" i="26"/>
  <c r="M771" i="26"/>
  <c r="K771" i="26"/>
  <c r="L771" i="26" s="1"/>
  <c r="M770" i="26"/>
  <c r="K770" i="26"/>
  <c r="L770" i="26" s="1"/>
  <c r="M769" i="26"/>
  <c r="L769" i="26"/>
  <c r="K769" i="26"/>
  <c r="M768" i="26"/>
  <c r="L768" i="26"/>
  <c r="K768" i="26"/>
  <c r="M767" i="26"/>
  <c r="K767" i="26"/>
  <c r="L767" i="26" s="1"/>
  <c r="M766" i="26"/>
  <c r="K766" i="26"/>
  <c r="L766" i="26" s="1"/>
  <c r="M765" i="26"/>
  <c r="K765" i="26"/>
  <c r="L765" i="26" s="1"/>
  <c r="M764" i="26"/>
  <c r="K764" i="26"/>
  <c r="L764" i="26" s="1"/>
  <c r="M763" i="26"/>
  <c r="K763" i="26"/>
  <c r="L763" i="26" s="1"/>
  <c r="M762" i="26"/>
  <c r="K762" i="26"/>
  <c r="L762" i="26" s="1"/>
  <c r="M761" i="26"/>
  <c r="L761" i="26"/>
  <c r="K761" i="26"/>
  <c r="M760" i="26"/>
  <c r="L760" i="26"/>
  <c r="K760" i="26"/>
  <c r="M759" i="26"/>
  <c r="K759" i="26"/>
  <c r="L759" i="26" s="1"/>
  <c r="M758" i="26"/>
  <c r="K758" i="26"/>
  <c r="L758" i="26" s="1"/>
  <c r="M757" i="26"/>
  <c r="K757" i="26"/>
  <c r="L757" i="26" s="1"/>
  <c r="M756" i="26"/>
  <c r="K756" i="26"/>
  <c r="L756" i="26" s="1"/>
  <c r="M755" i="26"/>
  <c r="K755" i="26"/>
  <c r="L755" i="26" s="1"/>
  <c r="M754" i="26"/>
  <c r="K754" i="26"/>
  <c r="L754" i="26" s="1"/>
  <c r="M753" i="26"/>
  <c r="L753" i="26"/>
  <c r="K753" i="26"/>
  <c r="M752" i="26"/>
  <c r="K752" i="26"/>
  <c r="L752" i="26" s="1"/>
  <c r="M751" i="26"/>
  <c r="K751" i="26"/>
  <c r="L751" i="26" s="1"/>
  <c r="M750" i="26"/>
  <c r="L750" i="26"/>
  <c r="K750" i="26"/>
  <c r="M749" i="26"/>
  <c r="K749" i="26"/>
  <c r="L749" i="26" s="1"/>
  <c r="M748" i="26"/>
  <c r="K748" i="26"/>
  <c r="L748" i="26" s="1"/>
  <c r="M747" i="26"/>
  <c r="K747" i="26"/>
  <c r="L747" i="26" s="1"/>
  <c r="M746" i="26"/>
  <c r="K746" i="26"/>
  <c r="L746" i="26" s="1"/>
  <c r="M745" i="26"/>
  <c r="K745" i="26"/>
  <c r="L745" i="26" s="1"/>
  <c r="M744" i="26"/>
  <c r="L744" i="26"/>
  <c r="K744" i="26"/>
  <c r="M743" i="26"/>
  <c r="L743" i="26"/>
  <c r="K743" i="26"/>
  <c r="M742" i="26"/>
  <c r="K742" i="26"/>
  <c r="L742" i="26" s="1"/>
  <c r="M741" i="26"/>
  <c r="K741" i="26"/>
  <c r="L741" i="26" s="1"/>
  <c r="M740" i="26"/>
  <c r="L740" i="26"/>
  <c r="K740" i="26"/>
  <c r="M739" i="26"/>
  <c r="K739" i="26"/>
  <c r="L739" i="26" s="1"/>
  <c r="M738" i="26"/>
  <c r="L738" i="26"/>
  <c r="K738" i="26"/>
  <c r="M737" i="26"/>
  <c r="L737" i="26"/>
  <c r="K737" i="26"/>
  <c r="M736" i="26"/>
  <c r="K736" i="26"/>
  <c r="L736" i="26" s="1"/>
  <c r="M735" i="26"/>
  <c r="K735" i="26"/>
  <c r="L735" i="26" s="1"/>
  <c r="M734" i="26"/>
  <c r="K734" i="26"/>
  <c r="L734" i="26" s="1"/>
  <c r="M733" i="26"/>
  <c r="K733" i="26"/>
  <c r="L733" i="26" s="1"/>
  <c r="M732" i="26"/>
  <c r="L732" i="26"/>
  <c r="K732" i="26"/>
  <c r="M731" i="26"/>
  <c r="K731" i="26"/>
  <c r="L731" i="26" s="1"/>
  <c r="M730" i="26"/>
  <c r="K730" i="26"/>
  <c r="L730" i="26" s="1"/>
  <c r="M729" i="26"/>
  <c r="K729" i="26"/>
  <c r="L729" i="26" s="1"/>
  <c r="M728" i="26"/>
  <c r="K728" i="26"/>
  <c r="L728" i="26" s="1"/>
  <c r="M727" i="26"/>
  <c r="K727" i="26"/>
  <c r="L727" i="26" s="1"/>
  <c r="M726" i="26"/>
  <c r="K726" i="26"/>
  <c r="L726" i="26" s="1"/>
  <c r="M725" i="26"/>
  <c r="K725" i="26"/>
  <c r="L725" i="26" s="1"/>
  <c r="M724" i="26"/>
  <c r="K724" i="26"/>
  <c r="L724" i="26" s="1"/>
  <c r="M723" i="26"/>
  <c r="K723" i="26"/>
  <c r="L723" i="26" s="1"/>
  <c r="M722" i="26"/>
  <c r="K722" i="26"/>
  <c r="L722" i="26" s="1"/>
  <c r="M721" i="26"/>
  <c r="L721" i="26"/>
  <c r="K721" i="26"/>
  <c r="M720" i="26"/>
  <c r="L720" i="26"/>
  <c r="K720" i="26"/>
  <c r="M719" i="26"/>
  <c r="K719" i="26"/>
  <c r="L719" i="26" s="1"/>
  <c r="M718" i="26"/>
  <c r="K718" i="26"/>
  <c r="L718" i="26" s="1"/>
  <c r="M717" i="26"/>
  <c r="K717" i="26"/>
  <c r="L717" i="26" s="1"/>
  <c r="M716" i="26"/>
  <c r="K716" i="26"/>
  <c r="L716" i="26" s="1"/>
  <c r="M715" i="26"/>
  <c r="K715" i="26"/>
  <c r="L715" i="26" s="1"/>
  <c r="M714" i="26"/>
  <c r="K714" i="26"/>
  <c r="L714" i="26" s="1"/>
  <c r="M713" i="26"/>
  <c r="L713" i="26"/>
  <c r="K713" i="26"/>
  <c r="M712" i="26"/>
  <c r="L712" i="26"/>
  <c r="K712" i="26"/>
  <c r="M711" i="26"/>
  <c r="K711" i="26"/>
  <c r="L711" i="26" s="1"/>
  <c r="M710" i="26"/>
  <c r="K710" i="26"/>
  <c r="L710" i="26" s="1"/>
  <c r="M709" i="26"/>
  <c r="K709" i="26"/>
  <c r="L709" i="26" s="1"/>
  <c r="M708" i="26"/>
  <c r="K708" i="26"/>
  <c r="L708" i="26" s="1"/>
  <c r="M707" i="26"/>
  <c r="K707" i="26"/>
  <c r="L707" i="26" s="1"/>
  <c r="M706" i="26"/>
  <c r="K706" i="26"/>
  <c r="L706" i="26" s="1"/>
  <c r="M705" i="26"/>
  <c r="L705" i="26"/>
  <c r="K705" i="26"/>
  <c r="M704" i="26"/>
  <c r="K704" i="26"/>
  <c r="L704" i="26" s="1"/>
  <c r="M703" i="26"/>
  <c r="K703" i="26"/>
  <c r="L703" i="26" s="1"/>
  <c r="M702" i="26"/>
  <c r="K702" i="26"/>
  <c r="L702" i="26" s="1"/>
  <c r="M701" i="26"/>
  <c r="K701" i="26"/>
  <c r="L701" i="26" s="1"/>
  <c r="M700" i="26"/>
  <c r="K700" i="26"/>
  <c r="L700" i="26" s="1"/>
  <c r="M699" i="26"/>
  <c r="K699" i="26"/>
  <c r="L699" i="26" s="1"/>
  <c r="M698" i="26"/>
  <c r="K698" i="26"/>
  <c r="L698" i="26" s="1"/>
  <c r="M697" i="26"/>
  <c r="K697" i="26"/>
  <c r="L697" i="26" s="1"/>
  <c r="M696" i="26"/>
  <c r="K696" i="26"/>
  <c r="L696" i="26" s="1"/>
  <c r="M695" i="26"/>
  <c r="L695" i="26"/>
  <c r="K695" i="26"/>
  <c r="M694" i="26"/>
  <c r="K694" i="26"/>
  <c r="L694" i="26" s="1"/>
  <c r="M693" i="26"/>
  <c r="K693" i="26"/>
  <c r="L693" i="26" s="1"/>
  <c r="M692" i="26"/>
  <c r="K692" i="26"/>
  <c r="L692" i="26" s="1"/>
  <c r="M691" i="26"/>
  <c r="K691" i="26"/>
  <c r="L691" i="26" s="1"/>
  <c r="M690" i="26"/>
  <c r="K690" i="26"/>
  <c r="L690" i="26" s="1"/>
  <c r="M689" i="26"/>
  <c r="K689" i="26"/>
  <c r="L689" i="26" s="1"/>
  <c r="M688" i="26"/>
  <c r="L688" i="26"/>
  <c r="K688" i="26"/>
  <c r="M687" i="26"/>
  <c r="K687" i="26"/>
  <c r="L687" i="26" s="1"/>
  <c r="M686" i="26"/>
  <c r="K686" i="26"/>
  <c r="L686" i="26" s="1"/>
  <c r="M685" i="26"/>
  <c r="K685" i="26"/>
  <c r="L685" i="26" s="1"/>
  <c r="M684" i="26"/>
  <c r="K684" i="26"/>
  <c r="L684" i="26" s="1"/>
  <c r="M683" i="26"/>
  <c r="K683" i="26"/>
  <c r="L683" i="26" s="1"/>
  <c r="M682" i="26"/>
  <c r="K682" i="26"/>
  <c r="L682" i="26" s="1"/>
  <c r="M681" i="26"/>
  <c r="L681" i="26"/>
  <c r="K681" i="26"/>
  <c r="M680" i="26"/>
  <c r="L680" i="26"/>
  <c r="K680" i="26"/>
  <c r="M679" i="26"/>
  <c r="K679" i="26"/>
  <c r="L679" i="26" s="1"/>
  <c r="M678" i="26"/>
  <c r="K678" i="26"/>
  <c r="L678" i="26" s="1"/>
  <c r="M677" i="26"/>
  <c r="K677" i="26"/>
  <c r="L677" i="26" s="1"/>
  <c r="M676" i="26"/>
  <c r="L676" i="26"/>
  <c r="K676" i="26"/>
  <c r="M675" i="26"/>
  <c r="K675" i="26"/>
  <c r="L675" i="26" s="1"/>
  <c r="M674" i="26"/>
  <c r="K674" i="26"/>
  <c r="L674" i="26" s="1"/>
  <c r="M673" i="26"/>
  <c r="L673" i="26"/>
  <c r="K673" i="26"/>
  <c r="M672" i="26"/>
  <c r="L672" i="26"/>
  <c r="K672" i="26"/>
  <c r="M671" i="26"/>
  <c r="K671" i="26"/>
  <c r="L671" i="26" s="1"/>
  <c r="M670" i="26"/>
  <c r="K670" i="26"/>
  <c r="L670" i="26" s="1"/>
  <c r="M669" i="26"/>
  <c r="K669" i="26"/>
  <c r="L669" i="26" s="1"/>
  <c r="M668" i="26"/>
  <c r="L668" i="26"/>
  <c r="K668" i="26"/>
  <c r="M667" i="26"/>
  <c r="L667" i="26"/>
  <c r="K667" i="26"/>
  <c r="M666" i="26"/>
  <c r="K666" i="26"/>
  <c r="L666" i="26" s="1"/>
  <c r="M665" i="26"/>
  <c r="L665" i="26"/>
  <c r="K665" i="26"/>
  <c r="M664" i="26"/>
  <c r="L664" i="26"/>
  <c r="K664" i="26"/>
  <c r="M663" i="26"/>
  <c r="K663" i="26"/>
  <c r="L663" i="26" s="1"/>
  <c r="M662" i="26"/>
  <c r="K662" i="26"/>
  <c r="L662" i="26" s="1"/>
  <c r="M661" i="26"/>
  <c r="K661" i="26"/>
  <c r="L661" i="26" s="1"/>
  <c r="M660" i="26"/>
  <c r="K660" i="26"/>
  <c r="L660" i="26" s="1"/>
  <c r="M659" i="26"/>
  <c r="K659" i="26"/>
  <c r="L659" i="26" s="1"/>
  <c r="M658" i="26"/>
  <c r="L658" i="26"/>
  <c r="K658" i="26"/>
  <c r="M657" i="26"/>
  <c r="L657" i="26"/>
  <c r="K657" i="26"/>
  <c r="M656" i="26"/>
  <c r="K656" i="26"/>
  <c r="L656" i="26" s="1"/>
  <c r="M655" i="26"/>
  <c r="K655" i="26"/>
  <c r="L655" i="26" s="1"/>
  <c r="M654" i="26"/>
  <c r="K654" i="26"/>
  <c r="L654" i="26" s="1"/>
  <c r="M653" i="26"/>
  <c r="K653" i="26"/>
  <c r="L653" i="26" s="1"/>
  <c r="M652" i="26"/>
  <c r="L652" i="26"/>
  <c r="K652" i="26"/>
  <c r="M651" i="26"/>
  <c r="K651" i="26"/>
  <c r="L651" i="26" s="1"/>
  <c r="M650" i="26"/>
  <c r="K650" i="26"/>
  <c r="L650" i="26" s="1"/>
  <c r="M649" i="26"/>
  <c r="L649" i="26"/>
  <c r="K649" i="26"/>
  <c r="M648" i="26"/>
  <c r="L648" i="26"/>
  <c r="K648" i="26"/>
  <c r="M647" i="26"/>
  <c r="K647" i="26"/>
  <c r="L647" i="26" s="1"/>
  <c r="M646" i="26"/>
  <c r="K646" i="26"/>
  <c r="L646" i="26" s="1"/>
  <c r="M645" i="26"/>
  <c r="K645" i="26"/>
  <c r="L645" i="26" s="1"/>
  <c r="M644" i="26"/>
  <c r="K644" i="26"/>
  <c r="L644" i="26" s="1"/>
  <c r="M643" i="26"/>
  <c r="K643" i="26"/>
  <c r="L643" i="26" s="1"/>
  <c r="M642" i="26"/>
  <c r="K642" i="26"/>
  <c r="L642" i="26" s="1"/>
  <c r="M641" i="26"/>
  <c r="L641" i="26"/>
  <c r="K641" i="26"/>
  <c r="M640" i="26"/>
  <c r="L640" i="26"/>
  <c r="K640" i="26"/>
  <c r="M639" i="26"/>
  <c r="K639" i="26"/>
  <c r="L639" i="26" s="1"/>
  <c r="M638" i="26"/>
  <c r="L638" i="26"/>
  <c r="K638" i="26"/>
  <c r="M637" i="26"/>
  <c r="K637" i="26"/>
  <c r="L637" i="26" s="1"/>
  <c r="M636" i="26"/>
  <c r="K636" i="26"/>
  <c r="L636" i="26" s="1"/>
  <c r="M635" i="26"/>
  <c r="K635" i="26"/>
  <c r="L635" i="26" s="1"/>
  <c r="M634" i="26"/>
  <c r="K634" i="26"/>
  <c r="L634" i="26" s="1"/>
  <c r="M633" i="26"/>
  <c r="L633" i="26"/>
  <c r="K633" i="26"/>
  <c r="M632" i="26"/>
  <c r="L632" i="26"/>
  <c r="K632" i="26"/>
  <c r="M631" i="26"/>
  <c r="K631" i="26"/>
  <c r="L631" i="26" s="1"/>
  <c r="M630" i="26"/>
  <c r="K630" i="26"/>
  <c r="L630" i="26" s="1"/>
  <c r="M629" i="26"/>
  <c r="K629" i="26"/>
  <c r="L629" i="26" s="1"/>
  <c r="M628" i="26"/>
  <c r="L628" i="26"/>
  <c r="K628" i="26"/>
  <c r="M627" i="26"/>
  <c r="L627" i="26"/>
  <c r="K627" i="26"/>
  <c r="M626" i="26"/>
  <c r="K626" i="26"/>
  <c r="L626" i="26" s="1"/>
  <c r="M625" i="26"/>
  <c r="K625" i="26"/>
  <c r="L625" i="26" s="1"/>
  <c r="M624" i="26"/>
  <c r="L624" i="26"/>
  <c r="K624" i="26"/>
  <c r="M623" i="26"/>
  <c r="K623" i="26"/>
  <c r="L623" i="26" s="1"/>
  <c r="M622" i="26"/>
  <c r="K622" i="26"/>
  <c r="L622" i="26" s="1"/>
  <c r="M621" i="26"/>
  <c r="K621" i="26"/>
  <c r="L621" i="26" s="1"/>
  <c r="M620" i="26"/>
  <c r="K620" i="26"/>
  <c r="L620" i="26" s="1"/>
  <c r="M619" i="26"/>
  <c r="K619" i="26"/>
  <c r="L619" i="26" s="1"/>
  <c r="M618" i="26"/>
  <c r="K618" i="26"/>
  <c r="L618" i="26" s="1"/>
  <c r="M617" i="26"/>
  <c r="L617" i="26"/>
  <c r="K617" i="26"/>
  <c r="M616" i="26"/>
  <c r="L616" i="26"/>
  <c r="K616" i="26"/>
  <c r="M615" i="26"/>
  <c r="K615" i="26"/>
  <c r="L615" i="26" s="1"/>
  <c r="M614" i="26"/>
  <c r="K614" i="26"/>
  <c r="L614" i="26" s="1"/>
  <c r="M613" i="26"/>
  <c r="K613" i="26"/>
  <c r="L613" i="26" s="1"/>
  <c r="M612" i="26"/>
  <c r="K612" i="26"/>
  <c r="L612" i="26" s="1"/>
  <c r="M611" i="26"/>
  <c r="K611" i="26"/>
  <c r="L611" i="26" s="1"/>
  <c r="M610" i="26"/>
  <c r="L610" i="26"/>
  <c r="K610" i="26"/>
  <c r="M609" i="26"/>
  <c r="L609" i="26"/>
  <c r="K609" i="26"/>
  <c r="M608" i="26"/>
  <c r="K608" i="26"/>
  <c r="L608" i="26" s="1"/>
  <c r="M607" i="26"/>
  <c r="K607" i="26"/>
  <c r="L607" i="26" s="1"/>
  <c r="M606" i="26"/>
  <c r="K606" i="26"/>
  <c r="L606" i="26" s="1"/>
  <c r="M605" i="26"/>
  <c r="K605" i="26"/>
  <c r="L605" i="26" s="1"/>
  <c r="M604" i="26"/>
  <c r="L604" i="26"/>
  <c r="K604" i="26"/>
  <c r="M603" i="26"/>
  <c r="K603" i="26"/>
  <c r="L603" i="26" s="1"/>
  <c r="M602" i="26"/>
  <c r="L602" i="26"/>
  <c r="K602" i="26"/>
  <c r="M601" i="26"/>
  <c r="L601" i="26"/>
  <c r="K601" i="26"/>
  <c r="M600" i="26"/>
  <c r="K600" i="26"/>
  <c r="L600" i="26" s="1"/>
  <c r="M599" i="26"/>
  <c r="K599" i="26"/>
  <c r="L599" i="26" s="1"/>
  <c r="M598" i="26"/>
  <c r="K598" i="26"/>
  <c r="L598" i="26" s="1"/>
  <c r="M597" i="26"/>
  <c r="K597" i="26"/>
  <c r="L597" i="26" s="1"/>
  <c r="M596" i="26"/>
  <c r="L596" i="26"/>
  <c r="K596" i="26"/>
  <c r="M595" i="26"/>
  <c r="K595" i="26"/>
  <c r="L595" i="26" s="1"/>
  <c r="M594" i="26"/>
  <c r="K594" i="26"/>
  <c r="L594" i="26" s="1"/>
  <c r="M593" i="26"/>
  <c r="L593" i="26"/>
  <c r="K593" i="26"/>
  <c r="M592" i="26"/>
  <c r="K592" i="26"/>
  <c r="L592" i="26" s="1"/>
  <c r="M591" i="26"/>
  <c r="K591" i="26"/>
  <c r="L591" i="26" s="1"/>
  <c r="M590" i="26"/>
  <c r="K590" i="26"/>
  <c r="L590" i="26" s="1"/>
  <c r="M589" i="26"/>
  <c r="K589" i="26"/>
  <c r="L589" i="26" s="1"/>
  <c r="M588" i="26"/>
  <c r="K588" i="26"/>
  <c r="L588" i="26" s="1"/>
  <c r="M587" i="26"/>
  <c r="K587" i="26"/>
  <c r="L587" i="26" s="1"/>
  <c r="M586" i="26"/>
  <c r="K586" i="26"/>
  <c r="L586" i="26" s="1"/>
  <c r="M585" i="26"/>
  <c r="K585" i="26"/>
  <c r="L585" i="26" s="1"/>
  <c r="M584" i="26"/>
  <c r="L584" i="26"/>
  <c r="K584" i="26"/>
  <c r="M583" i="26"/>
  <c r="L583" i="26"/>
  <c r="K583" i="26"/>
  <c r="M582" i="26"/>
  <c r="K582" i="26"/>
  <c r="L582" i="26" s="1"/>
  <c r="M581" i="26"/>
  <c r="K581" i="26"/>
  <c r="L581" i="26" s="1"/>
  <c r="M580" i="26"/>
  <c r="K580" i="26"/>
  <c r="L580" i="26" s="1"/>
  <c r="M579" i="26"/>
  <c r="L579" i="26"/>
  <c r="K579" i="26"/>
  <c r="M578" i="26"/>
  <c r="L578" i="26"/>
  <c r="K578" i="26"/>
  <c r="M577" i="26"/>
  <c r="K577" i="26"/>
  <c r="L577" i="26" s="1"/>
  <c r="M576" i="26"/>
  <c r="K576" i="26"/>
  <c r="L576" i="26" s="1"/>
  <c r="M575" i="26"/>
  <c r="L575" i="26"/>
  <c r="K575" i="26"/>
  <c r="M574" i="26"/>
  <c r="K574" i="26"/>
  <c r="L574" i="26" s="1"/>
  <c r="M573" i="26"/>
  <c r="K573" i="26"/>
  <c r="L573" i="26" s="1"/>
  <c r="M572" i="26"/>
  <c r="L572" i="26"/>
  <c r="K572" i="26"/>
  <c r="M571" i="26"/>
  <c r="K571" i="26"/>
  <c r="L571" i="26" s="1"/>
  <c r="M570" i="26"/>
  <c r="K570" i="26"/>
  <c r="L570" i="26" s="1"/>
  <c r="M569" i="26"/>
  <c r="K569" i="26"/>
  <c r="L569" i="26" s="1"/>
  <c r="M568" i="26"/>
  <c r="L568" i="26"/>
  <c r="K568" i="26"/>
  <c r="M567" i="26"/>
  <c r="L567" i="26"/>
  <c r="K567" i="26"/>
  <c r="M566" i="26"/>
  <c r="K566" i="26"/>
  <c r="L566" i="26" s="1"/>
  <c r="M565" i="26"/>
  <c r="K565" i="26"/>
  <c r="L565" i="26" s="1"/>
  <c r="M564" i="26"/>
  <c r="L564" i="26"/>
  <c r="K564" i="26"/>
  <c r="M563" i="26"/>
  <c r="K563" i="26"/>
  <c r="L563" i="26" s="1"/>
  <c r="M562" i="26"/>
  <c r="K562" i="26"/>
  <c r="L562" i="26" s="1"/>
  <c r="M561" i="26"/>
  <c r="L561" i="26"/>
  <c r="K561" i="26"/>
  <c r="M560" i="26"/>
  <c r="K560" i="26"/>
  <c r="L560" i="26" s="1"/>
  <c r="M559" i="26"/>
  <c r="K559" i="26"/>
  <c r="L559" i="26" s="1"/>
  <c r="M558" i="26"/>
  <c r="K558" i="26"/>
  <c r="L558" i="26" s="1"/>
  <c r="M557" i="26"/>
  <c r="K557" i="26"/>
  <c r="L557" i="26" s="1"/>
  <c r="M556" i="26"/>
  <c r="K556" i="26"/>
  <c r="L556" i="26" s="1"/>
  <c r="M555" i="26"/>
  <c r="K555" i="26"/>
  <c r="L555" i="26" s="1"/>
  <c r="M554" i="26"/>
  <c r="K554" i="26"/>
  <c r="L554" i="26" s="1"/>
  <c r="M553" i="26"/>
  <c r="K553" i="26"/>
  <c r="L553" i="26" s="1"/>
  <c r="M552" i="26"/>
  <c r="L552" i="26"/>
  <c r="K552" i="26"/>
  <c r="M551" i="26"/>
  <c r="K551" i="26"/>
  <c r="L551" i="26" s="1"/>
  <c r="M550" i="26"/>
  <c r="K550" i="26"/>
  <c r="L550" i="26" s="1"/>
  <c r="M549" i="26"/>
  <c r="K549" i="26"/>
  <c r="L549" i="26" s="1"/>
  <c r="M548" i="26"/>
  <c r="K548" i="26"/>
  <c r="L548" i="26" s="1"/>
  <c r="M547" i="26"/>
  <c r="L547" i="26"/>
  <c r="K547" i="26"/>
  <c r="M546" i="26"/>
  <c r="K546" i="26"/>
  <c r="L546" i="26" s="1"/>
  <c r="M545" i="26"/>
  <c r="K545" i="26"/>
  <c r="L545" i="26" s="1"/>
  <c r="M544" i="26"/>
  <c r="L544" i="26"/>
  <c r="K544" i="26"/>
  <c r="M543" i="26"/>
  <c r="K543" i="26"/>
  <c r="L543" i="26" s="1"/>
  <c r="M542" i="26"/>
  <c r="K542" i="26"/>
  <c r="L542" i="26" s="1"/>
  <c r="M541" i="26"/>
  <c r="K541" i="26"/>
  <c r="L541" i="26" s="1"/>
  <c r="M540" i="26"/>
  <c r="K540" i="26"/>
  <c r="L540" i="26" s="1"/>
  <c r="M539" i="26"/>
  <c r="L539" i="26"/>
  <c r="K539" i="26"/>
  <c r="M538" i="26"/>
  <c r="L538" i="26"/>
  <c r="K538" i="26"/>
  <c r="M537" i="26"/>
  <c r="K537" i="26"/>
  <c r="L537" i="26" s="1"/>
  <c r="M536" i="26"/>
  <c r="L536" i="26"/>
  <c r="K536" i="26"/>
  <c r="M535" i="26"/>
  <c r="K535" i="26"/>
  <c r="L535" i="26" s="1"/>
  <c r="M534" i="26"/>
  <c r="K534" i="26"/>
  <c r="L534" i="26" s="1"/>
  <c r="M533" i="26"/>
  <c r="K533" i="26"/>
  <c r="L533" i="26" s="1"/>
  <c r="M532" i="26"/>
  <c r="K532" i="26"/>
  <c r="L532" i="26" s="1"/>
  <c r="M531" i="26"/>
  <c r="K531" i="26"/>
  <c r="L531" i="26" s="1"/>
  <c r="M530" i="26"/>
  <c r="K530" i="26"/>
  <c r="L530" i="26" s="1"/>
  <c r="M529" i="26"/>
  <c r="K529" i="26"/>
  <c r="L529" i="26" s="1"/>
  <c r="M528" i="26"/>
  <c r="K528" i="26"/>
  <c r="L528" i="26" s="1"/>
  <c r="M527" i="26"/>
  <c r="L527" i="26"/>
  <c r="K527" i="26"/>
  <c r="M526" i="26"/>
  <c r="K526" i="26"/>
  <c r="L526" i="26" s="1"/>
  <c r="M525" i="26"/>
  <c r="K525" i="26"/>
  <c r="L525" i="26" s="1"/>
  <c r="M524" i="26"/>
  <c r="L524" i="26"/>
  <c r="K524" i="26"/>
  <c r="M523" i="26"/>
  <c r="K523" i="26"/>
  <c r="L523" i="26" s="1"/>
  <c r="M522" i="26"/>
  <c r="K522" i="26"/>
  <c r="L522" i="26" s="1"/>
  <c r="M521" i="26"/>
  <c r="K521" i="26"/>
  <c r="L521" i="26" s="1"/>
  <c r="M520" i="26"/>
  <c r="L520" i="26"/>
  <c r="K520" i="26"/>
  <c r="M519" i="26"/>
  <c r="L519" i="26"/>
  <c r="K519" i="26"/>
  <c r="M518" i="26"/>
  <c r="K518" i="26"/>
  <c r="L518" i="26" s="1"/>
  <c r="M517" i="26"/>
  <c r="K517" i="26"/>
  <c r="L517" i="26" s="1"/>
  <c r="M516" i="26"/>
  <c r="K516" i="26"/>
  <c r="L516" i="26" s="1"/>
  <c r="M515" i="26"/>
  <c r="K515" i="26"/>
  <c r="L515" i="26" s="1"/>
  <c r="M514" i="26"/>
  <c r="K514" i="26"/>
  <c r="L514" i="26" s="1"/>
  <c r="M513" i="26"/>
  <c r="K513" i="26"/>
  <c r="L513" i="26" s="1"/>
  <c r="K512" i="26"/>
  <c r="L512" i="26" s="1"/>
  <c r="K511" i="26"/>
  <c r="L511" i="26" s="1"/>
  <c r="K510" i="26"/>
  <c r="L510" i="26" s="1"/>
  <c r="L509" i="26"/>
  <c r="K509" i="26"/>
  <c r="K508" i="26"/>
  <c r="L508" i="26" s="1"/>
  <c r="K507" i="26"/>
  <c r="L507" i="26" s="1"/>
  <c r="K506" i="26"/>
  <c r="L506" i="26" s="1"/>
  <c r="K505" i="26"/>
  <c r="L505" i="26" s="1"/>
  <c r="K504" i="26"/>
  <c r="L504" i="26" s="1"/>
  <c r="K503" i="26"/>
  <c r="L503" i="26" s="1"/>
  <c r="K502" i="26"/>
  <c r="L502" i="26" s="1"/>
  <c r="K501" i="26"/>
  <c r="L501" i="26" s="1"/>
  <c r="L500" i="26"/>
  <c r="K500" i="26"/>
  <c r="K499" i="26"/>
  <c r="L499" i="26" s="1"/>
  <c r="K498" i="26"/>
  <c r="L498" i="26" s="1"/>
  <c r="K497" i="26"/>
  <c r="L497" i="26" s="1"/>
  <c r="K496" i="26"/>
  <c r="L496" i="26" s="1"/>
  <c r="K495" i="26"/>
  <c r="L495" i="26" s="1"/>
  <c r="K494" i="26"/>
  <c r="L494" i="26" s="1"/>
  <c r="K493" i="26"/>
  <c r="L493" i="26" s="1"/>
  <c r="L492" i="26"/>
  <c r="K492" i="26"/>
  <c r="K491" i="26"/>
  <c r="L491" i="26" s="1"/>
  <c r="L490" i="26"/>
  <c r="K490" i="26"/>
  <c r="K489" i="26"/>
  <c r="L489" i="26" s="1"/>
  <c r="K488" i="26"/>
  <c r="L488" i="26" s="1"/>
  <c r="K487" i="26"/>
  <c r="L487" i="26" s="1"/>
  <c r="K486" i="26"/>
  <c r="L486" i="26" s="1"/>
  <c r="K485" i="26"/>
  <c r="L485" i="26" s="1"/>
  <c r="K484" i="26"/>
  <c r="L484" i="26" s="1"/>
  <c r="K483" i="26"/>
  <c r="L483" i="26" s="1"/>
  <c r="K482" i="26"/>
  <c r="L482" i="26" s="1"/>
  <c r="K481" i="26"/>
  <c r="L481" i="26" s="1"/>
  <c r="K480" i="26"/>
  <c r="L480" i="26" s="1"/>
  <c r="K479" i="26"/>
  <c r="L479" i="26" s="1"/>
  <c r="K478" i="26"/>
  <c r="L478" i="26" s="1"/>
  <c r="K477" i="26"/>
  <c r="L477" i="26" s="1"/>
  <c r="K476" i="26"/>
  <c r="L476" i="26" s="1"/>
  <c r="K475" i="26"/>
  <c r="L475" i="26" s="1"/>
  <c r="K474" i="26"/>
  <c r="L474" i="26" s="1"/>
  <c r="K473" i="26"/>
  <c r="L473" i="26" s="1"/>
  <c r="K472" i="26"/>
  <c r="L472" i="26" s="1"/>
  <c r="K471" i="26"/>
  <c r="L471" i="26" s="1"/>
  <c r="K470" i="26"/>
  <c r="L470" i="26" s="1"/>
  <c r="K469" i="26"/>
  <c r="L469" i="26" s="1"/>
  <c r="K468" i="26"/>
  <c r="L468" i="26" s="1"/>
  <c r="K467" i="26"/>
  <c r="L467" i="26" s="1"/>
  <c r="K466" i="26"/>
  <c r="L466" i="26" s="1"/>
  <c r="K465" i="26"/>
  <c r="L465" i="26" s="1"/>
  <c r="K464" i="26"/>
  <c r="L464" i="26" s="1"/>
  <c r="K463" i="26"/>
  <c r="L463" i="26" s="1"/>
  <c r="K462" i="26"/>
  <c r="L462" i="26" s="1"/>
  <c r="L461" i="26"/>
  <c r="K461" i="26"/>
  <c r="L460" i="26"/>
  <c r="K460" i="26"/>
  <c r="K459" i="26"/>
  <c r="L459" i="26" s="1"/>
  <c r="L458" i="26"/>
  <c r="K458" i="26"/>
  <c r="K457" i="26"/>
  <c r="L457" i="26" s="1"/>
  <c r="K456" i="26"/>
  <c r="L456" i="26" s="1"/>
  <c r="K455" i="26"/>
  <c r="L455" i="26" s="1"/>
  <c r="K454" i="26"/>
  <c r="L454" i="26" s="1"/>
  <c r="K453" i="26"/>
  <c r="L453" i="26" s="1"/>
  <c r="K452" i="26"/>
  <c r="L452" i="26" s="1"/>
  <c r="K451" i="26"/>
  <c r="L451" i="26" s="1"/>
  <c r="K450" i="26"/>
  <c r="L450" i="26" s="1"/>
  <c r="K449" i="26"/>
  <c r="L449" i="26" s="1"/>
  <c r="K448" i="26"/>
  <c r="L448" i="26" s="1"/>
  <c r="K447" i="26"/>
  <c r="L447" i="26" s="1"/>
  <c r="L446" i="26"/>
  <c r="K446" i="26"/>
  <c r="K445" i="26"/>
  <c r="L445" i="26" s="1"/>
  <c r="K444" i="26"/>
  <c r="L444" i="26" s="1"/>
  <c r="K443" i="26"/>
  <c r="L443" i="26" s="1"/>
  <c r="K442" i="26"/>
  <c r="L442" i="26" s="1"/>
  <c r="K441" i="26"/>
  <c r="L441" i="26" s="1"/>
  <c r="L440" i="26"/>
  <c r="K440" i="26"/>
  <c r="K439" i="26"/>
  <c r="L439" i="26" s="1"/>
  <c r="K438" i="26"/>
  <c r="L438" i="26" s="1"/>
  <c r="L437" i="26"/>
  <c r="K437" i="26"/>
  <c r="K436" i="26"/>
  <c r="L436" i="26" s="1"/>
  <c r="K435" i="26"/>
  <c r="L435" i="26" s="1"/>
  <c r="K434" i="26"/>
  <c r="L434" i="26" s="1"/>
  <c r="K433" i="26"/>
  <c r="L433" i="26" s="1"/>
  <c r="K432" i="26"/>
  <c r="L432" i="26" s="1"/>
  <c r="K431" i="26"/>
  <c r="L431" i="26" s="1"/>
  <c r="K430" i="26"/>
  <c r="L430" i="26" s="1"/>
  <c r="K429" i="26"/>
  <c r="L429" i="26" s="1"/>
  <c r="L428" i="26"/>
  <c r="K428" i="26"/>
  <c r="K427" i="26"/>
  <c r="L427" i="26" s="1"/>
  <c r="K426" i="26"/>
  <c r="L426" i="26" s="1"/>
  <c r="K425" i="26"/>
  <c r="L425" i="26" s="1"/>
  <c r="K424" i="26"/>
  <c r="L424" i="26" s="1"/>
  <c r="K423" i="26"/>
  <c r="L423" i="26" s="1"/>
  <c r="K422" i="26"/>
  <c r="L422" i="26" s="1"/>
  <c r="K421" i="26"/>
  <c r="L421" i="26" s="1"/>
  <c r="K420" i="26"/>
  <c r="L420" i="26" s="1"/>
  <c r="K419" i="26"/>
  <c r="L419" i="26" s="1"/>
  <c r="K418" i="26"/>
  <c r="L418" i="26" s="1"/>
  <c r="L417" i="26"/>
  <c r="K417" i="26"/>
  <c r="K416" i="26"/>
  <c r="L416" i="26" s="1"/>
  <c r="K415" i="26"/>
  <c r="L415" i="26" s="1"/>
  <c r="K414" i="26"/>
  <c r="L414" i="26" s="1"/>
  <c r="K413" i="26"/>
  <c r="L413" i="26" s="1"/>
  <c r="K412" i="26"/>
  <c r="L412" i="26" s="1"/>
  <c r="K411" i="26"/>
  <c r="L411" i="26" s="1"/>
  <c r="K410" i="26"/>
  <c r="L410" i="26" s="1"/>
  <c r="K409" i="26"/>
  <c r="L409" i="26" s="1"/>
  <c r="K408" i="26"/>
  <c r="L408" i="26" s="1"/>
  <c r="K407" i="26"/>
  <c r="L407" i="26" s="1"/>
  <c r="K406" i="26"/>
  <c r="L406" i="26" s="1"/>
  <c r="K405" i="26"/>
  <c r="L405" i="26" s="1"/>
  <c r="L404" i="26"/>
  <c r="K404" i="26"/>
  <c r="K403" i="26"/>
  <c r="L403" i="26" s="1"/>
  <c r="K402" i="26"/>
  <c r="L402" i="26" s="1"/>
  <c r="L401" i="26"/>
  <c r="K401" i="26"/>
  <c r="K400" i="26"/>
  <c r="L400" i="26" s="1"/>
  <c r="K399" i="26"/>
  <c r="L399" i="26" s="1"/>
  <c r="K398" i="26"/>
  <c r="L398" i="26" s="1"/>
  <c r="K397" i="26"/>
  <c r="L397" i="26" s="1"/>
  <c r="M396" i="26"/>
  <c r="L396" i="26"/>
  <c r="K396" i="26"/>
  <c r="M395" i="26"/>
  <c r="K395" i="26"/>
  <c r="L395" i="26" s="1"/>
  <c r="M394" i="26"/>
  <c r="K394" i="26"/>
  <c r="L394" i="26" s="1"/>
  <c r="M393" i="26"/>
  <c r="K393" i="26"/>
  <c r="L393" i="26" s="1"/>
  <c r="M392" i="26"/>
  <c r="K392" i="26"/>
  <c r="L392" i="26" s="1"/>
  <c r="M391" i="26"/>
  <c r="L391" i="26"/>
  <c r="K391" i="26"/>
  <c r="M390" i="26"/>
  <c r="K390" i="26"/>
  <c r="L390" i="26" s="1"/>
  <c r="M389" i="26"/>
  <c r="L389" i="26"/>
  <c r="K389" i="26"/>
  <c r="M388" i="26"/>
  <c r="L388" i="26"/>
  <c r="K388" i="26"/>
  <c r="M387" i="26"/>
  <c r="K387" i="26"/>
  <c r="L387" i="26" s="1"/>
  <c r="M386" i="26"/>
  <c r="K386" i="26"/>
  <c r="L386" i="26" s="1"/>
  <c r="M385" i="26"/>
  <c r="K385" i="26"/>
  <c r="L385" i="26" s="1"/>
  <c r="M384" i="26"/>
  <c r="K384" i="26"/>
  <c r="L384" i="26" s="1"/>
  <c r="M383" i="26"/>
  <c r="K383" i="26"/>
  <c r="L383" i="26" s="1"/>
  <c r="M382" i="26"/>
  <c r="K382" i="26"/>
  <c r="L382" i="26" s="1"/>
  <c r="M381" i="26"/>
  <c r="K381" i="26"/>
  <c r="L381" i="26" s="1"/>
  <c r="M380" i="26"/>
  <c r="K380" i="26"/>
  <c r="L380" i="26" s="1"/>
  <c r="M379" i="26"/>
  <c r="K379" i="26"/>
  <c r="L379" i="26" s="1"/>
  <c r="M378" i="26"/>
  <c r="K378" i="26"/>
  <c r="L378" i="26" s="1"/>
  <c r="M377" i="26"/>
  <c r="K377" i="26"/>
  <c r="L377" i="26" s="1"/>
  <c r="K376" i="26"/>
  <c r="L376" i="26" s="1"/>
  <c r="K375" i="26"/>
  <c r="L375" i="26" s="1"/>
  <c r="K374" i="26"/>
  <c r="L374" i="26" s="1"/>
  <c r="K373" i="26"/>
  <c r="L373" i="26" s="1"/>
  <c r="K372" i="26"/>
  <c r="L372" i="26" s="1"/>
  <c r="M371" i="26"/>
  <c r="K371" i="26"/>
  <c r="L371" i="26" s="1"/>
  <c r="M370" i="26"/>
  <c r="K370" i="26"/>
  <c r="L370" i="26" s="1"/>
  <c r="M369" i="26"/>
  <c r="K369" i="26"/>
  <c r="L369" i="26" s="1"/>
  <c r="M368" i="26"/>
  <c r="K368" i="26"/>
  <c r="L368" i="26" s="1"/>
  <c r="M367" i="26"/>
  <c r="K367" i="26"/>
  <c r="L367" i="26" s="1"/>
  <c r="M366" i="26"/>
  <c r="K366" i="26"/>
  <c r="L366" i="26" s="1"/>
  <c r="M365" i="26"/>
  <c r="K365" i="26"/>
  <c r="L365" i="26" s="1"/>
  <c r="M364" i="26"/>
  <c r="K364" i="26"/>
  <c r="L364" i="26" s="1"/>
  <c r="M363" i="26"/>
  <c r="K363" i="26"/>
  <c r="L363" i="26" s="1"/>
  <c r="M362" i="26"/>
  <c r="K362" i="26"/>
  <c r="L362" i="26" s="1"/>
  <c r="M361" i="26"/>
  <c r="K361" i="26"/>
  <c r="L361" i="26" s="1"/>
  <c r="M360" i="26"/>
  <c r="K360" i="26"/>
  <c r="L360" i="26" s="1"/>
  <c r="M359" i="26"/>
  <c r="K359" i="26"/>
  <c r="L359" i="26" s="1"/>
  <c r="M358" i="26"/>
  <c r="L358" i="26"/>
  <c r="K358" i="26"/>
  <c r="M357" i="26"/>
  <c r="L357" i="26"/>
  <c r="K357" i="26"/>
  <c r="M356" i="26"/>
  <c r="K356" i="26"/>
  <c r="L356" i="26" s="1"/>
  <c r="M355" i="26"/>
  <c r="K355" i="26"/>
  <c r="L355" i="26" s="1"/>
  <c r="M354" i="26"/>
  <c r="K354" i="26"/>
  <c r="L354" i="26" s="1"/>
  <c r="M353" i="26"/>
  <c r="K353" i="26"/>
  <c r="L353" i="26" s="1"/>
  <c r="M352" i="26"/>
  <c r="K352" i="26"/>
  <c r="L352" i="26" s="1"/>
  <c r="M351" i="26"/>
  <c r="K351" i="26"/>
  <c r="L351" i="26" s="1"/>
  <c r="M350" i="26"/>
  <c r="K350" i="26"/>
  <c r="L350" i="26" s="1"/>
  <c r="M349" i="26"/>
  <c r="K349" i="26"/>
  <c r="L349" i="26" s="1"/>
  <c r="M348" i="26"/>
  <c r="K348" i="26"/>
  <c r="L348" i="26" s="1"/>
  <c r="M347" i="26"/>
  <c r="K347" i="26"/>
  <c r="L347" i="26" s="1"/>
  <c r="M346" i="26"/>
  <c r="K346" i="26"/>
  <c r="L346" i="26" s="1"/>
  <c r="M345" i="26"/>
  <c r="K345" i="26"/>
  <c r="L345" i="26" s="1"/>
  <c r="M344" i="26"/>
  <c r="K344" i="26"/>
  <c r="L344" i="26" s="1"/>
  <c r="M343" i="26"/>
  <c r="K343" i="26"/>
  <c r="L343" i="26" s="1"/>
  <c r="M342" i="26"/>
  <c r="L342" i="26"/>
  <c r="K342" i="26"/>
  <c r="M341" i="26"/>
  <c r="K341" i="26"/>
  <c r="L341" i="26" s="1"/>
  <c r="M340" i="26"/>
  <c r="K340" i="26"/>
  <c r="L340" i="26" s="1"/>
  <c r="M339" i="26"/>
  <c r="K339" i="26"/>
  <c r="L339" i="26" s="1"/>
  <c r="M338" i="26"/>
  <c r="K338" i="26"/>
  <c r="L338" i="26" s="1"/>
  <c r="M337" i="26"/>
  <c r="K337" i="26"/>
  <c r="L337" i="26" s="1"/>
  <c r="M336" i="26"/>
  <c r="K336" i="26"/>
  <c r="L336" i="26" s="1"/>
  <c r="M335" i="26"/>
  <c r="K335" i="26"/>
  <c r="L335" i="26" s="1"/>
  <c r="M334" i="26"/>
  <c r="K334" i="26"/>
  <c r="L334" i="26" s="1"/>
  <c r="M333" i="26"/>
  <c r="K333" i="26"/>
  <c r="L333" i="26" s="1"/>
  <c r="M332" i="26"/>
  <c r="K332" i="26"/>
  <c r="L332" i="26" s="1"/>
  <c r="M331" i="26"/>
  <c r="K331" i="26"/>
  <c r="L331" i="26" s="1"/>
  <c r="M330" i="26"/>
  <c r="K330" i="26"/>
  <c r="L330" i="26" s="1"/>
  <c r="M329" i="26"/>
  <c r="K329" i="26"/>
  <c r="L329" i="26" s="1"/>
  <c r="M328" i="26"/>
  <c r="K328" i="26"/>
  <c r="L328" i="26" s="1"/>
  <c r="M327" i="26"/>
  <c r="K327" i="26"/>
  <c r="L327" i="26" s="1"/>
  <c r="M326" i="26"/>
  <c r="L326" i="26"/>
  <c r="K326" i="26"/>
  <c r="M325" i="26"/>
  <c r="L325" i="26"/>
  <c r="K325" i="26"/>
  <c r="M324" i="26"/>
  <c r="K324" i="26"/>
  <c r="L324" i="26" s="1"/>
  <c r="M323" i="26"/>
  <c r="K323" i="26"/>
  <c r="L323" i="26" s="1"/>
  <c r="M322" i="26"/>
  <c r="K322" i="26"/>
  <c r="L322" i="26" s="1"/>
  <c r="M321" i="26"/>
  <c r="K321" i="26"/>
  <c r="L321" i="26" s="1"/>
  <c r="M320" i="26"/>
  <c r="K320" i="26"/>
  <c r="L320" i="26" s="1"/>
  <c r="M319" i="26"/>
  <c r="K319" i="26"/>
  <c r="L319" i="26" s="1"/>
  <c r="M318" i="26"/>
  <c r="K318" i="26"/>
  <c r="L318" i="26" s="1"/>
  <c r="M317" i="26"/>
  <c r="K317" i="26"/>
  <c r="L317" i="26" s="1"/>
  <c r="M316" i="26"/>
  <c r="K316" i="26"/>
  <c r="L316" i="26" s="1"/>
  <c r="M315" i="26"/>
  <c r="K315" i="26"/>
  <c r="L315" i="26" s="1"/>
  <c r="M314" i="26"/>
  <c r="K314" i="26"/>
  <c r="L314" i="26" s="1"/>
  <c r="M313" i="26"/>
  <c r="K313" i="26"/>
  <c r="L313" i="26" s="1"/>
  <c r="M312" i="26"/>
  <c r="K312" i="26"/>
  <c r="L312" i="26" s="1"/>
  <c r="M311" i="26"/>
  <c r="K311" i="26"/>
  <c r="L311" i="26" s="1"/>
  <c r="M310" i="26"/>
  <c r="L310" i="26"/>
  <c r="K310" i="26"/>
  <c r="M309" i="26"/>
  <c r="K309" i="26"/>
  <c r="L309" i="26" s="1"/>
  <c r="M308" i="26"/>
  <c r="K308" i="26"/>
  <c r="L308" i="26" s="1"/>
  <c r="M307" i="26"/>
  <c r="K307" i="26"/>
  <c r="L307" i="26" s="1"/>
  <c r="M306" i="26"/>
  <c r="K306" i="26"/>
  <c r="L306" i="26" s="1"/>
  <c r="M305" i="26"/>
  <c r="K305" i="26"/>
  <c r="L305" i="26" s="1"/>
  <c r="M304" i="26"/>
  <c r="K304" i="26"/>
  <c r="L304" i="26" s="1"/>
  <c r="M303" i="26"/>
  <c r="K303" i="26"/>
  <c r="L303" i="26" s="1"/>
  <c r="M302" i="26"/>
  <c r="K302" i="26"/>
  <c r="L302" i="26" s="1"/>
  <c r="M301" i="26"/>
  <c r="K301" i="26"/>
  <c r="L301" i="26" s="1"/>
  <c r="M300" i="26"/>
  <c r="K300" i="26"/>
  <c r="L300" i="26" s="1"/>
  <c r="M299" i="26"/>
  <c r="K299" i="26"/>
  <c r="L299" i="26" s="1"/>
  <c r="M298" i="26"/>
  <c r="K298" i="26"/>
  <c r="L298" i="26" s="1"/>
  <c r="M297" i="26"/>
  <c r="K297" i="26"/>
  <c r="L297" i="26" s="1"/>
  <c r="M296" i="26"/>
  <c r="K296" i="26"/>
  <c r="L296" i="26" s="1"/>
  <c r="M295" i="26"/>
  <c r="K295" i="26"/>
  <c r="L295" i="26" s="1"/>
  <c r="M294" i="26"/>
  <c r="L294" i="26"/>
  <c r="K294" i="26"/>
  <c r="M293" i="26"/>
  <c r="L293" i="26"/>
  <c r="K293" i="26"/>
  <c r="M292" i="26"/>
  <c r="K292" i="26"/>
  <c r="L292" i="26" s="1"/>
  <c r="M291" i="26"/>
  <c r="K291" i="26"/>
  <c r="L291" i="26" s="1"/>
  <c r="M290" i="26"/>
  <c r="K290" i="26"/>
  <c r="L290" i="26" s="1"/>
  <c r="M289" i="26"/>
  <c r="K289" i="26"/>
  <c r="L289" i="26" s="1"/>
  <c r="M288" i="26"/>
  <c r="K288" i="26"/>
  <c r="L288" i="26" s="1"/>
  <c r="M287" i="26"/>
  <c r="K287" i="26"/>
  <c r="L287" i="26" s="1"/>
  <c r="M286" i="26"/>
  <c r="K286" i="26"/>
  <c r="L286" i="26" s="1"/>
  <c r="M285" i="26"/>
  <c r="K285" i="26"/>
  <c r="L285" i="26" s="1"/>
  <c r="M284" i="26"/>
  <c r="K284" i="26"/>
  <c r="L284" i="26" s="1"/>
  <c r="M283" i="26"/>
  <c r="K283" i="26"/>
  <c r="L283" i="26" s="1"/>
  <c r="M282" i="26"/>
  <c r="K282" i="26"/>
  <c r="L282" i="26" s="1"/>
  <c r="M281" i="26"/>
  <c r="K281" i="26"/>
  <c r="L281" i="26" s="1"/>
  <c r="M280" i="26"/>
  <c r="K280" i="26"/>
  <c r="L280" i="26" s="1"/>
  <c r="K279" i="26"/>
  <c r="L279" i="26" s="1"/>
  <c r="K278" i="26"/>
  <c r="L278" i="26" s="1"/>
  <c r="L277" i="26"/>
  <c r="K277" i="26"/>
  <c r="K276" i="26"/>
  <c r="L276" i="26" s="1"/>
  <c r="K275" i="26"/>
  <c r="L275" i="26" s="1"/>
  <c r="K274" i="26"/>
  <c r="L274" i="26" s="1"/>
  <c r="L273" i="26"/>
  <c r="K273" i="26"/>
  <c r="K272" i="26"/>
  <c r="L272" i="26" s="1"/>
  <c r="K271" i="26"/>
  <c r="L271" i="26" s="1"/>
  <c r="K270" i="26"/>
  <c r="L270" i="26" s="1"/>
  <c r="K269" i="26"/>
  <c r="L269" i="26" s="1"/>
  <c r="K268" i="26"/>
  <c r="L268" i="26" s="1"/>
  <c r="K267" i="26"/>
  <c r="L267" i="26" s="1"/>
  <c r="K266" i="26"/>
  <c r="L266" i="26" s="1"/>
  <c r="K265" i="26"/>
  <c r="L265" i="26" s="1"/>
  <c r="K264" i="26"/>
  <c r="L264" i="26" s="1"/>
  <c r="K263" i="26"/>
  <c r="L263" i="26" s="1"/>
  <c r="K262" i="26"/>
  <c r="L262" i="26" s="1"/>
  <c r="K261" i="26"/>
  <c r="L261" i="26" s="1"/>
  <c r="K260" i="26"/>
  <c r="L260" i="26" s="1"/>
  <c r="K259" i="26"/>
  <c r="L259" i="26" s="1"/>
  <c r="K258" i="26"/>
  <c r="L258" i="26" s="1"/>
  <c r="L257" i="26"/>
  <c r="K257" i="26"/>
  <c r="M256" i="26"/>
  <c r="K256" i="26"/>
  <c r="L256" i="26" s="1"/>
  <c r="M255" i="26"/>
  <c r="K255" i="26"/>
  <c r="L255" i="26" s="1"/>
  <c r="M254" i="26"/>
  <c r="L254" i="26"/>
  <c r="K254" i="26"/>
  <c r="M253" i="26"/>
  <c r="K253" i="26"/>
  <c r="L253" i="26" s="1"/>
  <c r="M252" i="26"/>
  <c r="K252" i="26"/>
  <c r="L252" i="26" s="1"/>
  <c r="M251" i="26"/>
  <c r="K251" i="26"/>
  <c r="L251" i="26" s="1"/>
  <c r="M250" i="26"/>
  <c r="K250" i="26"/>
  <c r="L250" i="26" s="1"/>
  <c r="M249" i="26"/>
  <c r="K249" i="26"/>
  <c r="L249" i="26" s="1"/>
  <c r="M248" i="26"/>
  <c r="K248" i="26"/>
  <c r="L248" i="26" s="1"/>
  <c r="M247" i="26"/>
  <c r="L247" i="26"/>
  <c r="K247" i="26"/>
  <c r="M246" i="26"/>
  <c r="K246" i="26"/>
  <c r="L246" i="26" s="1"/>
  <c r="M245" i="26"/>
  <c r="K245" i="26"/>
  <c r="L245" i="26" s="1"/>
  <c r="M244" i="26"/>
  <c r="K244" i="26"/>
  <c r="L244" i="26" s="1"/>
  <c r="M243" i="26"/>
  <c r="K243" i="26"/>
  <c r="L243" i="26" s="1"/>
  <c r="M242" i="26"/>
  <c r="K242" i="26"/>
  <c r="L242" i="26" s="1"/>
  <c r="M241" i="26"/>
  <c r="K241" i="26"/>
  <c r="L241" i="26" s="1"/>
  <c r="M240" i="26"/>
  <c r="K240" i="26"/>
  <c r="L240" i="26" s="1"/>
  <c r="M239" i="26"/>
  <c r="K239" i="26"/>
  <c r="L239" i="26" s="1"/>
  <c r="M238" i="26"/>
  <c r="K238" i="26"/>
  <c r="L238" i="26" s="1"/>
  <c r="M237" i="26"/>
  <c r="K237" i="26"/>
  <c r="L237" i="26" s="1"/>
  <c r="M236" i="26"/>
  <c r="K236" i="26"/>
  <c r="L236" i="26" s="1"/>
  <c r="M235" i="26"/>
  <c r="L235" i="26"/>
  <c r="K235" i="26"/>
  <c r="M234" i="26"/>
  <c r="K234" i="26"/>
  <c r="L234" i="26" s="1"/>
  <c r="M233" i="26"/>
  <c r="K233" i="26"/>
  <c r="L233" i="26" s="1"/>
  <c r="M232" i="26"/>
  <c r="L232" i="26"/>
  <c r="K232" i="26"/>
  <c r="M231" i="26"/>
  <c r="K231" i="26"/>
  <c r="L231" i="26" s="1"/>
  <c r="M230" i="26"/>
  <c r="K230" i="26"/>
  <c r="L230" i="26" s="1"/>
  <c r="M229" i="26"/>
  <c r="K229" i="26"/>
  <c r="L229" i="26" s="1"/>
  <c r="M228" i="26"/>
  <c r="K228" i="26"/>
  <c r="L228" i="26" s="1"/>
  <c r="M227" i="26"/>
  <c r="L227" i="26"/>
  <c r="K227" i="26"/>
  <c r="M226" i="26"/>
  <c r="K226" i="26"/>
  <c r="L226" i="26" s="1"/>
  <c r="M225" i="26"/>
  <c r="K225" i="26"/>
  <c r="L225" i="26" s="1"/>
  <c r="M224" i="26"/>
  <c r="K224" i="26"/>
  <c r="L224" i="26" s="1"/>
  <c r="M223" i="26"/>
  <c r="K223" i="26"/>
  <c r="L223" i="26" s="1"/>
  <c r="M222" i="26"/>
  <c r="K222" i="26"/>
  <c r="L222" i="26" s="1"/>
  <c r="M221" i="26"/>
  <c r="K221" i="26"/>
  <c r="L221" i="26" s="1"/>
  <c r="M220" i="26"/>
  <c r="K220" i="26"/>
  <c r="L220" i="26" s="1"/>
  <c r="M219" i="26"/>
  <c r="K219" i="26"/>
  <c r="L219" i="26" s="1"/>
  <c r="M218" i="26"/>
  <c r="K218" i="26"/>
  <c r="L218" i="26" s="1"/>
  <c r="M217" i="26"/>
  <c r="K217" i="26"/>
  <c r="L217" i="26" s="1"/>
  <c r="M216" i="26"/>
  <c r="L216" i="26"/>
  <c r="K216" i="26"/>
  <c r="M215" i="26"/>
  <c r="K215" i="26"/>
  <c r="L215" i="26" s="1"/>
  <c r="M214" i="26"/>
  <c r="K214" i="26"/>
  <c r="L214" i="26" s="1"/>
  <c r="M213" i="26"/>
  <c r="K213" i="26"/>
  <c r="L213" i="26" s="1"/>
  <c r="M212" i="26"/>
  <c r="K212" i="26"/>
  <c r="L212" i="26" s="1"/>
  <c r="M211" i="26"/>
  <c r="L211" i="26"/>
  <c r="K211" i="26"/>
  <c r="M210" i="26"/>
  <c r="K210" i="26"/>
  <c r="L210" i="26" s="1"/>
  <c r="M209" i="26"/>
  <c r="K209" i="26"/>
  <c r="L209" i="26" s="1"/>
  <c r="M208" i="26"/>
  <c r="L208" i="26"/>
  <c r="K208" i="26"/>
  <c r="M207" i="26"/>
  <c r="K207" i="26"/>
  <c r="L207" i="26" s="1"/>
  <c r="M206" i="26"/>
  <c r="K206" i="26"/>
  <c r="L206" i="26" s="1"/>
  <c r="M205" i="26"/>
  <c r="K205" i="26"/>
  <c r="L205" i="26" s="1"/>
  <c r="M204" i="26"/>
  <c r="K204" i="26"/>
  <c r="L204" i="26" s="1"/>
  <c r="M203" i="26"/>
  <c r="K203" i="26"/>
  <c r="L203" i="26" s="1"/>
  <c r="M202" i="26"/>
  <c r="K202" i="26"/>
  <c r="L202" i="26" s="1"/>
  <c r="M201" i="26"/>
  <c r="L201" i="26"/>
  <c r="K201" i="26"/>
  <c r="M200" i="26"/>
  <c r="K200" i="26"/>
  <c r="L200" i="26" s="1"/>
  <c r="M199" i="26"/>
  <c r="K199" i="26"/>
  <c r="L199" i="26" s="1"/>
  <c r="M198" i="26"/>
  <c r="L198" i="26"/>
  <c r="K198" i="26"/>
  <c r="M197" i="26"/>
  <c r="K197" i="26"/>
  <c r="L197" i="26" s="1"/>
  <c r="M196" i="26"/>
  <c r="K196" i="26"/>
  <c r="L196" i="26" s="1"/>
  <c r="M195" i="26"/>
  <c r="L195" i="26"/>
  <c r="K195" i="26"/>
  <c r="M194" i="26"/>
  <c r="K194" i="26"/>
  <c r="L194" i="26" s="1"/>
  <c r="M193" i="26"/>
  <c r="L193" i="26"/>
  <c r="K193" i="26"/>
  <c r="M192" i="26"/>
  <c r="L192" i="26"/>
  <c r="K192" i="26"/>
  <c r="M191" i="26"/>
  <c r="K191" i="26"/>
  <c r="L191" i="26" s="1"/>
  <c r="M190" i="26"/>
  <c r="K190" i="26"/>
  <c r="L190" i="26" s="1"/>
  <c r="M189" i="26"/>
  <c r="K189" i="26"/>
  <c r="L189" i="26" s="1"/>
  <c r="M188" i="26"/>
  <c r="K188" i="26"/>
  <c r="L188" i="26" s="1"/>
  <c r="M187" i="26"/>
  <c r="K187" i="26"/>
  <c r="L187" i="26" s="1"/>
  <c r="M186" i="26"/>
  <c r="K186" i="26"/>
  <c r="L186" i="26" s="1"/>
  <c r="M185" i="26"/>
  <c r="K185" i="26"/>
  <c r="L185" i="26" s="1"/>
  <c r="M184" i="26"/>
  <c r="K184" i="26"/>
  <c r="L184" i="26" s="1"/>
  <c r="M183" i="26"/>
  <c r="K183" i="26"/>
  <c r="L183" i="26" s="1"/>
  <c r="M182" i="26"/>
  <c r="K182" i="26"/>
  <c r="L182" i="26" s="1"/>
  <c r="M181" i="26"/>
  <c r="K181" i="26"/>
  <c r="L181" i="26" s="1"/>
  <c r="M180" i="26"/>
  <c r="K180" i="26"/>
  <c r="L180" i="26" s="1"/>
  <c r="M179" i="26"/>
  <c r="K179" i="26"/>
  <c r="L179" i="26" s="1"/>
  <c r="M178" i="26"/>
  <c r="K178" i="26"/>
  <c r="L178" i="26" s="1"/>
  <c r="M177" i="26"/>
  <c r="K177" i="26"/>
  <c r="L177" i="26" s="1"/>
  <c r="M176" i="26"/>
  <c r="L176" i="26"/>
  <c r="K176" i="26"/>
  <c r="M175" i="26"/>
  <c r="K175" i="26"/>
  <c r="L175" i="26" s="1"/>
  <c r="M174" i="26"/>
  <c r="K174" i="26"/>
  <c r="L174" i="26" s="1"/>
  <c r="M173" i="26"/>
  <c r="K173" i="26"/>
  <c r="L173" i="26" s="1"/>
  <c r="M172" i="26"/>
  <c r="K172" i="26"/>
  <c r="L172" i="26" s="1"/>
  <c r="M171" i="26"/>
  <c r="L171" i="26"/>
  <c r="K171" i="26"/>
  <c r="M170" i="26"/>
  <c r="K170" i="26"/>
  <c r="L170" i="26" s="1"/>
  <c r="M169" i="26"/>
  <c r="K169" i="26"/>
  <c r="L169" i="26" s="1"/>
  <c r="M168" i="26"/>
  <c r="K168" i="26"/>
  <c r="L168" i="26" s="1"/>
  <c r="M167" i="26"/>
  <c r="K167" i="26"/>
  <c r="L167" i="26" s="1"/>
  <c r="M166" i="26"/>
  <c r="K166" i="26"/>
  <c r="L166" i="26" s="1"/>
  <c r="M165" i="26"/>
  <c r="K165" i="26"/>
  <c r="L165" i="26" s="1"/>
  <c r="M164" i="26"/>
  <c r="K164" i="26"/>
  <c r="L164" i="26" s="1"/>
  <c r="M163" i="26"/>
  <c r="K163" i="26"/>
  <c r="L163" i="26" s="1"/>
  <c r="M162" i="26"/>
  <c r="K162" i="26"/>
  <c r="L162" i="26" s="1"/>
  <c r="M161" i="26"/>
  <c r="K161" i="26"/>
  <c r="L161" i="26" s="1"/>
  <c r="M160" i="26"/>
  <c r="L160" i="26"/>
  <c r="K160" i="26"/>
  <c r="M159" i="26"/>
  <c r="K159" i="26"/>
  <c r="L159" i="26" s="1"/>
  <c r="M158" i="26"/>
  <c r="K158" i="26"/>
  <c r="L158" i="26" s="1"/>
  <c r="M157" i="26"/>
  <c r="K157" i="26"/>
  <c r="L157" i="26" s="1"/>
  <c r="M156" i="26"/>
  <c r="K156" i="26"/>
  <c r="L156" i="26" s="1"/>
  <c r="M155" i="26"/>
  <c r="K155" i="26"/>
  <c r="L155" i="26" s="1"/>
  <c r="M154" i="26"/>
  <c r="K154" i="26"/>
  <c r="L154" i="26" s="1"/>
  <c r="M153" i="26"/>
  <c r="K153" i="26"/>
  <c r="L153" i="26" s="1"/>
  <c r="M152" i="26"/>
  <c r="K152" i="26"/>
  <c r="L152" i="26" s="1"/>
  <c r="M151" i="26"/>
  <c r="K151" i="26"/>
  <c r="L151" i="26" s="1"/>
  <c r="M150" i="26"/>
  <c r="K150" i="26"/>
  <c r="L150" i="26" s="1"/>
  <c r="M149" i="26"/>
  <c r="K149" i="26"/>
  <c r="L149" i="26" s="1"/>
  <c r="M148" i="26"/>
  <c r="K148" i="26"/>
  <c r="L148" i="26" s="1"/>
  <c r="M147" i="26"/>
  <c r="K147" i="26"/>
  <c r="L147" i="26" s="1"/>
  <c r="M146" i="26"/>
  <c r="K146" i="26"/>
  <c r="L146" i="26" s="1"/>
  <c r="M145" i="26"/>
  <c r="K145" i="26"/>
  <c r="L145" i="26" s="1"/>
  <c r="K144" i="26"/>
  <c r="L144" i="26" s="1"/>
  <c r="K143" i="26"/>
  <c r="L143" i="26" s="1"/>
  <c r="K142" i="26"/>
  <c r="L142" i="26" s="1"/>
  <c r="K141" i="26"/>
  <c r="L141" i="26" s="1"/>
  <c r="K140" i="26"/>
  <c r="L140" i="26" s="1"/>
  <c r="K139" i="26"/>
  <c r="L139" i="26" s="1"/>
  <c r="K138" i="26"/>
  <c r="L138" i="26" s="1"/>
  <c r="K137" i="26"/>
  <c r="L137" i="26" s="1"/>
  <c r="K136" i="26"/>
  <c r="L136" i="26" s="1"/>
  <c r="K135" i="26"/>
  <c r="L135" i="26" s="1"/>
  <c r="K134" i="26"/>
  <c r="L134" i="26" s="1"/>
  <c r="L133" i="26"/>
  <c r="K133" i="26"/>
  <c r="K132" i="26"/>
  <c r="L132" i="26" s="1"/>
  <c r="K131" i="26"/>
  <c r="L131" i="26" s="1"/>
  <c r="K130" i="26"/>
  <c r="L130" i="26" s="1"/>
  <c r="K129" i="26"/>
  <c r="L129" i="26" s="1"/>
  <c r="K128" i="26"/>
  <c r="L128" i="26" s="1"/>
  <c r="K127" i="26"/>
  <c r="L127" i="26" s="1"/>
  <c r="K126" i="26"/>
  <c r="L126" i="26" s="1"/>
  <c r="K125" i="26"/>
  <c r="L125" i="26" s="1"/>
  <c r="K124" i="26"/>
  <c r="L124" i="26" s="1"/>
  <c r="K123" i="26"/>
  <c r="L123" i="26" s="1"/>
  <c r="K122" i="26"/>
  <c r="L122" i="26" s="1"/>
  <c r="K121" i="26"/>
  <c r="L121" i="26" s="1"/>
  <c r="K120" i="26"/>
  <c r="L120" i="26" s="1"/>
  <c r="K119" i="26"/>
  <c r="L119" i="26" s="1"/>
  <c r="K118" i="26"/>
  <c r="L118" i="26" s="1"/>
  <c r="K117" i="26"/>
  <c r="L117" i="26" s="1"/>
  <c r="M116" i="26"/>
  <c r="L116" i="26"/>
  <c r="K116" i="26"/>
  <c r="M115" i="26"/>
  <c r="K115" i="26"/>
  <c r="L115" i="26" s="1"/>
  <c r="M114" i="26"/>
  <c r="K114" i="26"/>
  <c r="L114" i="26" s="1"/>
  <c r="M113" i="26"/>
  <c r="K113" i="26"/>
  <c r="L113" i="26" s="1"/>
  <c r="M112" i="26"/>
  <c r="K112" i="26"/>
  <c r="L112" i="26" s="1"/>
  <c r="M111" i="26"/>
  <c r="L111" i="26"/>
  <c r="K111" i="26"/>
  <c r="M110" i="26"/>
  <c r="K110" i="26"/>
  <c r="L110" i="26" s="1"/>
  <c r="M109" i="26"/>
  <c r="K109" i="26"/>
  <c r="L109" i="26" s="1"/>
  <c r="M108" i="26"/>
  <c r="K108" i="26"/>
  <c r="L108" i="26" s="1"/>
  <c r="M107" i="26"/>
  <c r="K107" i="26"/>
  <c r="L107" i="26" s="1"/>
  <c r="M106" i="26"/>
  <c r="K106" i="26"/>
  <c r="L106" i="26" s="1"/>
  <c r="M105" i="26"/>
  <c r="K105" i="26"/>
  <c r="L105" i="26" s="1"/>
  <c r="M104" i="26"/>
  <c r="K104" i="26"/>
  <c r="L104" i="26" s="1"/>
  <c r="M103" i="26"/>
  <c r="K103" i="26"/>
  <c r="L103" i="26" s="1"/>
  <c r="M102" i="26"/>
  <c r="K102" i="26"/>
  <c r="L102" i="26" s="1"/>
  <c r="M101" i="26"/>
  <c r="K101" i="26"/>
  <c r="L101" i="26" s="1"/>
  <c r="M100" i="26"/>
  <c r="L100" i="26"/>
  <c r="K100" i="26"/>
  <c r="M99" i="26"/>
  <c r="K99" i="26"/>
  <c r="L99" i="26" s="1"/>
  <c r="M98" i="26"/>
  <c r="K98" i="26"/>
  <c r="L98" i="26" s="1"/>
  <c r="M97" i="26"/>
  <c r="K97" i="26"/>
  <c r="L97" i="26" s="1"/>
  <c r="M96" i="26"/>
  <c r="K96" i="26"/>
  <c r="L96" i="26" s="1"/>
  <c r="M95" i="26"/>
  <c r="L95" i="26"/>
  <c r="K95" i="26"/>
  <c r="M94" i="26"/>
  <c r="K94" i="26"/>
  <c r="L94" i="26" s="1"/>
  <c r="M93" i="26"/>
  <c r="K93" i="26"/>
  <c r="L93" i="26" s="1"/>
  <c r="M92" i="26"/>
  <c r="L92" i="26"/>
  <c r="K92" i="26"/>
  <c r="M91" i="26"/>
  <c r="K91" i="26"/>
  <c r="L91" i="26" s="1"/>
  <c r="M90" i="26"/>
  <c r="K90" i="26"/>
  <c r="L90" i="26" s="1"/>
  <c r="M89" i="26"/>
  <c r="K89" i="26"/>
  <c r="L89" i="26" s="1"/>
  <c r="M88" i="26"/>
  <c r="K88" i="26"/>
  <c r="L88" i="26" s="1"/>
  <c r="M87" i="26"/>
  <c r="K87" i="26"/>
  <c r="L87" i="26" s="1"/>
  <c r="M86" i="26"/>
  <c r="K86" i="26"/>
  <c r="L86" i="26" s="1"/>
  <c r="M85" i="26"/>
  <c r="L85" i="26"/>
  <c r="K85" i="26"/>
  <c r="M84" i="26"/>
  <c r="K84" i="26"/>
  <c r="L84" i="26" s="1"/>
  <c r="M83" i="26"/>
  <c r="K83" i="26"/>
  <c r="L83" i="26" s="1"/>
  <c r="M82" i="26"/>
  <c r="L82" i="26"/>
  <c r="K82" i="26"/>
  <c r="M81" i="26"/>
  <c r="K81" i="26"/>
  <c r="L81" i="26" s="1"/>
  <c r="M80" i="26"/>
  <c r="K80" i="26"/>
  <c r="L80" i="26" s="1"/>
  <c r="M79" i="26"/>
  <c r="L79" i="26"/>
  <c r="K79" i="26"/>
  <c r="M78" i="26"/>
  <c r="K78" i="26"/>
  <c r="L78" i="26" s="1"/>
  <c r="M77" i="26"/>
  <c r="L77" i="26"/>
  <c r="K77" i="26"/>
  <c r="M76" i="26"/>
  <c r="L76" i="26"/>
  <c r="K76" i="26"/>
  <c r="M75" i="26"/>
  <c r="K75" i="26"/>
  <c r="L75" i="26" s="1"/>
  <c r="M74" i="26"/>
  <c r="L74" i="26"/>
  <c r="K74" i="26"/>
  <c r="M73" i="26"/>
  <c r="K73" i="26"/>
  <c r="L73" i="26" s="1"/>
  <c r="M72" i="26"/>
  <c r="K72" i="26"/>
  <c r="L72" i="26" s="1"/>
  <c r="M71" i="26"/>
  <c r="K71" i="26"/>
  <c r="L71" i="26" s="1"/>
  <c r="M70" i="26"/>
  <c r="K70" i="26"/>
  <c r="L70" i="26" s="1"/>
  <c r="M69" i="26"/>
  <c r="L69" i="26"/>
  <c r="K69" i="26"/>
  <c r="M68" i="26"/>
  <c r="K68" i="26"/>
  <c r="L68" i="26" s="1"/>
  <c r="M67" i="26"/>
  <c r="K67" i="26"/>
  <c r="L67" i="26" s="1"/>
  <c r="M66" i="26"/>
  <c r="L66" i="26"/>
  <c r="K66" i="26"/>
  <c r="M65" i="26"/>
  <c r="K65" i="26"/>
  <c r="L65" i="26" s="1"/>
  <c r="M64" i="26"/>
  <c r="K64" i="26"/>
  <c r="L64" i="26" s="1"/>
  <c r="M63" i="26"/>
  <c r="K63" i="26"/>
  <c r="L63" i="26" s="1"/>
  <c r="M62" i="26"/>
  <c r="K62" i="26"/>
  <c r="L62" i="26" s="1"/>
  <c r="M61" i="26"/>
  <c r="K61" i="26"/>
  <c r="L61" i="26" s="1"/>
  <c r="M60" i="26"/>
  <c r="K60" i="26"/>
  <c r="L60" i="26" s="1"/>
  <c r="M59" i="26"/>
  <c r="K59" i="26"/>
  <c r="L59" i="26" s="1"/>
  <c r="M58" i="26"/>
  <c r="K58" i="26"/>
  <c r="L58" i="26" s="1"/>
  <c r="M57" i="26"/>
  <c r="K57" i="26"/>
  <c r="L57" i="26" s="1"/>
  <c r="M56" i="26"/>
  <c r="K56" i="26"/>
  <c r="L56" i="26" s="1"/>
  <c r="M55" i="26"/>
  <c r="K55" i="26"/>
  <c r="L55" i="26" s="1"/>
  <c r="M54" i="26"/>
  <c r="K54" i="26"/>
  <c r="L54" i="26" s="1"/>
  <c r="M53" i="26"/>
  <c r="K53" i="26"/>
  <c r="L53" i="26" s="1"/>
  <c r="M52" i="26"/>
  <c r="K52" i="26"/>
  <c r="L52" i="26" s="1"/>
  <c r="M51" i="26"/>
  <c r="K51" i="26"/>
  <c r="L51" i="26" s="1"/>
  <c r="M50" i="26"/>
  <c r="K50" i="26"/>
  <c r="L50" i="26" s="1"/>
  <c r="M49" i="26"/>
  <c r="K49" i="26"/>
  <c r="L49" i="26" s="1"/>
  <c r="M48" i="26"/>
  <c r="K48" i="26"/>
  <c r="L48" i="26" s="1"/>
  <c r="M47" i="26"/>
  <c r="L47" i="26"/>
  <c r="K47" i="26"/>
  <c r="M46" i="26"/>
  <c r="K46" i="26"/>
  <c r="L46" i="26" s="1"/>
  <c r="M45" i="26"/>
  <c r="K45" i="26"/>
  <c r="L45" i="26" s="1"/>
  <c r="M44" i="26"/>
  <c r="L44" i="26"/>
  <c r="K44" i="26"/>
  <c r="M43" i="26"/>
  <c r="K43" i="26"/>
  <c r="L43" i="26" s="1"/>
  <c r="M42" i="26"/>
  <c r="K42" i="26"/>
  <c r="L42" i="26" s="1"/>
  <c r="M41" i="26"/>
  <c r="K41" i="26"/>
  <c r="L41" i="26" s="1"/>
  <c r="M40" i="26"/>
  <c r="K40" i="26"/>
  <c r="L40" i="26" s="1"/>
  <c r="M39" i="26"/>
  <c r="K39" i="26"/>
  <c r="L39" i="26" s="1"/>
  <c r="M38" i="26"/>
  <c r="K38" i="26"/>
  <c r="L38" i="26" s="1"/>
  <c r="M37" i="26"/>
  <c r="K37" i="26"/>
  <c r="L37" i="26" s="1"/>
  <c r="M36" i="26"/>
  <c r="K36" i="26"/>
  <c r="L36" i="26" s="1"/>
  <c r="M35" i="26"/>
  <c r="K35" i="26"/>
  <c r="L35" i="26" s="1"/>
  <c r="M34" i="26"/>
  <c r="K34" i="26"/>
  <c r="L34" i="26" s="1"/>
  <c r="M33" i="26"/>
  <c r="K33" i="26"/>
  <c r="L33" i="26" s="1"/>
  <c r="M32" i="26"/>
  <c r="K32" i="26"/>
  <c r="L32" i="26" s="1"/>
  <c r="M31" i="26"/>
  <c r="L31" i="26"/>
  <c r="K31" i="26"/>
  <c r="M30" i="26"/>
  <c r="K30" i="26"/>
  <c r="L30" i="26" s="1"/>
  <c r="M29" i="26"/>
  <c r="K29" i="26"/>
  <c r="L29" i="26" s="1"/>
  <c r="M28" i="26"/>
  <c r="K28" i="26"/>
  <c r="L28" i="26" s="1"/>
  <c r="M27" i="26"/>
  <c r="K27" i="26"/>
  <c r="L27" i="26" s="1"/>
  <c r="M26" i="26"/>
  <c r="K26" i="26"/>
  <c r="L26" i="26" s="1"/>
  <c r="M25" i="26"/>
  <c r="K25" i="26"/>
  <c r="L25" i="26" s="1"/>
  <c r="L24" i="26"/>
  <c r="K24" i="26"/>
  <c r="K23" i="26"/>
  <c r="L23" i="26" s="1"/>
  <c r="L22" i="26"/>
  <c r="K22" i="26"/>
  <c r="K21" i="26"/>
  <c r="L21" i="26" s="1"/>
  <c r="K20" i="26"/>
  <c r="L20" i="26" s="1"/>
  <c r="K19" i="26"/>
  <c r="L19" i="26" s="1"/>
  <c r="L18" i="26"/>
  <c r="K18" i="26"/>
  <c r="K17" i="26"/>
  <c r="L17" i="26" s="1"/>
  <c r="K16" i="26"/>
  <c r="L16" i="26" s="1"/>
  <c r="K15" i="26"/>
  <c r="L15" i="26" s="1"/>
  <c r="L14" i="26"/>
  <c r="K14" i="26"/>
  <c r="K13" i="26"/>
  <c r="L13" i="26" s="1"/>
  <c r="K12" i="26"/>
  <c r="L12" i="26" s="1"/>
  <c r="K11" i="26"/>
  <c r="L11" i="26" s="1"/>
  <c r="L10" i="26"/>
  <c r="K10" i="26"/>
  <c r="K9" i="26"/>
  <c r="L9" i="26" s="1"/>
  <c r="K8" i="26"/>
  <c r="L8" i="26" s="1"/>
  <c r="K7" i="26"/>
  <c r="L7" i="26" s="1"/>
  <c r="L6" i="26"/>
  <c r="K6" i="26"/>
  <c r="K5" i="26"/>
  <c r="L5" i="26" s="1"/>
  <c r="K4" i="26"/>
  <c r="L4" i="26" s="1"/>
  <c r="L3" i="26"/>
  <c r="K3" i="26"/>
  <c r="K2" i="26"/>
  <c r="L2" i="26" s="1"/>
  <c r="S915" i="1"/>
  <c r="S733" i="1"/>
  <c r="K861" i="1"/>
  <c r="N861" i="1" s="1"/>
  <c r="K862" i="1"/>
  <c r="N862" i="1" s="1"/>
  <c r="K863" i="1"/>
  <c r="N863" i="1" s="1"/>
  <c r="K864" i="1"/>
  <c r="N864" i="1" s="1"/>
  <c r="K865" i="1"/>
  <c r="N865" i="1" s="1"/>
  <c r="K866" i="1"/>
  <c r="N866" i="1" s="1"/>
  <c r="K867" i="1"/>
  <c r="N867" i="1" s="1"/>
  <c r="K868" i="1"/>
  <c r="N868" i="1" s="1"/>
  <c r="K869" i="1"/>
  <c r="N869" i="1" s="1"/>
  <c r="K870" i="1"/>
  <c r="N870" i="1" s="1"/>
  <c r="K871" i="1"/>
  <c r="N871" i="1" s="1"/>
  <c r="K872" i="1"/>
  <c r="N872" i="1" s="1"/>
  <c r="K873" i="1"/>
  <c r="N873" i="1" s="1"/>
  <c r="K874" i="1"/>
  <c r="N874" i="1" s="1"/>
  <c r="K875" i="1"/>
  <c r="N875" i="1" s="1"/>
  <c r="K876" i="1"/>
  <c r="N876" i="1" s="1"/>
  <c r="K877" i="1"/>
  <c r="N877" i="1" s="1"/>
  <c r="K878" i="1"/>
  <c r="N878" i="1" s="1"/>
  <c r="K879" i="1"/>
  <c r="N879" i="1" s="1"/>
  <c r="K880" i="1"/>
  <c r="N880" i="1" s="1"/>
  <c r="K881" i="1"/>
  <c r="N881" i="1" s="1"/>
  <c r="K882" i="1"/>
  <c r="N882" i="1" s="1"/>
  <c r="K883" i="1"/>
  <c r="N883" i="1" s="1"/>
  <c r="K884" i="1"/>
  <c r="N884" i="1" s="1"/>
  <c r="K885" i="1"/>
  <c r="N885" i="1" s="1"/>
  <c r="K886" i="1"/>
  <c r="N886" i="1" s="1"/>
  <c r="K887" i="1"/>
  <c r="N887" i="1" s="1"/>
  <c r="K888" i="1"/>
  <c r="N888" i="1" s="1"/>
  <c r="K889" i="1"/>
  <c r="N889" i="1" s="1"/>
  <c r="K890" i="1"/>
  <c r="N890" i="1" s="1"/>
  <c r="K891" i="1"/>
  <c r="N891" i="1" s="1"/>
  <c r="K892" i="1"/>
  <c r="N892" i="1" s="1"/>
  <c r="K893" i="1"/>
  <c r="N893" i="1" s="1"/>
  <c r="K894" i="1"/>
  <c r="N894" i="1" s="1"/>
  <c r="K895" i="1"/>
  <c r="N895" i="1" s="1"/>
  <c r="K896" i="1"/>
  <c r="N896" i="1" s="1"/>
  <c r="K897" i="1"/>
  <c r="N897" i="1" s="1"/>
  <c r="K898" i="1"/>
  <c r="N898" i="1" s="1"/>
  <c r="K899" i="1"/>
  <c r="N899" i="1" s="1"/>
  <c r="K900" i="1"/>
  <c r="N900" i="1" s="1"/>
  <c r="K901" i="1"/>
  <c r="N901" i="1" s="1"/>
  <c r="K902" i="1"/>
  <c r="N902" i="1" s="1"/>
  <c r="K903" i="1"/>
  <c r="N903" i="1" s="1"/>
  <c r="K904" i="1"/>
  <c r="N904" i="1" s="1"/>
  <c r="K905" i="1"/>
  <c r="N905" i="1" s="1"/>
  <c r="K906" i="1"/>
  <c r="N906" i="1" s="1"/>
  <c r="K907" i="1"/>
  <c r="N907" i="1" s="1"/>
  <c r="K908" i="1"/>
  <c r="N908" i="1" s="1"/>
  <c r="K909" i="1"/>
  <c r="N909" i="1" s="1"/>
  <c r="K910" i="1"/>
  <c r="N910" i="1" s="1"/>
  <c r="K911" i="1"/>
  <c r="N911" i="1" s="1"/>
  <c r="K912" i="1"/>
  <c r="N912" i="1" s="1"/>
  <c r="K913" i="1"/>
  <c r="N913" i="1" s="1"/>
  <c r="K914" i="1"/>
  <c r="N914" i="1" s="1"/>
  <c r="K915" i="1"/>
  <c r="N915" i="1" s="1"/>
  <c r="K916" i="1"/>
  <c r="N916" i="1" s="1"/>
  <c r="K917" i="1"/>
  <c r="N917" i="1" s="1"/>
  <c r="K918" i="1"/>
  <c r="N918" i="1" s="1"/>
  <c r="K919" i="1"/>
  <c r="N919" i="1" s="1"/>
  <c r="K920" i="1"/>
  <c r="N920" i="1" s="1"/>
  <c r="K921" i="1"/>
  <c r="N921" i="1" s="1"/>
  <c r="K922" i="1"/>
  <c r="N922" i="1" s="1"/>
  <c r="K923" i="1"/>
  <c r="N923" i="1" s="1"/>
  <c r="K924" i="1"/>
  <c r="N924" i="1" s="1"/>
  <c r="K925" i="1"/>
  <c r="N925" i="1" s="1"/>
  <c r="K926" i="1"/>
  <c r="N926" i="1" s="1"/>
  <c r="K927" i="1"/>
  <c r="N927" i="1" s="1"/>
  <c r="K928" i="1"/>
  <c r="N928" i="1" s="1"/>
  <c r="K929" i="1"/>
  <c r="N929" i="1" s="1"/>
  <c r="K930" i="1"/>
  <c r="N930" i="1" s="1"/>
  <c r="K931" i="1"/>
  <c r="N931" i="1" s="1"/>
  <c r="K932" i="1"/>
  <c r="N932" i="1" s="1"/>
  <c r="K933" i="1"/>
  <c r="N933" i="1" s="1"/>
  <c r="K934" i="1"/>
  <c r="N934" i="1" s="1"/>
  <c r="K935" i="1"/>
  <c r="N935" i="1" s="1"/>
  <c r="K936" i="1"/>
  <c r="N936" i="1" s="1"/>
  <c r="K937" i="1"/>
  <c r="N937" i="1" s="1"/>
  <c r="K938" i="1"/>
  <c r="N938" i="1" s="1"/>
  <c r="K939" i="1"/>
  <c r="N939" i="1" s="1"/>
  <c r="K940" i="1"/>
  <c r="N940" i="1" s="1"/>
  <c r="K941" i="1"/>
  <c r="N941" i="1" s="1"/>
  <c r="K942" i="1"/>
  <c r="N942" i="1" s="1"/>
  <c r="K943" i="1"/>
  <c r="N943" i="1" s="1"/>
  <c r="K944" i="1"/>
  <c r="N944" i="1" s="1"/>
  <c r="K945" i="1"/>
  <c r="N945" i="1" s="1"/>
  <c r="K946" i="1"/>
  <c r="N946" i="1" s="1"/>
  <c r="K947" i="1"/>
  <c r="N947" i="1" s="1"/>
  <c r="K948" i="1"/>
  <c r="N948" i="1" s="1"/>
  <c r="K949" i="1"/>
  <c r="N949" i="1" s="1"/>
  <c r="K950" i="1"/>
  <c r="N950" i="1" s="1"/>
  <c r="K951" i="1"/>
  <c r="N951" i="1" s="1"/>
  <c r="K952" i="1"/>
  <c r="N952" i="1" s="1"/>
  <c r="K953" i="1"/>
  <c r="N953" i="1" s="1"/>
  <c r="K954" i="1"/>
  <c r="N954" i="1" s="1"/>
  <c r="K955" i="1"/>
  <c r="N955" i="1" s="1"/>
  <c r="K956" i="1"/>
  <c r="N956" i="1" s="1"/>
  <c r="K957" i="1"/>
  <c r="N957" i="1" s="1"/>
  <c r="K958" i="1"/>
  <c r="N958" i="1" s="1"/>
  <c r="K959" i="1"/>
  <c r="N959" i="1" s="1"/>
  <c r="K960" i="1"/>
  <c r="N960" i="1" s="1"/>
  <c r="K961" i="1"/>
  <c r="N961" i="1" s="1"/>
  <c r="K962" i="1"/>
  <c r="N962" i="1" s="1"/>
  <c r="K963" i="1"/>
  <c r="N963" i="1" s="1"/>
  <c r="K964" i="1"/>
  <c r="N964" i="1" s="1"/>
  <c r="K965" i="1"/>
  <c r="N965" i="1" s="1"/>
  <c r="K966" i="1"/>
  <c r="N966" i="1" s="1"/>
  <c r="K967" i="1"/>
  <c r="N967" i="1" s="1"/>
  <c r="K968" i="1"/>
  <c r="N968" i="1" s="1"/>
  <c r="K969" i="1"/>
  <c r="N969" i="1" s="1"/>
  <c r="K970" i="1"/>
  <c r="N970" i="1" s="1"/>
  <c r="K971" i="1"/>
  <c r="N971" i="1" s="1"/>
  <c r="K972" i="1"/>
  <c r="N972" i="1" s="1"/>
  <c r="K973" i="1"/>
  <c r="N973" i="1" s="1"/>
  <c r="K974" i="1"/>
  <c r="N974" i="1" s="1"/>
  <c r="K975" i="1"/>
  <c r="N975" i="1" s="1"/>
  <c r="K976" i="1"/>
  <c r="N976" i="1" s="1"/>
  <c r="K745" i="1"/>
  <c r="N745" i="1" s="1"/>
  <c r="K746" i="1"/>
  <c r="N746" i="1" s="1"/>
  <c r="K747" i="1"/>
  <c r="N747" i="1" s="1"/>
  <c r="K748" i="1"/>
  <c r="N748" i="1" s="1"/>
  <c r="K749" i="1"/>
  <c r="N749" i="1" s="1"/>
  <c r="K750" i="1"/>
  <c r="N750" i="1" s="1"/>
  <c r="K751" i="1"/>
  <c r="N751" i="1" s="1"/>
  <c r="K752" i="1"/>
  <c r="N752" i="1" s="1"/>
  <c r="K753" i="1"/>
  <c r="N753" i="1" s="1"/>
  <c r="K754" i="1"/>
  <c r="N754" i="1" s="1"/>
  <c r="K755" i="1"/>
  <c r="N755" i="1" s="1"/>
  <c r="K756" i="1"/>
  <c r="N756" i="1" s="1"/>
  <c r="K757" i="1"/>
  <c r="N757" i="1" s="1"/>
  <c r="K758" i="1"/>
  <c r="N758" i="1" s="1"/>
  <c r="K759" i="1"/>
  <c r="N759" i="1" s="1"/>
  <c r="K760" i="1"/>
  <c r="N760" i="1" s="1"/>
  <c r="K761" i="1"/>
  <c r="N761" i="1" s="1"/>
  <c r="K762" i="1"/>
  <c r="N762" i="1" s="1"/>
  <c r="K763" i="1"/>
  <c r="N763" i="1" s="1"/>
  <c r="K764" i="1"/>
  <c r="N764" i="1" s="1"/>
  <c r="K765" i="1"/>
  <c r="N765" i="1" s="1"/>
  <c r="K766" i="1"/>
  <c r="N766" i="1" s="1"/>
  <c r="K767" i="1"/>
  <c r="N767" i="1" s="1"/>
  <c r="K768" i="1"/>
  <c r="N768" i="1" s="1"/>
  <c r="K769" i="1"/>
  <c r="N769" i="1" s="1"/>
  <c r="K770" i="1"/>
  <c r="N770" i="1" s="1"/>
  <c r="K771" i="1"/>
  <c r="N771" i="1" s="1"/>
  <c r="K772" i="1"/>
  <c r="N772" i="1" s="1"/>
  <c r="K773" i="1"/>
  <c r="N773" i="1" s="1"/>
  <c r="K774" i="1"/>
  <c r="N774" i="1" s="1"/>
  <c r="K775" i="1"/>
  <c r="N775" i="1" s="1"/>
  <c r="K776" i="1"/>
  <c r="N776" i="1" s="1"/>
  <c r="K777" i="1"/>
  <c r="N777" i="1" s="1"/>
  <c r="K778" i="1"/>
  <c r="N778" i="1" s="1"/>
  <c r="K779" i="1"/>
  <c r="N779" i="1" s="1"/>
  <c r="K780" i="1"/>
  <c r="N780" i="1" s="1"/>
  <c r="K781" i="1"/>
  <c r="N781" i="1" s="1"/>
  <c r="K782" i="1"/>
  <c r="N782" i="1" s="1"/>
  <c r="K783" i="1"/>
  <c r="N783" i="1" s="1"/>
  <c r="K784" i="1"/>
  <c r="N784" i="1" s="1"/>
  <c r="K785" i="1"/>
  <c r="N785" i="1" s="1"/>
  <c r="K786" i="1"/>
  <c r="N786" i="1" s="1"/>
  <c r="K787" i="1"/>
  <c r="N787" i="1" s="1"/>
  <c r="K788" i="1"/>
  <c r="N788" i="1" s="1"/>
  <c r="K789" i="1"/>
  <c r="N789" i="1" s="1"/>
  <c r="K790" i="1"/>
  <c r="N790" i="1" s="1"/>
  <c r="K791" i="1"/>
  <c r="N791" i="1" s="1"/>
  <c r="K792" i="1"/>
  <c r="N792" i="1" s="1"/>
  <c r="K793" i="1"/>
  <c r="N793" i="1" s="1"/>
  <c r="K794" i="1"/>
  <c r="N794" i="1" s="1"/>
  <c r="K795" i="1"/>
  <c r="N795" i="1" s="1"/>
  <c r="K796" i="1"/>
  <c r="N796" i="1" s="1"/>
  <c r="K797" i="1"/>
  <c r="N797" i="1" s="1"/>
  <c r="K798" i="1"/>
  <c r="N798" i="1" s="1"/>
  <c r="K799" i="1"/>
  <c r="N799" i="1" s="1"/>
  <c r="K800" i="1"/>
  <c r="N800" i="1" s="1"/>
  <c r="K801" i="1"/>
  <c r="N801" i="1" s="1"/>
  <c r="K802" i="1"/>
  <c r="N802" i="1" s="1"/>
  <c r="K803" i="1"/>
  <c r="N803" i="1" s="1"/>
  <c r="K804" i="1"/>
  <c r="N804" i="1" s="1"/>
  <c r="K805" i="1"/>
  <c r="N805" i="1" s="1"/>
  <c r="K806" i="1"/>
  <c r="N806" i="1" s="1"/>
  <c r="K807" i="1"/>
  <c r="N807" i="1" s="1"/>
  <c r="K808" i="1"/>
  <c r="N808" i="1" s="1"/>
  <c r="K809" i="1"/>
  <c r="N809" i="1" s="1"/>
  <c r="K810" i="1"/>
  <c r="N810" i="1" s="1"/>
  <c r="K811" i="1"/>
  <c r="N811" i="1" s="1"/>
  <c r="K812" i="1"/>
  <c r="N812" i="1" s="1"/>
  <c r="K813" i="1"/>
  <c r="N813" i="1" s="1"/>
  <c r="K814" i="1"/>
  <c r="N814" i="1" s="1"/>
  <c r="K815" i="1"/>
  <c r="N815" i="1" s="1"/>
  <c r="K816" i="1"/>
  <c r="N816" i="1" s="1"/>
  <c r="K817" i="1"/>
  <c r="N817" i="1" s="1"/>
  <c r="K818" i="1"/>
  <c r="N818" i="1" s="1"/>
  <c r="K819" i="1"/>
  <c r="N819" i="1" s="1"/>
  <c r="K820" i="1"/>
  <c r="N820" i="1" s="1"/>
  <c r="K821" i="1"/>
  <c r="N821" i="1" s="1"/>
  <c r="K822" i="1"/>
  <c r="N822" i="1" s="1"/>
  <c r="K823" i="1"/>
  <c r="N823" i="1" s="1"/>
  <c r="K824" i="1"/>
  <c r="N824" i="1" s="1"/>
  <c r="K825" i="1"/>
  <c r="N825" i="1" s="1"/>
  <c r="K826" i="1"/>
  <c r="N826" i="1" s="1"/>
  <c r="K827" i="1"/>
  <c r="N827" i="1" s="1"/>
  <c r="K828" i="1"/>
  <c r="N828" i="1" s="1"/>
  <c r="K829" i="1"/>
  <c r="N829" i="1" s="1"/>
  <c r="K830" i="1"/>
  <c r="N830" i="1" s="1"/>
  <c r="K831" i="1"/>
  <c r="N831" i="1" s="1"/>
  <c r="K832" i="1"/>
  <c r="N832" i="1" s="1"/>
  <c r="K833" i="1"/>
  <c r="N833" i="1" s="1"/>
  <c r="K834" i="1"/>
  <c r="N834" i="1" s="1"/>
  <c r="K835" i="1"/>
  <c r="N835" i="1" s="1"/>
  <c r="K836" i="1"/>
  <c r="N836" i="1" s="1"/>
  <c r="K837" i="1"/>
  <c r="N837" i="1" s="1"/>
  <c r="K838" i="1"/>
  <c r="N838" i="1" s="1"/>
  <c r="K839" i="1"/>
  <c r="N839" i="1" s="1"/>
  <c r="K840" i="1"/>
  <c r="N840" i="1" s="1"/>
  <c r="K841" i="1"/>
  <c r="N841" i="1" s="1"/>
  <c r="K842" i="1"/>
  <c r="N842" i="1" s="1"/>
  <c r="K843" i="1"/>
  <c r="N843" i="1" s="1"/>
  <c r="K844" i="1"/>
  <c r="N844" i="1" s="1"/>
  <c r="K845" i="1"/>
  <c r="N845" i="1" s="1"/>
  <c r="K846" i="1"/>
  <c r="N846" i="1" s="1"/>
  <c r="K847" i="1"/>
  <c r="N847" i="1" s="1"/>
  <c r="K848" i="1"/>
  <c r="N848" i="1" s="1"/>
  <c r="K849" i="1"/>
  <c r="N849" i="1" s="1"/>
  <c r="K850" i="1"/>
  <c r="N850" i="1" s="1"/>
  <c r="K851" i="1"/>
  <c r="N851" i="1" s="1"/>
  <c r="K852" i="1"/>
  <c r="N852" i="1" s="1"/>
  <c r="K853" i="1"/>
  <c r="N853" i="1" s="1"/>
  <c r="K854" i="1"/>
  <c r="N854" i="1" s="1"/>
  <c r="K855" i="1"/>
  <c r="N855" i="1" s="1"/>
  <c r="K856" i="1"/>
  <c r="N856" i="1" s="1"/>
  <c r="K857" i="1"/>
  <c r="N857" i="1" s="1"/>
  <c r="K858" i="1"/>
  <c r="N858" i="1" s="1"/>
  <c r="K859" i="1"/>
  <c r="N859" i="1" s="1"/>
  <c r="K860" i="1"/>
  <c r="N860" i="1" s="1"/>
  <c r="K629" i="1"/>
  <c r="N629" i="1" s="1"/>
  <c r="K630" i="1"/>
  <c r="N630" i="1" s="1"/>
  <c r="K631" i="1"/>
  <c r="N631" i="1" s="1"/>
  <c r="K632" i="1"/>
  <c r="N632" i="1" s="1"/>
  <c r="K633" i="1"/>
  <c r="N633" i="1" s="1"/>
  <c r="K634" i="1"/>
  <c r="N634" i="1" s="1"/>
  <c r="K635" i="1"/>
  <c r="N635" i="1" s="1"/>
  <c r="K636" i="1"/>
  <c r="N636" i="1" s="1"/>
  <c r="K637" i="1"/>
  <c r="N637" i="1" s="1"/>
  <c r="K638" i="1"/>
  <c r="N638" i="1" s="1"/>
  <c r="K639" i="1"/>
  <c r="N639" i="1" s="1"/>
  <c r="K640" i="1"/>
  <c r="N640" i="1" s="1"/>
  <c r="K641" i="1"/>
  <c r="N641" i="1" s="1"/>
  <c r="K642" i="1"/>
  <c r="N642" i="1" s="1"/>
  <c r="K643" i="1"/>
  <c r="N643" i="1" s="1"/>
  <c r="K644" i="1"/>
  <c r="N644" i="1" s="1"/>
  <c r="K645" i="1"/>
  <c r="N645" i="1" s="1"/>
  <c r="K646" i="1"/>
  <c r="N646" i="1" s="1"/>
  <c r="K647" i="1"/>
  <c r="N647" i="1" s="1"/>
  <c r="K648" i="1"/>
  <c r="N648" i="1" s="1"/>
  <c r="K649" i="1"/>
  <c r="N649" i="1" s="1"/>
  <c r="K650" i="1"/>
  <c r="N650" i="1" s="1"/>
  <c r="K651" i="1"/>
  <c r="N651" i="1" s="1"/>
  <c r="K652" i="1"/>
  <c r="N652" i="1" s="1"/>
  <c r="K653" i="1"/>
  <c r="N653" i="1" s="1"/>
  <c r="K654" i="1"/>
  <c r="N654" i="1" s="1"/>
  <c r="K655" i="1"/>
  <c r="N655" i="1" s="1"/>
  <c r="K656" i="1"/>
  <c r="N656" i="1" s="1"/>
  <c r="K657" i="1"/>
  <c r="N657" i="1" s="1"/>
  <c r="K658" i="1"/>
  <c r="N658" i="1" s="1"/>
  <c r="K659" i="1"/>
  <c r="N659" i="1" s="1"/>
  <c r="K660" i="1"/>
  <c r="N660" i="1" s="1"/>
  <c r="K661" i="1"/>
  <c r="N661" i="1" s="1"/>
  <c r="K662" i="1"/>
  <c r="N662" i="1" s="1"/>
  <c r="K663" i="1"/>
  <c r="N663" i="1" s="1"/>
  <c r="K664" i="1"/>
  <c r="N664" i="1" s="1"/>
  <c r="K665" i="1"/>
  <c r="N665" i="1" s="1"/>
  <c r="K666" i="1"/>
  <c r="N666" i="1" s="1"/>
  <c r="K667" i="1"/>
  <c r="N667" i="1" s="1"/>
  <c r="K668" i="1"/>
  <c r="N668" i="1" s="1"/>
  <c r="K669" i="1"/>
  <c r="N669" i="1" s="1"/>
  <c r="K670" i="1"/>
  <c r="N670" i="1" s="1"/>
  <c r="K671" i="1"/>
  <c r="N671" i="1" s="1"/>
  <c r="K672" i="1"/>
  <c r="N672" i="1" s="1"/>
  <c r="K673" i="1"/>
  <c r="N673" i="1" s="1"/>
  <c r="K674" i="1"/>
  <c r="N674" i="1" s="1"/>
  <c r="K675" i="1"/>
  <c r="N675" i="1" s="1"/>
  <c r="K676" i="1"/>
  <c r="N676" i="1" s="1"/>
  <c r="K677" i="1"/>
  <c r="N677" i="1" s="1"/>
  <c r="K678" i="1"/>
  <c r="N678" i="1" s="1"/>
  <c r="K679" i="1"/>
  <c r="N679" i="1" s="1"/>
  <c r="K680" i="1"/>
  <c r="N680" i="1" s="1"/>
  <c r="K681" i="1"/>
  <c r="N681" i="1" s="1"/>
  <c r="K682" i="1"/>
  <c r="N682" i="1" s="1"/>
  <c r="K683" i="1"/>
  <c r="N683" i="1" s="1"/>
  <c r="K684" i="1"/>
  <c r="N684" i="1" s="1"/>
  <c r="K685" i="1"/>
  <c r="N685" i="1" s="1"/>
  <c r="K686" i="1"/>
  <c r="N686" i="1" s="1"/>
  <c r="K687" i="1"/>
  <c r="N687" i="1" s="1"/>
  <c r="K688" i="1"/>
  <c r="N688" i="1" s="1"/>
  <c r="K689" i="1"/>
  <c r="N689" i="1" s="1"/>
  <c r="K690" i="1"/>
  <c r="N690" i="1" s="1"/>
  <c r="K691" i="1"/>
  <c r="N691" i="1" s="1"/>
  <c r="K692" i="1"/>
  <c r="N692" i="1" s="1"/>
  <c r="K693" i="1"/>
  <c r="N693" i="1" s="1"/>
  <c r="K694" i="1"/>
  <c r="N694" i="1" s="1"/>
  <c r="K695" i="1"/>
  <c r="N695" i="1" s="1"/>
  <c r="K696" i="1"/>
  <c r="N696" i="1" s="1"/>
  <c r="K697" i="1"/>
  <c r="N697" i="1" s="1"/>
  <c r="K698" i="1"/>
  <c r="N698" i="1" s="1"/>
  <c r="K699" i="1"/>
  <c r="N699" i="1" s="1"/>
  <c r="K700" i="1"/>
  <c r="N700" i="1" s="1"/>
  <c r="K701" i="1"/>
  <c r="N701" i="1" s="1"/>
  <c r="K702" i="1"/>
  <c r="N702" i="1" s="1"/>
  <c r="K703" i="1"/>
  <c r="N703" i="1" s="1"/>
  <c r="K704" i="1"/>
  <c r="N704" i="1" s="1"/>
  <c r="K705" i="1"/>
  <c r="N705" i="1" s="1"/>
  <c r="K706" i="1"/>
  <c r="N706" i="1" s="1"/>
  <c r="K707" i="1"/>
  <c r="N707" i="1" s="1"/>
  <c r="K708" i="1"/>
  <c r="N708" i="1" s="1"/>
  <c r="K709" i="1"/>
  <c r="N709" i="1" s="1"/>
  <c r="K710" i="1"/>
  <c r="N710" i="1" s="1"/>
  <c r="K711" i="1"/>
  <c r="N711" i="1" s="1"/>
  <c r="K712" i="1"/>
  <c r="N712" i="1" s="1"/>
  <c r="K713" i="1"/>
  <c r="N713" i="1" s="1"/>
  <c r="K714" i="1"/>
  <c r="N714" i="1" s="1"/>
  <c r="K715" i="1"/>
  <c r="N715" i="1" s="1"/>
  <c r="K716" i="1"/>
  <c r="N716" i="1" s="1"/>
  <c r="K717" i="1"/>
  <c r="N717" i="1" s="1"/>
  <c r="K718" i="1"/>
  <c r="N718" i="1" s="1"/>
  <c r="K719" i="1"/>
  <c r="N719" i="1" s="1"/>
  <c r="K720" i="1"/>
  <c r="N720" i="1" s="1"/>
  <c r="K721" i="1"/>
  <c r="N721" i="1" s="1"/>
  <c r="K722" i="1"/>
  <c r="N722" i="1" s="1"/>
  <c r="K723" i="1"/>
  <c r="N723" i="1" s="1"/>
  <c r="K724" i="1"/>
  <c r="N724" i="1" s="1"/>
  <c r="K725" i="1"/>
  <c r="N725" i="1" s="1"/>
  <c r="K726" i="1"/>
  <c r="N726" i="1" s="1"/>
  <c r="K727" i="1"/>
  <c r="N727" i="1" s="1"/>
  <c r="K728" i="1"/>
  <c r="N728" i="1" s="1"/>
  <c r="K729" i="1"/>
  <c r="N729" i="1" s="1"/>
  <c r="K730" i="1"/>
  <c r="N730" i="1" s="1"/>
  <c r="K731" i="1"/>
  <c r="N731" i="1" s="1"/>
  <c r="K732" i="1"/>
  <c r="N732" i="1" s="1"/>
  <c r="K733" i="1"/>
  <c r="N733" i="1" s="1"/>
  <c r="K734" i="1"/>
  <c r="N734" i="1" s="1"/>
  <c r="K735" i="1"/>
  <c r="N735" i="1" s="1"/>
  <c r="K736" i="1"/>
  <c r="N736" i="1" s="1"/>
  <c r="K737" i="1"/>
  <c r="N737" i="1" s="1"/>
  <c r="K738" i="1"/>
  <c r="N738" i="1" s="1"/>
  <c r="K739" i="1"/>
  <c r="N739" i="1" s="1"/>
  <c r="K740" i="1"/>
  <c r="N740" i="1" s="1"/>
  <c r="K741" i="1"/>
  <c r="N741" i="1" s="1"/>
  <c r="K742" i="1"/>
  <c r="N742" i="1" s="1"/>
  <c r="K743" i="1"/>
  <c r="N743" i="1" s="1"/>
  <c r="K744" i="1"/>
  <c r="N744" i="1" s="1"/>
  <c r="K513" i="1"/>
  <c r="N513" i="1" s="1"/>
  <c r="K514" i="1"/>
  <c r="N514" i="1" s="1"/>
  <c r="K515" i="1"/>
  <c r="N515" i="1" s="1"/>
  <c r="K516" i="1"/>
  <c r="N516" i="1" s="1"/>
  <c r="K517" i="1"/>
  <c r="N517" i="1" s="1"/>
  <c r="K518" i="1"/>
  <c r="N518" i="1" s="1"/>
  <c r="K519" i="1"/>
  <c r="N519" i="1" s="1"/>
  <c r="K520" i="1"/>
  <c r="N520" i="1" s="1"/>
  <c r="K521" i="1"/>
  <c r="N521" i="1" s="1"/>
  <c r="K522" i="1"/>
  <c r="N522" i="1" s="1"/>
  <c r="K523" i="1"/>
  <c r="N523" i="1" s="1"/>
  <c r="K524" i="1"/>
  <c r="N524" i="1" s="1"/>
  <c r="K525" i="1"/>
  <c r="N525" i="1" s="1"/>
  <c r="K526" i="1"/>
  <c r="N526" i="1" s="1"/>
  <c r="K527" i="1"/>
  <c r="N527" i="1" s="1"/>
  <c r="K528" i="1"/>
  <c r="N528" i="1" s="1"/>
  <c r="K529" i="1"/>
  <c r="N529" i="1" s="1"/>
  <c r="K530" i="1"/>
  <c r="N530" i="1" s="1"/>
  <c r="K531" i="1"/>
  <c r="N531" i="1" s="1"/>
  <c r="K532" i="1"/>
  <c r="N532" i="1" s="1"/>
  <c r="K533" i="1"/>
  <c r="N533" i="1" s="1"/>
  <c r="K534" i="1"/>
  <c r="N534" i="1" s="1"/>
  <c r="K535" i="1"/>
  <c r="N535" i="1" s="1"/>
  <c r="K536" i="1"/>
  <c r="N536" i="1" s="1"/>
  <c r="K537" i="1"/>
  <c r="N537" i="1" s="1"/>
  <c r="K538" i="1"/>
  <c r="N538" i="1" s="1"/>
  <c r="K539" i="1"/>
  <c r="N539" i="1" s="1"/>
  <c r="K540" i="1"/>
  <c r="N540" i="1" s="1"/>
  <c r="K541" i="1"/>
  <c r="N541" i="1" s="1"/>
  <c r="K542" i="1"/>
  <c r="N542" i="1" s="1"/>
  <c r="K543" i="1"/>
  <c r="N543" i="1" s="1"/>
  <c r="K544" i="1"/>
  <c r="N544" i="1" s="1"/>
  <c r="K545" i="1"/>
  <c r="N545" i="1" s="1"/>
  <c r="K546" i="1"/>
  <c r="N546" i="1" s="1"/>
  <c r="K547" i="1"/>
  <c r="N547" i="1" s="1"/>
  <c r="K548" i="1"/>
  <c r="N548" i="1" s="1"/>
  <c r="K549" i="1"/>
  <c r="N549" i="1" s="1"/>
  <c r="K550" i="1"/>
  <c r="N550" i="1" s="1"/>
  <c r="K551" i="1"/>
  <c r="N551" i="1" s="1"/>
  <c r="K552" i="1"/>
  <c r="N552" i="1" s="1"/>
  <c r="K553" i="1"/>
  <c r="N553" i="1" s="1"/>
  <c r="K554" i="1"/>
  <c r="N554" i="1" s="1"/>
  <c r="K555" i="1"/>
  <c r="N555" i="1" s="1"/>
  <c r="K556" i="1"/>
  <c r="N556" i="1" s="1"/>
  <c r="K557" i="1"/>
  <c r="N557" i="1" s="1"/>
  <c r="K558" i="1"/>
  <c r="N558" i="1" s="1"/>
  <c r="K559" i="1"/>
  <c r="N559" i="1" s="1"/>
  <c r="K560" i="1"/>
  <c r="N560" i="1" s="1"/>
  <c r="K561" i="1"/>
  <c r="N561" i="1" s="1"/>
  <c r="K562" i="1"/>
  <c r="N562" i="1" s="1"/>
  <c r="K563" i="1"/>
  <c r="N563" i="1" s="1"/>
  <c r="K564" i="1"/>
  <c r="N564" i="1" s="1"/>
  <c r="K565" i="1"/>
  <c r="N565" i="1" s="1"/>
  <c r="K566" i="1"/>
  <c r="N566" i="1" s="1"/>
  <c r="K567" i="1"/>
  <c r="N567" i="1" s="1"/>
  <c r="K568" i="1"/>
  <c r="N568" i="1" s="1"/>
  <c r="K569" i="1"/>
  <c r="N569" i="1" s="1"/>
  <c r="K570" i="1"/>
  <c r="N570" i="1" s="1"/>
  <c r="K571" i="1"/>
  <c r="N571" i="1" s="1"/>
  <c r="K572" i="1"/>
  <c r="N572" i="1" s="1"/>
  <c r="K573" i="1"/>
  <c r="N573" i="1" s="1"/>
  <c r="K574" i="1"/>
  <c r="N574" i="1" s="1"/>
  <c r="K575" i="1"/>
  <c r="N575" i="1" s="1"/>
  <c r="K576" i="1"/>
  <c r="N576" i="1" s="1"/>
  <c r="K577" i="1"/>
  <c r="N577" i="1" s="1"/>
  <c r="K578" i="1"/>
  <c r="N578" i="1" s="1"/>
  <c r="K579" i="1"/>
  <c r="N579" i="1" s="1"/>
  <c r="K580" i="1"/>
  <c r="N580" i="1" s="1"/>
  <c r="K581" i="1"/>
  <c r="N581" i="1" s="1"/>
  <c r="K582" i="1"/>
  <c r="N582" i="1" s="1"/>
  <c r="K583" i="1"/>
  <c r="N583" i="1" s="1"/>
  <c r="K584" i="1"/>
  <c r="N584" i="1" s="1"/>
  <c r="K585" i="1"/>
  <c r="N585" i="1" s="1"/>
  <c r="K586" i="1"/>
  <c r="N586" i="1" s="1"/>
  <c r="K587" i="1"/>
  <c r="N587" i="1" s="1"/>
  <c r="K588" i="1"/>
  <c r="N588" i="1" s="1"/>
  <c r="K589" i="1"/>
  <c r="N589" i="1" s="1"/>
  <c r="K590" i="1"/>
  <c r="N590" i="1" s="1"/>
  <c r="K591" i="1"/>
  <c r="N591" i="1" s="1"/>
  <c r="K592" i="1"/>
  <c r="N592" i="1" s="1"/>
  <c r="K593" i="1"/>
  <c r="N593" i="1" s="1"/>
  <c r="K594" i="1"/>
  <c r="N594" i="1" s="1"/>
  <c r="K595" i="1"/>
  <c r="N595" i="1" s="1"/>
  <c r="K596" i="1"/>
  <c r="N596" i="1" s="1"/>
  <c r="K597" i="1"/>
  <c r="N597" i="1" s="1"/>
  <c r="K598" i="1"/>
  <c r="N598" i="1" s="1"/>
  <c r="K599" i="1"/>
  <c r="N599" i="1" s="1"/>
  <c r="K600" i="1"/>
  <c r="N600" i="1" s="1"/>
  <c r="K601" i="1"/>
  <c r="N601" i="1" s="1"/>
  <c r="K602" i="1"/>
  <c r="N602" i="1" s="1"/>
  <c r="K603" i="1"/>
  <c r="N603" i="1" s="1"/>
  <c r="K604" i="1"/>
  <c r="N604" i="1" s="1"/>
  <c r="K605" i="1"/>
  <c r="N605" i="1" s="1"/>
  <c r="K606" i="1"/>
  <c r="N606" i="1" s="1"/>
  <c r="K607" i="1"/>
  <c r="N607" i="1" s="1"/>
  <c r="K608" i="1"/>
  <c r="N608" i="1" s="1"/>
  <c r="K609" i="1"/>
  <c r="N609" i="1" s="1"/>
  <c r="K610" i="1"/>
  <c r="N610" i="1" s="1"/>
  <c r="K611" i="1"/>
  <c r="N611" i="1" s="1"/>
  <c r="K612" i="1"/>
  <c r="N612" i="1" s="1"/>
  <c r="K613" i="1"/>
  <c r="N613" i="1" s="1"/>
  <c r="K614" i="1"/>
  <c r="N614" i="1" s="1"/>
  <c r="K615" i="1"/>
  <c r="N615" i="1" s="1"/>
  <c r="K616" i="1"/>
  <c r="N616" i="1" s="1"/>
  <c r="K617" i="1"/>
  <c r="N617" i="1" s="1"/>
  <c r="K618" i="1"/>
  <c r="N618" i="1" s="1"/>
  <c r="K619" i="1"/>
  <c r="N619" i="1" s="1"/>
  <c r="K620" i="1"/>
  <c r="N620" i="1" s="1"/>
  <c r="K621" i="1"/>
  <c r="N621" i="1" s="1"/>
  <c r="K622" i="1"/>
  <c r="N622" i="1" s="1"/>
  <c r="K623" i="1"/>
  <c r="N623" i="1" s="1"/>
  <c r="K624" i="1"/>
  <c r="N624" i="1" s="1"/>
  <c r="K625" i="1"/>
  <c r="N625" i="1" s="1"/>
  <c r="K626" i="1"/>
  <c r="N626" i="1" s="1"/>
  <c r="K627" i="1"/>
  <c r="N627" i="1" s="1"/>
  <c r="K628" i="1"/>
  <c r="N628" i="1" s="1"/>
  <c r="K398" i="1"/>
  <c r="N398" i="1" s="1"/>
  <c r="K399" i="1"/>
  <c r="N399" i="1" s="1"/>
  <c r="K400" i="1"/>
  <c r="N400" i="1" s="1"/>
  <c r="K401" i="1"/>
  <c r="N401" i="1" s="1"/>
  <c r="K402" i="1"/>
  <c r="N402" i="1" s="1"/>
  <c r="K403" i="1"/>
  <c r="N403" i="1" s="1"/>
  <c r="K404" i="1"/>
  <c r="N404" i="1" s="1"/>
  <c r="K405" i="1"/>
  <c r="N405" i="1" s="1"/>
  <c r="K406" i="1"/>
  <c r="N406" i="1" s="1"/>
  <c r="K407" i="1"/>
  <c r="N407" i="1" s="1"/>
  <c r="K408" i="1"/>
  <c r="N408" i="1" s="1"/>
  <c r="K409" i="1"/>
  <c r="N409" i="1" s="1"/>
  <c r="K410" i="1"/>
  <c r="N410" i="1" s="1"/>
  <c r="K411" i="1"/>
  <c r="N411" i="1" s="1"/>
  <c r="K412" i="1"/>
  <c r="N412" i="1" s="1"/>
  <c r="K413" i="1"/>
  <c r="N413" i="1" s="1"/>
  <c r="K414" i="1"/>
  <c r="N414" i="1" s="1"/>
  <c r="K415" i="1"/>
  <c r="N415" i="1" s="1"/>
  <c r="K416" i="1"/>
  <c r="N416" i="1" s="1"/>
  <c r="K417" i="1"/>
  <c r="N417" i="1" s="1"/>
  <c r="K418" i="1"/>
  <c r="N418" i="1" s="1"/>
  <c r="K419" i="1"/>
  <c r="N419" i="1" s="1"/>
  <c r="K420" i="1"/>
  <c r="N420" i="1" s="1"/>
  <c r="K421" i="1"/>
  <c r="N421" i="1" s="1"/>
  <c r="K422" i="1"/>
  <c r="N422" i="1" s="1"/>
  <c r="K423" i="1"/>
  <c r="N423" i="1" s="1"/>
  <c r="K424" i="1"/>
  <c r="N424" i="1" s="1"/>
  <c r="K425" i="1"/>
  <c r="N425" i="1" s="1"/>
  <c r="K426" i="1"/>
  <c r="N426" i="1" s="1"/>
  <c r="K427" i="1"/>
  <c r="N427" i="1" s="1"/>
  <c r="K428" i="1"/>
  <c r="N428" i="1" s="1"/>
  <c r="K429" i="1"/>
  <c r="N429" i="1" s="1"/>
  <c r="K430" i="1"/>
  <c r="N430" i="1" s="1"/>
  <c r="K431" i="1"/>
  <c r="N431" i="1" s="1"/>
  <c r="K432" i="1"/>
  <c r="N432" i="1" s="1"/>
  <c r="K433" i="1"/>
  <c r="N433" i="1" s="1"/>
  <c r="K434" i="1"/>
  <c r="N434" i="1" s="1"/>
  <c r="K435" i="1"/>
  <c r="N435" i="1" s="1"/>
  <c r="K436" i="1"/>
  <c r="N436" i="1" s="1"/>
  <c r="K437" i="1"/>
  <c r="N437" i="1" s="1"/>
  <c r="K438" i="1"/>
  <c r="N438" i="1" s="1"/>
  <c r="K439" i="1"/>
  <c r="N439" i="1" s="1"/>
  <c r="K440" i="1"/>
  <c r="N440" i="1" s="1"/>
  <c r="K441" i="1"/>
  <c r="N441" i="1" s="1"/>
  <c r="K442" i="1"/>
  <c r="N442" i="1" s="1"/>
  <c r="K443" i="1"/>
  <c r="N443" i="1" s="1"/>
  <c r="K444" i="1"/>
  <c r="N444" i="1" s="1"/>
  <c r="K445" i="1"/>
  <c r="N445" i="1" s="1"/>
  <c r="K446" i="1"/>
  <c r="N446" i="1" s="1"/>
  <c r="K447" i="1"/>
  <c r="N447" i="1" s="1"/>
  <c r="K448" i="1"/>
  <c r="N448" i="1" s="1"/>
  <c r="K449" i="1"/>
  <c r="N449" i="1" s="1"/>
  <c r="K450" i="1"/>
  <c r="N450" i="1" s="1"/>
  <c r="K451" i="1"/>
  <c r="N451" i="1" s="1"/>
  <c r="K452" i="1"/>
  <c r="N452" i="1" s="1"/>
  <c r="K453" i="1"/>
  <c r="N453" i="1" s="1"/>
  <c r="K454" i="1"/>
  <c r="N454" i="1" s="1"/>
  <c r="K455" i="1"/>
  <c r="N455" i="1" s="1"/>
  <c r="K456" i="1"/>
  <c r="N456" i="1" s="1"/>
  <c r="K457" i="1"/>
  <c r="N457" i="1" s="1"/>
  <c r="K458" i="1"/>
  <c r="N458" i="1" s="1"/>
  <c r="K459" i="1"/>
  <c r="N459" i="1" s="1"/>
  <c r="K460" i="1"/>
  <c r="N460" i="1" s="1"/>
  <c r="K461" i="1"/>
  <c r="N461" i="1" s="1"/>
  <c r="K462" i="1"/>
  <c r="N462" i="1" s="1"/>
  <c r="K463" i="1"/>
  <c r="N463" i="1" s="1"/>
  <c r="K464" i="1"/>
  <c r="N464" i="1" s="1"/>
  <c r="K465" i="1"/>
  <c r="N465" i="1" s="1"/>
  <c r="K466" i="1"/>
  <c r="N466" i="1" s="1"/>
  <c r="K467" i="1"/>
  <c r="N467" i="1" s="1"/>
  <c r="K468" i="1"/>
  <c r="N468" i="1" s="1"/>
  <c r="K469" i="1"/>
  <c r="N469" i="1" s="1"/>
  <c r="K470" i="1"/>
  <c r="N470" i="1" s="1"/>
  <c r="K471" i="1"/>
  <c r="N471" i="1" s="1"/>
  <c r="K472" i="1"/>
  <c r="N472" i="1" s="1"/>
  <c r="K473" i="1"/>
  <c r="N473" i="1" s="1"/>
  <c r="K474" i="1"/>
  <c r="N474" i="1" s="1"/>
  <c r="K475" i="1"/>
  <c r="N475" i="1" s="1"/>
  <c r="K476" i="1"/>
  <c r="N476" i="1" s="1"/>
  <c r="K477" i="1"/>
  <c r="N477" i="1" s="1"/>
  <c r="K478" i="1"/>
  <c r="N478" i="1" s="1"/>
  <c r="K479" i="1"/>
  <c r="N479" i="1" s="1"/>
  <c r="K480" i="1"/>
  <c r="N480" i="1" s="1"/>
  <c r="K481" i="1"/>
  <c r="N481" i="1" s="1"/>
  <c r="K482" i="1"/>
  <c r="N482" i="1" s="1"/>
  <c r="K483" i="1"/>
  <c r="N483" i="1" s="1"/>
  <c r="K484" i="1"/>
  <c r="N484" i="1" s="1"/>
  <c r="K485" i="1"/>
  <c r="N485" i="1" s="1"/>
  <c r="K486" i="1"/>
  <c r="N486" i="1" s="1"/>
  <c r="K487" i="1"/>
  <c r="N487" i="1" s="1"/>
  <c r="K488" i="1"/>
  <c r="N488" i="1" s="1"/>
  <c r="K489" i="1"/>
  <c r="N489" i="1" s="1"/>
  <c r="K490" i="1"/>
  <c r="N490" i="1" s="1"/>
  <c r="K491" i="1"/>
  <c r="N491" i="1" s="1"/>
  <c r="K492" i="1"/>
  <c r="N492" i="1" s="1"/>
  <c r="K493" i="1"/>
  <c r="N493" i="1" s="1"/>
  <c r="K494" i="1"/>
  <c r="N494" i="1" s="1"/>
  <c r="K495" i="1"/>
  <c r="N495" i="1" s="1"/>
  <c r="K496" i="1"/>
  <c r="N496" i="1" s="1"/>
  <c r="K497" i="1"/>
  <c r="N497" i="1" s="1"/>
  <c r="K498" i="1"/>
  <c r="N498" i="1" s="1"/>
  <c r="K499" i="1"/>
  <c r="N499" i="1" s="1"/>
  <c r="K500" i="1"/>
  <c r="N500" i="1" s="1"/>
  <c r="K501" i="1"/>
  <c r="N501" i="1" s="1"/>
  <c r="K502" i="1"/>
  <c r="N502" i="1" s="1"/>
  <c r="K503" i="1"/>
  <c r="N503" i="1" s="1"/>
  <c r="K504" i="1"/>
  <c r="N504" i="1" s="1"/>
  <c r="K505" i="1"/>
  <c r="N505" i="1" s="1"/>
  <c r="K506" i="1"/>
  <c r="N506" i="1" s="1"/>
  <c r="K507" i="1"/>
  <c r="N507" i="1" s="1"/>
  <c r="K508" i="1"/>
  <c r="N508" i="1" s="1"/>
  <c r="K509" i="1"/>
  <c r="N509" i="1" s="1"/>
  <c r="K510" i="1"/>
  <c r="N510" i="1" s="1"/>
  <c r="K511" i="1"/>
  <c r="N511" i="1" s="1"/>
  <c r="K512" i="1"/>
  <c r="N512" i="1" s="1"/>
  <c r="K397" i="1"/>
  <c r="N397" i="1" s="1"/>
  <c r="K392" i="1"/>
  <c r="N392" i="1" s="1"/>
  <c r="K393" i="1"/>
  <c r="N393" i="1" s="1"/>
  <c r="K394" i="1"/>
  <c r="N394" i="1" s="1"/>
  <c r="K395" i="1"/>
  <c r="N395" i="1" s="1"/>
  <c r="K396" i="1"/>
  <c r="N396" i="1" s="1"/>
  <c r="K387" i="1"/>
  <c r="N387" i="1" s="1"/>
  <c r="K388" i="1"/>
  <c r="N388" i="1" s="1"/>
  <c r="K389" i="1"/>
  <c r="N389" i="1" s="1"/>
  <c r="K390" i="1"/>
  <c r="N390" i="1" s="1"/>
  <c r="K391" i="1"/>
  <c r="N391" i="1" s="1"/>
  <c r="K382" i="1"/>
  <c r="N382" i="1" s="1"/>
  <c r="K383" i="1"/>
  <c r="N383" i="1" s="1"/>
  <c r="K384" i="1"/>
  <c r="N384" i="1" s="1"/>
  <c r="K385" i="1"/>
  <c r="N385" i="1" s="1"/>
  <c r="K386" i="1"/>
  <c r="N386" i="1" s="1"/>
  <c r="K377" i="1"/>
  <c r="N377" i="1" s="1"/>
  <c r="K378" i="1"/>
  <c r="N378" i="1" s="1"/>
  <c r="K379" i="1"/>
  <c r="N379" i="1" s="1"/>
  <c r="K380" i="1"/>
  <c r="N380" i="1" s="1"/>
  <c r="K381" i="1"/>
  <c r="N381" i="1" s="1"/>
  <c r="K372" i="1"/>
  <c r="N372" i="1" s="1"/>
  <c r="K373" i="1"/>
  <c r="N373" i="1" s="1"/>
  <c r="K374" i="1"/>
  <c r="N374" i="1" s="1"/>
  <c r="K375" i="1"/>
  <c r="N375" i="1" s="1"/>
  <c r="K376" i="1"/>
  <c r="N376" i="1" s="1"/>
  <c r="M371" i="15"/>
  <c r="K371" i="15"/>
  <c r="L371" i="15" s="1"/>
  <c r="M370" i="15"/>
  <c r="L370" i="15"/>
  <c r="K370" i="15"/>
  <c r="M369" i="15"/>
  <c r="L369" i="15"/>
  <c r="K369" i="15"/>
  <c r="M368" i="15"/>
  <c r="K368" i="15"/>
  <c r="L368" i="15" s="1"/>
  <c r="M367" i="15"/>
  <c r="K367" i="15"/>
  <c r="L367" i="15" s="1"/>
  <c r="M366" i="15"/>
  <c r="L366" i="15"/>
  <c r="K366" i="15"/>
  <c r="M365" i="15"/>
  <c r="K365" i="15"/>
  <c r="L365" i="15" s="1"/>
  <c r="M364" i="15"/>
  <c r="K364" i="15"/>
  <c r="L364" i="15" s="1"/>
  <c r="M363" i="15"/>
  <c r="K363" i="15"/>
  <c r="L363" i="15" s="1"/>
  <c r="M362" i="15"/>
  <c r="L362" i="15"/>
  <c r="K362" i="15"/>
  <c r="M361" i="15"/>
  <c r="K361" i="15"/>
  <c r="L361" i="15" s="1"/>
  <c r="M360" i="15"/>
  <c r="K360" i="15"/>
  <c r="L360" i="15" s="1"/>
  <c r="M359" i="15"/>
  <c r="K359" i="15"/>
  <c r="L359" i="15" s="1"/>
  <c r="M358" i="15"/>
  <c r="K358" i="15"/>
  <c r="L358" i="15" s="1"/>
  <c r="M357" i="15"/>
  <c r="K357" i="15"/>
  <c r="L357" i="15" s="1"/>
  <c r="M356" i="15"/>
  <c r="K356" i="15"/>
  <c r="L356" i="15" s="1"/>
  <c r="M355" i="15"/>
  <c r="K355" i="15"/>
  <c r="L355" i="15" s="1"/>
  <c r="M354" i="15"/>
  <c r="K354" i="15"/>
  <c r="L354" i="15" s="1"/>
  <c r="M353" i="15"/>
  <c r="K353" i="15"/>
  <c r="L353" i="15" s="1"/>
  <c r="M352" i="15"/>
  <c r="K352" i="15"/>
  <c r="L352" i="15" s="1"/>
  <c r="M351" i="15"/>
  <c r="K351" i="15"/>
  <c r="L351" i="15" s="1"/>
  <c r="M350" i="15"/>
  <c r="L350" i="15"/>
  <c r="K350" i="15"/>
  <c r="M349" i="15"/>
  <c r="K349" i="15"/>
  <c r="L349" i="15" s="1"/>
  <c r="M348" i="15"/>
  <c r="K348" i="15"/>
  <c r="L348" i="15" s="1"/>
  <c r="M347" i="15"/>
  <c r="K347" i="15"/>
  <c r="L347" i="15" s="1"/>
  <c r="M346" i="15"/>
  <c r="K346" i="15"/>
  <c r="L346" i="15" s="1"/>
  <c r="M345" i="15"/>
  <c r="L345" i="15"/>
  <c r="K345" i="15"/>
  <c r="M344" i="15"/>
  <c r="K344" i="15"/>
  <c r="L344" i="15" s="1"/>
  <c r="M343" i="15"/>
  <c r="K343" i="15"/>
  <c r="L343" i="15" s="1"/>
  <c r="M342" i="15"/>
  <c r="L342" i="15"/>
  <c r="K342" i="15"/>
  <c r="M341" i="15"/>
  <c r="K341" i="15"/>
  <c r="L341" i="15" s="1"/>
  <c r="M340" i="15"/>
  <c r="K340" i="15"/>
  <c r="L340" i="15" s="1"/>
  <c r="M339" i="15"/>
  <c r="K339" i="15"/>
  <c r="L339" i="15" s="1"/>
  <c r="M338" i="15"/>
  <c r="L338" i="15"/>
  <c r="K338" i="15"/>
  <c r="M337" i="15"/>
  <c r="K337" i="15"/>
  <c r="L337" i="15" s="1"/>
  <c r="M336" i="15"/>
  <c r="K336" i="15"/>
  <c r="L336" i="15" s="1"/>
  <c r="M335" i="15"/>
  <c r="K335" i="15"/>
  <c r="L335" i="15" s="1"/>
  <c r="M334" i="15"/>
  <c r="K334" i="15"/>
  <c r="L334" i="15" s="1"/>
  <c r="M333" i="15"/>
  <c r="K333" i="15"/>
  <c r="L333" i="15" s="1"/>
  <c r="M332" i="15"/>
  <c r="K332" i="15"/>
  <c r="L332" i="15" s="1"/>
  <c r="M331" i="15"/>
  <c r="L331" i="15"/>
  <c r="K331" i="15"/>
  <c r="M330" i="15"/>
  <c r="K330" i="15"/>
  <c r="L330" i="15" s="1"/>
  <c r="M329" i="15"/>
  <c r="L329" i="15"/>
  <c r="K329" i="15"/>
  <c r="M328" i="15"/>
  <c r="K328" i="15"/>
  <c r="L328" i="15" s="1"/>
  <c r="M327" i="15"/>
  <c r="K327" i="15"/>
  <c r="L327" i="15" s="1"/>
  <c r="M326" i="15"/>
  <c r="K326" i="15"/>
  <c r="L326" i="15" s="1"/>
  <c r="M325" i="15"/>
  <c r="K325" i="15"/>
  <c r="L325" i="15" s="1"/>
  <c r="M324" i="15"/>
  <c r="K324" i="15"/>
  <c r="L324" i="15" s="1"/>
  <c r="M323" i="15"/>
  <c r="K323" i="15"/>
  <c r="L323" i="15" s="1"/>
  <c r="M322" i="15"/>
  <c r="L322" i="15"/>
  <c r="K322" i="15"/>
  <c r="M321" i="15"/>
  <c r="K321" i="15"/>
  <c r="L321" i="15" s="1"/>
  <c r="M320" i="15"/>
  <c r="K320" i="15"/>
  <c r="L320" i="15" s="1"/>
  <c r="M319" i="15"/>
  <c r="K319" i="15"/>
  <c r="L319" i="15" s="1"/>
  <c r="M318" i="15"/>
  <c r="K318" i="15"/>
  <c r="L318" i="15" s="1"/>
  <c r="M317" i="15"/>
  <c r="K317" i="15"/>
  <c r="L317" i="15" s="1"/>
  <c r="M316" i="15"/>
  <c r="K316" i="15"/>
  <c r="L316" i="15" s="1"/>
  <c r="M315" i="15"/>
  <c r="K315" i="15"/>
  <c r="L315" i="15" s="1"/>
  <c r="M314" i="15"/>
  <c r="L314" i="15"/>
  <c r="K314" i="15"/>
  <c r="M313" i="15"/>
  <c r="K313" i="15"/>
  <c r="L313" i="15" s="1"/>
  <c r="M312" i="15"/>
  <c r="K312" i="15"/>
  <c r="L312" i="15" s="1"/>
  <c r="M311" i="15"/>
  <c r="K311" i="15"/>
  <c r="L311" i="15" s="1"/>
  <c r="M310" i="15"/>
  <c r="K310" i="15"/>
  <c r="L310" i="15" s="1"/>
  <c r="M309" i="15"/>
  <c r="K309" i="15"/>
  <c r="L309" i="15" s="1"/>
  <c r="M308" i="15"/>
  <c r="K308" i="15"/>
  <c r="L308" i="15" s="1"/>
  <c r="M307" i="15"/>
  <c r="K307" i="15"/>
  <c r="L307" i="15" s="1"/>
  <c r="M306" i="15"/>
  <c r="K306" i="15"/>
  <c r="L306" i="15" s="1"/>
  <c r="M305" i="15"/>
  <c r="K305" i="15"/>
  <c r="L305" i="15" s="1"/>
  <c r="M304" i="15"/>
  <c r="K304" i="15"/>
  <c r="L304" i="15" s="1"/>
  <c r="M303" i="15"/>
  <c r="K303" i="15"/>
  <c r="L303" i="15" s="1"/>
  <c r="M302" i="15"/>
  <c r="K302" i="15"/>
  <c r="L302" i="15" s="1"/>
  <c r="M301" i="15"/>
  <c r="K301" i="15"/>
  <c r="L301" i="15" s="1"/>
  <c r="M300" i="15"/>
  <c r="K300" i="15"/>
  <c r="L300" i="15" s="1"/>
  <c r="M299" i="15"/>
  <c r="K299" i="15"/>
  <c r="L299" i="15" s="1"/>
  <c r="M298" i="15"/>
  <c r="K298" i="15"/>
  <c r="L298" i="15" s="1"/>
  <c r="M297" i="15"/>
  <c r="L297" i="15"/>
  <c r="K297" i="15"/>
  <c r="M296" i="15"/>
  <c r="K296" i="15"/>
  <c r="L296" i="15" s="1"/>
  <c r="M295" i="15"/>
  <c r="K295" i="15"/>
  <c r="L295" i="15" s="1"/>
  <c r="M294" i="15"/>
  <c r="K294" i="15"/>
  <c r="L294" i="15" s="1"/>
  <c r="M293" i="15"/>
  <c r="K293" i="15"/>
  <c r="L293" i="15" s="1"/>
  <c r="M292" i="15"/>
  <c r="K292" i="15"/>
  <c r="L292" i="15" s="1"/>
  <c r="M291" i="15"/>
  <c r="K291" i="15"/>
  <c r="L291" i="15" s="1"/>
  <c r="M290" i="15"/>
  <c r="L290" i="15"/>
  <c r="K290" i="15"/>
  <c r="M289" i="15"/>
  <c r="K289" i="15"/>
  <c r="L289" i="15" s="1"/>
  <c r="M288" i="15"/>
  <c r="K288" i="15"/>
  <c r="L288" i="15" s="1"/>
  <c r="M287" i="15"/>
  <c r="K287" i="15"/>
  <c r="L287" i="15" s="1"/>
  <c r="M286" i="15"/>
  <c r="L286" i="15"/>
  <c r="K286" i="15"/>
  <c r="M285" i="15"/>
  <c r="K285" i="15"/>
  <c r="L285" i="15" s="1"/>
  <c r="M284" i="15"/>
  <c r="K284" i="15"/>
  <c r="L284" i="15" s="1"/>
  <c r="M283" i="15"/>
  <c r="K283" i="15"/>
  <c r="L283" i="15" s="1"/>
  <c r="M282" i="15"/>
  <c r="K282" i="15"/>
  <c r="L282" i="15" s="1"/>
  <c r="M281" i="15"/>
  <c r="K281" i="15"/>
  <c r="L281" i="15" s="1"/>
  <c r="M280" i="15"/>
  <c r="K280" i="15"/>
  <c r="L280" i="15" s="1"/>
  <c r="L279" i="15"/>
  <c r="K279" i="15"/>
  <c r="K278" i="15"/>
  <c r="L278" i="15" s="1"/>
  <c r="K277" i="15"/>
  <c r="L277" i="15" s="1"/>
  <c r="K276" i="15"/>
  <c r="L276" i="15" s="1"/>
  <c r="K275" i="15"/>
  <c r="L275" i="15" s="1"/>
  <c r="K274" i="15"/>
  <c r="L274" i="15" s="1"/>
  <c r="K273" i="15"/>
  <c r="L273" i="15" s="1"/>
  <c r="K272" i="15"/>
  <c r="L272" i="15" s="1"/>
  <c r="K271" i="15"/>
  <c r="L271" i="15" s="1"/>
  <c r="K270" i="15"/>
  <c r="L270" i="15" s="1"/>
  <c r="K269" i="15"/>
  <c r="L269" i="15" s="1"/>
  <c r="K268" i="15"/>
  <c r="L268" i="15" s="1"/>
  <c r="L267" i="15"/>
  <c r="K267" i="15"/>
  <c r="K266" i="15"/>
  <c r="L266" i="15" s="1"/>
  <c r="K265" i="15"/>
  <c r="L265" i="15" s="1"/>
  <c r="K264" i="15"/>
  <c r="L264" i="15" s="1"/>
  <c r="K263" i="15"/>
  <c r="L263" i="15" s="1"/>
  <c r="K262" i="15"/>
  <c r="L262" i="15" s="1"/>
  <c r="K261" i="15"/>
  <c r="L261" i="15" s="1"/>
  <c r="K260" i="15"/>
  <c r="L260" i="15" s="1"/>
  <c r="K259" i="15"/>
  <c r="L259" i="15" s="1"/>
  <c r="K258" i="15"/>
  <c r="L258" i="15" s="1"/>
  <c r="K257" i="15"/>
  <c r="L257" i="15" s="1"/>
  <c r="M256" i="15"/>
  <c r="K256" i="15"/>
  <c r="L256" i="15" s="1"/>
  <c r="M255" i="15"/>
  <c r="K255" i="15"/>
  <c r="L255" i="15" s="1"/>
  <c r="M254" i="15"/>
  <c r="K254" i="15"/>
  <c r="L254" i="15" s="1"/>
  <c r="M253" i="15"/>
  <c r="L253" i="15"/>
  <c r="K253" i="15"/>
  <c r="M252" i="15"/>
  <c r="L252" i="15"/>
  <c r="K252" i="15"/>
  <c r="M251" i="15"/>
  <c r="K251" i="15"/>
  <c r="L251" i="15" s="1"/>
  <c r="M250" i="15"/>
  <c r="K250" i="15"/>
  <c r="L250" i="15" s="1"/>
  <c r="M249" i="15"/>
  <c r="K249" i="15"/>
  <c r="L249" i="15" s="1"/>
  <c r="M248" i="15"/>
  <c r="K248" i="15"/>
  <c r="L248" i="15" s="1"/>
  <c r="M247" i="15"/>
  <c r="K247" i="15"/>
  <c r="L247" i="15" s="1"/>
  <c r="M246" i="15"/>
  <c r="K246" i="15"/>
  <c r="L246" i="15" s="1"/>
  <c r="M245" i="15"/>
  <c r="L245" i="15"/>
  <c r="K245" i="15"/>
  <c r="M244" i="15"/>
  <c r="K244" i="15"/>
  <c r="L244" i="15" s="1"/>
  <c r="M243" i="15"/>
  <c r="K243" i="15"/>
  <c r="L243" i="15" s="1"/>
  <c r="M242" i="15"/>
  <c r="K242" i="15"/>
  <c r="L242" i="15" s="1"/>
  <c r="M241" i="15"/>
  <c r="K241" i="15"/>
  <c r="L241" i="15" s="1"/>
  <c r="M240" i="15"/>
  <c r="K240" i="15"/>
  <c r="L240" i="15" s="1"/>
  <c r="M239" i="15"/>
  <c r="K239" i="15"/>
  <c r="L239" i="15" s="1"/>
  <c r="M238" i="15"/>
  <c r="K238" i="15"/>
  <c r="L238" i="15" s="1"/>
  <c r="M237" i="15"/>
  <c r="L237" i="15"/>
  <c r="K237" i="15"/>
  <c r="M236" i="15"/>
  <c r="K236" i="15"/>
  <c r="L236" i="15" s="1"/>
  <c r="M235" i="15"/>
  <c r="K235" i="15"/>
  <c r="L235" i="15" s="1"/>
  <c r="M234" i="15"/>
  <c r="K234" i="15"/>
  <c r="L234" i="15" s="1"/>
  <c r="M233" i="15"/>
  <c r="K233" i="15"/>
  <c r="L233" i="15" s="1"/>
  <c r="M232" i="15"/>
  <c r="K232" i="15"/>
  <c r="L232" i="15" s="1"/>
  <c r="M231" i="15"/>
  <c r="K231" i="15"/>
  <c r="L231" i="15" s="1"/>
  <c r="M230" i="15"/>
  <c r="K230" i="15"/>
  <c r="L230" i="15" s="1"/>
  <c r="M229" i="15"/>
  <c r="K229" i="15"/>
  <c r="L229" i="15" s="1"/>
  <c r="M228" i="15"/>
  <c r="K228" i="15"/>
  <c r="L228" i="15" s="1"/>
  <c r="M227" i="15"/>
  <c r="K227" i="15"/>
  <c r="L227" i="15" s="1"/>
  <c r="M226" i="15"/>
  <c r="K226" i="15"/>
  <c r="L226" i="15" s="1"/>
  <c r="M225" i="15"/>
  <c r="K225" i="15"/>
  <c r="L225" i="15" s="1"/>
  <c r="M224" i="15"/>
  <c r="K224" i="15"/>
  <c r="L224" i="15" s="1"/>
  <c r="M223" i="15"/>
  <c r="K223" i="15"/>
  <c r="L223" i="15" s="1"/>
  <c r="M222" i="15"/>
  <c r="K222" i="15"/>
  <c r="L222" i="15" s="1"/>
  <c r="M221" i="15"/>
  <c r="K221" i="15"/>
  <c r="L221" i="15" s="1"/>
  <c r="M220" i="15"/>
  <c r="L220" i="15"/>
  <c r="K220" i="15"/>
  <c r="M219" i="15"/>
  <c r="K219" i="15"/>
  <c r="L219" i="15" s="1"/>
  <c r="M218" i="15"/>
  <c r="K218" i="15"/>
  <c r="L218" i="15" s="1"/>
  <c r="M217" i="15"/>
  <c r="K217" i="15"/>
  <c r="L217" i="15" s="1"/>
  <c r="M216" i="15"/>
  <c r="K216" i="15"/>
  <c r="L216" i="15" s="1"/>
  <c r="M215" i="15"/>
  <c r="K215" i="15"/>
  <c r="L215" i="15" s="1"/>
  <c r="M214" i="15"/>
  <c r="K214" i="15"/>
  <c r="L214" i="15" s="1"/>
  <c r="M213" i="15"/>
  <c r="L213" i="15"/>
  <c r="K213" i="15"/>
  <c r="M212" i="15"/>
  <c r="K212" i="15"/>
  <c r="L212" i="15" s="1"/>
  <c r="M211" i="15"/>
  <c r="K211" i="15"/>
  <c r="L211" i="15" s="1"/>
  <c r="M210" i="15"/>
  <c r="K210" i="15"/>
  <c r="L210" i="15" s="1"/>
  <c r="M209" i="15"/>
  <c r="K209" i="15"/>
  <c r="L209" i="15" s="1"/>
  <c r="M208" i="15"/>
  <c r="K208" i="15"/>
  <c r="L208" i="15" s="1"/>
  <c r="M207" i="15"/>
  <c r="K207" i="15"/>
  <c r="L207" i="15" s="1"/>
  <c r="M206" i="15"/>
  <c r="L206" i="15"/>
  <c r="K206" i="15"/>
  <c r="M205" i="15"/>
  <c r="K205" i="15"/>
  <c r="L205" i="15" s="1"/>
  <c r="M204" i="15"/>
  <c r="K204" i="15"/>
  <c r="L204" i="15" s="1"/>
  <c r="M203" i="15"/>
  <c r="K203" i="15"/>
  <c r="L203" i="15" s="1"/>
  <c r="M202" i="15"/>
  <c r="K202" i="15"/>
  <c r="L202" i="15" s="1"/>
  <c r="M201" i="15"/>
  <c r="K201" i="15"/>
  <c r="L201" i="15" s="1"/>
  <c r="M200" i="15"/>
  <c r="K200" i="15"/>
  <c r="L200" i="15" s="1"/>
  <c r="M199" i="15"/>
  <c r="K199" i="15"/>
  <c r="L199" i="15" s="1"/>
  <c r="M198" i="15"/>
  <c r="K198" i="15"/>
  <c r="L198" i="15" s="1"/>
  <c r="M197" i="15"/>
  <c r="K197" i="15"/>
  <c r="L197" i="15" s="1"/>
  <c r="M196" i="15"/>
  <c r="L196" i="15"/>
  <c r="K196" i="15"/>
  <c r="M195" i="15"/>
  <c r="K195" i="15"/>
  <c r="L195" i="15" s="1"/>
  <c r="M194" i="15"/>
  <c r="K194" i="15"/>
  <c r="L194" i="15" s="1"/>
  <c r="M193" i="15"/>
  <c r="L193" i="15"/>
  <c r="K193" i="15"/>
  <c r="M192" i="15"/>
  <c r="K192" i="15"/>
  <c r="L192" i="15" s="1"/>
  <c r="M191" i="15"/>
  <c r="K191" i="15"/>
  <c r="L191" i="15" s="1"/>
  <c r="M190" i="15"/>
  <c r="K190" i="15"/>
  <c r="L190" i="15" s="1"/>
  <c r="M189" i="15"/>
  <c r="L189" i="15"/>
  <c r="K189" i="15"/>
  <c r="M188" i="15"/>
  <c r="K188" i="15"/>
  <c r="L188" i="15" s="1"/>
  <c r="M187" i="15"/>
  <c r="K187" i="15"/>
  <c r="L187" i="15" s="1"/>
  <c r="M186" i="15"/>
  <c r="K186" i="15"/>
  <c r="L186" i="15" s="1"/>
  <c r="M185" i="15"/>
  <c r="K185" i="15"/>
  <c r="L185" i="15" s="1"/>
  <c r="M184" i="15"/>
  <c r="K184" i="15"/>
  <c r="L184" i="15" s="1"/>
  <c r="M183" i="15"/>
  <c r="K183" i="15"/>
  <c r="L183" i="15" s="1"/>
  <c r="M182" i="15"/>
  <c r="K182" i="15"/>
  <c r="L182" i="15" s="1"/>
  <c r="M181" i="15"/>
  <c r="K181" i="15"/>
  <c r="L181" i="15" s="1"/>
  <c r="M180" i="15"/>
  <c r="K180" i="15"/>
  <c r="L180" i="15" s="1"/>
  <c r="M179" i="15"/>
  <c r="K179" i="15"/>
  <c r="L179" i="15" s="1"/>
  <c r="M178" i="15"/>
  <c r="K178" i="15"/>
  <c r="L178" i="15" s="1"/>
  <c r="M177" i="15"/>
  <c r="K177" i="15"/>
  <c r="L177" i="15" s="1"/>
  <c r="M176" i="15"/>
  <c r="K176" i="15"/>
  <c r="L176" i="15" s="1"/>
  <c r="M175" i="15"/>
  <c r="K175" i="15"/>
  <c r="L175" i="15" s="1"/>
  <c r="M174" i="15"/>
  <c r="K174" i="15"/>
  <c r="L174" i="15" s="1"/>
  <c r="M173" i="15"/>
  <c r="K173" i="15"/>
  <c r="L173" i="15" s="1"/>
  <c r="M172" i="15"/>
  <c r="L172" i="15"/>
  <c r="K172" i="15"/>
  <c r="M171" i="15"/>
  <c r="K171" i="15"/>
  <c r="L171" i="15" s="1"/>
  <c r="M170" i="15"/>
  <c r="K170" i="15"/>
  <c r="L170" i="15" s="1"/>
  <c r="M169" i="15"/>
  <c r="K169" i="15"/>
  <c r="L169" i="15" s="1"/>
  <c r="M168" i="15"/>
  <c r="K168" i="15"/>
  <c r="L168" i="15" s="1"/>
  <c r="M167" i="15"/>
  <c r="K167" i="15"/>
  <c r="L167" i="15" s="1"/>
  <c r="M166" i="15"/>
  <c r="K166" i="15"/>
  <c r="L166" i="15" s="1"/>
  <c r="M165" i="15"/>
  <c r="L165" i="15"/>
  <c r="K165" i="15"/>
  <c r="M164" i="15"/>
  <c r="K164" i="15"/>
  <c r="L164" i="15" s="1"/>
  <c r="M163" i="15"/>
  <c r="K163" i="15"/>
  <c r="L163" i="15" s="1"/>
  <c r="M162" i="15"/>
  <c r="K162" i="15"/>
  <c r="L162" i="15" s="1"/>
  <c r="M161" i="15"/>
  <c r="K161" i="15"/>
  <c r="L161" i="15" s="1"/>
  <c r="M160" i="15"/>
  <c r="K160" i="15"/>
  <c r="L160" i="15" s="1"/>
  <c r="M159" i="15"/>
  <c r="K159" i="15"/>
  <c r="L159" i="15" s="1"/>
  <c r="M158" i="15"/>
  <c r="K158" i="15"/>
  <c r="L158" i="15" s="1"/>
  <c r="M157" i="15"/>
  <c r="K157" i="15"/>
  <c r="L157" i="15" s="1"/>
  <c r="M156" i="15"/>
  <c r="L156" i="15"/>
  <c r="K156" i="15"/>
  <c r="M155" i="15"/>
  <c r="K155" i="15"/>
  <c r="L155" i="15" s="1"/>
  <c r="M154" i="15"/>
  <c r="K154" i="15"/>
  <c r="L154" i="15" s="1"/>
  <c r="M153" i="15"/>
  <c r="K153" i="15"/>
  <c r="L153" i="15" s="1"/>
  <c r="M152" i="15"/>
  <c r="K152" i="15"/>
  <c r="L152" i="15" s="1"/>
  <c r="M151" i="15"/>
  <c r="K151" i="15"/>
  <c r="L151" i="15" s="1"/>
  <c r="M150" i="15"/>
  <c r="K150" i="15"/>
  <c r="L150" i="15" s="1"/>
  <c r="M149" i="15"/>
  <c r="L149" i="15"/>
  <c r="K149" i="15"/>
  <c r="M148" i="15"/>
  <c r="K148" i="15"/>
  <c r="L148" i="15" s="1"/>
  <c r="M147" i="15"/>
  <c r="K147" i="15"/>
  <c r="L147" i="15" s="1"/>
  <c r="M146" i="15"/>
  <c r="K146" i="15"/>
  <c r="L146" i="15" s="1"/>
  <c r="M145" i="15"/>
  <c r="K145" i="15"/>
  <c r="L145" i="15" s="1"/>
  <c r="K144" i="15"/>
  <c r="L144" i="15" s="1"/>
  <c r="K143" i="15"/>
  <c r="L143" i="15" s="1"/>
  <c r="K142" i="15"/>
  <c r="L142" i="15" s="1"/>
  <c r="K141" i="15"/>
  <c r="L141" i="15" s="1"/>
  <c r="K140" i="15"/>
  <c r="L140" i="15" s="1"/>
  <c r="L139" i="15"/>
  <c r="K139" i="15"/>
  <c r="K138" i="15"/>
  <c r="L138" i="15" s="1"/>
  <c r="K137" i="15"/>
  <c r="L137" i="15" s="1"/>
  <c r="K136" i="15"/>
  <c r="L136" i="15" s="1"/>
  <c r="K135" i="15"/>
  <c r="L135" i="15" s="1"/>
  <c r="K134" i="15"/>
  <c r="L134" i="15" s="1"/>
  <c r="K133" i="15"/>
  <c r="L133" i="15" s="1"/>
  <c r="K132" i="15"/>
  <c r="L132" i="15" s="1"/>
  <c r="K131" i="15"/>
  <c r="L131" i="15" s="1"/>
  <c r="K130" i="15"/>
  <c r="L130" i="15" s="1"/>
  <c r="K129" i="15"/>
  <c r="L129" i="15" s="1"/>
  <c r="K128" i="15"/>
  <c r="L128" i="15" s="1"/>
  <c r="L127" i="15"/>
  <c r="K127" i="15"/>
  <c r="K126" i="15"/>
  <c r="L126" i="15" s="1"/>
  <c r="K125" i="15"/>
  <c r="L125" i="15" s="1"/>
  <c r="K124" i="15"/>
  <c r="L124" i="15" s="1"/>
  <c r="K123" i="15"/>
  <c r="L123" i="15" s="1"/>
  <c r="K122" i="15"/>
  <c r="L122" i="15" s="1"/>
  <c r="K121" i="15"/>
  <c r="L121" i="15" s="1"/>
  <c r="K120" i="15"/>
  <c r="L120" i="15" s="1"/>
  <c r="L119" i="15"/>
  <c r="K119" i="15"/>
  <c r="K118" i="15"/>
  <c r="L118" i="15" s="1"/>
  <c r="K117" i="15"/>
  <c r="L117" i="15" s="1"/>
  <c r="M116" i="15"/>
  <c r="K116" i="15"/>
  <c r="L116" i="15" s="1"/>
  <c r="M115" i="15"/>
  <c r="K115" i="15"/>
  <c r="L115" i="15" s="1"/>
  <c r="M114" i="15"/>
  <c r="K114" i="15"/>
  <c r="L114" i="15" s="1"/>
  <c r="M113" i="15"/>
  <c r="K113" i="15"/>
  <c r="L113" i="15" s="1"/>
  <c r="M112" i="15"/>
  <c r="L112" i="15"/>
  <c r="K112" i="15"/>
  <c r="M111" i="15"/>
  <c r="K111" i="15"/>
  <c r="L111" i="15" s="1"/>
  <c r="M110" i="15"/>
  <c r="K110" i="15"/>
  <c r="L110" i="15" s="1"/>
  <c r="M109" i="15"/>
  <c r="K109" i="15"/>
  <c r="L109" i="15" s="1"/>
  <c r="M108" i="15"/>
  <c r="K108" i="15"/>
  <c r="L108" i="15" s="1"/>
  <c r="M107" i="15"/>
  <c r="K107" i="15"/>
  <c r="L107" i="15" s="1"/>
  <c r="M106" i="15"/>
  <c r="K106" i="15"/>
  <c r="L106" i="15" s="1"/>
  <c r="M105" i="15"/>
  <c r="L105" i="15"/>
  <c r="K105" i="15"/>
  <c r="M104" i="15"/>
  <c r="K104" i="15"/>
  <c r="L104" i="15" s="1"/>
  <c r="M103" i="15"/>
  <c r="K103" i="15"/>
  <c r="L103" i="15" s="1"/>
  <c r="M102" i="15"/>
  <c r="K102" i="15"/>
  <c r="L102" i="15" s="1"/>
  <c r="M101" i="15"/>
  <c r="L101" i="15"/>
  <c r="K101" i="15"/>
  <c r="M100" i="15"/>
  <c r="K100" i="15"/>
  <c r="L100" i="15" s="1"/>
  <c r="M99" i="15"/>
  <c r="K99" i="15"/>
  <c r="L99" i="15" s="1"/>
  <c r="M98" i="15"/>
  <c r="K98" i="15"/>
  <c r="L98" i="15" s="1"/>
  <c r="M97" i="15"/>
  <c r="K97" i="15"/>
  <c r="L97" i="15" s="1"/>
  <c r="M96" i="15"/>
  <c r="K96" i="15"/>
  <c r="L96" i="15" s="1"/>
  <c r="M95" i="15"/>
  <c r="K95" i="15"/>
  <c r="L95" i="15" s="1"/>
  <c r="M94" i="15"/>
  <c r="K94" i="15"/>
  <c r="L94" i="15" s="1"/>
  <c r="M93" i="15"/>
  <c r="K93" i="15"/>
  <c r="L93" i="15" s="1"/>
  <c r="M92" i="15"/>
  <c r="K92" i="15"/>
  <c r="L92" i="15" s="1"/>
  <c r="M91" i="15"/>
  <c r="K91" i="15"/>
  <c r="L91" i="15" s="1"/>
  <c r="M90" i="15"/>
  <c r="K90" i="15"/>
  <c r="L90" i="15" s="1"/>
  <c r="M89" i="15"/>
  <c r="K89" i="15"/>
  <c r="L89" i="15" s="1"/>
  <c r="M88" i="15"/>
  <c r="L88" i="15"/>
  <c r="K88" i="15"/>
  <c r="M87" i="15"/>
  <c r="K87" i="15"/>
  <c r="L87" i="15" s="1"/>
  <c r="M86" i="15"/>
  <c r="K86" i="15"/>
  <c r="L86" i="15" s="1"/>
  <c r="M85" i="15"/>
  <c r="K85" i="15"/>
  <c r="L85" i="15" s="1"/>
  <c r="M84" i="15"/>
  <c r="K84" i="15"/>
  <c r="L84" i="15" s="1"/>
  <c r="M83" i="15"/>
  <c r="K83" i="15"/>
  <c r="L83" i="15" s="1"/>
  <c r="M82" i="15"/>
  <c r="K82" i="15"/>
  <c r="L82" i="15" s="1"/>
  <c r="M81" i="15"/>
  <c r="L81" i="15"/>
  <c r="K81" i="15"/>
  <c r="M80" i="15"/>
  <c r="L80" i="15"/>
  <c r="K80" i="15"/>
  <c r="M79" i="15"/>
  <c r="K79" i="15"/>
  <c r="L79" i="15" s="1"/>
  <c r="M78" i="15"/>
  <c r="K78" i="15"/>
  <c r="L78" i="15" s="1"/>
  <c r="M77" i="15"/>
  <c r="K77" i="15"/>
  <c r="L77" i="15" s="1"/>
  <c r="M76" i="15"/>
  <c r="K76" i="15"/>
  <c r="L76" i="15" s="1"/>
  <c r="M75" i="15"/>
  <c r="K75" i="15"/>
  <c r="L75" i="15" s="1"/>
  <c r="M74" i="15"/>
  <c r="K74" i="15"/>
  <c r="L74" i="15" s="1"/>
  <c r="M73" i="15"/>
  <c r="L73" i="15"/>
  <c r="K73" i="15"/>
  <c r="M72" i="15"/>
  <c r="K72" i="15"/>
  <c r="L72" i="15" s="1"/>
  <c r="M71" i="15"/>
  <c r="K71" i="15"/>
  <c r="L71" i="15" s="1"/>
  <c r="M70" i="15"/>
  <c r="K70" i="15"/>
  <c r="L70" i="15" s="1"/>
  <c r="M69" i="15"/>
  <c r="K69" i="15"/>
  <c r="L69" i="15" s="1"/>
  <c r="M68" i="15"/>
  <c r="K68" i="15"/>
  <c r="L68" i="15" s="1"/>
  <c r="M67" i="15"/>
  <c r="K67" i="15"/>
  <c r="L67" i="15" s="1"/>
  <c r="M66" i="15"/>
  <c r="K66" i="15"/>
  <c r="L66" i="15" s="1"/>
  <c r="M65" i="15"/>
  <c r="K65" i="15"/>
  <c r="L65" i="15" s="1"/>
  <c r="M64" i="15"/>
  <c r="K64" i="15"/>
  <c r="L64" i="15" s="1"/>
  <c r="M63" i="15"/>
  <c r="K63" i="15"/>
  <c r="L63" i="15" s="1"/>
  <c r="M62" i="15"/>
  <c r="K62" i="15"/>
  <c r="L62" i="15" s="1"/>
  <c r="M61" i="15"/>
  <c r="K61" i="15"/>
  <c r="L61" i="15" s="1"/>
  <c r="M60" i="15"/>
  <c r="K60" i="15"/>
  <c r="L60" i="15" s="1"/>
  <c r="M59" i="15"/>
  <c r="K59" i="15"/>
  <c r="L59" i="15" s="1"/>
  <c r="M58" i="15"/>
  <c r="K58" i="15"/>
  <c r="L58" i="15" s="1"/>
  <c r="M57" i="15"/>
  <c r="K57" i="15"/>
  <c r="L57" i="15" s="1"/>
  <c r="M56" i="15"/>
  <c r="L56" i="15"/>
  <c r="K56" i="15"/>
  <c r="M55" i="15"/>
  <c r="K55" i="15"/>
  <c r="L55" i="15" s="1"/>
  <c r="M54" i="15"/>
  <c r="K54" i="15"/>
  <c r="L54" i="15" s="1"/>
  <c r="M53" i="15"/>
  <c r="K53" i="15"/>
  <c r="L53" i="15" s="1"/>
  <c r="M52" i="15"/>
  <c r="K52" i="15"/>
  <c r="L52" i="15" s="1"/>
  <c r="M51" i="15"/>
  <c r="K51" i="15"/>
  <c r="L51" i="15" s="1"/>
  <c r="M50" i="15"/>
  <c r="K50" i="15"/>
  <c r="L50" i="15" s="1"/>
  <c r="M49" i="15"/>
  <c r="K49" i="15"/>
  <c r="L49" i="15" s="1"/>
  <c r="M48" i="15"/>
  <c r="L48" i="15"/>
  <c r="K48" i="15"/>
  <c r="M47" i="15"/>
  <c r="K47" i="15"/>
  <c r="L47" i="15" s="1"/>
  <c r="M46" i="15"/>
  <c r="K46" i="15"/>
  <c r="L46" i="15" s="1"/>
  <c r="M45" i="15"/>
  <c r="K45" i="15"/>
  <c r="L45" i="15" s="1"/>
  <c r="M44" i="15"/>
  <c r="K44" i="15"/>
  <c r="L44" i="15" s="1"/>
  <c r="M43" i="15"/>
  <c r="K43" i="15"/>
  <c r="L43" i="15" s="1"/>
  <c r="M42" i="15"/>
  <c r="K42" i="15"/>
  <c r="L42" i="15" s="1"/>
  <c r="M41" i="15"/>
  <c r="L41" i="15"/>
  <c r="K41" i="15"/>
  <c r="M40" i="15"/>
  <c r="K40" i="15"/>
  <c r="L40" i="15" s="1"/>
  <c r="M39" i="15"/>
  <c r="K39" i="15"/>
  <c r="L39" i="15" s="1"/>
  <c r="M38" i="15"/>
  <c r="K38" i="15"/>
  <c r="L38" i="15" s="1"/>
  <c r="M37" i="15"/>
  <c r="K37" i="15"/>
  <c r="L37" i="15" s="1"/>
  <c r="M36" i="15"/>
  <c r="K36" i="15"/>
  <c r="L36" i="15" s="1"/>
  <c r="M35" i="15"/>
  <c r="K35" i="15"/>
  <c r="L35" i="15" s="1"/>
  <c r="M34" i="15"/>
  <c r="K34" i="15"/>
  <c r="L34" i="15" s="1"/>
  <c r="M33" i="15"/>
  <c r="K33" i="15"/>
  <c r="L33" i="15" s="1"/>
  <c r="M32" i="15"/>
  <c r="K32" i="15"/>
  <c r="L32" i="15" s="1"/>
  <c r="M31" i="15"/>
  <c r="K31" i="15"/>
  <c r="L31" i="15" s="1"/>
  <c r="M30" i="15"/>
  <c r="K30" i="15"/>
  <c r="L30" i="15" s="1"/>
  <c r="M29" i="15"/>
  <c r="K29" i="15"/>
  <c r="L29" i="15" s="1"/>
  <c r="M28" i="15"/>
  <c r="K28" i="15"/>
  <c r="L28" i="15" s="1"/>
  <c r="M27" i="15"/>
  <c r="K27" i="15"/>
  <c r="L27" i="15" s="1"/>
  <c r="M26" i="15"/>
  <c r="K26" i="15"/>
  <c r="L26" i="15" s="1"/>
  <c r="M25" i="15"/>
  <c r="K25" i="15"/>
  <c r="L25" i="15" s="1"/>
  <c r="K24" i="15"/>
  <c r="L24" i="15" s="1"/>
  <c r="K23" i="15"/>
  <c r="L23" i="15" s="1"/>
  <c r="K22" i="15"/>
  <c r="L22" i="15" s="1"/>
  <c r="L21" i="15"/>
  <c r="K21" i="15"/>
  <c r="K20" i="15"/>
  <c r="L20" i="15" s="1"/>
  <c r="K19" i="15"/>
  <c r="L19" i="15" s="1"/>
  <c r="K18" i="15"/>
  <c r="L18" i="15" s="1"/>
  <c r="K17" i="15"/>
  <c r="L17" i="15" s="1"/>
  <c r="K16" i="15"/>
  <c r="L16" i="15" s="1"/>
  <c r="K15" i="15"/>
  <c r="L15" i="15" s="1"/>
  <c r="K14" i="15"/>
  <c r="L14" i="15" s="1"/>
  <c r="K13" i="15"/>
  <c r="L13" i="15" s="1"/>
  <c r="K12" i="15"/>
  <c r="L12" i="15" s="1"/>
  <c r="K11" i="15"/>
  <c r="L11" i="15" s="1"/>
  <c r="K10" i="15"/>
  <c r="L10" i="15" s="1"/>
  <c r="L9" i="15"/>
  <c r="K9" i="15"/>
  <c r="K8" i="15"/>
  <c r="L8" i="15" s="1"/>
  <c r="K7" i="15"/>
  <c r="L7" i="15" s="1"/>
  <c r="K6" i="15"/>
  <c r="L6" i="15" s="1"/>
  <c r="K5" i="15"/>
  <c r="L5" i="15" s="1"/>
  <c r="K4" i="15"/>
  <c r="L4" i="15" s="1"/>
  <c r="K3" i="15"/>
  <c r="L3" i="15" s="1"/>
  <c r="K2" i="15"/>
  <c r="L2" i="15" s="1"/>
  <c r="K349" i="1"/>
  <c r="N349" i="1" s="1"/>
  <c r="K350" i="1"/>
  <c r="N350" i="1" s="1"/>
  <c r="K351" i="1"/>
  <c r="N351" i="1" s="1"/>
  <c r="K352" i="1"/>
  <c r="N352" i="1" s="1"/>
  <c r="K353" i="1"/>
  <c r="N353" i="1" s="1"/>
  <c r="K354" i="1"/>
  <c r="N354" i="1" s="1"/>
  <c r="K355" i="1"/>
  <c r="N355" i="1" s="1"/>
  <c r="K356" i="1"/>
  <c r="N356" i="1" s="1"/>
  <c r="K357" i="1"/>
  <c r="N357" i="1" s="1"/>
  <c r="K358" i="1"/>
  <c r="N358" i="1" s="1"/>
  <c r="K359" i="1"/>
  <c r="N359" i="1" s="1"/>
  <c r="K360" i="1"/>
  <c r="N360" i="1" s="1"/>
  <c r="K361" i="1"/>
  <c r="N361" i="1" s="1"/>
  <c r="K362" i="1"/>
  <c r="N362" i="1" s="1"/>
  <c r="K363" i="1"/>
  <c r="N363" i="1" s="1"/>
  <c r="K364" i="1"/>
  <c r="N364" i="1" s="1"/>
  <c r="K365" i="1"/>
  <c r="N365" i="1" s="1"/>
  <c r="K366" i="1"/>
  <c r="N366" i="1" s="1"/>
  <c r="K367" i="1"/>
  <c r="N367" i="1" s="1"/>
  <c r="K368" i="1"/>
  <c r="N368" i="1" s="1"/>
  <c r="K369" i="1"/>
  <c r="N369" i="1" s="1"/>
  <c r="K370" i="1"/>
  <c r="N370" i="1" s="1"/>
  <c r="K371" i="1"/>
  <c r="N371" i="1" s="1"/>
  <c r="K326" i="1"/>
  <c r="N326" i="1" s="1"/>
  <c r="K327" i="1"/>
  <c r="N327" i="1" s="1"/>
  <c r="K328" i="1"/>
  <c r="N328" i="1" s="1"/>
  <c r="K329" i="1"/>
  <c r="N329" i="1" s="1"/>
  <c r="K330" i="1"/>
  <c r="N330" i="1" s="1"/>
  <c r="K331" i="1"/>
  <c r="N331" i="1" s="1"/>
  <c r="K332" i="1"/>
  <c r="N332" i="1" s="1"/>
  <c r="K333" i="1"/>
  <c r="N333" i="1" s="1"/>
  <c r="K334" i="1"/>
  <c r="N334" i="1" s="1"/>
  <c r="K335" i="1"/>
  <c r="N335" i="1" s="1"/>
  <c r="K336" i="1"/>
  <c r="N336" i="1" s="1"/>
  <c r="K337" i="1"/>
  <c r="N337" i="1" s="1"/>
  <c r="K338" i="1"/>
  <c r="N338" i="1" s="1"/>
  <c r="K339" i="1"/>
  <c r="N339" i="1" s="1"/>
  <c r="K340" i="1"/>
  <c r="N340" i="1" s="1"/>
  <c r="K341" i="1"/>
  <c r="N341" i="1" s="1"/>
  <c r="K342" i="1"/>
  <c r="N342" i="1" s="1"/>
  <c r="K343" i="1"/>
  <c r="N343" i="1" s="1"/>
  <c r="K344" i="1"/>
  <c r="N344" i="1" s="1"/>
  <c r="K345" i="1"/>
  <c r="N345" i="1" s="1"/>
  <c r="K346" i="1"/>
  <c r="N346" i="1" s="1"/>
  <c r="K347" i="1"/>
  <c r="N347" i="1" s="1"/>
  <c r="K348" i="1"/>
  <c r="N348" i="1" s="1"/>
  <c r="K303" i="1"/>
  <c r="N303" i="1" s="1"/>
  <c r="K304" i="1"/>
  <c r="N304" i="1" s="1"/>
  <c r="K305" i="1"/>
  <c r="N305" i="1" s="1"/>
  <c r="K306" i="1"/>
  <c r="N306" i="1" s="1"/>
  <c r="K307" i="1"/>
  <c r="N307" i="1" s="1"/>
  <c r="K308" i="1"/>
  <c r="N308" i="1" s="1"/>
  <c r="K309" i="1"/>
  <c r="N309" i="1" s="1"/>
  <c r="K310" i="1"/>
  <c r="N310" i="1" s="1"/>
  <c r="K311" i="1"/>
  <c r="N311" i="1" s="1"/>
  <c r="K312" i="1"/>
  <c r="N312" i="1" s="1"/>
  <c r="K313" i="1"/>
  <c r="N313" i="1" s="1"/>
  <c r="K314" i="1"/>
  <c r="N314" i="1" s="1"/>
  <c r="K315" i="1"/>
  <c r="N315" i="1" s="1"/>
  <c r="K316" i="1"/>
  <c r="N316" i="1" s="1"/>
  <c r="K317" i="1"/>
  <c r="N317" i="1" s="1"/>
  <c r="K318" i="1"/>
  <c r="N318" i="1" s="1"/>
  <c r="K319" i="1"/>
  <c r="N319" i="1" s="1"/>
  <c r="K320" i="1"/>
  <c r="N320" i="1" s="1"/>
  <c r="K321" i="1"/>
  <c r="N321" i="1" s="1"/>
  <c r="K322" i="1"/>
  <c r="N322" i="1" s="1"/>
  <c r="K323" i="1"/>
  <c r="N323" i="1" s="1"/>
  <c r="K324" i="1"/>
  <c r="N324" i="1" s="1"/>
  <c r="K325" i="1"/>
  <c r="N325" i="1" s="1"/>
  <c r="K280" i="1"/>
  <c r="N280" i="1" s="1"/>
  <c r="K281" i="1"/>
  <c r="N281" i="1" s="1"/>
  <c r="K282" i="1"/>
  <c r="N282" i="1" s="1"/>
  <c r="K283" i="1"/>
  <c r="N283" i="1" s="1"/>
  <c r="K284" i="1"/>
  <c r="N284" i="1" s="1"/>
  <c r="K285" i="1"/>
  <c r="N285" i="1" s="1"/>
  <c r="K286" i="1"/>
  <c r="N286" i="1" s="1"/>
  <c r="K287" i="1"/>
  <c r="N287" i="1" s="1"/>
  <c r="K288" i="1"/>
  <c r="N288" i="1" s="1"/>
  <c r="K289" i="1"/>
  <c r="N289" i="1" s="1"/>
  <c r="K290" i="1"/>
  <c r="N290" i="1" s="1"/>
  <c r="K291" i="1"/>
  <c r="N291" i="1" s="1"/>
  <c r="K292" i="1"/>
  <c r="N292" i="1" s="1"/>
  <c r="K293" i="1"/>
  <c r="N293" i="1" s="1"/>
  <c r="K294" i="1"/>
  <c r="N294" i="1" s="1"/>
  <c r="K295" i="1"/>
  <c r="N295" i="1" s="1"/>
  <c r="K296" i="1"/>
  <c r="N296" i="1" s="1"/>
  <c r="K297" i="1"/>
  <c r="N297" i="1" s="1"/>
  <c r="K298" i="1"/>
  <c r="N298" i="1" s="1"/>
  <c r="K299" i="1"/>
  <c r="N299" i="1" s="1"/>
  <c r="K300" i="1"/>
  <c r="N300" i="1" s="1"/>
  <c r="K301" i="1"/>
  <c r="N301" i="1" s="1"/>
  <c r="K302" i="1"/>
  <c r="N302" i="1" s="1"/>
  <c r="K257" i="1"/>
  <c r="N257" i="1" s="1"/>
  <c r="K258" i="1"/>
  <c r="N258" i="1" s="1"/>
  <c r="K259" i="1"/>
  <c r="N259" i="1" s="1"/>
  <c r="K260" i="1"/>
  <c r="N260" i="1" s="1"/>
  <c r="K261" i="1"/>
  <c r="N261" i="1" s="1"/>
  <c r="K262" i="1"/>
  <c r="N262" i="1" s="1"/>
  <c r="K263" i="1"/>
  <c r="N263" i="1" s="1"/>
  <c r="K264" i="1"/>
  <c r="N264" i="1" s="1"/>
  <c r="K265" i="1"/>
  <c r="N265" i="1" s="1"/>
  <c r="K266" i="1"/>
  <c r="N266" i="1" s="1"/>
  <c r="K267" i="1"/>
  <c r="N267" i="1" s="1"/>
  <c r="K268" i="1"/>
  <c r="N268" i="1" s="1"/>
  <c r="K269" i="1"/>
  <c r="N269" i="1" s="1"/>
  <c r="K270" i="1"/>
  <c r="N270" i="1" s="1"/>
  <c r="K271" i="1"/>
  <c r="N271" i="1" s="1"/>
  <c r="K272" i="1"/>
  <c r="N272" i="1" s="1"/>
  <c r="K273" i="1"/>
  <c r="N273" i="1" s="1"/>
  <c r="K274" i="1"/>
  <c r="N274" i="1" s="1"/>
  <c r="K275" i="1"/>
  <c r="N275" i="1" s="1"/>
  <c r="K276" i="1"/>
  <c r="N276" i="1" s="1"/>
  <c r="K277" i="1"/>
  <c r="N277" i="1" s="1"/>
  <c r="K278" i="1"/>
  <c r="N278" i="1" s="1"/>
  <c r="K279" i="1"/>
  <c r="N279" i="1" s="1"/>
  <c r="K118" i="1"/>
  <c r="N118" i="1" s="1"/>
  <c r="K119" i="1"/>
  <c r="N119" i="1" s="1"/>
  <c r="K120" i="1"/>
  <c r="N120" i="1" s="1"/>
  <c r="K121" i="1"/>
  <c r="N121" i="1" s="1"/>
  <c r="K122" i="1"/>
  <c r="N122" i="1" s="1"/>
  <c r="K123" i="1"/>
  <c r="N123" i="1" s="1"/>
  <c r="K124" i="1"/>
  <c r="N124" i="1" s="1"/>
  <c r="K125" i="1"/>
  <c r="N125" i="1" s="1"/>
  <c r="K126" i="1"/>
  <c r="N126" i="1" s="1"/>
  <c r="K127" i="1"/>
  <c r="N127" i="1" s="1"/>
  <c r="K128" i="1"/>
  <c r="N128" i="1" s="1"/>
  <c r="K129" i="1"/>
  <c r="N129" i="1" s="1"/>
  <c r="K130" i="1"/>
  <c r="N130" i="1" s="1"/>
  <c r="K131" i="1"/>
  <c r="N131" i="1" s="1"/>
  <c r="K132" i="1"/>
  <c r="N132" i="1" s="1"/>
  <c r="K133" i="1"/>
  <c r="N133" i="1" s="1"/>
  <c r="K134" i="1"/>
  <c r="N134" i="1" s="1"/>
  <c r="K135" i="1"/>
  <c r="N135" i="1" s="1"/>
  <c r="K136" i="1"/>
  <c r="N136" i="1" s="1"/>
  <c r="K137" i="1"/>
  <c r="N137" i="1" s="1"/>
  <c r="K138" i="1"/>
  <c r="N138" i="1" s="1"/>
  <c r="K139" i="1"/>
  <c r="N139" i="1" s="1"/>
  <c r="K140" i="1"/>
  <c r="N140" i="1" s="1"/>
  <c r="K141" i="1"/>
  <c r="N141" i="1" s="1"/>
  <c r="K142" i="1"/>
  <c r="N142" i="1" s="1"/>
  <c r="K143" i="1"/>
  <c r="N143" i="1" s="1"/>
  <c r="K144" i="1"/>
  <c r="N144" i="1" s="1"/>
  <c r="K145" i="1"/>
  <c r="N145" i="1" s="1"/>
  <c r="K146" i="1"/>
  <c r="N146" i="1" s="1"/>
  <c r="K147" i="1"/>
  <c r="N147" i="1" s="1"/>
  <c r="K148" i="1"/>
  <c r="N148" i="1" s="1"/>
  <c r="K149" i="1"/>
  <c r="N149" i="1" s="1"/>
  <c r="K150" i="1"/>
  <c r="N150" i="1" s="1"/>
  <c r="K151" i="1"/>
  <c r="N151" i="1" s="1"/>
  <c r="K152" i="1"/>
  <c r="N152" i="1" s="1"/>
  <c r="K153" i="1"/>
  <c r="N153" i="1" s="1"/>
  <c r="K154" i="1"/>
  <c r="N154" i="1" s="1"/>
  <c r="K155" i="1"/>
  <c r="N155" i="1" s="1"/>
  <c r="K156" i="1"/>
  <c r="N156" i="1" s="1"/>
  <c r="K157" i="1"/>
  <c r="N157" i="1" s="1"/>
  <c r="K158" i="1"/>
  <c r="N158" i="1" s="1"/>
  <c r="K159" i="1"/>
  <c r="N159" i="1" s="1"/>
  <c r="K160" i="1"/>
  <c r="N160" i="1" s="1"/>
  <c r="K161" i="1"/>
  <c r="N161" i="1" s="1"/>
  <c r="K162" i="1"/>
  <c r="N162" i="1" s="1"/>
  <c r="K163" i="1"/>
  <c r="N163" i="1" s="1"/>
  <c r="K164" i="1"/>
  <c r="N164" i="1" s="1"/>
  <c r="K165" i="1"/>
  <c r="N165" i="1" s="1"/>
  <c r="K166" i="1"/>
  <c r="N166" i="1" s="1"/>
  <c r="K167" i="1"/>
  <c r="N167" i="1" s="1"/>
  <c r="K168" i="1"/>
  <c r="N168" i="1" s="1"/>
  <c r="K169" i="1"/>
  <c r="N169" i="1" s="1"/>
  <c r="K170" i="1"/>
  <c r="N170" i="1" s="1"/>
  <c r="K171" i="1"/>
  <c r="N171" i="1" s="1"/>
  <c r="K172" i="1"/>
  <c r="N172" i="1" s="1"/>
  <c r="K173" i="1"/>
  <c r="N173" i="1" s="1"/>
  <c r="K174" i="1"/>
  <c r="N174" i="1" s="1"/>
  <c r="K175" i="1"/>
  <c r="N175" i="1" s="1"/>
  <c r="K176" i="1"/>
  <c r="N176" i="1" s="1"/>
  <c r="K177" i="1"/>
  <c r="N177" i="1" s="1"/>
  <c r="K178" i="1"/>
  <c r="N178" i="1" s="1"/>
  <c r="K179" i="1"/>
  <c r="N179" i="1" s="1"/>
  <c r="K180" i="1"/>
  <c r="N180" i="1" s="1"/>
  <c r="K181" i="1"/>
  <c r="N181" i="1" s="1"/>
  <c r="K182" i="1"/>
  <c r="N182" i="1" s="1"/>
  <c r="K183" i="1"/>
  <c r="N183" i="1" s="1"/>
  <c r="K184" i="1"/>
  <c r="N184" i="1" s="1"/>
  <c r="K185" i="1"/>
  <c r="N185" i="1" s="1"/>
  <c r="K186" i="1"/>
  <c r="N186" i="1" s="1"/>
  <c r="K187" i="1"/>
  <c r="N187" i="1" s="1"/>
  <c r="K188" i="1"/>
  <c r="N188" i="1" s="1"/>
  <c r="K189" i="1"/>
  <c r="N189" i="1" s="1"/>
  <c r="K190" i="1"/>
  <c r="N190" i="1" s="1"/>
  <c r="K191" i="1"/>
  <c r="N191" i="1" s="1"/>
  <c r="K192" i="1"/>
  <c r="N192" i="1" s="1"/>
  <c r="K193" i="1"/>
  <c r="N193" i="1" s="1"/>
  <c r="K194" i="1"/>
  <c r="N194" i="1" s="1"/>
  <c r="K195" i="1"/>
  <c r="N195" i="1" s="1"/>
  <c r="K196" i="1"/>
  <c r="N196" i="1" s="1"/>
  <c r="K197" i="1"/>
  <c r="N197" i="1" s="1"/>
  <c r="K198" i="1"/>
  <c r="N198" i="1" s="1"/>
  <c r="K199" i="1"/>
  <c r="N199" i="1" s="1"/>
  <c r="K200" i="1"/>
  <c r="N200" i="1" s="1"/>
  <c r="K230" i="1"/>
  <c r="N230" i="1" s="1"/>
  <c r="K247" i="1"/>
  <c r="N247" i="1" s="1"/>
  <c r="K212" i="1"/>
  <c r="N212" i="1" s="1"/>
  <c r="K206" i="1"/>
  <c r="N206" i="1" s="1"/>
  <c r="K254" i="1"/>
  <c r="N254" i="1" s="1"/>
  <c r="K220" i="1"/>
  <c r="N220" i="1" s="1"/>
  <c r="K225" i="1"/>
  <c r="N225" i="1" s="1"/>
  <c r="K231" i="1"/>
  <c r="N231" i="1" s="1"/>
  <c r="K244" i="1"/>
  <c r="N244" i="1" s="1"/>
  <c r="K255" i="1"/>
  <c r="N255" i="1" s="1"/>
  <c r="K202" i="1"/>
  <c r="N202" i="1" s="1"/>
  <c r="K208" i="1"/>
  <c r="N208" i="1" s="1"/>
  <c r="K248" i="1"/>
  <c r="N248" i="1" s="1"/>
  <c r="K246" i="1"/>
  <c r="N246" i="1" s="1"/>
  <c r="K207" i="1"/>
  <c r="N207" i="1" s="1"/>
  <c r="K205" i="1"/>
  <c r="N205" i="1" s="1"/>
  <c r="K238" i="1"/>
  <c r="N238" i="1" s="1"/>
  <c r="K253" i="1"/>
  <c r="N253" i="1" s="1"/>
  <c r="K234" i="1"/>
  <c r="N234" i="1" s="1"/>
  <c r="K221" i="1"/>
  <c r="N221" i="1" s="1"/>
  <c r="K224" i="1"/>
  <c r="N224" i="1" s="1"/>
  <c r="K256" i="1"/>
  <c r="N256" i="1" s="1"/>
  <c r="K245" i="1"/>
  <c r="N245" i="1" s="1"/>
  <c r="K222" i="1"/>
  <c r="N222" i="1" s="1"/>
  <c r="K249" i="1"/>
  <c r="N249" i="1" s="1"/>
  <c r="K240" i="1"/>
  <c r="N240" i="1" s="1"/>
  <c r="K226" i="1"/>
  <c r="N226" i="1" s="1"/>
  <c r="K201" i="1"/>
  <c r="N201" i="1" s="1"/>
  <c r="K218" i="1"/>
  <c r="N218" i="1" s="1"/>
  <c r="K209" i="1"/>
  <c r="N209" i="1" s="1"/>
  <c r="K232" i="1"/>
  <c r="N232" i="1" s="1"/>
  <c r="K215" i="1"/>
  <c r="N215" i="1" s="1"/>
  <c r="K250" i="1"/>
  <c r="N250" i="1" s="1"/>
  <c r="K219" i="1"/>
  <c r="N219" i="1" s="1"/>
  <c r="K227" i="1"/>
  <c r="N227" i="1" s="1"/>
  <c r="K229" i="1"/>
  <c r="N229" i="1" s="1"/>
  <c r="K233" i="1"/>
  <c r="N233" i="1" s="1"/>
  <c r="K251" i="1"/>
  <c r="N251" i="1" s="1"/>
  <c r="K204" i="1"/>
  <c r="N204" i="1" s="1"/>
  <c r="K210" i="1"/>
  <c r="N210" i="1" s="1"/>
  <c r="K211" i="1"/>
  <c r="N211" i="1" s="1"/>
  <c r="K241" i="1"/>
  <c r="N241" i="1" s="1"/>
  <c r="K214" i="1"/>
  <c r="N214" i="1" s="1"/>
  <c r="K213" i="1"/>
  <c r="N213" i="1" s="1"/>
  <c r="K242" i="1"/>
  <c r="N242" i="1" s="1"/>
  <c r="K239" i="1"/>
  <c r="N239" i="1" s="1"/>
  <c r="K228" i="1"/>
  <c r="N228" i="1" s="1"/>
  <c r="K217" i="1"/>
  <c r="N217" i="1" s="1"/>
  <c r="K236" i="1"/>
  <c r="N236" i="1" s="1"/>
  <c r="K252" i="1"/>
  <c r="N252" i="1" s="1"/>
  <c r="K235" i="1"/>
  <c r="N235" i="1" s="1"/>
  <c r="K223" i="1"/>
  <c r="N223" i="1" s="1"/>
  <c r="K237" i="1"/>
  <c r="N237" i="1" s="1"/>
  <c r="K243" i="1"/>
  <c r="N243" i="1" s="1"/>
  <c r="K216" i="1"/>
  <c r="N216" i="1" s="1"/>
  <c r="K203" i="1"/>
  <c r="N203" i="1" s="1"/>
  <c r="K117" i="1"/>
  <c r="N117" i="1" s="1"/>
  <c r="K115" i="1"/>
  <c r="N115" i="1" s="1"/>
  <c r="K114" i="1"/>
  <c r="N114" i="1" s="1"/>
  <c r="K113" i="1"/>
  <c r="N113" i="1" s="1"/>
  <c r="K112" i="1"/>
  <c r="N112" i="1" s="1"/>
  <c r="K111" i="1"/>
  <c r="N111" i="1" s="1"/>
  <c r="K110" i="1"/>
  <c r="N110" i="1" s="1"/>
  <c r="K109" i="1"/>
  <c r="N109" i="1" s="1"/>
  <c r="K108" i="1"/>
  <c r="N108" i="1" s="1"/>
  <c r="K107" i="1"/>
  <c r="N107" i="1" s="1"/>
  <c r="K106" i="1"/>
  <c r="N106" i="1" s="1"/>
  <c r="K105" i="1"/>
  <c r="N105" i="1" s="1"/>
  <c r="K104" i="1"/>
  <c r="N104" i="1" s="1"/>
  <c r="K103" i="1"/>
  <c r="N103" i="1" s="1"/>
  <c r="K102" i="1"/>
  <c r="N102" i="1" s="1"/>
  <c r="K101" i="1"/>
  <c r="N101" i="1" s="1"/>
  <c r="K100" i="1"/>
  <c r="N100" i="1" s="1"/>
  <c r="K99" i="1"/>
  <c r="N99" i="1" s="1"/>
  <c r="K98" i="1"/>
  <c r="N98" i="1" s="1"/>
  <c r="K97" i="1"/>
  <c r="N97" i="1" s="1"/>
  <c r="K96" i="1"/>
  <c r="N96" i="1" s="1"/>
  <c r="K95" i="1"/>
  <c r="N95" i="1" s="1"/>
  <c r="K94" i="1"/>
  <c r="N94" i="1" s="1"/>
  <c r="K93" i="1"/>
  <c r="N93" i="1" s="1"/>
  <c r="K92" i="1"/>
  <c r="N92" i="1" s="1"/>
  <c r="K91" i="1"/>
  <c r="N91" i="1" s="1"/>
  <c r="K90" i="1"/>
  <c r="N90" i="1" s="1"/>
  <c r="K89" i="1"/>
  <c r="N89" i="1" s="1"/>
  <c r="K88" i="1"/>
  <c r="N88" i="1" s="1"/>
  <c r="K87" i="1"/>
  <c r="N87" i="1" s="1"/>
  <c r="K86" i="1"/>
  <c r="N86" i="1" s="1"/>
  <c r="K85" i="1"/>
  <c r="N85" i="1" s="1"/>
  <c r="K84" i="1"/>
  <c r="N84" i="1" s="1"/>
  <c r="K83" i="1"/>
  <c r="N83" i="1" s="1"/>
  <c r="K82" i="1"/>
  <c r="N82" i="1" s="1"/>
  <c r="K81" i="1"/>
  <c r="N81" i="1" s="1"/>
  <c r="K80" i="1"/>
  <c r="N80" i="1" s="1"/>
  <c r="K79" i="1"/>
  <c r="N79" i="1" s="1"/>
  <c r="K78" i="1"/>
  <c r="N78" i="1" s="1"/>
  <c r="K77" i="1"/>
  <c r="N77" i="1" s="1"/>
  <c r="K76" i="1"/>
  <c r="N76" i="1" s="1"/>
  <c r="K75" i="1"/>
  <c r="N75" i="1" s="1"/>
  <c r="K74" i="1"/>
  <c r="N74" i="1" s="1"/>
  <c r="K73" i="1"/>
  <c r="N73" i="1" s="1"/>
  <c r="K72" i="1"/>
  <c r="N72" i="1" s="1"/>
  <c r="K71" i="1"/>
  <c r="N71" i="1" s="1"/>
  <c r="K70" i="1"/>
  <c r="N70" i="1" s="1"/>
  <c r="K69" i="1"/>
  <c r="N69" i="1" s="1"/>
  <c r="K68" i="1"/>
  <c r="N68" i="1" s="1"/>
  <c r="K67" i="1"/>
  <c r="N67" i="1" s="1"/>
  <c r="K66" i="1"/>
  <c r="N66" i="1" s="1"/>
  <c r="K65" i="1"/>
  <c r="N65" i="1" s="1"/>
  <c r="K64" i="1"/>
  <c r="N64" i="1" s="1"/>
  <c r="K63" i="1"/>
  <c r="N63" i="1" s="1"/>
  <c r="K62" i="1"/>
  <c r="N62" i="1" s="1"/>
  <c r="K61" i="1"/>
  <c r="N61" i="1" s="1"/>
  <c r="K60" i="1"/>
  <c r="N60" i="1" s="1"/>
  <c r="K59" i="1"/>
  <c r="N59" i="1" s="1"/>
  <c r="K58" i="1"/>
  <c r="N58" i="1" s="1"/>
  <c r="K57" i="1"/>
  <c r="N57" i="1" s="1"/>
  <c r="K56" i="1"/>
  <c r="N56" i="1" s="1"/>
  <c r="K55" i="1"/>
  <c r="N55" i="1" s="1"/>
  <c r="K54" i="1"/>
  <c r="N54" i="1" s="1"/>
  <c r="K53" i="1"/>
  <c r="N53" i="1" s="1"/>
  <c r="K52" i="1"/>
  <c r="N52" i="1" s="1"/>
  <c r="K51" i="1"/>
  <c r="N51" i="1" s="1"/>
  <c r="K50" i="1"/>
  <c r="N50" i="1" s="1"/>
  <c r="K49" i="1"/>
  <c r="N49" i="1" s="1"/>
  <c r="K48" i="1"/>
  <c r="N48" i="1" s="1"/>
  <c r="K47" i="1"/>
  <c r="N47" i="1" s="1"/>
  <c r="K46" i="1"/>
  <c r="N46" i="1" s="1"/>
  <c r="K45" i="1"/>
  <c r="N45" i="1" s="1"/>
  <c r="K44" i="1"/>
  <c r="N44" i="1" s="1"/>
  <c r="K43" i="1"/>
  <c r="N43" i="1" s="1"/>
  <c r="K42" i="1"/>
  <c r="N42" i="1" s="1"/>
  <c r="K41" i="1"/>
  <c r="N41" i="1" s="1"/>
  <c r="K40" i="1"/>
  <c r="N40" i="1" s="1"/>
  <c r="K39" i="1"/>
  <c r="N39" i="1" s="1"/>
  <c r="K38" i="1"/>
  <c r="N38" i="1" s="1"/>
  <c r="K37" i="1"/>
  <c r="N37" i="1" s="1"/>
  <c r="K36" i="1"/>
  <c r="N36" i="1" s="1"/>
  <c r="K35" i="1"/>
  <c r="N35" i="1" s="1"/>
  <c r="K34" i="1"/>
  <c r="N34" i="1" s="1"/>
  <c r="K33" i="1"/>
  <c r="N33" i="1" s="1"/>
  <c r="K32" i="1"/>
  <c r="N32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N16" i="1" s="1"/>
  <c r="K15" i="1"/>
  <c r="N15" i="1" s="1"/>
  <c r="K14" i="1"/>
  <c r="N14" i="1" s="1"/>
  <c r="K13" i="1"/>
  <c r="N13" i="1" s="1"/>
  <c r="K12" i="1"/>
  <c r="N12" i="1" s="1"/>
  <c r="K11" i="1"/>
  <c r="N11" i="1" s="1"/>
  <c r="K10" i="1"/>
  <c r="N10" i="1" s="1"/>
  <c r="K9" i="1"/>
  <c r="N9" i="1" s="1"/>
  <c r="K8" i="1"/>
  <c r="N8" i="1" s="1"/>
  <c r="K7" i="1"/>
  <c r="N7" i="1" s="1"/>
  <c r="K6" i="1"/>
  <c r="N6" i="1" s="1"/>
  <c r="K5" i="1"/>
  <c r="N5" i="1" s="1"/>
  <c r="K4" i="1"/>
  <c r="N4" i="1" s="1"/>
  <c r="K3" i="1"/>
  <c r="N3" i="1" s="1"/>
  <c r="K2" i="1"/>
  <c r="N2" i="1" s="1"/>
  <c r="K116" i="1"/>
  <c r="N116" i="1" s="1"/>
  <c r="U241" i="1" l="1"/>
  <c r="U219" i="1"/>
  <c r="U240" i="1"/>
  <c r="U253" i="1"/>
  <c r="U255" i="1"/>
  <c r="U247" i="1"/>
  <c r="U236" i="1"/>
  <c r="U211" i="1"/>
  <c r="U250" i="1"/>
  <c r="U249" i="1"/>
  <c r="U238" i="1"/>
  <c r="U244" i="1"/>
  <c r="U230" i="1"/>
  <c r="R53" i="1"/>
  <c r="U25" i="1"/>
  <c r="R580" i="1"/>
  <c r="R52" i="1"/>
  <c r="S514" i="1"/>
  <c r="R284" i="1"/>
  <c r="R180" i="1"/>
  <c r="U1054" i="1"/>
  <c r="U1046" i="1"/>
  <c r="U1038" i="1"/>
  <c r="U1030" i="1"/>
  <c r="U1022" i="1"/>
  <c r="U1014" i="1"/>
  <c r="U1006" i="1"/>
  <c r="U998" i="1"/>
  <c r="U990" i="1"/>
  <c r="U982" i="1"/>
  <c r="U974" i="1"/>
  <c r="U966" i="1"/>
  <c r="U958" i="1"/>
  <c r="U950" i="1"/>
  <c r="U942" i="1"/>
  <c r="U934" i="1"/>
  <c r="U926" i="1"/>
  <c r="U918" i="1"/>
  <c r="U910" i="1"/>
  <c r="U902" i="1"/>
  <c r="U894" i="1"/>
  <c r="U886" i="1"/>
  <c r="U878" i="1"/>
  <c r="U870" i="1"/>
  <c r="U862" i="1"/>
  <c r="U854" i="1"/>
  <c r="U846" i="1"/>
  <c r="U838" i="1"/>
  <c r="U830" i="1"/>
  <c r="U822" i="1"/>
  <c r="U814" i="1"/>
  <c r="U806" i="1"/>
  <c r="U798" i="1"/>
  <c r="U790" i="1"/>
  <c r="U782" i="1"/>
  <c r="U774" i="1"/>
  <c r="U766" i="1"/>
  <c r="U758" i="1"/>
  <c r="U750" i="1"/>
  <c r="U742" i="1"/>
  <c r="U734" i="1"/>
  <c r="U726" i="1"/>
  <c r="U718" i="1"/>
  <c r="U710" i="1"/>
  <c r="U702" i="1"/>
  <c r="U694" i="1"/>
  <c r="U686" i="1"/>
  <c r="U678" i="1"/>
  <c r="U670" i="1"/>
  <c r="U662" i="1"/>
  <c r="U654" i="1"/>
  <c r="U646" i="1"/>
  <c r="U638" i="1"/>
  <c r="U630" i="1"/>
  <c r="U606" i="1"/>
  <c r="U590" i="1"/>
  <c r="U582" i="1"/>
  <c r="U558" i="1"/>
  <c r="U550" i="1"/>
  <c r="U542" i="1"/>
  <c r="R522" i="1"/>
  <c r="R178" i="1"/>
  <c r="R44" i="1"/>
  <c r="U1061" i="1"/>
  <c r="U1053" i="1"/>
  <c r="U1045" i="1"/>
  <c r="U1037" i="1"/>
  <c r="U1029" i="1"/>
  <c r="U1021" i="1"/>
  <c r="U1013" i="1"/>
  <c r="U1005" i="1"/>
  <c r="U997" i="1"/>
  <c r="U989" i="1"/>
  <c r="U981" i="1"/>
  <c r="U973" i="1"/>
  <c r="U965" i="1"/>
  <c r="U957" i="1"/>
  <c r="U949" i="1"/>
  <c r="U941" i="1"/>
  <c r="U933" i="1"/>
  <c r="U925" i="1"/>
  <c r="U917" i="1"/>
  <c r="U909" i="1"/>
  <c r="U901" i="1"/>
  <c r="U893" i="1"/>
  <c r="U885" i="1"/>
  <c r="U877" i="1"/>
  <c r="U869" i="1"/>
  <c r="U861" i="1"/>
  <c r="U853" i="1"/>
  <c r="U845" i="1"/>
  <c r="U837" i="1"/>
  <c r="U829" i="1"/>
  <c r="U821" i="1"/>
  <c r="U813" i="1"/>
  <c r="U805" i="1"/>
  <c r="U797" i="1"/>
  <c r="U789" i="1"/>
  <c r="U781" i="1"/>
  <c r="U773" i="1"/>
  <c r="U765" i="1"/>
  <c r="U757" i="1"/>
  <c r="U749" i="1"/>
  <c r="U741" i="1"/>
  <c r="U733" i="1"/>
  <c r="U725" i="1"/>
  <c r="U717" i="1"/>
  <c r="U709" i="1"/>
  <c r="U701" i="1"/>
  <c r="U693" i="1"/>
  <c r="U685" i="1"/>
  <c r="U677" i="1"/>
  <c r="U669" i="1"/>
  <c r="U661" i="1"/>
  <c r="U653" i="1"/>
  <c r="U645" i="1"/>
  <c r="U637" i="1"/>
  <c r="U629" i="1"/>
  <c r="R201" i="1"/>
  <c r="R27" i="1"/>
  <c r="U114" i="1"/>
  <c r="U106" i="1"/>
  <c r="U98" i="1"/>
  <c r="U90" i="1"/>
  <c r="U74" i="1"/>
  <c r="U66" i="1"/>
  <c r="U58" i="1"/>
  <c r="U50" i="1"/>
  <c r="U42" i="1"/>
  <c r="R340" i="1"/>
  <c r="R76" i="1"/>
  <c r="R396" i="1"/>
  <c r="U297" i="33"/>
  <c r="U815" i="33"/>
  <c r="U562" i="33"/>
  <c r="U995" i="33"/>
  <c r="U1026" i="33"/>
  <c r="U1034" i="33"/>
  <c r="U1042" i="33"/>
  <c r="U1050" i="33"/>
  <c r="U1058" i="33"/>
  <c r="U1066" i="33"/>
  <c r="U503" i="33"/>
  <c r="U964" i="33"/>
  <c r="U1074" i="33"/>
  <c r="U658" i="33"/>
  <c r="U778" i="33"/>
  <c r="U794" i="33"/>
  <c r="U1018" i="33"/>
  <c r="U534" i="33"/>
  <c r="U486" i="33"/>
  <c r="U518" i="33"/>
  <c r="U164" i="33"/>
  <c r="U348" i="33"/>
  <c r="U490" i="33"/>
  <c r="U502" i="33"/>
  <c r="R331" i="33"/>
  <c r="U311" i="33"/>
  <c r="U834" i="33"/>
  <c r="U930" i="33"/>
  <c r="U970" i="33"/>
  <c r="U986" i="33"/>
  <c r="U1002" i="33"/>
  <c r="U1081" i="33"/>
  <c r="U1073" i="33"/>
  <c r="U1065" i="33"/>
  <c r="U1057" i="33"/>
  <c r="U1041" i="33"/>
  <c r="U1033" i="33"/>
  <c r="U1025" i="33"/>
  <c r="U1017" i="33"/>
  <c r="U32" i="33"/>
  <c r="U40" i="33"/>
  <c r="U48" i="33"/>
  <c r="U56" i="33"/>
  <c r="U64" i="33"/>
  <c r="U72" i="33"/>
  <c r="U80" i="33"/>
  <c r="U88" i="33"/>
  <c r="U96" i="33"/>
  <c r="U104" i="33"/>
  <c r="U112" i="33"/>
  <c r="U183" i="33"/>
  <c r="U246" i="33"/>
  <c r="U270" i="33"/>
  <c r="U300" i="33"/>
  <c r="U304" i="33"/>
  <c r="U313" i="33"/>
  <c r="U321" i="33"/>
  <c r="U327" i="33"/>
  <c r="U334" i="33"/>
  <c r="U342" i="33"/>
  <c r="U346" i="33"/>
  <c r="U353" i="33"/>
  <c r="U365" i="33"/>
  <c r="U372" i="33"/>
  <c r="U173" i="33"/>
  <c r="U384" i="33"/>
  <c r="U398" i="33"/>
  <c r="U402" i="33"/>
  <c r="U407" i="33"/>
  <c r="U412" i="33"/>
  <c r="U473" i="33"/>
  <c r="U549" i="33"/>
  <c r="U565" i="33"/>
  <c r="U645" i="33"/>
  <c r="U741" i="33"/>
  <c r="U773" i="33"/>
  <c r="U837" i="33"/>
  <c r="U952" i="33"/>
  <c r="U1036" i="33"/>
  <c r="U1052" i="33"/>
  <c r="U1055" i="33"/>
  <c r="U1071" i="33"/>
  <c r="U1084" i="33"/>
  <c r="U187" i="33"/>
  <c r="U879" i="33"/>
  <c r="U328" i="33"/>
  <c r="U373" i="33"/>
  <c r="U403" i="33"/>
  <c r="U413" i="33"/>
  <c r="U418" i="33"/>
  <c r="U428" i="33"/>
  <c r="U436" i="33"/>
  <c r="U444" i="33"/>
  <c r="U452" i="33"/>
  <c r="U460" i="33"/>
  <c r="U468" i="33"/>
  <c r="U472" i="33"/>
  <c r="U476" i="33"/>
  <c r="U484" i="33"/>
  <c r="U492" i="33"/>
  <c r="U500" i="33"/>
  <c r="U508" i="33"/>
  <c r="U516" i="33"/>
  <c r="U524" i="33"/>
  <c r="U532" i="33"/>
  <c r="U542" i="33"/>
  <c r="U550" i="33"/>
  <c r="U558" i="33"/>
  <c r="U566" i="33"/>
  <c r="U574" i="33"/>
  <c r="U582" i="33"/>
  <c r="U590" i="33"/>
  <c r="U598" i="33"/>
  <c r="U606" i="33"/>
  <c r="U614" i="33"/>
  <c r="U622" i="33"/>
  <c r="U630" i="33"/>
  <c r="U638" i="33"/>
  <c r="U646" i="33"/>
  <c r="U654" i="33"/>
  <c r="U662" i="33"/>
  <c r="U670" i="33"/>
  <c r="U678" i="33"/>
  <c r="U686" i="33"/>
  <c r="U694" i="33"/>
  <c r="U742" i="33"/>
  <c r="U774" i="33"/>
  <c r="U782" i="33"/>
  <c r="U790" i="33"/>
  <c r="U798" i="33"/>
  <c r="U806" i="33"/>
  <c r="U814" i="33"/>
  <c r="U822" i="33"/>
  <c r="U830" i="33"/>
  <c r="U838" i="33"/>
  <c r="U846" i="33"/>
  <c r="U854" i="33"/>
  <c r="U862" i="33"/>
  <c r="U870" i="33"/>
  <c r="U878" i="33"/>
  <c r="U886" i="33"/>
  <c r="U894" i="33"/>
  <c r="U902" i="33"/>
  <c r="U910" i="33"/>
  <c r="U918" i="33"/>
  <c r="U926" i="33"/>
  <c r="U934" i="33"/>
  <c r="U942" i="33"/>
  <c r="U950" i="33"/>
  <c r="U958" i="33"/>
  <c r="U966" i="33"/>
  <c r="U974" i="33"/>
  <c r="U982" i="33"/>
  <c r="U990" i="33"/>
  <c r="U998" i="33"/>
  <c r="U1004" i="33"/>
  <c r="U1012" i="33"/>
  <c r="S385" i="33"/>
  <c r="U370" i="33"/>
  <c r="U141" i="33"/>
  <c r="U178" i="33"/>
  <c r="U192" i="33"/>
  <c r="U312" i="33"/>
  <c r="U734" i="33"/>
  <c r="U203" i="33"/>
  <c r="U211" i="33"/>
  <c r="U223" i="33"/>
  <c r="U36" i="33"/>
  <c r="U84" i="33"/>
  <c r="U296" i="33"/>
  <c r="U380" i="33"/>
  <c r="U387" i="33"/>
  <c r="U199" i="33"/>
  <c r="U207" i="33"/>
  <c r="U149" i="33"/>
  <c r="U8" i="33"/>
  <c r="U16" i="33"/>
  <c r="U20" i="33"/>
  <c r="U24" i="33"/>
  <c r="U31" i="33"/>
  <c r="U39" i="33"/>
  <c r="U47" i="33"/>
  <c r="U55" i="33"/>
  <c r="U63" i="33"/>
  <c r="U71" i="33"/>
  <c r="U79" i="33"/>
  <c r="U87" i="33"/>
  <c r="U95" i="33"/>
  <c r="U103" i="33"/>
  <c r="U111" i="33"/>
  <c r="U198" i="33"/>
  <c r="U210" i="33"/>
  <c r="U218" i="33"/>
  <c r="U195" i="33"/>
  <c r="U231" i="33"/>
  <c r="U233" i="33"/>
  <c r="U241" i="33"/>
  <c r="U245" i="33"/>
  <c r="U148" i="33"/>
  <c r="U255" i="33"/>
  <c r="U158" i="33"/>
  <c r="U267" i="33"/>
  <c r="U269" i="33"/>
  <c r="U277" i="33"/>
  <c r="U281" i="33"/>
  <c r="U175" i="33"/>
  <c r="U291" i="33"/>
  <c r="U326" i="33"/>
  <c r="U352" i="33"/>
  <c r="U360" i="33"/>
  <c r="U364" i="33"/>
  <c r="U390" i="33"/>
  <c r="U406" i="33"/>
  <c r="U423" i="33"/>
  <c r="U427" i="33"/>
  <c r="U431" i="33"/>
  <c r="U435" i="33"/>
  <c r="U439" i="33"/>
  <c r="U443" i="33"/>
  <c r="U447" i="33"/>
  <c r="U451" i="33"/>
  <c r="U455" i="33"/>
  <c r="U459" i="33"/>
  <c r="U463" i="33"/>
  <c r="U467" i="33"/>
  <c r="U471" i="33"/>
  <c r="U475" i="33"/>
  <c r="U580" i="33"/>
  <c r="U716" i="33"/>
  <c r="U892" i="33"/>
  <c r="U1035" i="33"/>
  <c r="U215" i="33"/>
  <c r="U219" i="33"/>
  <c r="U189" i="33"/>
  <c r="U271" i="33"/>
  <c r="U283" i="33"/>
  <c r="U34" i="33"/>
  <c r="U66" i="33"/>
  <c r="U82" i="33"/>
  <c r="U98" i="33"/>
  <c r="U258" i="33"/>
  <c r="U284" i="33"/>
  <c r="U305" i="33"/>
  <c r="U314" i="33"/>
  <c r="U318" i="33"/>
  <c r="U322" i="33"/>
  <c r="U180" i="33"/>
  <c r="U336" i="33"/>
  <c r="U125" i="33"/>
  <c r="U987" i="33"/>
  <c r="U1023" i="33"/>
  <c r="U1047" i="33"/>
  <c r="U1079" i="33"/>
  <c r="U174" i="33"/>
  <c r="U1080" i="33"/>
  <c r="U1072" i="33"/>
  <c r="U1064" i="33"/>
  <c r="U1056" i="33"/>
  <c r="U1048" i="33"/>
  <c r="U1040" i="33"/>
  <c r="U1032" i="33"/>
  <c r="U1024" i="33"/>
  <c r="U1016" i="33"/>
  <c r="U1008" i="33"/>
  <c r="U1000" i="33"/>
  <c r="U992" i="33"/>
  <c r="U984" i="33"/>
  <c r="U976" i="33"/>
  <c r="U968" i="33"/>
  <c r="U960" i="33"/>
  <c r="U944" i="33"/>
  <c r="U936" i="33"/>
  <c r="U928" i="33"/>
  <c r="U920" i="33"/>
  <c r="U912" i="33"/>
  <c r="U904" i="33"/>
  <c r="U896" i="33"/>
  <c r="U888" i="33"/>
  <c r="U880" i="33"/>
  <c r="U872" i="33"/>
  <c r="U864" i="33"/>
  <c r="U856" i="33"/>
  <c r="U848" i="33"/>
  <c r="U840" i="33"/>
  <c r="U832" i="33"/>
  <c r="U824" i="33"/>
  <c r="U816" i="33"/>
  <c r="U808" i="33"/>
  <c r="U800" i="33"/>
  <c r="U792" i="33"/>
  <c r="U784" i="33"/>
  <c r="U776" i="33"/>
  <c r="U768" i="33"/>
  <c r="U536" i="33"/>
  <c r="U479" i="33"/>
  <c r="U483" i="33"/>
  <c r="U487" i="33"/>
  <c r="U491" i="33"/>
  <c r="U495" i="33"/>
  <c r="U499" i="33"/>
  <c r="U507" i="33"/>
  <c r="U511" i="33"/>
  <c r="U515" i="33"/>
  <c r="U519" i="33"/>
  <c r="U523" i="33"/>
  <c r="U527" i="33"/>
  <c r="U531" i="33"/>
  <c r="U535" i="33"/>
  <c r="U540" i="33"/>
  <c r="U548" i="33"/>
  <c r="U556" i="33"/>
  <c r="U564" i="33"/>
  <c r="U572" i="33"/>
  <c r="U588" i="33"/>
  <c r="U596" i="33"/>
  <c r="U604" i="33"/>
  <c r="U612" i="33"/>
  <c r="U620" i="33"/>
  <c r="U628" i="33"/>
  <c r="U636" i="33"/>
  <c r="U644" i="33"/>
  <c r="U652" i="33"/>
  <c r="U660" i="33"/>
  <c r="U668" i="33"/>
  <c r="U676" i="33"/>
  <c r="U684" i="33"/>
  <c r="U692" i="33"/>
  <c r="U700" i="33"/>
  <c r="U708" i="33"/>
  <c r="U724" i="33"/>
  <c r="U732" i="33"/>
  <c r="U740" i="33"/>
  <c r="U748" i="33"/>
  <c r="U756" i="33"/>
  <c r="U764" i="33"/>
  <c r="U772" i="33"/>
  <c r="U780" i="33"/>
  <c r="U788" i="33"/>
  <c r="U796" i="33"/>
  <c r="U804" i="33"/>
  <c r="U812" i="33"/>
  <c r="U820" i="33"/>
  <c r="U828" i="33"/>
  <c r="U836" i="33"/>
  <c r="U844" i="33"/>
  <c r="U852" i="33"/>
  <c r="U860" i="33"/>
  <c r="U868" i="33"/>
  <c r="U876" i="33"/>
  <c r="U884" i="33"/>
  <c r="U900" i="33"/>
  <c r="U908" i="33"/>
  <c r="U916" i="33"/>
  <c r="U924" i="33"/>
  <c r="U932" i="33"/>
  <c r="U940" i="33"/>
  <c r="U948" i="33"/>
  <c r="U956" i="33"/>
  <c r="U972" i="33"/>
  <c r="U980" i="33"/>
  <c r="U988" i="33"/>
  <c r="U996" i="33"/>
  <c r="U1003" i="33"/>
  <c r="U1007" i="33"/>
  <c r="U1011" i="33"/>
  <c r="U1015" i="33"/>
  <c r="U1019" i="33"/>
  <c r="U1027" i="33"/>
  <c r="U1043" i="33"/>
  <c r="U1051" i="33"/>
  <c r="U1059" i="33"/>
  <c r="U1067" i="33"/>
  <c r="U1075" i="33"/>
  <c r="U1083" i="33"/>
  <c r="S192" i="33"/>
  <c r="U355" i="33"/>
  <c r="U144" i="33"/>
  <c r="U374" i="33"/>
  <c r="U145" i="33"/>
  <c r="U399" i="33"/>
  <c r="U404" i="33"/>
  <c r="U414" i="33"/>
  <c r="U419" i="33"/>
  <c r="U543" i="33"/>
  <c r="U551" i="33"/>
  <c r="U559" i="33"/>
  <c r="U567" i="33"/>
  <c r="U583" i="33"/>
  <c r="U599" i="33"/>
  <c r="U607" i="33"/>
  <c r="U623" i="33"/>
  <c r="U631" i="33"/>
  <c r="U639" i="33"/>
  <c r="U655" i="33"/>
  <c r="U671" i="33"/>
  <c r="U687" i="33"/>
  <c r="U695" i="33"/>
  <c r="U703" i="33"/>
  <c r="U719" i="33"/>
  <c r="U727" i="33"/>
  <c r="U751" i="33"/>
  <c r="U759" i="33"/>
  <c r="U767" i="33"/>
  <c r="U791" i="33"/>
  <c r="U799" i="33"/>
  <c r="U823" i="33"/>
  <c r="U831" i="33"/>
  <c r="U847" i="33"/>
  <c r="U855" i="33"/>
  <c r="U863" i="33"/>
  <c r="U887" i="33"/>
  <c r="U895" i="33"/>
  <c r="U911" i="33"/>
  <c r="U927" i="33"/>
  <c r="U943" i="33"/>
  <c r="U951" i="33"/>
  <c r="U959" i="33"/>
  <c r="U975" i="33"/>
  <c r="U983" i="33"/>
  <c r="U1022" i="33"/>
  <c r="U1030" i="33"/>
  <c r="U1038" i="33"/>
  <c r="U1046" i="33"/>
  <c r="U1054" i="33"/>
  <c r="U1062" i="33"/>
  <c r="U1070" i="33"/>
  <c r="U1078" i="33"/>
  <c r="U1086" i="33"/>
  <c r="U184" i="33"/>
  <c r="U330" i="33"/>
  <c r="U674" i="33"/>
  <c r="U901" i="33"/>
  <c r="U1028" i="33"/>
  <c r="U1044" i="33"/>
  <c r="U1060" i="33"/>
  <c r="U1076" i="33"/>
  <c r="U142" i="33"/>
  <c r="U154" i="33"/>
  <c r="U1009" i="33"/>
  <c r="U1001" i="33"/>
  <c r="U993" i="33"/>
  <c r="U985" i="33"/>
  <c r="U977" i="33"/>
  <c r="U969" i="33"/>
  <c r="U961" i="33"/>
  <c r="U953" i="33"/>
  <c r="U945" i="33"/>
  <c r="U937" i="33"/>
  <c r="U929" i="33"/>
  <c r="U921" i="33"/>
  <c r="U913" i="33"/>
  <c r="U905" i="33"/>
  <c r="U897" i="33"/>
  <c r="U889" i="33"/>
  <c r="U881" i="33"/>
  <c r="U873" i="33"/>
  <c r="U865" i="33"/>
  <c r="U857" i="33"/>
  <c r="U849" i="33"/>
  <c r="U841" i="33"/>
  <c r="U833" i="33"/>
  <c r="U825" i="33"/>
  <c r="U817" i="33"/>
  <c r="U809" i="33"/>
  <c r="U801" i="33"/>
  <c r="U793" i="33"/>
  <c r="U785" i="33"/>
  <c r="U777" i="33"/>
  <c r="U769" i="33"/>
  <c r="U761" i="33"/>
  <c r="U753" i="33"/>
  <c r="U745" i="33"/>
  <c r="U737" i="33"/>
  <c r="U729" i="33"/>
  <c r="U721" i="33"/>
  <c r="U713" i="33"/>
  <c r="U705" i="33"/>
  <c r="U697" i="33"/>
  <c r="U689" i="33"/>
  <c r="U681" i="33"/>
  <c r="U633" i="33"/>
  <c r="U367" i="33"/>
  <c r="U3" i="33"/>
  <c r="U7" i="33"/>
  <c r="U11" i="33"/>
  <c r="U15" i="33"/>
  <c r="U19" i="33"/>
  <c r="U23" i="33"/>
  <c r="U29" i="33"/>
  <c r="U45" i="33"/>
  <c r="U93" i="33"/>
  <c r="U101" i="33"/>
  <c r="U109" i="33"/>
  <c r="U172" i="33"/>
  <c r="U150" i="33"/>
  <c r="U339" i="33"/>
  <c r="U343" i="33"/>
  <c r="U350" i="33"/>
  <c r="U358" i="33"/>
  <c r="U362" i="33"/>
  <c r="U381" i="33"/>
  <c r="U388" i="33"/>
  <c r="U426" i="33"/>
  <c r="U442" i="33"/>
  <c r="U18" i="33"/>
  <c r="U51" i="33"/>
  <c r="U59" i="33"/>
  <c r="U67" i="33"/>
  <c r="U75" i="33"/>
  <c r="U83" i="33"/>
  <c r="U91" i="33"/>
  <c r="U99" i="33"/>
  <c r="U107" i="33"/>
  <c r="U115" i="33"/>
  <c r="U200" i="33"/>
  <c r="U208" i="33"/>
  <c r="U216" i="33"/>
  <c r="U224" i="33"/>
  <c r="U227" i="33"/>
  <c r="U182" i="33"/>
  <c r="U237" i="33"/>
  <c r="U153" i="33"/>
  <c r="U249" i="33"/>
  <c r="U251" i="33"/>
  <c r="U259" i="33"/>
  <c r="U263" i="33"/>
  <c r="U170" i="33"/>
  <c r="U273" i="33"/>
  <c r="U171" i="33"/>
  <c r="U285" i="33"/>
  <c r="U287" i="33"/>
  <c r="U295" i="33"/>
  <c r="U196" i="33"/>
  <c r="U155" i="33"/>
  <c r="U157" i="33"/>
  <c r="U356" i="33"/>
  <c r="U130" i="33"/>
  <c r="U119" i="33"/>
  <c r="U429" i="33"/>
  <c r="U437" i="33"/>
  <c r="U10" i="33"/>
  <c r="U244" i="33"/>
  <c r="U126" i="33"/>
  <c r="U316" i="33"/>
  <c r="U351" i="33"/>
  <c r="U363" i="33"/>
  <c r="U6" i="33"/>
  <c r="U27" i="33"/>
  <c r="U35" i="33"/>
  <c r="U43" i="33"/>
  <c r="U2" i="33"/>
  <c r="U396" i="33"/>
  <c r="U422" i="33"/>
  <c r="U430" i="33"/>
  <c r="U434" i="33"/>
  <c r="U438" i="33"/>
  <c r="U446" i="33"/>
  <c r="U450" i="33"/>
  <c r="U454" i="33"/>
  <c r="U458" i="33"/>
  <c r="U462" i="33"/>
  <c r="U466" i="33"/>
  <c r="U470" i="33"/>
  <c r="U474" i="33"/>
  <c r="U478" i="33"/>
  <c r="U482" i="33"/>
  <c r="U494" i="33"/>
  <c r="U498" i="33"/>
  <c r="U506" i="33"/>
  <c r="U510" i="33"/>
  <c r="U514" i="33"/>
  <c r="U522" i="33"/>
  <c r="U526" i="33"/>
  <c r="U530" i="33"/>
  <c r="U538" i="33"/>
  <c r="U546" i="33"/>
  <c r="U554" i="33"/>
  <c r="U570" i="33"/>
  <c r="U578" i="33"/>
  <c r="U586" i="33"/>
  <c r="U594" i="33"/>
  <c r="U602" i="33"/>
  <c r="U610" i="33"/>
  <c r="U618" i="33"/>
  <c r="U626" i="33"/>
  <c r="U634" i="33"/>
  <c r="U642" i="33"/>
  <c r="U650" i="33"/>
  <c r="U666" i="33"/>
  <c r="U682" i="33"/>
  <c r="U690" i="33"/>
  <c r="U698" i="33"/>
  <c r="U706" i="33"/>
  <c r="U714" i="33"/>
  <c r="U722" i="33"/>
  <c r="U730" i="33"/>
  <c r="U738" i="33"/>
  <c r="U746" i="33"/>
  <c r="U754" i="33"/>
  <c r="U762" i="33"/>
  <c r="U770" i="33"/>
  <c r="U786" i="33"/>
  <c r="U802" i="33"/>
  <c r="U810" i="33"/>
  <c r="U818" i="33"/>
  <c r="U842" i="33"/>
  <c r="U850" i="33"/>
  <c r="U858" i="33"/>
  <c r="U866" i="33"/>
  <c r="U882" i="33"/>
  <c r="U898" i="33"/>
  <c r="U906" i="33"/>
  <c r="U914" i="33"/>
  <c r="U922" i="33"/>
  <c r="U938" i="33"/>
  <c r="U946" i="33"/>
  <c r="U954" i="33"/>
  <c r="U978" i="33"/>
  <c r="U994" i="33"/>
  <c r="U286" i="33"/>
  <c r="U131" i="33"/>
  <c r="U121" i="33"/>
  <c r="U236" i="33"/>
  <c r="R1049" i="33"/>
  <c r="U1049" i="33"/>
  <c r="U673" i="33"/>
  <c r="U665" i="33"/>
  <c r="U657" i="33"/>
  <c r="U649" i="33"/>
  <c r="U641" i="33"/>
  <c r="U625" i="33"/>
  <c r="U617" i="33"/>
  <c r="U609" i="33"/>
  <c r="U601" i="33"/>
  <c r="U593" i="33"/>
  <c r="U585" i="33"/>
  <c r="U577" i="33"/>
  <c r="U569" i="33"/>
  <c r="U561" i="33"/>
  <c r="U553" i="33"/>
  <c r="U545" i="33"/>
  <c r="U537" i="33"/>
  <c r="U529" i="33"/>
  <c r="U521" i="33"/>
  <c r="U513" i="33"/>
  <c r="U505" i="33"/>
  <c r="U497" i="33"/>
  <c r="U489" i="33"/>
  <c r="U481" i="33"/>
  <c r="U392" i="33"/>
  <c r="U179" i="33"/>
  <c r="U377" i="33"/>
  <c r="U138" i="33"/>
  <c r="U168" i="33"/>
  <c r="U345" i="33"/>
  <c r="U333" i="33"/>
  <c r="U188" i="33"/>
  <c r="U310" i="33"/>
  <c r="U293" i="33"/>
  <c r="U261" i="33"/>
  <c r="U122" i="33"/>
  <c r="U205" i="33"/>
  <c r="U375" i="33"/>
  <c r="U379" i="33"/>
  <c r="U386" i="33"/>
  <c r="U394" i="33"/>
  <c r="U410" i="33"/>
  <c r="U415" i="33"/>
  <c r="U420" i="33"/>
  <c r="U501" i="33"/>
  <c r="U760" i="33"/>
  <c r="U752" i="33"/>
  <c r="U744" i="33"/>
  <c r="U736" i="33"/>
  <c r="U728" i="33"/>
  <c r="U720" i="33"/>
  <c r="U712" i="33"/>
  <c r="U704" i="33"/>
  <c r="U696" i="33"/>
  <c r="U688" i="33"/>
  <c r="U680" i="33"/>
  <c r="U672" i="33"/>
  <c r="U664" i="33"/>
  <c r="U656" i="33"/>
  <c r="U648" i="33"/>
  <c r="U640" i="33"/>
  <c r="U632" i="33"/>
  <c r="U624" i="33"/>
  <c r="U616" i="33"/>
  <c r="U608" i="33"/>
  <c r="U600" i="33"/>
  <c r="U592" i="33"/>
  <c r="U584" i="33"/>
  <c r="U576" i="33"/>
  <c r="U568" i="33"/>
  <c r="U560" i="33"/>
  <c r="U552" i="33"/>
  <c r="U544" i="33"/>
  <c r="U528" i="33"/>
  <c r="U520" i="33"/>
  <c r="U512" i="33"/>
  <c r="U504" i="33"/>
  <c r="U496" i="33"/>
  <c r="U488" i="33"/>
  <c r="U480" i="33"/>
  <c r="U464" i="33"/>
  <c r="U456" i="33"/>
  <c r="U448" i="33"/>
  <c r="U440" i="33"/>
  <c r="U432" i="33"/>
  <c r="U408" i="33"/>
  <c r="U376" i="33"/>
  <c r="U117" i="33"/>
  <c r="U344" i="33"/>
  <c r="U278" i="33"/>
  <c r="U169" i="33"/>
  <c r="U234" i="33"/>
  <c r="U176" i="33"/>
  <c r="U38" i="33"/>
  <c r="U46" i="33"/>
  <c r="U54" i="33"/>
  <c r="U70" i="33"/>
  <c r="U102" i="33"/>
  <c r="U191" i="33"/>
  <c r="U232" i="33"/>
  <c r="U254" i="33"/>
  <c r="U266" i="33"/>
  <c r="U140" i="33"/>
  <c r="U299" i="33"/>
  <c r="U303" i="33"/>
  <c r="U307" i="33"/>
  <c r="U320" i="33"/>
  <c r="U324" i="33"/>
  <c r="U359" i="33"/>
  <c r="U378" i="33"/>
  <c r="U382" i="33"/>
  <c r="U389" i="33"/>
  <c r="U397" i="33"/>
  <c r="U405" i="33"/>
  <c r="U766" i="33"/>
  <c r="S766" i="33"/>
  <c r="U28" i="33"/>
  <c r="U52" i="33"/>
  <c r="U100" i="33"/>
  <c r="U228" i="33"/>
  <c r="U151" i="33"/>
  <c r="U238" i="33"/>
  <c r="U137" i="33"/>
  <c r="U162" i="33"/>
  <c r="U252" i="33"/>
  <c r="U260" i="33"/>
  <c r="U264" i="33"/>
  <c r="U132" i="33"/>
  <c r="U274" i="33"/>
  <c r="U165" i="33"/>
  <c r="U177" i="33"/>
  <c r="U288" i="33"/>
  <c r="U298" i="33"/>
  <c r="U302" i="33"/>
  <c r="U306" i="33"/>
  <c r="U315" i="33"/>
  <c r="U319" i="33"/>
  <c r="U323" i="33"/>
  <c r="U167" i="33"/>
  <c r="U338" i="33"/>
  <c r="U156" i="33"/>
  <c r="U395" i="33"/>
  <c r="U411" i="33"/>
  <c r="U421" i="33"/>
  <c r="U702" i="33"/>
  <c r="U710" i="33"/>
  <c r="U718" i="33"/>
  <c r="U726" i="33"/>
  <c r="U750" i="33"/>
  <c r="U758" i="33"/>
  <c r="U787" i="33"/>
  <c r="U795" i="33"/>
  <c r="U843" i="33"/>
  <c r="U859" i="33"/>
  <c r="U907" i="33"/>
  <c r="U931" i="33"/>
  <c r="U979" i="33"/>
  <c r="U1082" i="33"/>
  <c r="U186" i="33"/>
  <c r="U385" i="33"/>
  <c r="U294" i="33"/>
  <c r="U272" i="33"/>
  <c r="U128" i="33"/>
  <c r="U262" i="33"/>
  <c r="U250" i="33"/>
  <c r="U248" i="33"/>
  <c r="U143" i="33"/>
  <c r="U226" i="33"/>
  <c r="U222" i="33"/>
  <c r="U214" i="33"/>
  <c r="U206" i="33"/>
  <c r="U110" i="33"/>
  <c r="U465" i="33"/>
  <c r="U457" i="33"/>
  <c r="U449" i="33"/>
  <c r="U441" i="33"/>
  <c r="U433" i="33"/>
  <c r="U425" i="33"/>
  <c r="R417" i="33"/>
  <c r="U409" i="33"/>
  <c r="U401" i="33"/>
  <c r="U369" i="33"/>
  <c r="U341" i="33"/>
  <c r="U331" i="33"/>
  <c r="U146" i="33"/>
  <c r="U190" i="33"/>
  <c r="U123" i="33"/>
  <c r="U257" i="33"/>
  <c r="U247" i="33"/>
  <c r="U235" i="33"/>
  <c r="U225" i="33"/>
  <c r="U221" i="33"/>
  <c r="U213" i="33"/>
  <c r="U197" i="33"/>
  <c r="U61" i="33"/>
  <c r="U37" i="33"/>
  <c r="U424" i="33"/>
  <c r="U416" i="33"/>
  <c r="U400" i="33"/>
  <c r="U391" i="33"/>
  <c r="U166" i="33"/>
  <c r="U368" i="33"/>
  <c r="U366" i="33"/>
  <c r="U354" i="33"/>
  <c r="U129" i="33"/>
  <c r="U340" i="33"/>
  <c r="U332" i="33"/>
  <c r="U181" i="33"/>
  <c r="U317" i="33"/>
  <c r="U309" i="33"/>
  <c r="U301" i="33"/>
  <c r="U292" i="33"/>
  <c r="U152" i="33"/>
  <c r="U282" i="33"/>
  <c r="U133" i="33"/>
  <c r="U256" i="33"/>
  <c r="U136" i="33"/>
  <c r="U242" i="33"/>
  <c r="U220" i="33"/>
  <c r="U212" i="33"/>
  <c r="U204" i="33"/>
  <c r="U116" i="33"/>
  <c r="U108" i="33"/>
  <c r="U92" i="33"/>
  <c r="U826" i="33"/>
  <c r="U874" i="33"/>
  <c r="U890" i="33"/>
  <c r="U962" i="33"/>
  <c r="U1006" i="33"/>
  <c r="U1010" i="33"/>
  <c r="U1014" i="33"/>
  <c r="S179" i="33"/>
  <c r="U308" i="33"/>
  <c r="U1063" i="33"/>
  <c r="U1039" i="33"/>
  <c r="U1031" i="33"/>
  <c r="U999" i="33"/>
  <c r="U991" i="33"/>
  <c r="U967" i="33"/>
  <c r="U935" i="33"/>
  <c r="U919" i="33"/>
  <c r="U783" i="33"/>
  <c r="U735" i="33"/>
  <c r="U663" i="33"/>
  <c r="U591" i="33"/>
  <c r="U1020" i="33"/>
  <c r="U1068" i="33"/>
  <c r="U276" i="33"/>
  <c r="U74" i="33"/>
  <c r="U1085" i="33"/>
  <c r="U1077" i="33"/>
  <c r="U1069" i="33"/>
  <c r="U1061" i="33"/>
  <c r="U1053" i="33"/>
  <c r="U1045" i="33"/>
  <c r="U1037" i="33"/>
  <c r="U1029" i="33"/>
  <c r="U1021" i="33"/>
  <c r="U1013" i="33"/>
  <c r="U1005" i="33"/>
  <c r="U997" i="33"/>
  <c r="U989" i="33"/>
  <c r="U981" i="33"/>
  <c r="U973" i="33"/>
  <c r="U965" i="33"/>
  <c r="U957" i="33"/>
  <c r="U949" i="33"/>
  <c r="U941" i="33"/>
  <c r="U933" i="33"/>
  <c r="U925" i="33"/>
  <c r="U917" i="33"/>
  <c r="U909" i="33"/>
  <c r="U893" i="33"/>
  <c r="U557" i="33"/>
  <c r="U94" i="33"/>
  <c r="U86" i="33"/>
  <c r="U78" i="33"/>
  <c r="U62" i="33"/>
  <c r="U30" i="33"/>
  <c r="U22" i="33"/>
  <c r="U14" i="33"/>
  <c r="U85" i="33"/>
  <c r="U77" i="33"/>
  <c r="U69" i="33"/>
  <c r="U53" i="33"/>
  <c r="U21" i="33"/>
  <c r="U13" i="33"/>
  <c r="U5" i="33"/>
  <c r="U76" i="33"/>
  <c r="U68" i="33"/>
  <c r="U60" i="33"/>
  <c r="U44" i="33"/>
  <c r="U12" i="33"/>
  <c r="U4" i="33"/>
  <c r="U903" i="33"/>
  <c r="U871" i="33"/>
  <c r="U839" i="33"/>
  <c r="U807" i="33"/>
  <c r="U775" i="33"/>
  <c r="U743" i="33"/>
  <c r="U711" i="33"/>
  <c r="U679" i="33"/>
  <c r="U647" i="33"/>
  <c r="U615" i="33"/>
  <c r="U575" i="33"/>
  <c r="U139" i="33"/>
  <c r="U124" i="33"/>
  <c r="U329" i="33"/>
  <c r="U290" i="33"/>
  <c r="U280" i="33"/>
  <c r="U268" i="33"/>
  <c r="U127" i="33"/>
  <c r="U240" i="33"/>
  <c r="U230" i="33"/>
  <c r="U202" i="33"/>
  <c r="U114" i="33"/>
  <c r="U106" i="33"/>
  <c r="U90" i="33"/>
  <c r="U58" i="33"/>
  <c r="U50" i="33"/>
  <c r="U42" i="33"/>
  <c r="U26" i="33"/>
  <c r="U885" i="33"/>
  <c r="U877" i="33"/>
  <c r="U869" i="33"/>
  <c r="U861" i="33"/>
  <c r="U853" i="33"/>
  <c r="U845" i="33"/>
  <c r="U829" i="33"/>
  <c r="U821" i="33"/>
  <c r="U813" i="33"/>
  <c r="U805" i="33"/>
  <c r="U797" i="33"/>
  <c r="U789" i="33"/>
  <c r="U781" i="33"/>
  <c r="U765" i="33"/>
  <c r="U757" i="33"/>
  <c r="U749" i="33"/>
  <c r="U733" i="33"/>
  <c r="U725" i="33"/>
  <c r="U717" i="33"/>
  <c r="U709" i="33"/>
  <c r="U701" i="33"/>
  <c r="U693" i="33"/>
  <c r="U685" i="33"/>
  <c r="U677" i="33"/>
  <c r="U669" i="33"/>
  <c r="U661" i="33"/>
  <c r="U653" i="33"/>
  <c r="U637" i="33"/>
  <c r="U629" i="33"/>
  <c r="U621" i="33"/>
  <c r="U613" i="33"/>
  <c r="U605" i="33"/>
  <c r="U597" i="33"/>
  <c r="U589" i="33"/>
  <c r="U581" i="33"/>
  <c r="U573" i="33"/>
  <c r="U541" i="33"/>
  <c r="U533" i="33"/>
  <c r="U525" i="33"/>
  <c r="U517" i="33"/>
  <c r="U509" i="33"/>
  <c r="U493" i="33"/>
  <c r="U485" i="33"/>
  <c r="U477" i="33"/>
  <c r="U469" i="33"/>
  <c r="U461" i="33"/>
  <c r="U453" i="33"/>
  <c r="U445" i="33"/>
  <c r="U349" i="33"/>
  <c r="U337" i="33"/>
  <c r="U383" i="33"/>
  <c r="U193" i="33"/>
  <c r="U371" i="33"/>
  <c r="U118" i="33"/>
  <c r="U361" i="33"/>
  <c r="U357" i="33"/>
  <c r="U161" i="33"/>
  <c r="U347" i="33"/>
  <c r="U147" i="33"/>
  <c r="U335" i="33"/>
  <c r="U185" i="33"/>
  <c r="U325" i="33"/>
  <c r="U159" i="33"/>
  <c r="U393" i="33"/>
  <c r="U289" i="33"/>
  <c r="U134" i="33"/>
  <c r="U279" i="33"/>
  <c r="U275" i="33"/>
  <c r="U160" i="33"/>
  <c r="U265" i="33"/>
  <c r="U163" i="33"/>
  <c r="U253" i="33"/>
  <c r="U120" i="33"/>
  <c r="U243" i="33"/>
  <c r="U239" i="33"/>
  <c r="U135" i="33"/>
  <c r="U229" i="33"/>
  <c r="U194" i="33"/>
  <c r="U217" i="33"/>
  <c r="U209" i="33"/>
  <c r="U201" i="33"/>
  <c r="U113" i="33"/>
  <c r="U105" i="33"/>
  <c r="U97" i="33"/>
  <c r="U89" i="33"/>
  <c r="U81" i="33"/>
  <c r="U73" i="33"/>
  <c r="U65" i="33"/>
  <c r="U57" i="33"/>
  <c r="U49" i="33"/>
  <c r="U41" i="33"/>
  <c r="U33" i="33"/>
  <c r="U25" i="33"/>
  <c r="U17" i="33"/>
  <c r="U9" i="33"/>
  <c r="V617" i="33"/>
  <c r="U417" i="33"/>
  <c r="S185" i="33"/>
  <c r="R185" i="33"/>
  <c r="T185" i="33" s="1"/>
  <c r="V187" i="33"/>
  <c r="R66" i="1"/>
  <c r="R788" i="1"/>
  <c r="U621" i="1"/>
  <c r="U613" i="1"/>
  <c r="U605" i="1"/>
  <c r="U597" i="1"/>
  <c r="U589" i="1"/>
  <c r="U581" i="1"/>
  <c r="U573" i="1"/>
  <c r="U565" i="1"/>
  <c r="U557" i="1"/>
  <c r="U549" i="1"/>
  <c r="U541" i="1"/>
  <c r="U533" i="1"/>
  <c r="U525" i="1"/>
  <c r="U517" i="1"/>
  <c r="U509" i="1"/>
  <c r="U501" i="1"/>
  <c r="U493" i="1"/>
  <c r="U485" i="1"/>
  <c r="U477" i="1"/>
  <c r="U469" i="1"/>
  <c r="U461" i="1"/>
  <c r="U453" i="1"/>
  <c r="U445" i="1"/>
  <c r="U437" i="1"/>
  <c r="U429" i="1"/>
  <c r="U421" i="1"/>
  <c r="U413" i="1"/>
  <c r="U405" i="1"/>
  <c r="U397" i="1"/>
  <c r="U389" i="1"/>
  <c r="U381" i="1"/>
  <c r="U373" i="1"/>
  <c r="U365" i="1"/>
  <c r="U357" i="1"/>
  <c r="U349" i="1"/>
  <c r="U341" i="1"/>
  <c r="U333" i="1"/>
  <c r="U325" i="1"/>
  <c r="U317" i="1"/>
  <c r="U309" i="1"/>
  <c r="U301" i="1"/>
  <c r="U293" i="1"/>
  <c r="U285" i="1"/>
  <c r="U277" i="1"/>
  <c r="U269" i="1"/>
  <c r="U261" i="1"/>
  <c r="U237" i="1"/>
  <c r="U242" i="1"/>
  <c r="U233" i="1"/>
  <c r="U218" i="1"/>
  <c r="U224" i="1"/>
  <c r="U248" i="1"/>
  <c r="U254" i="1"/>
  <c r="U197" i="1"/>
  <c r="U189" i="1"/>
  <c r="U181" i="1"/>
  <c r="U173" i="1"/>
  <c r="U165" i="1"/>
  <c r="U157" i="1"/>
  <c r="U149" i="1"/>
  <c r="U141" i="1"/>
  <c r="U133" i="1"/>
  <c r="U125" i="1"/>
  <c r="U117" i="1"/>
  <c r="U109" i="1"/>
  <c r="U101" i="1"/>
  <c r="U93" i="1"/>
  <c r="U85" i="1"/>
  <c r="U77" i="1"/>
  <c r="U69" i="1"/>
  <c r="U61" i="1"/>
  <c r="U53" i="1"/>
  <c r="U45" i="1"/>
  <c r="U37" i="1"/>
  <c r="U29" i="1"/>
  <c r="R767" i="33"/>
  <c r="S773" i="33"/>
  <c r="R823" i="33"/>
  <c r="R845" i="33"/>
  <c r="R899" i="33"/>
  <c r="S923" i="33"/>
  <c r="R925" i="33"/>
  <c r="R929" i="33"/>
  <c r="R385" i="33"/>
  <c r="S118" i="33"/>
  <c r="V458" i="33"/>
  <c r="R650" i="33"/>
  <c r="V664" i="33"/>
  <c r="R666" i="33"/>
  <c r="S367" i="33"/>
  <c r="R145" i="33"/>
  <c r="R722" i="33"/>
  <c r="U920" i="1"/>
  <c r="U912" i="1"/>
  <c r="U904" i="1"/>
  <c r="U896" i="1"/>
  <c r="U888" i="1"/>
  <c r="U880" i="1"/>
  <c r="U872" i="1"/>
  <c r="U864" i="1"/>
  <c r="U856" i="1"/>
  <c r="U848" i="1"/>
  <c r="U840" i="1"/>
  <c r="U832" i="1"/>
  <c r="U824" i="1"/>
  <c r="U816" i="1"/>
  <c r="U808" i="1"/>
  <c r="U800" i="1"/>
  <c r="U792" i="1"/>
  <c r="U784" i="1"/>
  <c r="U776" i="1"/>
  <c r="U768" i="1"/>
  <c r="U760" i="1"/>
  <c r="U752" i="1"/>
  <c r="U744" i="1"/>
  <c r="U736" i="1"/>
  <c r="U728" i="1"/>
  <c r="U720" i="1"/>
  <c r="U712" i="1"/>
  <c r="U704" i="1"/>
  <c r="U696" i="1"/>
  <c r="U688" i="1"/>
  <c r="U680" i="1"/>
  <c r="U672" i="1"/>
  <c r="U664" i="1"/>
  <c r="U656" i="1"/>
  <c r="U648" i="1"/>
  <c r="U640" i="1"/>
  <c r="U632" i="1"/>
  <c r="U624" i="1"/>
  <c r="U616" i="1"/>
  <c r="U608" i="1"/>
  <c r="U600" i="1"/>
  <c r="U592" i="1"/>
  <c r="U576" i="1"/>
  <c r="U568" i="1"/>
  <c r="U560" i="1"/>
  <c r="U552" i="1"/>
  <c r="U544" i="1"/>
  <c r="U536" i="1"/>
  <c r="U528" i="1"/>
  <c r="U512" i="1"/>
  <c r="U504" i="1"/>
  <c r="U496" i="1"/>
  <c r="U488" i="1"/>
  <c r="U480" i="1"/>
  <c r="U472" i="1"/>
  <c r="U464" i="1"/>
  <c r="U456" i="1"/>
  <c r="U448" i="1"/>
  <c r="U440" i="1"/>
  <c r="U432" i="1"/>
  <c r="U424" i="1"/>
  <c r="U416" i="1"/>
  <c r="U408" i="1"/>
  <c r="U400" i="1"/>
  <c r="U384" i="1"/>
  <c r="U376" i="1"/>
  <c r="U344" i="1"/>
  <c r="U320" i="1"/>
  <c r="U304" i="1"/>
  <c r="U296" i="1"/>
  <c r="U288" i="1"/>
  <c r="U272" i="1"/>
  <c r="U264" i="1"/>
  <c r="U215" i="1"/>
  <c r="U144" i="1"/>
  <c r="U136" i="1"/>
  <c r="U128" i="1"/>
  <c r="U120" i="1"/>
  <c r="S166" i="33"/>
  <c r="V308" i="33"/>
  <c r="U983" i="1"/>
  <c r="U975" i="1"/>
  <c r="U935" i="1"/>
  <c r="U927" i="1"/>
  <c r="U919" i="1"/>
  <c r="U911" i="1"/>
  <c r="U871" i="1"/>
  <c r="U863" i="1"/>
  <c r="U855" i="1"/>
  <c r="U847" i="1"/>
  <c r="U607" i="1"/>
  <c r="U511" i="1"/>
  <c r="U503" i="1"/>
  <c r="U495" i="1"/>
  <c r="U487" i="1"/>
  <c r="U479" i="1"/>
  <c r="U471" i="1"/>
  <c r="U463" i="1"/>
  <c r="U455" i="1"/>
  <c r="U447" i="1"/>
  <c r="U439" i="1"/>
  <c r="U431" i="1"/>
  <c r="U423" i="1"/>
  <c r="U415" i="1"/>
  <c r="U407" i="1"/>
  <c r="U399" i="1"/>
  <c r="U375" i="1"/>
  <c r="U367" i="1"/>
  <c r="U351" i="1"/>
  <c r="U279" i="1"/>
  <c r="U271" i="1"/>
  <c r="U263" i="1"/>
  <c r="U183" i="1"/>
  <c r="U143" i="1"/>
  <c r="U135" i="1"/>
  <c r="U127" i="1"/>
  <c r="U119" i="1"/>
  <c r="U111" i="1"/>
  <c r="U63" i="1"/>
  <c r="U47" i="1"/>
  <c r="R663" i="33"/>
  <c r="R766" i="33"/>
  <c r="T766" i="33" s="1"/>
  <c r="S154" i="33"/>
  <c r="U534" i="1"/>
  <c r="U518" i="1"/>
  <c r="U510" i="1"/>
  <c r="U502" i="1"/>
  <c r="U494" i="1"/>
  <c r="U486" i="1"/>
  <c r="U478" i="1"/>
  <c r="U470" i="1"/>
  <c r="U462" i="1"/>
  <c r="U454" i="1"/>
  <c r="U446" i="1"/>
  <c r="U438" i="1"/>
  <c r="U430" i="1"/>
  <c r="U422" i="1"/>
  <c r="U414" i="1"/>
  <c r="U406" i="1"/>
  <c r="U398" i="1"/>
  <c r="U374" i="1"/>
  <c r="U350" i="1"/>
  <c r="U294" i="1"/>
  <c r="U286" i="1"/>
  <c r="U278" i="1"/>
  <c r="U270" i="1"/>
  <c r="U262" i="1"/>
  <c r="U251" i="1"/>
  <c r="U209" i="1"/>
  <c r="U182" i="1"/>
  <c r="U166" i="1"/>
  <c r="U142" i="1"/>
  <c r="U134" i="1"/>
  <c r="U126" i="1"/>
  <c r="U118" i="1"/>
  <c r="U102" i="1"/>
  <c r="U70" i="1"/>
  <c r="R759" i="33"/>
  <c r="S770" i="33"/>
  <c r="V886" i="33"/>
  <c r="S898" i="33"/>
  <c r="S331" i="33"/>
  <c r="T331" i="33" s="1"/>
  <c r="S330" i="33"/>
  <c r="R1026" i="33"/>
  <c r="R1030" i="33"/>
  <c r="R1034" i="33"/>
  <c r="R192" i="33"/>
  <c r="T192" i="33" s="1"/>
  <c r="R184" i="33"/>
  <c r="R129" i="33"/>
  <c r="S142" i="33"/>
  <c r="R124" i="33"/>
  <c r="S348" i="33"/>
  <c r="S107" i="33"/>
  <c r="S115" i="33"/>
  <c r="V452" i="33"/>
  <c r="R687" i="33"/>
  <c r="R697" i="33"/>
  <c r="S846" i="33"/>
  <c r="S968" i="33"/>
  <c r="S1034" i="33"/>
  <c r="R154" i="33"/>
  <c r="S329" i="33"/>
  <c r="V310" i="33"/>
  <c r="V109" i="33"/>
  <c r="S129" i="33"/>
  <c r="V487" i="33"/>
  <c r="R726" i="33"/>
  <c r="R367" i="33"/>
  <c r="V490" i="33"/>
  <c r="V5" i="33"/>
  <c r="R70" i="33"/>
  <c r="S74" i="33"/>
  <c r="R292" i="33"/>
  <c r="V294" i="33"/>
  <c r="T385" i="33"/>
  <c r="R174" i="33"/>
  <c r="R186" i="33"/>
  <c r="S174" i="33"/>
  <c r="S186" i="33"/>
  <c r="S349" i="33"/>
  <c r="V311" i="33"/>
  <c r="R166" i="33"/>
  <c r="R179" i="33"/>
  <c r="S164" i="33"/>
  <c r="R142" i="33"/>
  <c r="R118" i="33"/>
  <c r="S184" i="33"/>
  <c r="R164" i="33"/>
  <c r="R349" i="33"/>
  <c r="S124" i="33"/>
  <c r="R348" i="33"/>
  <c r="R330" i="33"/>
  <c r="R329" i="33"/>
  <c r="R369" i="33"/>
  <c r="V119" i="33"/>
  <c r="V129" i="33"/>
  <c r="V312" i="33"/>
  <c r="S91" i="33"/>
  <c r="V200" i="33"/>
  <c r="V217" i="33"/>
  <c r="V225" i="33"/>
  <c r="S267" i="33"/>
  <c r="V463" i="33"/>
  <c r="S685" i="33"/>
  <c r="V825" i="33"/>
  <c r="R63" i="33"/>
  <c r="R906" i="33"/>
  <c r="S944" i="33"/>
  <c r="S948" i="33"/>
  <c r="S1058" i="33"/>
  <c r="S1062" i="33"/>
  <c r="V185" i="33"/>
  <c r="V309" i="33"/>
  <c r="R849" i="33"/>
  <c r="R873" i="33"/>
  <c r="R877" i="33"/>
  <c r="R891" i="33"/>
  <c r="V893" i="33"/>
  <c r="V192" i="33"/>
  <c r="R614" i="33"/>
  <c r="R642" i="33"/>
  <c r="R646" i="33"/>
  <c r="S145" i="33"/>
  <c r="S678" i="33"/>
  <c r="S727" i="33"/>
  <c r="S749" i="33"/>
  <c r="V753" i="33"/>
  <c r="S757" i="33"/>
  <c r="S849" i="33"/>
  <c r="R978" i="33"/>
  <c r="V124" i="33"/>
  <c r="R541" i="33"/>
  <c r="V549" i="33"/>
  <c r="R686" i="33"/>
  <c r="V700" i="33"/>
  <c r="S818" i="33"/>
  <c r="S899" i="33"/>
  <c r="S972" i="33"/>
  <c r="R994" i="33"/>
  <c r="V154" i="33"/>
  <c r="V330" i="33"/>
  <c r="S128" i="33"/>
  <c r="V131" i="33"/>
  <c r="V140" i="33"/>
  <c r="S404" i="33"/>
  <c r="V736" i="33"/>
  <c r="R799" i="33"/>
  <c r="S838" i="33"/>
  <c r="S903" i="33"/>
  <c r="R953" i="33"/>
  <c r="R1021" i="33"/>
  <c r="V329" i="33"/>
  <c r="V379" i="33"/>
  <c r="V381" i="33"/>
  <c r="V383" i="33"/>
  <c r="R141" i="33"/>
  <c r="V455" i="33"/>
  <c r="S710" i="33"/>
  <c r="R758" i="33"/>
  <c r="S817" i="33"/>
  <c r="R854" i="33"/>
  <c r="R870" i="33"/>
  <c r="R971" i="33"/>
  <c r="S973" i="33"/>
  <c r="S1061" i="33"/>
  <c r="V367" i="33"/>
  <c r="V201" i="33"/>
  <c r="R280" i="33"/>
  <c r="R140" i="33"/>
  <c r="S358" i="33"/>
  <c r="R159" i="33"/>
  <c r="V504" i="33"/>
  <c r="R542" i="33"/>
  <c r="V544" i="33"/>
  <c r="R690" i="33"/>
  <c r="R774" i="33"/>
  <c r="R878" i="33"/>
  <c r="V894" i="33"/>
  <c r="V1071" i="33"/>
  <c r="V1073" i="33"/>
  <c r="V1077" i="33"/>
  <c r="V1081" i="33"/>
  <c r="V1085" i="33"/>
  <c r="V348" i="33"/>
  <c r="V331" i="33"/>
  <c r="R671" i="33"/>
  <c r="R566" i="33"/>
  <c r="S922" i="33"/>
  <c r="V965" i="33"/>
  <c r="R973" i="33"/>
  <c r="V21" i="33"/>
  <c r="S26" i="33"/>
  <c r="R231" i="33"/>
  <c r="R241" i="33"/>
  <c r="R249" i="33"/>
  <c r="R251" i="33"/>
  <c r="V296" i="33"/>
  <c r="V453" i="33"/>
  <c r="V500" i="33"/>
  <c r="R578" i="33"/>
  <c r="R582" i="33"/>
  <c r="V616" i="33"/>
  <c r="R618" i="33"/>
  <c r="R626" i="33"/>
  <c r="R630" i="33"/>
  <c r="R634" i="33"/>
  <c r="S673" i="33"/>
  <c r="R714" i="33"/>
  <c r="R936" i="33"/>
  <c r="R954" i="33"/>
  <c r="V184" i="33"/>
  <c r="V164" i="33"/>
  <c r="S58" i="33"/>
  <c r="S62" i="33"/>
  <c r="S241" i="33"/>
  <c r="S251" i="33"/>
  <c r="T251" i="33" s="1"/>
  <c r="V375" i="33"/>
  <c r="R283" i="33"/>
  <c r="R134" i="33"/>
  <c r="S346" i="33"/>
  <c r="V357" i="33"/>
  <c r="V507" i="33"/>
  <c r="V557" i="33"/>
  <c r="S670" i="33"/>
  <c r="R691" i="33"/>
  <c r="S714" i="33"/>
  <c r="R742" i="33"/>
  <c r="S798" i="33"/>
  <c r="V812" i="33"/>
  <c r="R837" i="33"/>
  <c r="S839" i="33"/>
  <c r="V843" i="33"/>
  <c r="R846" i="33"/>
  <c r="S981" i="33"/>
  <c r="R999" i="33"/>
  <c r="S43" i="33"/>
  <c r="V55" i="33"/>
  <c r="S59" i="33"/>
  <c r="R106" i="33"/>
  <c r="R236" i="33"/>
  <c r="V127" i="33"/>
  <c r="R254" i="33"/>
  <c r="S132" i="33"/>
  <c r="S272" i="33"/>
  <c r="R146" i="33"/>
  <c r="R404" i="33"/>
  <c r="R408" i="33"/>
  <c r="V506" i="33"/>
  <c r="R575" i="33"/>
  <c r="V660" i="33"/>
  <c r="S697" i="33"/>
  <c r="V709" i="33"/>
  <c r="S750" i="33"/>
  <c r="S758" i="33"/>
  <c r="R762" i="33"/>
  <c r="R791" i="33"/>
  <c r="S835" i="33"/>
  <c r="S837" i="33"/>
  <c r="V885" i="33"/>
  <c r="S895" i="33"/>
  <c r="R917" i="33"/>
  <c r="R974" i="33"/>
  <c r="S1022" i="33"/>
  <c r="S1078" i="33"/>
  <c r="V60" i="33"/>
  <c r="S70" i="33"/>
  <c r="S95" i="33"/>
  <c r="S249" i="33"/>
  <c r="R39" i="33"/>
  <c r="S196" i="33"/>
  <c r="S347" i="33"/>
  <c r="S350" i="33"/>
  <c r="S408" i="33"/>
  <c r="V466" i="33"/>
  <c r="V483" i="33"/>
  <c r="S615" i="33"/>
  <c r="R639" i="33"/>
  <c r="S717" i="33"/>
  <c r="R862" i="33"/>
  <c r="R939" i="33"/>
  <c r="R943" i="33"/>
  <c r="R945" i="33"/>
  <c r="V957" i="33"/>
  <c r="V349" i="33"/>
  <c r="V45" i="33"/>
  <c r="S98" i="33"/>
  <c r="R98" i="33"/>
  <c r="R128" i="33"/>
  <c r="V391" i="33"/>
  <c r="V28" i="33"/>
  <c r="V190" i="33"/>
  <c r="S178" i="33"/>
  <c r="R78" i="33"/>
  <c r="S34" i="33"/>
  <c r="R34" i="33"/>
  <c r="V18" i="33"/>
  <c r="V19" i="33"/>
  <c r="S83" i="33"/>
  <c r="S110" i="33"/>
  <c r="S254" i="33"/>
  <c r="S126" i="33"/>
  <c r="S140" i="33"/>
  <c r="V406" i="33"/>
  <c r="V423" i="33"/>
  <c r="V503" i="33"/>
  <c r="V508" i="33"/>
  <c r="R637" i="33"/>
  <c r="S662" i="33"/>
  <c r="V688" i="33"/>
  <c r="S703" i="33"/>
  <c r="R779" i="33"/>
  <c r="R861" i="33"/>
  <c r="V863" i="33"/>
  <c r="R865" i="33"/>
  <c r="R869" i="33"/>
  <c r="R892" i="33"/>
  <c r="R958" i="33"/>
  <c r="S965" i="33"/>
  <c r="R969" i="33"/>
  <c r="R976" i="33"/>
  <c r="R989" i="33"/>
  <c r="V1037" i="33"/>
  <c r="R1065" i="33"/>
  <c r="V101" i="33"/>
  <c r="V668" i="33"/>
  <c r="S733" i="33"/>
  <c r="R841" i="33"/>
  <c r="S976" i="33"/>
  <c r="V1044" i="33"/>
  <c r="V142" i="33"/>
  <c r="S30" i="33"/>
  <c r="S94" i="33"/>
  <c r="V183" i="33"/>
  <c r="S363" i="33"/>
  <c r="R374" i="33"/>
  <c r="V398" i="33"/>
  <c r="V475" i="33"/>
  <c r="V540" i="33"/>
  <c r="S641" i="33"/>
  <c r="S649" i="33"/>
  <c r="R655" i="33"/>
  <c r="V672" i="33"/>
  <c r="S677" i="33"/>
  <c r="V721" i="33"/>
  <c r="R750" i="33"/>
  <c r="R754" i="33"/>
  <c r="V813" i="33"/>
  <c r="S841" i="33"/>
  <c r="R858" i="33"/>
  <c r="R881" i="33"/>
  <c r="S936" i="33"/>
  <c r="V971" i="33"/>
  <c r="R984" i="33"/>
  <c r="R1020" i="33"/>
  <c r="V1060" i="33"/>
  <c r="V166" i="33"/>
  <c r="R817" i="33"/>
  <c r="V936" i="33"/>
  <c r="S957" i="33"/>
  <c r="S1069" i="33"/>
  <c r="S47" i="33"/>
  <c r="V29" i="33"/>
  <c r="S63" i="33"/>
  <c r="T63" i="33" s="1"/>
  <c r="R111" i="33"/>
  <c r="R115" i="33"/>
  <c r="V197" i="33"/>
  <c r="V234" i="33"/>
  <c r="R259" i="33"/>
  <c r="R158" i="33"/>
  <c r="S276" i="33"/>
  <c r="V171" i="33"/>
  <c r="S345" i="33"/>
  <c r="V364" i="33"/>
  <c r="V386" i="33"/>
  <c r="V390" i="33"/>
  <c r="S405" i="33"/>
  <c r="T405" i="33" s="1"/>
  <c r="V488" i="33"/>
  <c r="R550" i="33"/>
  <c r="V650" i="33"/>
  <c r="S669" i="33"/>
  <c r="R718" i="33"/>
  <c r="V720" i="33"/>
  <c r="V760" i="33"/>
  <c r="R778" i="33"/>
  <c r="S790" i="33"/>
  <c r="S842" i="33"/>
  <c r="S852" i="33"/>
  <c r="R922" i="33"/>
  <c r="R957" i="33"/>
  <c r="R970" i="33"/>
  <c r="S988" i="33"/>
  <c r="S1041" i="33"/>
  <c r="S1066" i="33"/>
  <c r="V165" i="33"/>
  <c r="V3" i="33"/>
  <c r="V13" i="33"/>
  <c r="V17" i="33"/>
  <c r="R42" i="33"/>
  <c r="S46" i="33"/>
  <c r="V50" i="33"/>
  <c r="V77" i="33"/>
  <c r="V86" i="33"/>
  <c r="R95" i="33"/>
  <c r="T95" i="33" s="1"/>
  <c r="S111" i="33"/>
  <c r="S240" i="33"/>
  <c r="S248" i="33"/>
  <c r="S158" i="33"/>
  <c r="S293" i="33"/>
  <c r="S338" i="33"/>
  <c r="S342" i="33"/>
  <c r="S378" i="33"/>
  <c r="S409" i="33"/>
  <c r="R413" i="33"/>
  <c r="R579" i="33"/>
  <c r="S606" i="33"/>
  <c r="R629" i="33"/>
  <c r="V689" i="33"/>
  <c r="S778" i="33"/>
  <c r="S876" i="33"/>
  <c r="S956" i="33"/>
  <c r="S1070" i="33"/>
  <c r="V1086" i="33"/>
  <c r="V2" i="33"/>
  <c r="S66" i="33"/>
  <c r="S99" i="33"/>
  <c r="V211" i="33"/>
  <c r="S273" i="33"/>
  <c r="R152" i="33"/>
  <c r="V286" i="33"/>
  <c r="V303" i="33"/>
  <c r="V371" i="33"/>
  <c r="V435" i="33"/>
  <c r="V451" i="33"/>
  <c r="V479" i="33"/>
  <c r="V484" i="33"/>
  <c r="S589" i="33"/>
  <c r="R597" i="33"/>
  <c r="R631" i="33"/>
  <c r="R654" i="33"/>
  <c r="V710" i="33"/>
  <c r="V844" i="33"/>
  <c r="V847" i="33"/>
  <c r="R853" i="33"/>
  <c r="S857" i="33"/>
  <c r="S913" i="33"/>
  <c r="V953" i="33"/>
  <c r="R972" i="33"/>
  <c r="R985" i="33"/>
  <c r="R1074" i="33"/>
  <c r="R1078" i="33"/>
  <c r="R1086" i="33"/>
  <c r="V4" i="33"/>
  <c r="V10" i="33"/>
  <c r="S67" i="33"/>
  <c r="V82" i="33"/>
  <c r="V285" i="33"/>
  <c r="V175" i="33"/>
  <c r="S289" i="33"/>
  <c r="V317" i="33"/>
  <c r="S381" i="33"/>
  <c r="V428" i="33"/>
  <c r="V468" i="33"/>
  <c r="S51" i="33"/>
  <c r="S75" i="33"/>
  <c r="V176" i="33"/>
  <c r="V20" i="33"/>
  <c r="V37" i="33"/>
  <c r="V53" i="33"/>
  <c r="R67" i="33"/>
  <c r="V93" i="33"/>
  <c r="R103" i="33"/>
  <c r="V116" i="33"/>
  <c r="V220" i="33"/>
  <c r="V283" i="33"/>
  <c r="V305" i="33"/>
  <c r="S181" i="33"/>
  <c r="S337" i="33"/>
  <c r="S147" i="33"/>
  <c r="S155" i="33"/>
  <c r="S353" i="33"/>
  <c r="S360" i="33"/>
  <c r="R144" i="33"/>
  <c r="R178" i="33"/>
  <c r="V141" i="33"/>
  <c r="R409" i="33"/>
  <c r="V427" i="33"/>
  <c r="V467" i="33"/>
  <c r="V543" i="33"/>
  <c r="S545" i="33"/>
  <c r="R545" i="33"/>
  <c r="S592" i="33"/>
  <c r="R594" i="33"/>
  <c r="S646" i="33"/>
  <c r="V706" i="33"/>
  <c r="R735" i="33"/>
  <c r="R770" i="33"/>
  <c r="R798" i="33"/>
  <c r="S286" i="33"/>
  <c r="S326" i="33"/>
  <c r="S334" i="33"/>
  <c r="V420" i="33"/>
  <c r="S420" i="33"/>
  <c r="V426" i="33"/>
  <c r="V532" i="33"/>
  <c r="S598" i="33"/>
  <c r="R598" i="33"/>
  <c r="S629" i="33"/>
  <c r="V649" i="33"/>
  <c r="V653" i="33"/>
  <c r="V84" i="33"/>
  <c r="V204" i="33"/>
  <c r="R233" i="33"/>
  <c r="R267" i="33"/>
  <c r="V134" i="33"/>
  <c r="R286" i="33"/>
  <c r="T286" i="33" s="1"/>
  <c r="V365" i="33"/>
  <c r="R393" i="33"/>
  <c r="V424" i="33"/>
  <c r="V476" i="33"/>
  <c r="V620" i="33"/>
  <c r="V681" i="33"/>
  <c r="V704" i="33"/>
  <c r="R730" i="33"/>
  <c r="R31" i="33"/>
  <c r="V492" i="33"/>
  <c r="V701" i="33"/>
  <c r="V765" i="33"/>
  <c r="V69" i="33"/>
  <c r="V291" i="33"/>
  <c r="V24" i="33"/>
  <c r="S31" i="33"/>
  <c r="R46" i="33"/>
  <c r="V61" i="33"/>
  <c r="R66" i="33"/>
  <c r="R71" i="33"/>
  <c r="R74" i="33"/>
  <c r="R83" i="33"/>
  <c r="V85" i="33"/>
  <c r="V88" i="33"/>
  <c r="S90" i="33"/>
  <c r="R99" i="33"/>
  <c r="R102" i="33"/>
  <c r="R237" i="33"/>
  <c r="R121" i="33"/>
  <c r="S127" i="33"/>
  <c r="R255" i="33"/>
  <c r="S279" i="33"/>
  <c r="S152" i="33"/>
  <c r="S146" i="33"/>
  <c r="V290" i="33"/>
  <c r="S370" i="33"/>
  <c r="R377" i="33"/>
  <c r="S141" i="33"/>
  <c r="S393" i="33"/>
  <c r="R420" i="33"/>
  <c r="V445" i="33"/>
  <c r="V474" i="33"/>
  <c r="V491" i="33"/>
  <c r="V531" i="33"/>
  <c r="V548" i="33"/>
  <c r="R615" i="33"/>
  <c r="R645" i="33"/>
  <c r="V645" i="33"/>
  <c r="S645" i="33"/>
  <c r="R674" i="33"/>
  <c r="S730" i="33"/>
  <c r="R782" i="33"/>
  <c r="R245" i="33"/>
  <c r="V14" i="33"/>
  <c r="V15" i="33"/>
  <c r="S35" i="33"/>
  <c r="R38" i="33"/>
  <c r="S42" i="33"/>
  <c r="V54" i="33"/>
  <c r="S78" i="33"/>
  <c r="S79" i="33"/>
  <c r="V87" i="33"/>
  <c r="V92" i="33"/>
  <c r="S102" i="33"/>
  <c r="S106" i="33"/>
  <c r="R110" i="33"/>
  <c r="V114" i="33"/>
  <c r="V221" i="33"/>
  <c r="S121" i="33"/>
  <c r="S255" i="33"/>
  <c r="S264" i="33"/>
  <c r="V170" i="33"/>
  <c r="S274" i="33"/>
  <c r="V276" i="33"/>
  <c r="V293" i="33"/>
  <c r="V321" i="33"/>
  <c r="V323" i="33"/>
  <c r="S156" i="33"/>
  <c r="S352" i="33"/>
  <c r="S356" i="33"/>
  <c r="S374" i="33"/>
  <c r="S377" i="33"/>
  <c r="V472" i="33"/>
  <c r="V605" i="33"/>
  <c r="V669" i="33"/>
  <c r="S689" i="33"/>
  <c r="S690" i="33"/>
  <c r="S723" i="33"/>
  <c r="R723" i="33"/>
  <c r="V749" i="33"/>
  <c r="V757" i="33"/>
  <c r="R803" i="33"/>
  <c r="R819" i="33"/>
  <c r="V8" i="33"/>
  <c r="S27" i="33"/>
  <c r="R90" i="33"/>
  <c r="R35" i="33"/>
  <c r="S38" i="33"/>
  <c r="V52" i="33"/>
  <c r="V96" i="33"/>
  <c r="S169" i="33"/>
  <c r="R269" i="33"/>
  <c r="S131" i="33"/>
  <c r="V152" i="33"/>
  <c r="V287" i="33"/>
  <c r="V300" i="33"/>
  <c r="R327" i="33"/>
  <c r="S161" i="33"/>
  <c r="V358" i="33"/>
  <c r="R381" i="33"/>
  <c r="V384" i="33"/>
  <c r="V394" i="33"/>
  <c r="S417" i="33"/>
  <c r="T417" i="33" s="1"/>
  <c r="V429" i="33"/>
  <c r="V469" i="33"/>
  <c r="V471" i="33"/>
  <c r="V521" i="33"/>
  <c r="R610" i="33"/>
  <c r="S619" i="33"/>
  <c r="R619" i="33"/>
  <c r="T619" i="33" s="1"/>
  <c r="R638" i="33"/>
  <c r="V682" i="33"/>
  <c r="V685" i="33"/>
  <c r="R421" i="33"/>
  <c r="V477" i="33"/>
  <c r="V496" i="33"/>
  <c r="S550" i="33"/>
  <c r="R562" i="33"/>
  <c r="S618" i="33"/>
  <c r="R647" i="33"/>
  <c r="R649" i="33"/>
  <c r="V680" i="33"/>
  <c r="V705" i="33"/>
  <c r="R747" i="33"/>
  <c r="V750" i="33"/>
  <c r="R755" i="33"/>
  <c r="S761" i="33"/>
  <c r="S769" i="33"/>
  <c r="R866" i="33"/>
  <c r="S868" i="33"/>
  <c r="S881" i="33"/>
  <c r="S887" i="33"/>
  <c r="S894" i="33"/>
  <c r="V901" i="33"/>
  <c r="S906" i="33"/>
  <c r="R910" i="33"/>
  <c r="R949" i="33"/>
  <c r="R962" i="33"/>
  <c r="V967" i="33"/>
  <c r="S984" i="33"/>
  <c r="S992" i="33"/>
  <c r="V1036" i="33"/>
  <c r="S1037" i="33"/>
  <c r="S1042" i="33"/>
  <c r="R1053" i="33"/>
  <c r="V118" i="33"/>
  <c r="V887" i="33"/>
  <c r="V898" i="33"/>
  <c r="V984" i="33"/>
  <c r="R1084" i="33"/>
  <c r="S829" i="33"/>
  <c r="R838" i="33"/>
  <c r="R860" i="33"/>
  <c r="R874" i="33"/>
  <c r="R933" i="33"/>
  <c r="V1038" i="33"/>
  <c r="V822" i="33"/>
  <c r="V831" i="33"/>
  <c r="R888" i="33"/>
  <c r="R961" i="33"/>
  <c r="R980" i="33"/>
  <c r="S998" i="33"/>
  <c r="V1027" i="33"/>
  <c r="R1050" i="33"/>
  <c r="V1052" i="33"/>
  <c r="V1054" i="33"/>
  <c r="V1075" i="33"/>
  <c r="S989" i="33"/>
  <c r="R1081" i="33"/>
  <c r="V186" i="33"/>
  <c r="S412" i="33"/>
  <c r="T412" i="33" s="1"/>
  <c r="V480" i="33"/>
  <c r="R538" i="33"/>
  <c r="S568" i="33"/>
  <c r="R591" i="33"/>
  <c r="V604" i="33"/>
  <c r="R679" i="33"/>
  <c r="R698" i="33"/>
  <c r="V816" i="33"/>
  <c r="S845" i="33"/>
  <c r="S860" i="33"/>
  <c r="R882" i="33"/>
  <c r="S886" i="33"/>
  <c r="R895" i="33"/>
  <c r="R902" i="33"/>
  <c r="S924" i="33"/>
  <c r="S928" i="33"/>
  <c r="S932" i="33"/>
  <c r="S953" i="33"/>
  <c r="R963" i="33"/>
  <c r="R977" i="33"/>
  <c r="R982" i="33"/>
  <c r="S985" i="33"/>
  <c r="V988" i="33"/>
  <c r="R993" i="33"/>
  <c r="S999" i="33"/>
  <c r="R1024" i="33"/>
  <c r="R1033" i="33"/>
  <c r="S1038" i="33"/>
  <c r="R1058" i="33"/>
  <c r="T1058" i="33" s="1"/>
  <c r="R1070" i="33"/>
  <c r="R1080" i="33"/>
  <c r="S1081" i="33"/>
  <c r="V179" i="33"/>
  <c r="S538" i="33"/>
  <c r="V555" i="33"/>
  <c r="S581" i="33"/>
  <c r="R587" i="33"/>
  <c r="R806" i="33"/>
  <c r="S831" i="33"/>
  <c r="R842" i="33"/>
  <c r="S850" i="33"/>
  <c r="R857" i="33"/>
  <c r="S865" i="33"/>
  <c r="T865" i="33" s="1"/>
  <c r="V890" i="33"/>
  <c r="S902" i="33"/>
  <c r="S952" i="33"/>
  <c r="R988" i="33"/>
  <c r="S1054" i="33"/>
  <c r="S1065" i="33"/>
  <c r="V385" i="33"/>
  <c r="V436" i="33"/>
  <c r="V437" i="33"/>
  <c r="V535" i="33"/>
  <c r="S542" i="33"/>
  <c r="S552" i="33"/>
  <c r="S585" i="33"/>
  <c r="R595" i="33"/>
  <c r="R670" i="33"/>
  <c r="V673" i="33"/>
  <c r="R678" i="33"/>
  <c r="R717" i="33"/>
  <c r="T717" i="33" s="1"/>
  <c r="V748" i="33"/>
  <c r="S777" i="33"/>
  <c r="V817" i="33"/>
  <c r="V852" i="33"/>
  <c r="V860" i="33"/>
  <c r="V871" i="33"/>
  <c r="R887" i="33"/>
  <c r="V975" i="33"/>
  <c r="V979" i="33"/>
  <c r="V999" i="33"/>
  <c r="R1037" i="33"/>
  <c r="R1062" i="33"/>
  <c r="V1067" i="33"/>
  <c r="V1069" i="33"/>
  <c r="V266" i="33"/>
  <c r="S266" i="33"/>
  <c r="S288" i="33"/>
  <c r="R288" i="33"/>
  <c r="V295" i="33"/>
  <c r="S325" i="33"/>
  <c r="R325" i="33"/>
  <c r="R332" i="33"/>
  <c r="S332" i="33"/>
  <c r="V373" i="33"/>
  <c r="S373" i="33"/>
  <c r="V415" i="33"/>
  <c r="V440" i="33"/>
  <c r="V213" i="33"/>
  <c r="V26" i="33"/>
  <c r="R27" i="33"/>
  <c r="V30" i="33"/>
  <c r="V31" i="33"/>
  <c r="S39" i="33"/>
  <c r="V58" i="33"/>
  <c r="R59" i="33"/>
  <c r="V62" i="33"/>
  <c r="V63" i="33"/>
  <c r="S71" i="33"/>
  <c r="V90" i="33"/>
  <c r="R91" i="33"/>
  <c r="V94" i="33"/>
  <c r="V95" i="33"/>
  <c r="S103" i="33"/>
  <c r="V210" i="33"/>
  <c r="V226" i="33"/>
  <c r="R226" i="33"/>
  <c r="S226" i="33"/>
  <c r="S231" i="33"/>
  <c r="S233" i="33"/>
  <c r="V235" i="33"/>
  <c r="S245" i="33"/>
  <c r="V258" i="33"/>
  <c r="R258" i="33"/>
  <c r="S258" i="33"/>
  <c r="V277" i="33"/>
  <c r="S277" i="33"/>
  <c r="V327" i="33"/>
  <c r="S339" i="33"/>
  <c r="S341" i="33"/>
  <c r="S354" i="33"/>
  <c r="V130" i="33"/>
  <c r="V362" i="33"/>
  <c r="S362" i="33"/>
  <c r="R362" i="33"/>
  <c r="V209" i="33"/>
  <c r="R195" i="33"/>
  <c r="V232" i="33"/>
  <c r="S232" i="33"/>
  <c r="V237" i="33"/>
  <c r="R240" i="33"/>
  <c r="V244" i="33"/>
  <c r="R244" i="33"/>
  <c r="S244" i="33"/>
  <c r="V250" i="33"/>
  <c r="S250" i="33"/>
  <c r="V269" i="33"/>
  <c r="S269" i="33"/>
  <c r="R272" i="33"/>
  <c r="S292" i="33"/>
  <c r="V314" i="33"/>
  <c r="R359" i="33"/>
  <c r="S144" i="33"/>
  <c r="V392" i="33"/>
  <c r="S392" i="33"/>
  <c r="R392" i="33"/>
  <c r="V396" i="33"/>
  <c r="S396" i="33"/>
  <c r="R396" i="33"/>
  <c r="V432" i="33"/>
  <c r="V222" i="33"/>
  <c r="V230" i="33"/>
  <c r="S230" i="33"/>
  <c r="R230" i="33"/>
  <c r="V182" i="33"/>
  <c r="S182" i="33"/>
  <c r="V263" i="33"/>
  <c r="S263" i="33"/>
  <c r="R266" i="33"/>
  <c r="V313" i="33"/>
  <c r="V325" i="33"/>
  <c r="R180" i="33"/>
  <c r="S180" i="33"/>
  <c r="V139" i="33"/>
  <c r="R373" i="33"/>
  <c r="V431" i="33"/>
  <c r="V44" i="33"/>
  <c r="S195" i="33"/>
  <c r="V248" i="33"/>
  <c r="R263" i="33"/>
  <c r="S177" i="33"/>
  <c r="V177" i="33"/>
  <c r="S134" i="33"/>
  <c r="V288" i="33"/>
  <c r="R290" i="33"/>
  <c r="V332" i="33"/>
  <c r="V138" i="33"/>
  <c r="S138" i="33"/>
  <c r="V366" i="33"/>
  <c r="S366" i="33"/>
  <c r="R366" i="33"/>
  <c r="V372" i="33"/>
  <c r="S389" i="33"/>
  <c r="R51" i="33"/>
  <c r="R26" i="33"/>
  <c r="R30" i="33"/>
  <c r="R58" i="33"/>
  <c r="R62" i="33"/>
  <c r="T62" i="33" s="1"/>
  <c r="V76" i="33"/>
  <c r="R87" i="33"/>
  <c r="R94" i="33"/>
  <c r="V206" i="33"/>
  <c r="V6" i="33"/>
  <c r="V9" i="33"/>
  <c r="V22" i="33"/>
  <c r="V42" i="33"/>
  <c r="R43" i="33"/>
  <c r="V46" i="33"/>
  <c r="V47" i="33"/>
  <c r="S55" i="33"/>
  <c r="V74" i="33"/>
  <c r="R75" i="33"/>
  <c r="V78" i="33"/>
  <c r="V79" i="33"/>
  <c r="S87" i="33"/>
  <c r="V106" i="33"/>
  <c r="R107" i="33"/>
  <c r="V110" i="33"/>
  <c r="V111" i="33"/>
  <c r="V198" i="33"/>
  <c r="V199" i="33"/>
  <c r="V202" i="33"/>
  <c r="V205" i="33"/>
  <c r="V218" i="33"/>
  <c r="V191" i="33"/>
  <c r="R191" i="33"/>
  <c r="S191" i="33"/>
  <c r="V189" i="33"/>
  <c r="R232" i="33"/>
  <c r="V236" i="33"/>
  <c r="S236" i="33"/>
  <c r="S237" i="33"/>
  <c r="R250" i="33"/>
  <c r="S165" i="33"/>
  <c r="R165" i="33"/>
  <c r="S296" i="33"/>
  <c r="R296" i="33"/>
  <c r="V304" i="33"/>
  <c r="R138" i="33"/>
  <c r="V369" i="33"/>
  <c r="S369" i="33"/>
  <c r="V80" i="33"/>
  <c r="V108" i="33"/>
  <c r="V153" i="33"/>
  <c r="S153" i="33"/>
  <c r="V36" i="33"/>
  <c r="R47" i="33"/>
  <c r="R50" i="33"/>
  <c r="R54" i="33"/>
  <c r="V68" i="33"/>
  <c r="V72" i="33"/>
  <c r="R79" i="33"/>
  <c r="R82" i="33"/>
  <c r="R86" i="33"/>
  <c r="V100" i="33"/>
  <c r="V104" i="33"/>
  <c r="R114" i="33"/>
  <c r="V215" i="33"/>
  <c r="V216" i="33"/>
  <c r="V227" i="33"/>
  <c r="S227" i="33"/>
  <c r="R227" i="33"/>
  <c r="R182" i="33"/>
  <c r="V259" i="33"/>
  <c r="R126" i="33"/>
  <c r="V262" i="33"/>
  <c r="R262" i="33"/>
  <c r="S262" i="33"/>
  <c r="V268" i="33"/>
  <c r="S268" i="33"/>
  <c r="R268" i="33"/>
  <c r="S278" i="33"/>
  <c r="V292" i="33"/>
  <c r="V316" i="33"/>
  <c r="V324" i="33"/>
  <c r="S187" i="33"/>
  <c r="R187" i="33"/>
  <c r="S157" i="33"/>
  <c r="S416" i="33"/>
  <c r="T416" i="33" s="1"/>
  <c r="R55" i="33"/>
  <c r="V112" i="33"/>
  <c r="V34" i="33"/>
  <c r="V38" i="33"/>
  <c r="V39" i="33"/>
  <c r="S50" i="33"/>
  <c r="S54" i="33"/>
  <c r="V66" i="33"/>
  <c r="V70" i="33"/>
  <c r="V71" i="33"/>
  <c r="S82" i="33"/>
  <c r="S86" i="33"/>
  <c r="V98" i="33"/>
  <c r="V102" i="33"/>
  <c r="V103" i="33"/>
  <c r="S114" i="33"/>
  <c r="V214" i="33"/>
  <c r="V143" i="33"/>
  <c r="S143" i="33"/>
  <c r="R143" i="33"/>
  <c r="V245" i="33"/>
  <c r="R248" i="33"/>
  <c r="R275" i="33"/>
  <c r="V180" i="33"/>
  <c r="V193" i="33"/>
  <c r="V460" i="33"/>
  <c r="V240" i="33"/>
  <c r="V249" i="33"/>
  <c r="R127" i="33"/>
  <c r="V251" i="33"/>
  <c r="V126" i="33"/>
  <c r="V267" i="33"/>
  <c r="S170" i="33"/>
  <c r="V272" i="33"/>
  <c r="R276" i="33"/>
  <c r="S190" i="33"/>
  <c r="R131" i="33"/>
  <c r="R282" i="33"/>
  <c r="V146" i="33"/>
  <c r="S343" i="33"/>
  <c r="R358" i="33"/>
  <c r="V173" i="33"/>
  <c r="V414" i="33"/>
  <c r="V495" i="33"/>
  <c r="V499" i="33"/>
  <c r="V510" i="33"/>
  <c r="R657" i="33"/>
  <c r="S657" i="33"/>
  <c r="V657" i="33"/>
  <c r="V519" i="33"/>
  <c r="S551" i="33"/>
  <c r="R551" i="33"/>
  <c r="S602" i="33"/>
  <c r="R602" i="33"/>
  <c r="V621" i="33"/>
  <c r="V444" i="33"/>
  <c r="V520" i="33"/>
  <c r="S558" i="33"/>
  <c r="R558" i="33"/>
  <c r="V600" i="33"/>
  <c r="V641" i="33"/>
  <c r="V443" i="33"/>
  <c r="V461" i="33"/>
  <c r="V464" i="33"/>
  <c r="V517" i="33"/>
  <c r="V541" i="33"/>
  <c r="S572" i="33"/>
  <c r="V636" i="33"/>
  <c r="S637" i="33"/>
  <c r="S638" i="33"/>
  <c r="S549" i="33"/>
  <c r="R549" i="33"/>
  <c r="S557" i="33"/>
  <c r="R557" i="33"/>
  <c r="S597" i="33"/>
  <c r="R601" i="33"/>
  <c r="S601" i="33"/>
  <c r="S617" i="33"/>
  <c r="R148" i="33"/>
  <c r="S259" i="33"/>
  <c r="V326" i="33"/>
  <c r="V360" i="33"/>
  <c r="V388" i="33"/>
  <c r="S388" i="33"/>
  <c r="R388" i="33"/>
  <c r="V456" i="33"/>
  <c r="V459" i="33"/>
  <c r="V525" i="33"/>
  <c r="S541" i="33"/>
  <c r="S560" i="33"/>
  <c r="S603" i="33"/>
  <c r="R603" i="33"/>
  <c r="V622" i="33"/>
  <c r="S622" i="33"/>
  <c r="R622" i="33"/>
  <c r="V121" i="33"/>
  <c r="R153" i="33"/>
  <c r="S148" i="33"/>
  <c r="V255" i="33"/>
  <c r="V128" i="33"/>
  <c r="R170" i="33"/>
  <c r="V279" i="33"/>
  <c r="V289" i="33"/>
  <c r="V297" i="33"/>
  <c r="V318" i="33"/>
  <c r="V322" i="33"/>
  <c r="S359" i="33"/>
  <c r="V448" i="33"/>
  <c r="V516" i="33"/>
  <c r="V537" i="33"/>
  <c r="V633" i="33"/>
  <c r="V241" i="33"/>
  <c r="V254" i="33"/>
  <c r="V273" i="33"/>
  <c r="R190" i="33"/>
  <c r="V284" i="33"/>
  <c r="R294" i="33"/>
  <c r="V301" i="33"/>
  <c r="S335" i="33"/>
  <c r="V407" i="33"/>
  <c r="V447" i="33"/>
  <c r="V450" i="33"/>
  <c r="V513" i="33"/>
  <c r="V515" i="33"/>
  <c r="V523" i="33"/>
  <c r="S559" i="33"/>
  <c r="R559" i="33"/>
  <c r="V601" i="33"/>
  <c r="R613" i="33"/>
  <c r="S613" i="33"/>
  <c r="V628" i="33"/>
  <c r="S630" i="33"/>
  <c r="S633" i="33"/>
  <c r="V652" i="33"/>
  <c r="V666" i="33"/>
  <c r="R708" i="33"/>
  <c r="V708" i="33"/>
  <c r="V776" i="33"/>
  <c r="S822" i="33"/>
  <c r="R822" i="33"/>
  <c r="R889" i="33"/>
  <c r="S889" i="33"/>
  <c r="V889" i="33"/>
  <c r="V644" i="33"/>
  <c r="R661" i="33"/>
  <c r="R665" i="33"/>
  <c r="V676" i="33"/>
  <c r="V702" i="33"/>
  <c r="S702" i="33"/>
  <c r="R711" i="33"/>
  <c r="S711" i="33"/>
  <c r="V744" i="33"/>
  <c r="S746" i="33"/>
  <c r="R746" i="33"/>
  <c r="V756" i="33"/>
  <c r="V773" i="33"/>
  <c r="R786" i="33"/>
  <c r="R793" i="33"/>
  <c r="S793" i="33"/>
  <c r="V793" i="33"/>
  <c r="S805" i="33"/>
  <c r="R805" i="33"/>
  <c r="R810" i="33"/>
  <c r="R832" i="33"/>
  <c r="V832" i="33"/>
  <c r="S832" i="33"/>
  <c r="S856" i="33"/>
  <c r="V658" i="33"/>
  <c r="R685" i="33"/>
  <c r="R725" i="33"/>
  <c r="V725" i="33"/>
  <c r="R737" i="33"/>
  <c r="S737" i="33"/>
  <c r="V737" i="33"/>
  <c r="R739" i="33"/>
  <c r="R781" i="33"/>
  <c r="V781" i="33"/>
  <c r="S781" i="33"/>
  <c r="V788" i="33"/>
  <c r="R815" i="33"/>
  <c r="V827" i="33"/>
  <c r="R827" i="33"/>
  <c r="S834" i="33"/>
  <c r="R834" i="33"/>
  <c r="T834" i="33" s="1"/>
  <c r="V855" i="33"/>
  <c r="R864" i="33"/>
  <c r="S864" i="33"/>
  <c r="V864" i="33"/>
  <c r="V694" i="33"/>
  <c r="S694" i="33"/>
  <c r="R741" i="33"/>
  <c r="V741" i="33"/>
  <c r="S741" i="33"/>
  <c r="S753" i="33"/>
  <c r="R797" i="33"/>
  <c r="V797" i="33"/>
  <c r="V800" i="33"/>
  <c r="S802" i="33"/>
  <c r="R802" i="33"/>
  <c r="V434" i="33"/>
  <c r="V442" i="33"/>
  <c r="V559" i="33"/>
  <c r="S576" i="33"/>
  <c r="S584" i="33"/>
  <c r="R599" i="33"/>
  <c r="V606" i="33"/>
  <c r="V629" i="33"/>
  <c r="V637" i="33"/>
  <c r="R653" i="33"/>
  <c r="S661" i="33"/>
  <c r="R662" i="33"/>
  <c r="S665" i="33"/>
  <c r="R681" i="33"/>
  <c r="V707" i="33"/>
  <c r="S707" i="33"/>
  <c r="S721" i="33"/>
  <c r="S722" i="33"/>
  <c r="R729" i="33"/>
  <c r="R734" i="33"/>
  <c r="V805" i="33"/>
  <c r="S809" i="33"/>
  <c r="R809" i="33"/>
  <c r="S821" i="33"/>
  <c r="R821" i="33"/>
  <c r="V821" i="33"/>
  <c r="V879" i="33"/>
  <c r="V529" i="33"/>
  <c r="R546" i="33"/>
  <c r="V551" i="33"/>
  <c r="S599" i="33"/>
  <c r="R658" i="33"/>
  <c r="R677" i="33"/>
  <c r="T677" i="33" s="1"/>
  <c r="V677" i="33"/>
  <c r="V696" i="33"/>
  <c r="V703" i="33"/>
  <c r="V724" i="33"/>
  <c r="R745" i="33"/>
  <c r="S745" i="33"/>
  <c r="V745" i="33"/>
  <c r="V780" i="33"/>
  <c r="R785" i="33"/>
  <c r="S785" i="33"/>
  <c r="V785" i="33"/>
  <c r="R790" i="33"/>
  <c r="R794" i="33"/>
  <c r="V802" i="33"/>
  <c r="R814" i="33"/>
  <c r="S814" i="33"/>
  <c r="V818" i="33"/>
  <c r="R826" i="33"/>
  <c r="S826" i="33"/>
  <c r="S844" i="33"/>
  <c r="V868" i="33"/>
  <c r="R872" i="33"/>
  <c r="S872" i="33"/>
  <c r="V872" i="33"/>
  <c r="S382" i="33"/>
  <c r="S159" i="33"/>
  <c r="V400" i="33"/>
  <c r="V401" i="33"/>
  <c r="V412" i="33"/>
  <c r="V416" i="33"/>
  <c r="S421" i="33"/>
  <c r="V482" i="33"/>
  <c r="V497" i="33"/>
  <c r="V498" i="33"/>
  <c r="V533" i="33"/>
  <c r="S546" i="33"/>
  <c r="S569" i="33"/>
  <c r="S573" i="33"/>
  <c r="V626" i="33"/>
  <c r="V634" i="33"/>
  <c r="V642" i="33"/>
  <c r="V665" i="33"/>
  <c r="V674" i="33"/>
  <c r="R682" i="33"/>
  <c r="V714" i="33"/>
  <c r="V726" i="33"/>
  <c r="S726" i="33"/>
  <c r="S738" i="33"/>
  <c r="R738" i="33"/>
  <c r="S765" i="33"/>
  <c r="V768" i="33"/>
  <c r="S782" i="33"/>
  <c r="R789" i="33"/>
  <c r="V789" i="33"/>
  <c r="S789" i="33"/>
  <c r="S797" i="33"/>
  <c r="R818" i="33"/>
  <c r="S833" i="33"/>
  <c r="R833" i="33"/>
  <c r="R840" i="33"/>
  <c r="S840" i="33"/>
  <c r="V377" i="33"/>
  <c r="V178" i="33"/>
  <c r="V399" i="33"/>
  <c r="V404" i="33"/>
  <c r="V408" i="33"/>
  <c r="S413" i="33"/>
  <c r="V489" i="33"/>
  <c r="V524" i="33"/>
  <c r="V545" i="33"/>
  <c r="R553" i="33"/>
  <c r="V556" i="33"/>
  <c r="R563" i="33"/>
  <c r="S588" i="33"/>
  <c r="R606" i="33"/>
  <c r="R617" i="33"/>
  <c r="R633" i="33"/>
  <c r="R641" i="33"/>
  <c r="S653" i="33"/>
  <c r="V656" i="33"/>
  <c r="V661" i="33"/>
  <c r="R669" i="33"/>
  <c r="R673" i="33"/>
  <c r="S681" i="33"/>
  <c r="S695" i="33"/>
  <c r="R695" i="33"/>
  <c r="V695" i="33"/>
  <c r="R719" i="33"/>
  <c r="R801" i="33"/>
  <c r="S801" i="33"/>
  <c r="V801" i="33"/>
  <c r="V809" i="33"/>
  <c r="S813" i="33"/>
  <c r="R813" i="33"/>
  <c r="R825" i="33"/>
  <c r="S825" i="33"/>
  <c r="R704" i="33"/>
  <c r="S706" i="33"/>
  <c r="R727" i="33"/>
  <c r="R761" i="33"/>
  <c r="R769" i="33"/>
  <c r="R773" i="33"/>
  <c r="T773" i="33" s="1"/>
  <c r="R777" i="33"/>
  <c r="V828" i="33"/>
  <c r="R831" i="33"/>
  <c r="T831" i="33" s="1"/>
  <c r="R844" i="33"/>
  <c r="T849" i="33"/>
  <c r="S891" i="33"/>
  <c r="R893" i="33"/>
  <c r="S893" i="33"/>
  <c r="R896" i="33"/>
  <c r="V902" i="33"/>
  <c r="V948" i="33"/>
  <c r="V976" i="33"/>
  <c r="V981" i="33"/>
  <c r="R981" i="33"/>
  <c r="V1030" i="33"/>
  <c r="S1030" i="33"/>
  <c r="V1046" i="33"/>
  <c r="S1046" i="33"/>
  <c r="V1053" i="33"/>
  <c r="S1053" i="33"/>
  <c r="S964" i="33"/>
  <c r="S993" i="33"/>
  <c r="V906" i="33"/>
  <c r="R940" i="33"/>
  <c r="S940" i="33"/>
  <c r="V1005" i="33"/>
  <c r="V1008" i="33"/>
  <c r="V1025" i="33"/>
  <c r="S1025" i="33"/>
  <c r="V1051" i="33"/>
  <c r="V1057" i="33"/>
  <c r="S1057" i="33"/>
  <c r="R1057" i="33"/>
  <c r="V921" i="33"/>
  <c r="R921" i="33"/>
  <c r="V1004" i="33"/>
  <c r="S1023" i="33"/>
  <c r="V1029" i="33"/>
  <c r="R1029" i="33"/>
  <c r="V1045" i="33"/>
  <c r="R1045" i="33"/>
  <c r="S1045" i="33"/>
  <c r="V956" i="33"/>
  <c r="V964" i="33"/>
  <c r="S980" i="33"/>
  <c r="V1043" i="33"/>
  <c r="V761" i="33"/>
  <c r="V806" i="33"/>
  <c r="V810" i="33"/>
  <c r="V833" i="33"/>
  <c r="R836" i="33"/>
  <c r="S836" i="33"/>
  <c r="R876" i="33"/>
  <c r="V876" i="33"/>
  <c r="R914" i="33"/>
  <c r="S921" i="33"/>
  <c r="R937" i="33"/>
  <c r="V960" i="33"/>
  <c r="S960" i="33"/>
  <c r="R967" i="33"/>
  <c r="V973" i="33"/>
  <c r="S977" i="33"/>
  <c r="V992" i="33"/>
  <c r="S1000" i="33"/>
  <c r="R1025" i="33"/>
  <c r="R1061" i="33"/>
  <c r="T1061" i="33" s="1"/>
  <c r="V728" i="33"/>
  <c r="V730" i="33"/>
  <c r="R733" i="33"/>
  <c r="R749" i="33"/>
  <c r="V769" i="33"/>
  <c r="V777" i="33"/>
  <c r="V814" i="33"/>
  <c r="R960" i="33"/>
  <c r="V963" i="33"/>
  <c r="V980" i="33"/>
  <c r="R992" i="33"/>
  <c r="S1029" i="33"/>
  <c r="V1049" i="33"/>
  <c r="S1049" i="33"/>
  <c r="T1049" i="33" s="1"/>
  <c r="S1050" i="33"/>
  <c r="R1054" i="33"/>
  <c r="R689" i="33"/>
  <c r="V690" i="33"/>
  <c r="R705" i="33"/>
  <c r="R709" i="33"/>
  <c r="R721" i="33"/>
  <c r="R753" i="33"/>
  <c r="R757" i="33"/>
  <c r="V762" i="33"/>
  <c r="R765" i="33"/>
  <c r="R771" i="33"/>
  <c r="V792" i="33"/>
  <c r="V873" i="33"/>
  <c r="S873" i="33"/>
  <c r="T873" i="33" s="1"/>
  <c r="R880" i="33"/>
  <c r="V880" i="33"/>
  <c r="S880" i="33"/>
  <c r="R894" i="33"/>
  <c r="R900" i="33"/>
  <c r="R941" i="33"/>
  <c r="R965" i="33"/>
  <c r="R998" i="33"/>
  <c r="R1001" i="33"/>
  <c r="S1026" i="33"/>
  <c r="T1026" i="33" s="1"/>
  <c r="V1028" i="33"/>
  <c r="V1041" i="33"/>
  <c r="R1041" i="33"/>
  <c r="V845" i="33"/>
  <c r="R856" i="33"/>
  <c r="R898" i="33"/>
  <c r="T898" i="33" s="1"/>
  <c r="R903" i="33"/>
  <c r="V985" i="33"/>
  <c r="S1001" i="33"/>
  <c r="S1019" i="33"/>
  <c r="V1065" i="33"/>
  <c r="R1066" i="33"/>
  <c r="S1073" i="33"/>
  <c r="S1082" i="33"/>
  <c r="S1085" i="33"/>
  <c r="V174" i="33"/>
  <c r="V849" i="33"/>
  <c r="R852" i="33"/>
  <c r="R897" i="33"/>
  <c r="V923" i="33"/>
  <c r="S967" i="33"/>
  <c r="S971" i="33"/>
  <c r="T971" i="33" s="1"/>
  <c r="V1011" i="33"/>
  <c r="V1016" i="33"/>
  <c r="S1021" i="33"/>
  <c r="T1021" i="33" s="1"/>
  <c r="S1024" i="33"/>
  <c r="V1033" i="33"/>
  <c r="V1059" i="33"/>
  <c r="V1061" i="33"/>
  <c r="V1062" i="33"/>
  <c r="R1069" i="33"/>
  <c r="V826" i="33"/>
  <c r="R848" i="33"/>
  <c r="V856" i="33"/>
  <c r="V865" i="33"/>
  <c r="R868" i="33"/>
  <c r="R890" i="33"/>
  <c r="V897" i="33"/>
  <c r="R927" i="33"/>
  <c r="S963" i="33"/>
  <c r="R964" i="33"/>
  <c r="V991" i="33"/>
  <c r="V1015" i="33"/>
  <c r="S1020" i="33"/>
  <c r="R1022" i="33"/>
  <c r="S1033" i="33"/>
  <c r="S1074" i="33"/>
  <c r="R1076" i="33"/>
  <c r="R1077" i="33"/>
  <c r="S1086" i="33"/>
  <c r="S1077" i="33"/>
  <c r="R886" i="33"/>
  <c r="R968" i="33"/>
  <c r="T968" i="33" s="1"/>
  <c r="V969" i="33"/>
  <c r="V1035" i="33"/>
  <c r="R1073" i="33"/>
  <c r="R1082" i="33"/>
  <c r="R1085" i="33"/>
  <c r="S626" i="1"/>
  <c r="R330" i="1"/>
  <c r="T25" i="1"/>
  <c r="S674" i="1"/>
  <c r="R320" i="1"/>
  <c r="S546" i="1"/>
  <c r="S642" i="1"/>
  <c r="R536" i="1"/>
  <c r="R378" i="1"/>
  <c r="R344" i="1"/>
  <c r="R288" i="1"/>
  <c r="U1060" i="1"/>
  <c r="U1052" i="1"/>
  <c r="U1044" i="1"/>
  <c r="S530" i="1"/>
  <c r="S754" i="1"/>
  <c r="R606" i="1"/>
  <c r="R530" i="1"/>
  <c r="T530" i="1" s="1"/>
  <c r="R89" i="1"/>
  <c r="U1059" i="1"/>
  <c r="U1051" i="1"/>
  <c r="U1043" i="1"/>
  <c r="U1035" i="1"/>
  <c r="U1027" i="1"/>
  <c r="U1019" i="1"/>
  <c r="U1011" i="1"/>
  <c r="U1003" i="1"/>
  <c r="U995" i="1"/>
  <c r="U987" i="1"/>
  <c r="U252" i="1"/>
  <c r="R252" i="1"/>
  <c r="U186" i="1"/>
  <c r="R186" i="1"/>
  <c r="U82" i="1"/>
  <c r="R82" i="1"/>
  <c r="U34" i="1"/>
  <c r="R34" i="1"/>
  <c r="U153" i="1"/>
  <c r="R153" i="1"/>
  <c r="R352" i="1"/>
  <c r="U352" i="1"/>
  <c r="R328" i="1"/>
  <c r="U328" i="1"/>
  <c r="R203" i="1"/>
  <c r="U203" i="1"/>
  <c r="R217" i="1"/>
  <c r="U217" i="1"/>
  <c r="R210" i="1"/>
  <c r="U210" i="1"/>
  <c r="R222" i="1"/>
  <c r="U222" i="1"/>
  <c r="R205" i="1"/>
  <c r="U205" i="1"/>
  <c r="R200" i="1"/>
  <c r="U200" i="1"/>
  <c r="R192" i="1"/>
  <c r="U192" i="1"/>
  <c r="R184" i="1"/>
  <c r="U184" i="1"/>
  <c r="R176" i="1"/>
  <c r="U176" i="1"/>
  <c r="R168" i="1"/>
  <c r="U168" i="1"/>
  <c r="R160" i="1"/>
  <c r="U160" i="1"/>
  <c r="R152" i="1"/>
  <c r="U152" i="1"/>
  <c r="U112" i="1"/>
  <c r="R112" i="1"/>
  <c r="R104" i="1"/>
  <c r="U104" i="1"/>
  <c r="R96" i="1"/>
  <c r="U96" i="1"/>
  <c r="R88" i="1"/>
  <c r="U88" i="1"/>
  <c r="R80" i="1"/>
  <c r="U80" i="1"/>
  <c r="R72" i="1"/>
  <c r="U72" i="1"/>
  <c r="R64" i="1"/>
  <c r="U64" i="1"/>
  <c r="R56" i="1"/>
  <c r="U56" i="1"/>
  <c r="R48" i="1"/>
  <c r="U48" i="1"/>
  <c r="R40" i="1"/>
  <c r="U40" i="1"/>
  <c r="R32" i="1"/>
  <c r="U32" i="1"/>
  <c r="R1050" i="1"/>
  <c r="R1001" i="1"/>
  <c r="U1001" i="1"/>
  <c r="R584" i="1"/>
  <c r="U584" i="1"/>
  <c r="R520" i="1"/>
  <c r="U520" i="1"/>
  <c r="R392" i="1"/>
  <c r="U392" i="1"/>
  <c r="R368" i="1"/>
  <c r="U368" i="1"/>
  <c r="R360" i="1"/>
  <c r="U360" i="1"/>
  <c r="R336" i="1"/>
  <c r="U336" i="1"/>
  <c r="R312" i="1"/>
  <c r="U312" i="1"/>
  <c r="R280" i="1"/>
  <c r="U280" i="1"/>
  <c r="R231" i="1"/>
  <c r="U231" i="1"/>
  <c r="S610" i="1"/>
  <c r="S690" i="1"/>
  <c r="S1050" i="1"/>
  <c r="R658" i="1"/>
  <c r="R562" i="1"/>
  <c r="R321" i="1"/>
  <c r="R162" i="1"/>
  <c r="R1047" i="1"/>
  <c r="U1047" i="1"/>
  <c r="S1039" i="1"/>
  <c r="U1039" i="1"/>
  <c r="R1031" i="1"/>
  <c r="U1031" i="1"/>
  <c r="R1023" i="1"/>
  <c r="U1023" i="1"/>
  <c r="R967" i="1"/>
  <c r="U967" i="1"/>
  <c r="R959" i="1"/>
  <c r="U959" i="1"/>
  <c r="R951" i="1"/>
  <c r="U951" i="1"/>
  <c r="R943" i="1"/>
  <c r="U943" i="1"/>
  <c r="R903" i="1"/>
  <c r="U903" i="1"/>
  <c r="R895" i="1"/>
  <c r="U895" i="1"/>
  <c r="R887" i="1"/>
  <c r="U887" i="1"/>
  <c r="R879" i="1"/>
  <c r="U879" i="1"/>
  <c r="R839" i="1"/>
  <c r="U839" i="1"/>
  <c r="R831" i="1"/>
  <c r="U831" i="1"/>
  <c r="R823" i="1"/>
  <c r="U823" i="1"/>
  <c r="R815" i="1"/>
  <c r="U815" i="1"/>
  <c r="R807" i="1"/>
  <c r="U807" i="1"/>
  <c r="R799" i="1"/>
  <c r="U799" i="1"/>
  <c r="R791" i="1"/>
  <c r="U791" i="1"/>
  <c r="R783" i="1"/>
  <c r="U783" i="1"/>
  <c r="R775" i="1"/>
  <c r="U775" i="1"/>
  <c r="R767" i="1"/>
  <c r="U767" i="1"/>
  <c r="R759" i="1"/>
  <c r="U759" i="1"/>
  <c r="R751" i="1"/>
  <c r="U751" i="1"/>
  <c r="R743" i="1"/>
  <c r="U743" i="1"/>
  <c r="R735" i="1"/>
  <c r="U735" i="1"/>
  <c r="R727" i="1"/>
  <c r="U727" i="1"/>
  <c r="R719" i="1"/>
  <c r="U719" i="1"/>
  <c r="R711" i="1"/>
  <c r="U711" i="1"/>
  <c r="R703" i="1"/>
  <c r="U703" i="1"/>
  <c r="R695" i="1"/>
  <c r="U695" i="1"/>
  <c r="R687" i="1"/>
  <c r="U687" i="1"/>
  <c r="R679" i="1"/>
  <c r="U679" i="1"/>
  <c r="R671" i="1"/>
  <c r="U671" i="1"/>
  <c r="R663" i="1"/>
  <c r="U663" i="1"/>
  <c r="R714" i="1"/>
  <c r="S722" i="1"/>
  <c r="R578" i="1"/>
  <c r="S594" i="1"/>
  <c r="R622" i="1"/>
  <c r="U622" i="1"/>
  <c r="R614" i="1"/>
  <c r="U614" i="1"/>
  <c r="R598" i="1"/>
  <c r="U598" i="1"/>
  <c r="R574" i="1"/>
  <c r="U574" i="1"/>
  <c r="R566" i="1"/>
  <c r="U566" i="1"/>
  <c r="R526" i="1"/>
  <c r="U526" i="1"/>
  <c r="R390" i="1"/>
  <c r="U390" i="1"/>
  <c r="R382" i="1"/>
  <c r="U382" i="1"/>
  <c r="R366" i="1"/>
  <c r="U366" i="1"/>
  <c r="R358" i="1"/>
  <c r="U358" i="1"/>
  <c r="R342" i="1"/>
  <c r="U342" i="1"/>
  <c r="R334" i="1"/>
  <c r="U334" i="1"/>
  <c r="R326" i="1"/>
  <c r="U326" i="1"/>
  <c r="R318" i="1"/>
  <c r="U318" i="1"/>
  <c r="R310" i="1"/>
  <c r="U310" i="1"/>
  <c r="R302" i="1"/>
  <c r="U302" i="1"/>
  <c r="R243" i="1"/>
  <c r="U243" i="1"/>
  <c r="R239" i="1"/>
  <c r="U239" i="1"/>
  <c r="R256" i="1"/>
  <c r="U256" i="1"/>
  <c r="R246" i="1"/>
  <c r="U246" i="1"/>
  <c r="R220" i="1"/>
  <c r="U220" i="1"/>
  <c r="R198" i="1"/>
  <c r="U198" i="1"/>
  <c r="R190" i="1"/>
  <c r="U190" i="1"/>
  <c r="R174" i="1"/>
  <c r="U174" i="1"/>
  <c r="U158" i="1"/>
  <c r="R158" i="1"/>
  <c r="R150" i="1"/>
  <c r="U150" i="1"/>
  <c r="R110" i="1"/>
  <c r="U110" i="1"/>
  <c r="R94" i="1"/>
  <c r="U94" i="1"/>
  <c r="R86" i="1"/>
  <c r="U86" i="1"/>
  <c r="U78" i="1"/>
  <c r="R78" i="1"/>
  <c r="R62" i="1"/>
  <c r="U62" i="1"/>
  <c r="R54" i="1"/>
  <c r="U54" i="1"/>
  <c r="R46" i="1"/>
  <c r="U46" i="1"/>
  <c r="R38" i="1"/>
  <c r="U38" i="1"/>
  <c r="R30" i="1"/>
  <c r="U30" i="1"/>
  <c r="S578" i="1"/>
  <c r="S658" i="1"/>
  <c r="R970" i="1"/>
  <c r="R626" i="1"/>
  <c r="R350" i="1"/>
  <c r="R296" i="1"/>
  <c r="R253" i="1"/>
  <c r="R98" i="1"/>
  <c r="R746" i="1"/>
  <c r="R642" i="1"/>
  <c r="R594" i="1"/>
  <c r="R514" i="1"/>
  <c r="R655" i="1"/>
  <c r="U655" i="1"/>
  <c r="R647" i="1"/>
  <c r="U647" i="1"/>
  <c r="R639" i="1"/>
  <c r="U639" i="1"/>
  <c r="R631" i="1"/>
  <c r="U631" i="1"/>
  <c r="R623" i="1"/>
  <c r="U623" i="1"/>
  <c r="R615" i="1"/>
  <c r="U615" i="1"/>
  <c r="R599" i="1"/>
  <c r="U599" i="1"/>
  <c r="R591" i="1"/>
  <c r="U591" i="1"/>
  <c r="R583" i="1"/>
  <c r="U583" i="1"/>
  <c r="R575" i="1"/>
  <c r="U575" i="1"/>
  <c r="R567" i="1"/>
  <c r="U567" i="1"/>
  <c r="R559" i="1"/>
  <c r="U559" i="1"/>
  <c r="R551" i="1"/>
  <c r="U551" i="1"/>
  <c r="R543" i="1"/>
  <c r="U543" i="1"/>
  <c r="R535" i="1"/>
  <c r="U535" i="1"/>
  <c r="R527" i="1"/>
  <c r="U527" i="1"/>
  <c r="R519" i="1"/>
  <c r="U519" i="1"/>
  <c r="R391" i="1"/>
  <c r="U391" i="1"/>
  <c r="R383" i="1"/>
  <c r="U383" i="1"/>
  <c r="R359" i="1"/>
  <c r="U359" i="1"/>
  <c r="R343" i="1"/>
  <c r="U343" i="1"/>
  <c r="R335" i="1"/>
  <c r="U335" i="1"/>
  <c r="R327" i="1"/>
  <c r="U327" i="1"/>
  <c r="R319" i="1"/>
  <c r="U319" i="1"/>
  <c r="R311" i="1"/>
  <c r="U311" i="1"/>
  <c r="R303" i="1"/>
  <c r="U303" i="1"/>
  <c r="R295" i="1"/>
  <c r="U295" i="1"/>
  <c r="R287" i="1"/>
  <c r="U287" i="1"/>
  <c r="R216" i="1"/>
  <c r="U216" i="1"/>
  <c r="R228" i="1"/>
  <c r="U228" i="1"/>
  <c r="R204" i="1"/>
  <c r="U204" i="1"/>
  <c r="R232" i="1"/>
  <c r="U232" i="1"/>
  <c r="R245" i="1"/>
  <c r="U245" i="1"/>
  <c r="R207" i="1"/>
  <c r="U207" i="1"/>
  <c r="R225" i="1"/>
  <c r="U225" i="1"/>
  <c r="R199" i="1"/>
  <c r="U199" i="1"/>
  <c r="R191" i="1"/>
  <c r="U191" i="1"/>
  <c r="R175" i="1"/>
  <c r="U175" i="1"/>
  <c r="R167" i="1"/>
  <c r="U167" i="1"/>
  <c r="R159" i="1"/>
  <c r="U159" i="1"/>
  <c r="R151" i="1"/>
  <c r="U151" i="1"/>
  <c r="R103" i="1"/>
  <c r="U103" i="1"/>
  <c r="R95" i="1"/>
  <c r="U95" i="1"/>
  <c r="R87" i="1"/>
  <c r="U87" i="1"/>
  <c r="R79" i="1"/>
  <c r="U79" i="1"/>
  <c r="R71" i="1"/>
  <c r="U71" i="1"/>
  <c r="R55" i="1"/>
  <c r="U55" i="1"/>
  <c r="R39" i="1"/>
  <c r="U39" i="1"/>
  <c r="R31" i="1"/>
  <c r="U31" i="1"/>
  <c r="U1036" i="1"/>
  <c r="U1028" i="1"/>
  <c r="U1020" i="1"/>
  <c r="U1012" i="1"/>
  <c r="U1004" i="1"/>
  <c r="U996" i="1"/>
  <c r="U988" i="1"/>
  <c r="U980" i="1"/>
  <c r="U972" i="1"/>
  <c r="U964" i="1"/>
  <c r="U956" i="1"/>
  <c r="U948" i="1"/>
  <c r="U940" i="1"/>
  <c r="U932" i="1"/>
  <c r="U924" i="1"/>
  <c r="U916" i="1"/>
  <c r="U908" i="1"/>
  <c r="U900" i="1"/>
  <c r="U892" i="1"/>
  <c r="U884" i="1"/>
  <c r="U876" i="1"/>
  <c r="U868" i="1"/>
  <c r="U860" i="1"/>
  <c r="U852" i="1"/>
  <c r="U844" i="1"/>
  <c r="R836" i="1"/>
  <c r="U836" i="1"/>
  <c r="U828" i="1"/>
  <c r="U820" i="1"/>
  <c r="U812" i="1"/>
  <c r="U804" i="1"/>
  <c r="U796" i="1"/>
  <c r="U788" i="1"/>
  <c r="U780" i="1"/>
  <c r="U772" i="1"/>
  <c r="U764" i="1"/>
  <c r="U756" i="1"/>
  <c r="U748" i="1"/>
  <c r="U740" i="1"/>
  <c r="U732" i="1"/>
  <c r="U724" i="1"/>
  <c r="U716" i="1"/>
  <c r="U708" i="1"/>
  <c r="U700" i="1"/>
  <c r="U684" i="1"/>
  <c r="U668" i="1"/>
  <c r="U652" i="1"/>
  <c r="U636" i="1"/>
  <c r="U620" i="1"/>
  <c r="U604" i="1"/>
  <c r="U588" i="1"/>
  <c r="U572" i="1"/>
  <c r="U556" i="1"/>
  <c r="U540" i="1"/>
  <c r="U524" i="1"/>
  <c r="U508" i="1"/>
  <c r="U492" i="1"/>
  <c r="U476" i="1"/>
  <c r="U460" i="1"/>
  <c r="U444" i="1"/>
  <c r="U428" i="1"/>
  <c r="U412" i="1"/>
  <c r="U979" i="1"/>
  <c r="U971" i="1"/>
  <c r="U963" i="1"/>
  <c r="U955" i="1"/>
  <c r="U947" i="1"/>
  <c r="U939" i="1"/>
  <c r="U931" i="1"/>
  <c r="U923" i="1"/>
  <c r="U915" i="1"/>
  <c r="U907" i="1"/>
  <c r="U899" i="1"/>
  <c r="U891" i="1"/>
  <c r="U883" i="1"/>
  <c r="U875" i="1"/>
  <c r="U867" i="1"/>
  <c r="U859" i="1"/>
  <c r="U851" i="1"/>
  <c r="U843" i="1"/>
  <c r="U835" i="1"/>
  <c r="U827" i="1"/>
  <c r="U819" i="1"/>
  <c r="U811" i="1"/>
  <c r="U803" i="1"/>
  <c r="U795" i="1"/>
  <c r="U787" i="1"/>
  <c r="U779" i="1"/>
  <c r="U771" i="1"/>
  <c r="U763" i="1"/>
  <c r="U755" i="1"/>
  <c r="U747" i="1"/>
  <c r="U739" i="1"/>
  <c r="U731" i="1"/>
  <c r="U723" i="1"/>
  <c r="U715" i="1"/>
  <c r="U707" i="1"/>
  <c r="U699" i="1"/>
  <c r="U691" i="1"/>
  <c r="U683" i="1"/>
  <c r="U675" i="1"/>
  <c r="U667" i="1"/>
  <c r="U659" i="1"/>
  <c r="U651" i="1"/>
  <c r="U643" i="1"/>
  <c r="U635" i="1"/>
  <c r="U627" i="1"/>
  <c r="U619" i="1"/>
  <c r="U611" i="1"/>
  <c r="U603" i="1"/>
  <c r="U595" i="1"/>
  <c r="U587" i="1"/>
  <c r="U579" i="1"/>
  <c r="U571" i="1"/>
  <c r="U563" i="1"/>
  <c r="U555" i="1"/>
  <c r="U547" i="1"/>
  <c r="U539" i="1"/>
  <c r="U531" i="1"/>
  <c r="U523" i="1"/>
  <c r="U515" i="1"/>
  <c r="U507" i="1"/>
  <c r="U499" i="1"/>
  <c r="U491" i="1"/>
  <c r="U483" i="1"/>
  <c r="U475" i="1"/>
  <c r="U467" i="1"/>
  <c r="U459" i="1"/>
  <c r="U451" i="1"/>
  <c r="U443" i="1"/>
  <c r="U435" i="1"/>
  <c r="U427" i="1"/>
  <c r="U419" i="1"/>
  <c r="U411" i="1"/>
  <c r="U403" i="1"/>
  <c r="U395" i="1"/>
  <c r="U387" i="1"/>
  <c r="U379" i="1"/>
  <c r="U371" i="1"/>
  <c r="U363" i="1"/>
  <c r="U355" i="1"/>
  <c r="U347" i="1"/>
  <c r="U339" i="1"/>
  <c r="U331" i="1"/>
  <c r="U323" i="1"/>
  <c r="U315" i="1"/>
  <c r="U307" i="1"/>
  <c r="U299" i="1"/>
  <c r="U291" i="1"/>
  <c r="U283" i="1"/>
  <c r="U275" i="1"/>
  <c r="U267" i="1"/>
  <c r="U259" i="1"/>
  <c r="U235" i="1"/>
  <c r="U214" i="1"/>
  <c r="U227" i="1"/>
  <c r="U226" i="1"/>
  <c r="U234" i="1"/>
  <c r="U202" i="1"/>
  <c r="U212" i="1"/>
  <c r="U195" i="1"/>
  <c r="U187" i="1"/>
  <c r="U179" i="1"/>
  <c r="U171" i="1"/>
  <c r="U163" i="1"/>
  <c r="U155" i="1"/>
  <c r="U147" i="1"/>
  <c r="U139" i="1"/>
  <c r="U131" i="1"/>
  <c r="U123" i="1"/>
  <c r="U115" i="1"/>
  <c r="U107" i="1"/>
  <c r="U99" i="1"/>
  <c r="U91" i="1"/>
  <c r="U83" i="1"/>
  <c r="U75" i="1"/>
  <c r="U67" i="1"/>
  <c r="U59" i="1"/>
  <c r="U51" i="1"/>
  <c r="U43" i="1"/>
  <c r="U35" i="1"/>
  <c r="R33" i="33"/>
  <c r="S33" i="33"/>
  <c r="R49" i="33"/>
  <c r="S49" i="33"/>
  <c r="R57" i="33"/>
  <c r="S57" i="33"/>
  <c r="R65" i="33"/>
  <c r="S65" i="33"/>
  <c r="R73" i="33"/>
  <c r="S73" i="33"/>
  <c r="R81" i="33"/>
  <c r="S81" i="33"/>
  <c r="R89" i="33"/>
  <c r="S89" i="33"/>
  <c r="R97" i="33"/>
  <c r="S97" i="33"/>
  <c r="R105" i="33"/>
  <c r="S105" i="33"/>
  <c r="R113" i="33"/>
  <c r="S113" i="33"/>
  <c r="S176" i="33"/>
  <c r="R176" i="33"/>
  <c r="S183" i="33"/>
  <c r="R183" i="33"/>
  <c r="S234" i="33"/>
  <c r="R234" i="33"/>
  <c r="V16" i="33"/>
  <c r="V212" i="33"/>
  <c r="V223" i="33"/>
  <c r="S246" i="33"/>
  <c r="R246" i="33"/>
  <c r="V246" i="33"/>
  <c r="R122" i="33"/>
  <c r="V122" i="33"/>
  <c r="S122" i="33"/>
  <c r="S256" i="33"/>
  <c r="R256" i="33"/>
  <c r="V256" i="33"/>
  <c r="R261" i="33"/>
  <c r="V261" i="33"/>
  <c r="S261" i="33"/>
  <c r="R160" i="33"/>
  <c r="V160" i="33"/>
  <c r="S160" i="33"/>
  <c r="R25" i="33"/>
  <c r="S25" i="33"/>
  <c r="R41" i="33"/>
  <c r="S41" i="33"/>
  <c r="V11" i="33"/>
  <c r="V207" i="33"/>
  <c r="V195" i="33"/>
  <c r="V231" i="33"/>
  <c r="V233" i="33"/>
  <c r="S32" i="33"/>
  <c r="R32" i="33"/>
  <c r="S40" i="33"/>
  <c r="R40" i="33"/>
  <c r="S48" i="33"/>
  <c r="R48" i="33"/>
  <c r="S56" i="33"/>
  <c r="R56" i="33"/>
  <c r="S64" i="33"/>
  <c r="R64" i="33"/>
  <c r="S72" i="33"/>
  <c r="R72" i="33"/>
  <c r="S80" i="33"/>
  <c r="R80" i="33"/>
  <c r="S88" i="33"/>
  <c r="R88" i="33"/>
  <c r="S96" i="33"/>
  <c r="R96" i="33"/>
  <c r="S104" i="33"/>
  <c r="R104" i="33"/>
  <c r="S112" i="33"/>
  <c r="R112" i="33"/>
  <c r="R194" i="33"/>
  <c r="S194" i="33"/>
  <c r="R229" i="33"/>
  <c r="S229" i="33"/>
  <c r="R135" i="33"/>
  <c r="S135" i="33"/>
  <c r="S238" i="33"/>
  <c r="R238" i="33"/>
  <c r="S242" i="33"/>
  <c r="R242" i="33"/>
  <c r="S137" i="33"/>
  <c r="R137" i="33"/>
  <c r="S270" i="33"/>
  <c r="R120" i="33"/>
  <c r="V120" i="33"/>
  <c r="S120" i="33"/>
  <c r="S252" i="33"/>
  <c r="R252" i="33"/>
  <c r="V252" i="33"/>
  <c r="R163" i="33"/>
  <c r="V163" i="33"/>
  <c r="S163" i="33"/>
  <c r="R101" i="33"/>
  <c r="S101" i="33"/>
  <c r="S228" i="33"/>
  <c r="R228" i="33"/>
  <c r="S151" i="33"/>
  <c r="R151" i="33"/>
  <c r="R123" i="33"/>
  <c r="V123" i="33"/>
  <c r="S123" i="33"/>
  <c r="R109" i="33"/>
  <c r="S109" i="33"/>
  <c r="V25" i="33"/>
  <c r="V32" i="33"/>
  <c r="V33" i="33"/>
  <c r="V40" i="33"/>
  <c r="V41" i="33"/>
  <c r="V48" i="33"/>
  <c r="V49" i="33"/>
  <c r="V56" i="33"/>
  <c r="V57" i="33"/>
  <c r="V64" i="33"/>
  <c r="V65" i="33"/>
  <c r="V73" i="33"/>
  <c r="V81" i="33"/>
  <c r="V89" i="33"/>
  <c r="V97" i="33"/>
  <c r="V105" i="33"/>
  <c r="V113" i="33"/>
  <c r="V238" i="33"/>
  <c r="V242" i="33"/>
  <c r="V137" i="33"/>
  <c r="R247" i="33"/>
  <c r="V247" i="33"/>
  <c r="S247" i="33"/>
  <c r="S136" i="33"/>
  <c r="R136" i="33"/>
  <c r="V136" i="33"/>
  <c r="R257" i="33"/>
  <c r="V257" i="33"/>
  <c r="S257" i="33"/>
  <c r="S133" i="33"/>
  <c r="R133" i="33"/>
  <c r="V133" i="33"/>
  <c r="R29" i="33"/>
  <c r="S29" i="33"/>
  <c r="R37" i="33"/>
  <c r="S37" i="33"/>
  <c r="R53" i="33"/>
  <c r="S53" i="33"/>
  <c r="R61" i="33"/>
  <c r="S61" i="33"/>
  <c r="R77" i="33"/>
  <c r="S77" i="33"/>
  <c r="R93" i="33"/>
  <c r="S93" i="33"/>
  <c r="S28" i="33"/>
  <c r="R28" i="33"/>
  <c r="S36" i="33"/>
  <c r="R36" i="33"/>
  <c r="S44" i="33"/>
  <c r="R44" i="33"/>
  <c r="S52" i="33"/>
  <c r="R52" i="33"/>
  <c r="S60" i="33"/>
  <c r="R60" i="33"/>
  <c r="S68" i="33"/>
  <c r="R68" i="33"/>
  <c r="S76" i="33"/>
  <c r="R76" i="33"/>
  <c r="S84" i="33"/>
  <c r="R84" i="33"/>
  <c r="S92" i="33"/>
  <c r="R92" i="33"/>
  <c r="S100" i="33"/>
  <c r="R100" i="33"/>
  <c r="S108" i="33"/>
  <c r="R108" i="33"/>
  <c r="S116" i="33"/>
  <c r="R116" i="33"/>
  <c r="R225" i="33"/>
  <c r="S225" i="33"/>
  <c r="R189" i="33"/>
  <c r="S189" i="33"/>
  <c r="R235" i="33"/>
  <c r="S235" i="33"/>
  <c r="R271" i="33"/>
  <c r="V271" i="33"/>
  <c r="S271" i="33"/>
  <c r="R45" i="33"/>
  <c r="S45" i="33"/>
  <c r="R69" i="33"/>
  <c r="S69" i="33"/>
  <c r="R85" i="33"/>
  <c r="S85" i="33"/>
  <c r="V7" i="33"/>
  <c r="V12" i="33"/>
  <c r="V23" i="33"/>
  <c r="V27" i="33"/>
  <c r="V35" i="33"/>
  <c r="V43" i="33"/>
  <c r="V51" i="33"/>
  <c r="V59" i="33"/>
  <c r="V67" i="33"/>
  <c r="V75" i="33"/>
  <c r="V83" i="33"/>
  <c r="V91" i="33"/>
  <c r="V99" i="33"/>
  <c r="V107" i="33"/>
  <c r="V115" i="33"/>
  <c r="V203" i="33"/>
  <c r="V208" i="33"/>
  <c r="V219" i="33"/>
  <c r="V224" i="33"/>
  <c r="V194" i="33"/>
  <c r="V228" i="33"/>
  <c r="V229" i="33"/>
  <c r="V151" i="33"/>
  <c r="V135" i="33"/>
  <c r="R239" i="33"/>
  <c r="V239" i="33"/>
  <c r="S239" i="33"/>
  <c r="R149" i="33"/>
  <c r="V149" i="33"/>
  <c r="S149" i="33"/>
  <c r="R243" i="33"/>
  <c r="V243" i="33"/>
  <c r="S243" i="33"/>
  <c r="S162" i="33"/>
  <c r="R162" i="33"/>
  <c r="V162" i="33"/>
  <c r="V148" i="33"/>
  <c r="R253" i="33"/>
  <c r="V253" i="33"/>
  <c r="S253" i="33"/>
  <c r="S260" i="33"/>
  <c r="R260" i="33"/>
  <c r="V260" i="33"/>
  <c r="V158" i="33"/>
  <c r="R265" i="33"/>
  <c r="V265" i="33"/>
  <c r="S265" i="33"/>
  <c r="S275" i="33"/>
  <c r="V282" i="33"/>
  <c r="S290" i="33"/>
  <c r="S294" i="33"/>
  <c r="V299" i="33"/>
  <c r="V307" i="33"/>
  <c r="V320" i="33"/>
  <c r="S172" i="33"/>
  <c r="R172" i="33"/>
  <c r="V172" i="33"/>
  <c r="R326" i="33"/>
  <c r="S150" i="33"/>
  <c r="R150" i="33"/>
  <c r="V150" i="33"/>
  <c r="R337" i="33"/>
  <c r="V337" i="33"/>
  <c r="R341" i="33"/>
  <c r="V341" i="33"/>
  <c r="R155" i="33"/>
  <c r="T155" i="33" s="1"/>
  <c r="V155" i="33"/>
  <c r="R345" i="33"/>
  <c r="V345" i="33"/>
  <c r="R157" i="33"/>
  <c r="V157" i="33"/>
  <c r="R352" i="33"/>
  <c r="V352" i="33"/>
  <c r="S402" i="33"/>
  <c r="R402" i="33"/>
  <c r="V402" i="33"/>
  <c r="V405" i="33"/>
  <c r="S410" i="33"/>
  <c r="R410" i="33"/>
  <c r="V410" i="33"/>
  <c r="V413" i="33"/>
  <c r="S418" i="33"/>
  <c r="R418" i="33"/>
  <c r="V418" i="33"/>
  <c r="V421" i="33"/>
  <c r="V264" i="33"/>
  <c r="V169" i="33"/>
  <c r="V132" i="33"/>
  <c r="V270" i="33"/>
  <c r="V274" i="33"/>
  <c r="V278" i="33"/>
  <c r="S281" i="33"/>
  <c r="R281" i="33"/>
  <c r="R356" i="33"/>
  <c r="R363" i="33"/>
  <c r="R370" i="33"/>
  <c r="R378" i="33"/>
  <c r="R382" i="33"/>
  <c r="R389" i="33"/>
  <c r="V438" i="33"/>
  <c r="V446" i="33"/>
  <c r="V302" i="33"/>
  <c r="V315" i="33"/>
  <c r="S188" i="33"/>
  <c r="S167" i="33"/>
  <c r="V333" i="33"/>
  <c r="S333" i="33"/>
  <c r="V336" i="33"/>
  <c r="V340" i="33"/>
  <c r="V125" i="33"/>
  <c r="V344" i="33"/>
  <c r="V168" i="33"/>
  <c r="V351" i="33"/>
  <c r="V355" i="33"/>
  <c r="V117" i="33"/>
  <c r="R117" i="33"/>
  <c r="R273" i="33"/>
  <c r="V275" i="33"/>
  <c r="R277" i="33"/>
  <c r="R279" i="33"/>
  <c r="S285" i="33"/>
  <c r="R285" i="33"/>
  <c r="R289" i="33"/>
  <c r="R293" i="33"/>
  <c r="V462" i="33"/>
  <c r="R181" i="33"/>
  <c r="S328" i="33"/>
  <c r="R328" i="33"/>
  <c r="V328" i="33"/>
  <c r="R196" i="33"/>
  <c r="T196" i="33" s="1"/>
  <c r="V335" i="33"/>
  <c r="V339" i="33"/>
  <c r="V147" i="33"/>
  <c r="V343" i="33"/>
  <c r="V347" i="33"/>
  <c r="V350" i="33"/>
  <c r="V354" i="33"/>
  <c r="R361" i="33"/>
  <c r="S361" i="33"/>
  <c r="R368" i="33"/>
  <c r="S368" i="33"/>
  <c r="R376" i="33"/>
  <c r="S376" i="33"/>
  <c r="R380" i="33"/>
  <c r="S380" i="33"/>
  <c r="R387" i="33"/>
  <c r="S387" i="33"/>
  <c r="R395" i="33"/>
  <c r="S395" i="33"/>
  <c r="V454" i="33"/>
  <c r="R264" i="33"/>
  <c r="R169" i="33"/>
  <c r="R132" i="33"/>
  <c r="T132" i="33" s="1"/>
  <c r="R270" i="33"/>
  <c r="R274" i="33"/>
  <c r="T274" i="33" s="1"/>
  <c r="R278" i="33"/>
  <c r="S280" i="33"/>
  <c r="T280" i="33" s="1"/>
  <c r="S282" i="33"/>
  <c r="S175" i="33"/>
  <c r="R175" i="33"/>
  <c r="V181" i="33"/>
  <c r="R188" i="33"/>
  <c r="V196" i="33"/>
  <c r="R167" i="33"/>
  <c r="R336" i="33"/>
  <c r="R340" i="33"/>
  <c r="R125" i="33"/>
  <c r="R344" i="33"/>
  <c r="R168" i="33"/>
  <c r="R351" i="33"/>
  <c r="R355" i="33"/>
  <c r="V356" i="33"/>
  <c r="S117" i="33"/>
  <c r="S364" i="33"/>
  <c r="R364" i="33"/>
  <c r="S371" i="33"/>
  <c r="R371" i="33"/>
  <c r="S193" i="33"/>
  <c r="R193" i="33"/>
  <c r="S383" i="33"/>
  <c r="R383" i="33"/>
  <c r="S390" i="33"/>
  <c r="R390" i="33"/>
  <c r="V280" i="33"/>
  <c r="V281" i="33"/>
  <c r="S283" i="33"/>
  <c r="T283" i="33" s="1"/>
  <c r="R284" i="33"/>
  <c r="R177" i="33"/>
  <c r="V298" i="33"/>
  <c r="V306" i="33"/>
  <c r="V319" i="33"/>
  <c r="V188" i="33"/>
  <c r="S327" i="33"/>
  <c r="V167" i="33"/>
  <c r="R334" i="33"/>
  <c r="T334" i="33" s="1"/>
  <c r="V334" i="33"/>
  <c r="S336" i="33"/>
  <c r="R338" i="33"/>
  <c r="V338" i="33"/>
  <c r="S340" i="33"/>
  <c r="R342" i="33"/>
  <c r="V342" i="33"/>
  <c r="S125" i="33"/>
  <c r="R156" i="33"/>
  <c r="V156" i="33"/>
  <c r="S344" i="33"/>
  <c r="R346" i="33"/>
  <c r="T346" i="33" s="1"/>
  <c r="V346" i="33"/>
  <c r="S168" i="33"/>
  <c r="R161" i="33"/>
  <c r="T161" i="33" s="1"/>
  <c r="V161" i="33"/>
  <c r="S351" i="33"/>
  <c r="R353" i="33"/>
  <c r="V353" i="33"/>
  <c r="S355" i="33"/>
  <c r="S406" i="33"/>
  <c r="R406" i="33"/>
  <c r="S414" i="33"/>
  <c r="R414" i="33"/>
  <c r="V422" i="33"/>
  <c r="V430" i="33"/>
  <c r="V470" i="33"/>
  <c r="V502" i="33"/>
  <c r="S171" i="33"/>
  <c r="R171" i="33"/>
  <c r="S284" i="33"/>
  <c r="S287" i="33"/>
  <c r="R287" i="33"/>
  <c r="S291" i="33"/>
  <c r="R291" i="33"/>
  <c r="S295" i="33"/>
  <c r="R295" i="33"/>
  <c r="R335" i="33"/>
  <c r="R339" i="33"/>
  <c r="R147" i="33"/>
  <c r="R343" i="33"/>
  <c r="R347" i="33"/>
  <c r="T347" i="33" s="1"/>
  <c r="R350" i="33"/>
  <c r="R354" i="33"/>
  <c r="R130" i="33"/>
  <c r="S130" i="33"/>
  <c r="V361" i="33"/>
  <c r="V368" i="33"/>
  <c r="V376" i="33"/>
  <c r="V380" i="33"/>
  <c r="V387" i="33"/>
  <c r="V395" i="33"/>
  <c r="V439" i="33"/>
  <c r="V486" i="33"/>
  <c r="V512" i="33"/>
  <c r="V522" i="33"/>
  <c r="V363" i="33"/>
  <c r="V370" i="33"/>
  <c r="V378" i="33"/>
  <c r="V382" i="33"/>
  <c r="V389" i="33"/>
  <c r="V397" i="33"/>
  <c r="R403" i="33"/>
  <c r="S403" i="33"/>
  <c r="R411" i="33"/>
  <c r="S411" i="33"/>
  <c r="R419" i="33"/>
  <c r="S419" i="33"/>
  <c r="V425" i="33"/>
  <c r="V441" i="33"/>
  <c r="V457" i="33"/>
  <c r="V473" i="33"/>
  <c r="V478" i="33"/>
  <c r="V485" i="33"/>
  <c r="V494" i="33"/>
  <c r="V501" i="33"/>
  <c r="V505" i="33"/>
  <c r="R139" i="33"/>
  <c r="S139" i="33"/>
  <c r="S119" i="33"/>
  <c r="R119" i="33"/>
  <c r="S375" i="33"/>
  <c r="R375" i="33"/>
  <c r="S379" i="33"/>
  <c r="R379" i="33"/>
  <c r="S386" i="33"/>
  <c r="R386" i="33"/>
  <c r="S394" i="33"/>
  <c r="R394" i="33"/>
  <c r="V409" i="33"/>
  <c r="V417" i="33"/>
  <c r="V511" i="33"/>
  <c r="V359" i="33"/>
  <c r="R360" i="33"/>
  <c r="V144" i="33"/>
  <c r="V374" i="33"/>
  <c r="V145" i="33"/>
  <c r="V159" i="33"/>
  <c r="V393" i="33"/>
  <c r="R407" i="33"/>
  <c r="S407" i="33"/>
  <c r="R415" i="33"/>
  <c r="S415" i="33"/>
  <c r="V433" i="33"/>
  <c r="V449" i="33"/>
  <c r="V465" i="33"/>
  <c r="V481" i="33"/>
  <c r="V493" i="33"/>
  <c r="V509" i="33"/>
  <c r="V528" i="33"/>
  <c r="R333" i="33"/>
  <c r="R357" i="33"/>
  <c r="S357" i="33"/>
  <c r="R365" i="33"/>
  <c r="S365" i="33"/>
  <c r="R372" i="33"/>
  <c r="S372" i="33"/>
  <c r="R173" i="33"/>
  <c r="S173" i="33"/>
  <c r="R384" i="33"/>
  <c r="S384" i="33"/>
  <c r="R391" i="33"/>
  <c r="S391" i="33"/>
  <c r="V403" i="33"/>
  <c r="V411" i="33"/>
  <c r="V419" i="33"/>
  <c r="V527" i="33"/>
  <c r="V536" i="33"/>
  <c r="V562" i="33"/>
  <c r="S562" i="33"/>
  <c r="V578" i="33"/>
  <c r="S578" i="33"/>
  <c r="T578" i="33" s="1"/>
  <c r="V594" i="33"/>
  <c r="S594" i="33"/>
  <c r="R621" i="33"/>
  <c r="S621" i="33"/>
  <c r="R625" i="33"/>
  <c r="S625" i="33"/>
  <c r="V625" i="33"/>
  <c r="V526" i="33"/>
  <c r="S539" i="33"/>
  <c r="R539" i="33"/>
  <c r="S547" i="33"/>
  <c r="R547" i="33"/>
  <c r="R565" i="33"/>
  <c r="V565" i="33"/>
  <c r="R568" i="33"/>
  <c r="V568" i="33"/>
  <c r="V571" i="33"/>
  <c r="S571" i="33"/>
  <c r="R581" i="33"/>
  <c r="T581" i="33" s="1"/>
  <c r="V581" i="33"/>
  <c r="R584" i="33"/>
  <c r="V584" i="33"/>
  <c r="V587" i="33"/>
  <c r="S587" i="33"/>
  <c r="S608" i="33"/>
  <c r="R608" i="33"/>
  <c r="V608" i="33"/>
  <c r="S627" i="33"/>
  <c r="V627" i="33"/>
  <c r="R627" i="33"/>
  <c r="S632" i="33"/>
  <c r="R632" i="33"/>
  <c r="V632" i="33"/>
  <c r="V538" i="33"/>
  <c r="V546" i="33"/>
  <c r="V554" i="33"/>
  <c r="S554" i="33"/>
  <c r="R554" i="33"/>
  <c r="V574" i="33"/>
  <c r="S574" i="33"/>
  <c r="V590" i="33"/>
  <c r="S590" i="33"/>
  <c r="V610" i="33"/>
  <c r="S635" i="33"/>
  <c r="V635" i="33"/>
  <c r="R635" i="33"/>
  <c r="S640" i="33"/>
  <c r="R640" i="33"/>
  <c r="V640" i="33"/>
  <c r="R544" i="33"/>
  <c r="S544" i="33"/>
  <c r="R561" i="33"/>
  <c r="V561" i="33"/>
  <c r="R564" i="33"/>
  <c r="V564" i="33"/>
  <c r="V567" i="33"/>
  <c r="S567" i="33"/>
  <c r="R577" i="33"/>
  <c r="V577" i="33"/>
  <c r="R580" i="33"/>
  <c r="V580" i="33"/>
  <c r="V583" i="33"/>
  <c r="S583" i="33"/>
  <c r="R593" i="33"/>
  <c r="V593" i="33"/>
  <c r="S596" i="33"/>
  <c r="R596" i="33"/>
  <c r="V596" i="33"/>
  <c r="S624" i="33"/>
  <c r="R624" i="33"/>
  <c r="V624" i="33"/>
  <c r="S643" i="33"/>
  <c r="V643" i="33"/>
  <c r="R643" i="33"/>
  <c r="S648" i="33"/>
  <c r="R648" i="33"/>
  <c r="V648" i="33"/>
  <c r="V530" i="33"/>
  <c r="V539" i="33"/>
  <c r="V547" i="33"/>
  <c r="S565" i="33"/>
  <c r="V570" i="33"/>
  <c r="S570" i="33"/>
  <c r="R571" i="33"/>
  <c r="V586" i="33"/>
  <c r="S586" i="33"/>
  <c r="V607" i="33"/>
  <c r="R607" i="33"/>
  <c r="S607" i="33"/>
  <c r="S610" i="33"/>
  <c r="S612" i="33"/>
  <c r="R612" i="33"/>
  <c r="V612" i="33"/>
  <c r="S614" i="33"/>
  <c r="T614" i="33" s="1"/>
  <c r="V518" i="33"/>
  <c r="S543" i="33"/>
  <c r="R543" i="33"/>
  <c r="S553" i="33"/>
  <c r="T553" i="33" s="1"/>
  <c r="V553" i="33"/>
  <c r="R556" i="33"/>
  <c r="S556" i="33"/>
  <c r="V563" i="33"/>
  <c r="S563" i="33"/>
  <c r="R573" i="33"/>
  <c r="V573" i="33"/>
  <c r="R574" i="33"/>
  <c r="R576" i="33"/>
  <c r="V576" i="33"/>
  <c r="V579" i="33"/>
  <c r="S579" i="33"/>
  <c r="T579" i="33" s="1"/>
  <c r="R589" i="33"/>
  <c r="T589" i="33" s="1"/>
  <c r="V589" i="33"/>
  <c r="R590" i="33"/>
  <c r="R592" i="33"/>
  <c r="V592" i="33"/>
  <c r="V595" i="33"/>
  <c r="S595" i="33"/>
  <c r="V542" i="33"/>
  <c r="S561" i="33"/>
  <c r="S564" i="33"/>
  <c r="V566" i="33"/>
  <c r="S566" i="33"/>
  <c r="T566" i="33" s="1"/>
  <c r="R567" i="33"/>
  <c r="S577" i="33"/>
  <c r="S580" i="33"/>
  <c r="V582" i="33"/>
  <c r="S582" i="33"/>
  <c r="R583" i="33"/>
  <c r="S593" i="33"/>
  <c r="R605" i="33"/>
  <c r="S605" i="33"/>
  <c r="R609" i="33"/>
  <c r="S609" i="33"/>
  <c r="V609" i="33"/>
  <c r="V623" i="33"/>
  <c r="R623" i="33"/>
  <c r="S623" i="33"/>
  <c r="S626" i="33"/>
  <c r="T626" i="33" s="1"/>
  <c r="V514" i="33"/>
  <c r="V534" i="33"/>
  <c r="R540" i="33"/>
  <c r="S540" i="33"/>
  <c r="R548" i="33"/>
  <c r="S548" i="33"/>
  <c r="S555" i="33"/>
  <c r="R555" i="33"/>
  <c r="R569" i="33"/>
  <c r="V569" i="33"/>
  <c r="R570" i="33"/>
  <c r="R572" i="33"/>
  <c r="V572" i="33"/>
  <c r="V575" i="33"/>
  <c r="S575" i="33"/>
  <c r="T575" i="33" s="1"/>
  <c r="R585" i="33"/>
  <c r="T585" i="33" s="1"/>
  <c r="V585" i="33"/>
  <c r="R586" i="33"/>
  <c r="R588" i="33"/>
  <c r="V588" i="33"/>
  <c r="V591" i="33"/>
  <c r="S591" i="33"/>
  <c r="T591" i="33" s="1"/>
  <c r="V611" i="33"/>
  <c r="S611" i="33"/>
  <c r="R611" i="33"/>
  <c r="R552" i="33"/>
  <c r="R560" i="33"/>
  <c r="V598" i="33"/>
  <c r="V599" i="33"/>
  <c r="V614" i="33"/>
  <c r="V615" i="33"/>
  <c r="S628" i="33"/>
  <c r="R628" i="33"/>
  <c r="S636" i="33"/>
  <c r="R636" i="33"/>
  <c r="S644" i="33"/>
  <c r="R644" i="33"/>
  <c r="S652" i="33"/>
  <c r="R652" i="33"/>
  <c r="S660" i="33"/>
  <c r="R660" i="33"/>
  <c r="S668" i="33"/>
  <c r="R668" i="33"/>
  <c r="S676" i="33"/>
  <c r="R676" i="33"/>
  <c r="V686" i="33"/>
  <c r="S687" i="33"/>
  <c r="T687" i="33" s="1"/>
  <c r="V687" i="33"/>
  <c r="R700" i="33"/>
  <c r="S700" i="33"/>
  <c r="S712" i="33"/>
  <c r="R712" i="33"/>
  <c r="V712" i="33"/>
  <c r="S684" i="33"/>
  <c r="R684" i="33"/>
  <c r="R693" i="33"/>
  <c r="S693" i="33"/>
  <c r="S651" i="33"/>
  <c r="V651" i="33"/>
  <c r="S659" i="33"/>
  <c r="V659" i="33"/>
  <c r="S667" i="33"/>
  <c r="V667" i="33"/>
  <c r="S675" i="33"/>
  <c r="V675" i="33"/>
  <c r="S696" i="33"/>
  <c r="T697" i="33"/>
  <c r="S654" i="33"/>
  <c r="T654" i="33" s="1"/>
  <c r="S683" i="33"/>
  <c r="V683" i="33"/>
  <c r="R692" i="33"/>
  <c r="S692" i="33"/>
  <c r="S699" i="33"/>
  <c r="R699" i="33"/>
  <c r="V699" i="33"/>
  <c r="S656" i="33"/>
  <c r="R656" i="33"/>
  <c r="S664" i="33"/>
  <c r="R664" i="33"/>
  <c r="S672" i="33"/>
  <c r="R672" i="33"/>
  <c r="S680" i="33"/>
  <c r="R680" i="33"/>
  <c r="S686" i="33"/>
  <c r="T686" i="33" s="1"/>
  <c r="R713" i="33"/>
  <c r="S713" i="33"/>
  <c r="V713" i="33"/>
  <c r="S604" i="33"/>
  <c r="R604" i="33"/>
  <c r="S620" i="33"/>
  <c r="R620" i="33"/>
  <c r="R651" i="33"/>
  <c r="R659" i="33"/>
  <c r="R667" i="33"/>
  <c r="R675" i="33"/>
  <c r="V684" i="33"/>
  <c r="S691" i="33"/>
  <c r="V691" i="33"/>
  <c r="V698" i="33"/>
  <c r="S698" i="33"/>
  <c r="V550" i="33"/>
  <c r="V552" i="33"/>
  <c r="V558" i="33"/>
  <c r="V560" i="33"/>
  <c r="V597" i="33"/>
  <c r="V602" i="33"/>
  <c r="V603" i="33"/>
  <c r="V613" i="33"/>
  <c r="V618" i="33"/>
  <c r="V619" i="33"/>
  <c r="S631" i="33"/>
  <c r="T631" i="33" s="1"/>
  <c r="V631" i="33"/>
  <c r="S639" i="33"/>
  <c r="T639" i="33" s="1"/>
  <c r="V639" i="33"/>
  <c r="S647" i="33"/>
  <c r="V647" i="33"/>
  <c r="S655" i="33"/>
  <c r="T655" i="33" s="1"/>
  <c r="V655" i="33"/>
  <c r="S663" i="33"/>
  <c r="T663" i="33" s="1"/>
  <c r="V663" i="33"/>
  <c r="S671" i="33"/>
  <c r="T671" i="33" s="1"/>
  <c r="V671" i="33"/>
  <c r="S679" i="33"/>
  <c r="V679" i="33"/>
  <c r="R683" i="33"/>
  <c r="T683" i="33" s="1"/>
  <c r="S688" i="33"/>
  <c r="R688" i="33"/>
  <c r="V692" i="33"/>
  <c r="V693" i="33"/>
  <c r="R701" i="33"/>
  <c r="S701" i="33"/>
  <c r="V715" i="33"/>
  <c r="S715" i="33"/>
  <c r="R715" i="33"/>
  <c r="S600" i="33"/>
  <c r="R600" i="33"/>
  <c r="S616" i="33"/>
  <c r="R616" i="33"/>
  <c r="V630" i="33"/>
  <c r="S634" i="33"/>
  <c r="T634" i="33" s="1"/>
  <c r="V638" i="33"/>
  <c r="S642" i="33"/>
  <c r="T642" i="33" s="1"/>
  <c r="V646" i="33"/>
  <c r="S650" i="33"/>
  <c r="T650" i="33" s="1"/>
  <c r="V654" i="33"/>
  <c r="S658" i="33"/>
  <c r="V662" i="33"/>
  <c r="S666" i="33"/>
  <c r="T666" i="33" s="1"/>
  <c r="V670" i="33"/>
  <c r="S674" i="33"/>
  <c r="T674" i="33" s="1"/>
  <c r="V678" i="33"/>
  <c r="S682" i="33"/>
  <c r="V697" i="33"/>
  <c r="R694" i="33"/>
  <c r="R702" i="33"/>
  <c r="R703" i="33"/>
  <c r="T703" i="33" s="1"/>
  <c r="S704" i="33"/>
  <c r="S705" i="33"/>
  <c r="R706" i="33"/>
  <c r="R707" i="33"/>
  <c r="S708" i="33"/>
  <c r="S709" i="33"/>
  <c r="R710" i="33"/>
  <c r="T710" i="33" s="1"/>
  <c r="S720" i="33"/>
  <c r="R720" i="33"/>
  <c r="S725" i="33"/>
  <c r="S744" i="33"/>
  <c r="R744" i="33"/>
  <c r="S767" i="33"/>
  <c r="T767" i="33" s="1"/>
  <c r="V767" i="33"/>
  <c r="S776" i="33"/>
  <c r="R776" i="33"/>
  <c r="V790" i="33"/>
  <c r="S799" i="33"/>
  <c r="T799" i="33" s="1"/>
  <c r="V799" i="33"/>
  <c r="V718" i="33"/>
  <c r="V719" i="33"/>
  <c r="V729" i="33"/>
  <c r="V734" i="33"/>
  <c r="S735" i="33"/>
  <c r="T735" i="33" s="1"/>
  <c r="V735" i="33"/>
  <c r="V754" i="33"/>
  <c r="S755" i="33"/>
  <c r="V755" i="33"/>
  <c r="S764" i="33"/>
  <c r="R764" i="33"/>
  <c r="V778" i="33"/>
  <c r="S787" i="33"/>
  <c r="V787" i="33"/>
  <c r="S796" i="33"/>
  <c r="R796" i="33"/>
  <c r="S808" i="33"/>
  <c r="R808" i="33"/>
  <c r="S811" i="33"/>
  <c r="V811" i="33"/>
  <c r="S716" i="33"/>
  <c r="R716" i="33"/>
  <c r="S732" i="33"/>
  <c r="R732" i="33"/>
  <c r="V742" i="33"/>
  <c r="S743" i="33"/>
  <c r="V743" i="33"/>
  <c r="S752" i="33"/>
  <c r="R752" i="33"/>
  <c r="V766" i="33"/>
  <c r="S775" i="33"/>
  <c r="V775" i="33"/>
  <c r="S784" i="33"/>
  <c r="R784" i="33"/>
  <c r="V798" i="33"/>
  <c r="V731" i="33"/>
  <c r="S740" i="33"/>
  <c r="R740" i="33"/>
  <c r="S763" i="33"/>
  <c r="V763" i="33"/>
  <c r="S772" i="33"/>
  <c r="R772" i="33"/>
  <c r="V786" i="33"/>
  <c r="S795" i="33"/>
  <c r="V795" i="33"/>
  <c r="S804" i="33"/>
  <c r="R804" i="33"/>
  <c r="S807" i="33"/>
  <c r="V807" i="33"/>
  <c r="S820" i="33"/>
  <c r="R820" i="33"/>
  <c r="V820" i="33"/>
  <c r="S728" i="33"/>
  <c r="R728" i="33"/>
  <c r="S751" i="33"/>
  <c r="V751" i="33"/>
  <c r="S760" i="33"/>
  <c r="R760" i="33"/>
  <c r="V774" i="33"/>
  <c r="S783" i="33"/>
  <c r="V783" i="33"/>
  <c r="R787" i="33"/>
  <c r="S792" i="33"/>
  <c r="R792" i="33"/>
  <c r="R811" i="33"/>
  <c r="V830" i="33"/>
  <c r="R830" i="33"/>
  <c r="S830" i="33"/>
  <c r="V711" i="33"/>
  <c r="S718" i="33"/>
  <c r="T718" i="33" s="1"/>
  <c r="S719" i="33"/>
  <c r="V727" i="33"/>
  <c r="S734" i="33"/>
  <c r="S739" i="33"/>
  <c r="T739" i="33" s="1"/>
  <c r="V739" i="33"/>
  <c r="R743" i="33"/>
  <c r="S748" i="33"/>
  <c r="R748" i="33"/>
  <c r="S754" i="33"/>
  <c r="T754" i="33" s="1"/>
  <c r="V764" i="33"/>
  <c r="S771" i="33"/>
  <c r="V771" i="33"/>
  <c r="R775" i="33"/>
  <c r="S780" i="33"/>
  <c r="R780" i="33"/>
  <c r="S786" i="33"/>
  <c r="V794" i="33"/>
  <c r="V796" i="33"/>
  <c r="S803" i="33"/>
  <c r="T803" i="33" s="1"/>
  <c r="V803" i="33"/>
  <c r="V808" i="33"/>
  <c r="S810" i="33"/>
  <c r="S816" i="33"/>
  <c r="R816" i="33"/>
  <c r="V716" i="33"/>
  <c r="S724" i="33"/>
  <c r="R724" i="33"/>
  <c r="S729" i="33"/>
  <c r="T729" i="33" s="1"/>
  <c r="R731" i="33"/>
  <c r="V732" i="33"/>
  <c r="V738" i="33"/>
  <c r="S742" i="33"/>
  <c r="T742" i="33" s="1"/>
  <c r="V752" i="33"/>
  <c r="V758" i="33"/>
  <c r="S759" i="33"/>
  <c r="T759" i="33" s="1"/>
  <c r="V759" i="33"/>
  <c r="R763" i="33"/>
  <c r="S768" i="33"/>
  <c r="R768" i="33"/>
  <c r="S774" i="33"/>
  <c r="T774" i="33" s="1"/>
  <c r="V782" i="33"/>
  <c r="V784" i="33"/>
  <c r="S791" i="33"/>
  <c r="T791" i="33" s="1"/>
  <c r="V791" i="33"/>
  <c r="R795" i="33"/>
  <c r="S800" i="33"/>
  <c r="R800" i="33"/>
  <c r="R807" i="33"/>
  <c r="R696" i="33"/>
  <c r="V717" i="33"/>
  <c r="V722" i="33"/>
  <c r="V723" i="33"/>
  <c r="S731" i="33"/>
  <c r="V733" i="33"/>
  <c r="S736" i="33"/>
  <c r="R736" i="33"/>
  <c r="V740" i="33"/>
  <c r="V746" i="33"/>
  <c r="S747" i="33"/>
  <c r="T747" i="33" s="1"/>
  <c r="V747" i="33"/>
  <c r="R751" i="33"/>
  <c r="S756" i="33"/>
  <c r="R756" i="33"/>
  <c r="S762" i="33"/>
  <c r="T762" i="33" s="1"/>
  <c r="V770" i="33"/>
  <c r="V772" i="33"/>
  <c r="S779" i="33"/>
  <c r="T779" i="33" s="1"/>
  <c r="V779" i="33"/>
  <c r="R783" i="33"/>
  <c r="S788" i="33"/>
  <c r="R788" i="33"/>
  <c r="S794" i="33"/>
  <c r="V804" i="33"/>
  <c r="S806" i="33"/>
  <c r="T806" i="33" s="1"/>
  <c r="S812" i="33"/>
  <c r="R812" i="33"/>
  <c r="S815" i="33"/>
  <c r="V815" i="33"/>
  <c r="S824" i="33"/>
  <c r="R824" i="33"/>
  <c r="V824" i="33"/>
  <c r="V819" i="33"/>
  <c r="V823" i="33"/>
  <c r="V834" i="33"/>
  <c r="R835" i="33"/>
  <c r="V837" i="33"/>
  <c r="V838" i="33"/>
  <c r="R839" i="33"/>
  <c r="T839" i="33" s="1"/>
  <c r="V841" i="33"/>
  <c r="V842" i="33"/>
  <c r="V881" i="33"/>
  <c r="S882" i="33"/>
  <c r="V882" i="33"/>
  <c r="R885" i="33"/>
  <c r="S885" i="33"/>
  <c r="V915" i="33"/>
  <c r="S915" i="33"/>
  <c r="R915" i="33"/>
  <c r="V928" i="33"/>
  <c r="S854" i="33"/>
  <c r="V854" i="33"/>
  <c r="S862" i="33"/>
  <c r="T862" i="33" s="1"/>
  <c r="V862" i="33"/>
  <c r="S870" i="33"/>
  <c r="T870" i="33" s="1"/>
  <c r="V870" i="33"/>
  <c r="S878" i="33"/>
  <c r="V878" i="33"/>
  <c r="S904" i="33"/>
  <c r="V904" i="33"/>
  <c r="R904" i="33"/>
  <c r="V907" i="33"/>
  <c r="R907" i="33"/>
  <c r="S907" i="33"/>
  <c r="S912" i="33"/>
  <c r="V912" i="33"/>
  <c r="R912" i="33"/>
  <c r="S942" i="33"/>
  <c r="V942" i="33"/>
  <c r="R942" i="33"/>
  <c r="R828" i="33"/>
  <c r="V829" i="33"/>
  <c r="V848" i="33"/>
  <c r="V853" i="33"/>
  <c r="V861" i="33"/>
  <c r="V869" i="33"/>
  <c r="S884" i="33"/>
  <c r="V884" i="33"/>
  <c r="R884" i="33"/>
  <c r="S890" i="33"/>
  <c r="S910" i="33"/>
  <c r="T910" i="33" s="1"/>
  <c r="V910" i="33"/>
  <c r="R920" i="33"/>
  <c r="S920" i="33"/>
  <c r="V920" i="33"/>
  <c r="S851" i="33"/>
  <c r="R851" i="33"/>
  <c r="S859" i="33"/>
  <c r="R859" i="33"/>
  <c r="S867" i="33"/>
  <c r="R867" i="33"/>
  <c r="S875" i="33"/>
  <c r="R875" i="33"/>
  <c r="R909" i="33"/>
  <c r="V909" i="33"/>
  <c r="S909" i="33"/>
  <c r="S933" i="33"/>
  <c r="T933" i="33" s="1"/>
  <c r="V933" i="33"/>
  <c r="S935" i="33"/>
  <c r="V935" i="33"/>
  <c r="V850" i="33"/>
  <c r="V877" i="33"/>
  <c r="S883" i="33"/>
  <c r="R883" i="33"/>
  <c r="V914" i="33"/>
  <c r="S819" i="33"/>
  <c r="T819" i="33" s="1"/>
  <c r="S823" i="33"/>
  <c r="T823" i="33" s="1"/>
  <c r="S827" i="33"/>
  <c r="S828" i="33"/>
  <c r="V835" i="33"/>
  <c r="V839" i="33"/>
  <c r="S847" i="33"/>
  <c r="R847" i="33"/>
  <c r="S858" i="33"/>
  <c r="T858" i="33" s="1"/>
  <c r="V858" i="33"/>
  <c r="S866" i="33"/>
  <c r="V866" i="33"/>
  <c r="S874" i="33"/>
  <c r="V874" i="33"/>
  <c r="V911" i="33"/>
  <c r="S911" i="33"/>
  <c r="R911" i="33"/>
  <c r="R913" i="33"/>
  <c r="T913" i="33" s="1"/>
  <c r="V913" i="33"/>
  <c r="S914" i="33"/>
  <c r="R919" i="33"/>
  <c r="S919" i="33"/>
  <c r="V919" i="33"/>
  <c r="S938" i="33"/>
  <c r="V938" i="33"/>
  <c r="R938" i="33"/>
  <c r="S949" i="33"/>
  <c r="V949" i="33"/>
  <c r="R829" i="33"/>
  <c r="V836" i="33"/>
  <c r="V840" i="33"/>
  <c r="V846" i="33"/>
  <c r="S853" i="33"/>
  <c r="T853" i="33" s="1"/>
  <c r="V857" i="33"/>
  <c r="S861" i="33"/>
  <c r="T861" i="33" s="1"/>
  <c r="S869" i="33"/>
  <c r="T869" i="33" s="1"/>
  <c r="S877" i="33"/>
  <c r="T877" i="33" s="1"/>
  <c r="R901" i="33"/>
  <c r="S901" i="33"/>
  <c r="R905" i="33"/>
  <c r="S905" i="33"/>
  <c r="V905" i="33"/>
  <c r="S908" i="33"/>
  <c r="V908" i="33"/>
  <c r="R908" i="33"/>
  <c r="S931" i="33"/>
  <c r="V931" i="33"/>
  <c r="R931" i="33"/>
  <c r="V932" i="33"/>
  <c r="R935" i="33"/>
  <c r="S951" i="33"/>
  <c r="R951" i="33"/>
  <c r="V951" i="33"/>
  <c r="S961" i="33"/>
  <c r="T961" i="33" s="1"/>
  <c r="V961" i="33"/>
  <c r="S843" i="33"/>
  <c r="R843" i="33"/>
  <c r="S848" i="33"/>
  <c r="R850" i="33"/>
  <c r="V851" i="33"/>
  <c r="S855" i="33"/>
  <c r="R855" i="33"/>
  <c r="V859" i="33"/>
  <c r="S863" i="33"/>
  <c r="R863" i="33"/>
  <c r="V867" i="33"/>
  <c r="S871" i="33"/>
  <c r="R871" i="33"/>
  <c r="V875" i="33"/>
  <c r="S879" i="33"/>
  <c r="R879" i="33"/>
  <c r="V883" i="33"/>
  <c r="V916" i="33"/>
  <c r="S916" i="33"/>
  <c r="S926" i="33"/>
  <c r="V926" i="33"/>
  <c r="R926" i="33"/>
  <c r="R928" i="33"/>
  <c r="T928" i="33" s="1"/>
  <c r="S929" i="33"/>
  <c r="T929" i="33" s="1"/>
  <c r="V929" i="33"/>
  <c r="V891" i="33"/>
  <c r="S897" i="33"/>
  <c r="S917" i="33"/>
  <c r="T917" i="33" s="1"/>
  <c r="V917" i="33"/>
  <c r="R923" i="33"/>
  <c r="R932" i="33"/>
  <c r="V940" i="33"/>
  <c r="R948" i="33"/>
  <c r="T948" i="33" s="1"/>
  <c r="T977" i="33"/>
  <c r="V1014" i="33"/>
  <c r="S954" i="33"/>
  <c r="T954" i="33" s="1"/>
  <c r="V954" i="33"/>
  <c r="V1013" i="33"/>
  <c r="S1031" i="33"/>
  <c r="R1031" i="33"/>
  <c r="V1031" i="33"/>
  <c r="R944" i="33"/>
  <c r="T944" i="33" s="1"/>
  <c r="S987" i="33"/>
  <c r="R987" i="33"/>
  <c r="V987" i="33"/>
  <c r="V1012" i="33"/>
  <c r="S945" i="33"/>
  <c r="T945" i="33" s="1"/>
  <c r="V945" i="33"/>
  <c r="S947" i="33"/>
  <c r="V947" i="33"/>
  <c r="R952" i="33"/>
  <c r="V952" i="33"/>
  <c r="S959" i="33"/>
  <c r="S966" i="33"/>
  <c r="V966" i="33"/>
  <c r="T973" i="33"/>
  <c r="T1034" i="33"/>
  <c r="S986" i="33"/>
  <c r="V986" i="33"/>
  <c r="V1007" i="33"/>
  <c r="S900" i="33"/>
  <c r="V900" i="33"/>
  <c r="V903" i="33"/>
  <c r="S925" i="33"/>
  <c r="T925" i="33" s="1"/>
  <c r="V925" i="33"/>
  <c r="S927" i="33"/>
  <c r="V927" i="33"/>
  <c r="S934" i="33"/>
  <c r="V934" i="33"/>
  <c r="R934" i="33"/>
  <c r="S941" i="33"/>
  <c r="V941" i="33"/>
  <c r="S943" i="33"/>
  <c r="V943" i="33"/>
  <c r="S969" i="33"/>
  <c r="T969" i="33" s="1"/>
  <c r="S888" i="33"/>
  <c r="T888" i="33" s="1"/>
  <c r="V888" i="33"/>
  <c r="S896" i="33"/>
  <c r="V896" i="33"/>
  <c r="V899" i="33"/>
  <c r="V918" i="33"/>
  <c r="S918" i="33"/>
  <c r="R918" i="33"/>
  <c r="T936" i="33"/>
  <c r="V944" i="33"/>
  <c r="R947" i="33"/>
  <c r="S950" i="33"/>
  <c r="V950" i="33"/>
  <c r="R950" i="33"/>
  <c r="R956" i="33"/>
  <c r="T956" i="33" s="1"/>
  <c r="R959" i="33"/>
  <c r="R966" i="33"/>
  <c r="V968" i="33"/>
  <c r="S892" i="33"/>
  <c r="T892" i="33" s="1"/>
  <c r="V892" i="33"/>
  <c r="V895" i="33"/>
  <c r="V924" i="33"/>
  <c r="S930" i="33"/>
  <c r="V930" i="33"/>
  <c r="R930" i="33"/>
  <c r="S937" i="33"/>
  <c r="V937" i="33"/>
  <c r="S939" i="33"/>
  <c r="T939" i="33" s="1"/>
  <c r="V939" i="33"/>
  <c r="S946" i="33"/>
  <c r="V946" i="33"/>
  <c r="R946" i="33"/>
  <c r="S955" i="33"/>
  <c r="R955" i="33"/>
  <c r="V955" i="33"/>
  <c r="V959" i="33"/>
  <c r="S974" i="33"/>
  <c r="T974" i="33" s="1"/>
  <c r="V974" i="33"/>
  <c r="S983" i="33"/>
  <c r="R983" i="33"/>
  <c r="V983" i="33"/>
  <c r="R986" i="33"/>
  <c r="V989" i="33"/>
  <c r="S1063" i="33"/>
  <c r="R1063" i="33"/>
  <c r="V1063" i="33"/>
  <c r="R916" i="33"/>
  <c r="R924" i="33"/>
  <c r="T924" i="33" s="1"/>
  <c r="S970" i="33"/>
  <c r="T970" i="33" s="1"/>
  <c r="V970" i="33"/>
  <c r="S975" i="33"/>
  <c r="R975" i="33"/>
  <c r="V977" i="33"/>
  <c r="S978" i="33"/>
  <c r="T978" i="33" s="1"/>
  <c r="V978" i="33"/>
  <c r="S991" i="33"/>
  <c r="R991" i="33"/>
  <c r="V993" i="33"/>
  <c r="V994" i="33"/>
  <c r="S994" i="33"/>
  <c r="T994" i="33" s="1"/>
  <c r="V1000" i="33"/>
  <c r="R1048" i="33"/>
  <c r="S1048" i="33"/>
  <c r="V1048" i="33"/>
  <c r="R997" i="33"/>
  <c r="S997" i="33"/>
  <c r="S1039" i="33"/>
  <c r="R1039" i="33"/>
  <c r="V1039" i="33"/>
  <c r="S990" i="33"/>
  <c r="V990" i="33"/>
  <c r="R1056" i="33"/>
  <c r="S1056" i="33"/>
  <c r="V1056" i="33"/>
  <c r="R996" i="33"/>
  <c r="S996" i="33"/>
  <c r="S1047" i="33"/>
  <c r="R1047" i="33"/>
  <c r="V1047" i="33"/>
  <c r="R1068" i="33"/>
  <c r="V1068" i="33"/>
  <c r="S1068" i="33"/>
  <c r="R1032" i="33"/>
  <c r="S1032" i="33"/>
  <c r="V1032" i="33"/>
  <c r="R1064" i="33"/>
  <c r="S1064" i="33"/>
  <c r="V1064" i="33"/>
  <c r="S958" i="33"/>
  <c r="T958" i="33" s="1"/>
  <c r="V958" i="33"/>
  <c r="V972" i="33"/>
  <c r="R990" i="33"/>
  <c r="R1042" i="33"/>
  <c r="T1042" i="33" s="1"/>
  <c r="S1055" i="33"/>
  <c r="R1055" i="33"/>
  <c r="V1055" i="33"/>
  <c r="V922" i="33"/>
  <c r="S962" i="33"/>
  <c r="T962" i="33" s="1"/>
  <c r="V962" i="33"/>
  <c r="S979" i="33"/>
  <c r="R979" i="33"/>
  <c r="S982" i="33"/>
  <c r="T982" i="33" s="1"/>
  <c r="V982" i="33"/>
  <c r="S995" i="33"/>
  <c r="R995" i="33"/>
  <c r="V995" i="33"/>
  <c r="V996" i="33"/>
  <c r="V997" i="33"/>
  <c r="V1003" i="33"/>
  <c r="V1006" i="33"/>
  <c r="R1040" i="33"/>
  <c r="S1040" i="33"/>
  <c r="V1040" i="33"/>
  <c r="R1019" i="33"/>
  <c r="V1021" i="33"/>
  <c r="V1022" i="33"/>
  <c r="R1023" i="33"/>
  <c r="V1026" i="33"/>
  <c r="V1034" i="33"/>
  <c r="V1042" i="33"/>
  <c r="V1050" i="33"/>
  <c r="V1058" i="33"/>
  <c r="V1066" i="33"/>
  <c r="V1070" i="33"/>
  <c r="V1074" i="33"/>
  <c r="T1078" i="33"/>
  <c r="R1072" i="33"/>
  <c r="V1072" i="33"/>
  <c r="S1072" i="33"/>
  <c r="S1083" i="33"/>
  <c r="R1083" i="33"/>
  <c r="S1079" i="33"/>
  <c r="R1079" i="33"/>
  <c r="V998" i="33"/>
  <c r="V1019" i="33"/>
  <c r="V1023" i="33"/>
  <c r="R1028" i="33"/>
  <c r="S1028" i="33"/>
  <c r="R1036" i="33"/>
  <c r="S1036" i="33"/>
  <c r="R1044" i="33"/>
  <c r="S1044" i="33"/>
  <c r="R1052" i="33"/>
  <c r="S1052" i="33"/>
  <c r="R1060" i="33"/>
  <c r="S1060" i="33"/>
  <c r="S1075" i="33"/>
  <c r="R1075" i="33"/>
  <c r="V1020" i="33"/>
  <c r="V1024" i="33"/>
  <c r="S1067" i="33"/>
  <c r="R1067" i="33"/>
  <c r="S1071" i="33"/>
  <c r="R1071" i="33"/>
  <c r="V1082" i="33"/>
  <c r="V1083" i="33"/>
  <c r="R1000" i="33"/>
  <c r="V1001" i="33"/>
  <c r="V1002" i="33"/>
  <c r="V1009" i="33"/>
  <c r="V1010" i="33"/>
  <c r="V1017" i="33"/>
  <c r="V1018" i="33"/>
  <c r="S1027" i="33"/>
  <c r="R1027" i="33"/>
  <c r="S1035" i="33"/>
  <c r="R1035" i="33"/>
  <c r="R1038" i="33"/>
  <c r="T1038" i="33" s="1"/>
  <c r="S1043" i="33"/>
  <c r="R1043" i="33"/>
  <c r="R1046" i="33"/>
  <c r="S1051" i="33"/>
  <c r="R1051" i="33"/>
  <c r="S1059" i="33"/>
  <c r="R1059" i="33"/>
  <c r="V1078" i="33"/>
  <c r="V1079" i="33"/>
  <c r="S1076" i="33"/>
  <c r="S1080" i="33"/>
  <c r="T1080" i="33" s="1"/>
  <c r="S1084" i="33"/>
  <c r="T1084" i="33" s="1"/>
  <c r="V1076" i="33"/>
  <c r="V1080" i="33"/>
  <c r="V1084" i="33"/>
  <c r="S928" i="1"/>
  <c r="R816" i="1"/>
  <c r="R825" i="1"/>
  <c r="R678" i="1"/>
  <c r="R776" i="1"/>
  <c r="R686" i="1"/>
  <c r="R367" i="1"/>
  <c r="R233" i="1"/>
  <c r="S936" i="1"/>
  <c r="R544" i="1"/>
  <c r="R77" i="1"/>
  <c r="R1057" i="1"/>
  <c r="R224" i="1"/>
  <c r="R157" i="1"/>
  <c r="R568" i="1"/>
  <c r="R888" i="1"/>
  <c r="S1000" i="1"/>
  <c r="R768" i="1"/>
  <c r="R600" i="1"/>
  <c r="R384" i="1"/>
  <c r="R381" i="1"/>
  <c r="R704" i="1"/>
  <c r="R560" i="1"/>
  <c r="R304" i="1"/>
  <c r="R63" i="1"/>
  <c r="R309" i="1"/>
  <c r="R1049" i="1"/>
  <c r="R761" i="1"/>
  <c r="R513" i="1"/>
  <c r="R385" i="1"/>
  <c r="R369" i="1"/>
  <c r="R353" i="1"/>
  <c r="R345" i="1"/>
  <c r="R313" i="1"/>
  <c r="R305" i="1"/>
  <c r="R297" i="1"/>
  <c r="R289" i="1"/>
  <c r="R281" i="1"/>
  <c r="R244" i="1"/>
  <c r="R193" i="1"/>
  <c r="R169" i="1"/>
  <c r="R161" i="1"/>
  <c r="R145" i="1"/>
  <c r="R113" i="1"/>
  <c r="R97" i="1"/>
  <c r="R73" i="1"/>
  <c r="R65" i="1"/>
  <c r="R57" i="1"/>
  <c r="R49" i="1"/>
  <c r="R33" i="1"/>
  <c r="R1003" i="1"/>
  <c r="T1003" i="1" s="1"/>
  <c r="R923" i="1"/>
  <c r="R875" i="1"/>
  <c r="R843" i="1"/>
  <c r="R827" i="1"/>
  <c r="R795" i="1"/>
  <c r="R763" i="1"/>
  <c r="R699" i="1"/>
  <c r="R667" i="1"/>
  <c r="R651" i="1"/>
  <c r="R571" i="1"/>
  <c r="R531" i="1"/>
  <c r="R633" i="1"/>
  <c r="R800" i="1"/>
  <c r="R249" i="1"/>
  <c r="S944" i="1"/>
  <c r="S1008" i="1"/>
  <c r="R750" i="1"/>
  <c r="R641" i="1"/>
  <c r="R612" i="1"/>
  <c r="R592" i="1"/>
  <c r="R292" i="1"/>
  <c r="R223" i="1"/>
  <c r="R172" i="1"/>
  <c r="R68" i="1"/>
  <c r="R28" i="1"/>
  <c r="R521" i="1"/>
  <c r="R393" i="1"/>
  <c r="S1056" i="1"/>
  <c r="R950" i="1"/>
  <c r="R806" i="1"/>
  <c r="R728" i="1"/>
  <c r="R672" i="1"/>
  <c r="R576" i="1"/>
  <c r="R516" i="1"/>
  <c r="R329" i="1"/>
  <c r="R316" i="1"/>
  <c r="R164" i="1"/>
  <c r="R84" i="1"/>
  <c r="R60" i="1"/>
  <c r="S1016" i="1"/>
  <c r="R177" i="1"/>
  <c r="R833" i="1"/>
  <c r="R720" i="1"/>
  <c r="R681" i="1"/>
  <c r="R211" i="1"/>
  <c r="S968" i="1"/>
  <c r="R688" i="1"/>
  <c r="R670" i="1"/>
  <c r="R552" i="1"/>
  <c r="R528" i="1"/>
  <c r="R356" i="1"/>
  <c r="R92" i="1"/>
  <c r="R81" i="1"/>
  <c r="R635" i="1"/>
  <c r="S952" i="1"/>
  <c r="S1032" i="1"/>
  <c r="R897" i="1"/>
  <c r="R809" i="1"/>
  <c r="R697" i="1"/>
  <c r="S562" i="1"/>
  <c r="R1039" i="1"/>
  <c r="T1039" i="1" s="1"/>
  <c r="R921" i="1"/>
  <c r="R1032" i="1"/>
  <c r="R961" i="1"/>
  <c r="R913" i="1"/>
  <c r="R857" i="1"/>
  <c r="S960" i="1"/>
  <c r="R960" i="1"/>
  <c r="R675" i="1"/>
  <c r="R550" i="1"/>
  <c r="S976" i="1"/>
  <c r="S916" i="1"/>
  <c r="S1020" i="1"/>
  <c r="R1052" i="1"/>
  <c r="R1030" i="1"/>
  <c r="R972" i="1"/>
  <c r="R952" i="1"/>
  <c r="R908" i="1"/>
  <c r="R886" i="1"/>
  <c r="R842" i="1"/>
  <c r="R824" i="1"/>
  <c r="R804" i="1"/>
  <c r="R784" i="1"/>
  <c r="R766" i="1"/>
  <c r="R745" i="1"/>
  <c r="R724" i="1"/>
  <c r="R654" i="1"/>
  <c r="R640" i="1"/>
  <c r="R624" i="1"/>
  <c r="R608" i="1"/>
  <c r="R596" i="1"/>
  <c r="R582" i="1"/>
  <c r="R569" i="1"/>
  <c r="R558" i="1"/>
  <c r="R542" i="1"/>
  <c r="R518" i="1"/>
  <c r="R380" i="1"/>
  <c r="R300" i="1"/>
  <c r="R286" i="1"/>
  <c r="R251" i="1"/>
  <c r="R208" i="1"/>
  <c r="R196" i="1"/>
  <c r="R182" i="1"/>
  <c r="R108" i="1"/>
  <c r="R821" i="1"/>
  <c r="R109" i="1"/>
  <c r="S1051" i="1"/>
  <c r="R1043" i="1"/>
  <c r="R1035" i="1"/>
  <c r="R1027" i="1"/>
  <c r="S1019" i="1"/>
  <c r="R995" i="1"/>
  <c r="T995" i="1" s="1"/>
  <c r="R971" i="1"/>
  <c r="R963" i="1"/>
  <c r="R955" i="1"/>
  <c r="R947" i="1"/>
  <c r="R939" i="1"/>
  <c r="R931" i="1"/>
  <c r="R915" i="1"/>
  <c r="T915" i="1" s="1"/>
  <c r="R907" i="1"/>
  <c r="R899" i="1"/>
  <c r="S891" i="1"/>
  <c r="R883" i="1"/>
  <c r="R867" i="1"/>
  <c r="R859" i="1"/>
  <c r="R851" i="1"/>
  <c r="R835" i="1"/>
  <c r="R819" i="1"/>
  <c r="R811" i="1"/>
  <c r="R803" i="1"/>
  <c r="R787" i="1"/>
  <c r="R779" i="1"/>
  <c r="R771" i="1"/>
  <c r="R755" i="1"/>
  <c r="R747" i="1"/>
  <c r="R739" i="1"/>
  <c r="R731" i="1"/>
  <c r="R723" i="1"/>
  <c r="R715" i="1"/>
  <c r="R707" i="1"/>
  <c r="R691" i="1"/>
  <c r="R994" i="1"/>
  <c r="R954" i="1"/>
  <c r="R946" i="1"/>
  <c r="R938" i="1"/>
  <c r="R930" i="1"/>
  <c r="R922" i="1"/>
  <c r="R914" i="1"/>
  <c r="R906" i="1"/>
  <c r="R898" i="1"/>
  <c r="R882" i="1"/>
  <c r="R866" i="1"/>
  <c r="R858" i="1"/>
  <c r="R850" i="1"/>
  <c r="R834" i="1"/>
  <c r="R826" i="1"/>
  <c r="R818" i="1"/>
  <c r="R810" i="1"/>
  <c r="R786" i="1"/>
  <c r="R770" i="1"/>
  <c r="R762" i="1"/>
  <c r="R754" i="1"/>
  <c r="R738" i="1"/>
  <c r="R722" i="1"/>
  <c r="T722" i="1" s="1"/>
  <c r="R1034" i="1"/>
  <c r="R900" i="1"/>
  <c r="R876" i="1"/>
  <c r="T876" i="1" s="1"/>
  <c r="R778" i="1"/>
  <c r="R740" i="1"/>
  <c r="R684" i="1"/>
  <c r="R668" i="1"/>
  <c r="R636" i="1"/>
  <c r="R364" i="1"/>
  <c r="R348" i="1"/>
  <c r="R324" i="1"/>
  <c r="R156" i="1"/>
  <c r="R1041" i="1"/>
  <c r="R969" i="1"/>
  <c r="S953" i="1"/>
  <c r="R849" i="1"/>
  <c r="R841" i="1"/>
  <c r="R817" i="1"/>
  <c r="R801" i="1"/>
  <c r="R793" i="1"/>
  <c r="R785" i="1"/>
  <c r="R777" i="1"/>
  <c r="R769" i="1"/>
  <c r="R753" i="1"/>
  <c r="R737" i="1"/>
  <c r="R729" i="1"/>
  <c r="R721" i="1"/>
  <c r="R713" i="1"/>
  <c r="R705" i="1"/>
  <c r="R689" i="1"/>
  <c r="R673" i="1"/>
  <c r="R665" i="1"/>
  <c r="R657" i="1"/>
  <c r="R649" i="1"/>
  <c r="R625" i="1"/>
  <c r="R617" i="1"/>
  <c r="R609" i="1"/>
  <c r="R601" i="1"/>
  <c r="R593" i="1"/>
  <c r="R585" i="1"/>
  <c r="R577" i="1"/>
  <c r="R561" i="1"/>
  <c r="R553" i="1"/>
  <c r="R545" i="1"/>
  <c r="R537" i="1"/>
  <c r="R529" i="1"/>
  <c r="R1042" i="1"/>
  <c r="R1044" i="1"/>
  <c r="R524" i="1"/>
  <c r="R221" i="1"/>
  <c r="S1040" i="1"/>
  <c r="S1024" i="1"/>
  <c r="S1002" i="1"/>
  <c r="S1012" i="1"/>
  <c r="R1020" i="1"/>
  <c r="S1004" i="1"/>
  <c r="S1028" i="1"/>
  <c r="R1018" i="1"/>
  <c r="R964" i="1"/>
  <c r="R796" i="1"/>
  <c r="R716" i="1"/>
  <c r="R620" i="1"/>
  <c r="R604" i="1"/>
  <c r="R332" i="1"/>
  <c r="R188" i="1"/>
  <c r="S1048" i="1"/>
  <c r="S850" i="1"/>
  <c r="S945" i="1"/>
  <c r="R1040" i="1"/>
  <c r="R962" i="1"/>
  <c r="R940" i="1"/>
  <c r="R896" i="1"/>
  <c r="R874" i="1"/>
  <c r="R832" i="1"/>
  <c r="R814" i="1"/>
  <c r="R756" i="1"/>
  <c r="R696" i="1"/>
  <c r="R646" i="1"/>
  <c r="R632" i="1"/>
  <c r="R616" i="1"/>
  <c r="R590" i="1"/>
  <c r="R564" i="1"/>
  <c r="R534" i="1"/>
  <c r="R388" i="1"/>
  <c r="R308" i="1"/>
  <c r="R294" i="1"/>
  <c r="R213" i="1"/>
  <c r="R209" i="1"/>
  <c r="R206" i="1"/>
  <c r="R166" i="1"/>
  <c r="R116" i="1"/>
  <c r="R102" i="1"/>
  <c r="R70" i="1"/>
  <c r="R293" i="1"/>
  <c r="R45" i="1"/>
  <c r="R1055" i="1"/>
  <c r="R1015" i="1"/>
  <c r="R1007" i="1"/>
  <c r="R999" i="1"/>
  <c r="R975" i="1"/>
  <c r="R935" i="1"/>
  <c r="R927" i="1"/>
  <c r="R919" i="1"/>
  <c r="R911" i="1"/>
  <c r="R871" i="1"/>
  <c r="R863" i="1"/>
  <c r="R855" i="1"/>
  <c r="R847" i="1"/>
  <c r="S1010" i="1"/>
  <c r="S738" i="1"/>
  <c r="S834" i="1"/>
  <c r="R1002" i="1"/>
  <c r="R794" i="1"/>
  <c r="R772" i="1"/>
  <c r="R730" i="1"/>
  <c r="R660" i="1"/>
  <c r="R644" i="1"/>
  <c r="R588" i="1"/>
  <c r="R548" i="1"/>
  <c r="R532" i="1"/>
  <c r="S1038" i="1"/>
  <c r="S1014" i="1"/>
  <c r="R1056" i="1"/>
  <c r="R1048" i="1"/>
  <c r="R976" i="1"/>
  <c r="R968" i="1"/>
  <c r="R912" i="1"/>
  <c r="R904" i="1"/>
  <c r="R848" i="1"/>
  <c r="R840" i="1"/>
  <c r="R808" i="1"/>
  <c r="R792" i="1"/>
  <c r="R760" i="1"/>
  <c r="R752" i="1"/>
  <c r="R744" i="1"/>
  <c r="R712" i="1"/>
  <c r="R680" i="1"/>
  <c r="R664" i="1"/>
  <c r="R656" i="1"/>
  <c r="R648" i="1"/>
  <c r="R1026" i="1"/>
  <c r="S786" i="1"/>
  <c r="S996" i="1"/>
  <c r="R844" i="1"/>
  <c r="R708" i="1"/>
  <c r="R692" i="1"/>
  <c r="R676" i="1"/>
  <c r="R628" i="1"/>
  <c r="R572" i="1"/>
  <c r="R1053" i="1"/>
  <c r="R1045" i="1"/>
  <c r="R1029" i="1"/>
  <c r="R1021" i="1"/>
  <c r="S1013" i="1"/>
  <c r="R973" i="1"/>
  <c r="R965" i="1"/>
  <c r="R949" i="1"/>
  <c r="R941" i="1"/>
  <c r="R909" i="1"/>
  <c r="R901" i="1"/>
  <c r="R885" i="1"/>
  <c r="R877" i="1"/>
  <c r="R845" i="1"/>
  <c r="R837" i="1"/>
  <c r="R813" i="1"/>
  <c r="R781" i="1"/>
  <c r="R773" i="1"/>
  <c r="R757" i="1"/>
  <c r="R749" i="1"/>
  <c r="R717" i="1"/>
  <c r="R709" i="1"/>
  <c r="R693" i="1"/>
  <c r="R685" i="1"/>
  <c r="S653" i="1"/>
  <c r="R645" i="1"/>
  <c r="R629" i="1"/>
  <c r="R621" i="1"/>
  <c r="R589" i="1"/>
  <c r="R581" i="1"/>
  <c r="R557" i="1"/>
  <c r="R549" i="1"/>
  <c r="R541" i="1"/>
  <c r="R533" i="1"/>
  <c r="R525" i="1"/>
  <c r="R517" i="1"/>
  <c r="R389" i="1"/>
  <c r="R365" i="1"/>
  <c r="R357" i="1"/>
  <c r="R349" i="1"/>
  <c r="R341" i="1"/>
  <c r="R333" i="1"/>
  <c r="R325" i="1"/>
  <c r="R317" i="1"/>
  <c r="R301" i="1"/>
  <c r="R285" i="1"/>
  <c r="R237" i="1"/>
  <c r="R242" i="1"/>
  <c r="R218" i="1"/>
  <c r="R248" i="1"/>
  <c r="R254" i="1"/>
  <c r="R197" i="1"/>
  <c r="R189" i="1"/>
  <c r="R181" i="1"/>
  <c r="R173" i="1"/>
  <c r="R165" i="1"/>
  <c r="R149" i="1"/>
  <c r="R101" i="1"/>
  <c r="R93" i="1"/>
  <c r="R85" i="1"/>
  <c r="R69" i="1"/>
  <c r="R37" i="1"/>
  <c r="R29" i="1"/>
  <c r="R1038" i="1"/>
  <c r="R1022" i="1"/>
  <c r="R1014" i="1"/>
  <c r="R958" i="1"/>
  <c r="R942" i="1"/>
  <c r="R934" i="1"/>
  <c r="R894" i="1"/>
  <c r="R878" i="1"/>
  <c r="R870" i="1"/>
  <c r="R830" i="1"/>
  <c r="R822" i="1"/>
  <c r="R758" i="1"/>
  <c r="R742" i="1"/>
  <c r="R702" i="1"/>
  <c r="R694" i="1"/>
  <c r="R662" i="1"/>
  <c r="R638" i="1"/>
  <c r="R630" i="1"/>
  <c r="R683" i="1"/>
  <c r="R659" i="1"/>
  <c r="R643" i="1"/>
  <c r="R627" i="1"/>
  <c r="R619" i="1"/>
  <c r="R611" i="1"/>
  <c r="R595" i="1"/>
  <c r="R587" i="1"/>
  <c r="R579" i="1"/>
  <c r="R563" i="1"/>
  <c r="R555" i="1"/>
  <c r="R547" i="1"/>
  <c r="R539" i="1"/>
  <c r="R523" i="1"/>
  <c r="R515" i="1"/>
  <c r="R395" i="1"/>
  <c r="R387" i="1"/>
  <c r="R379" i="1"/>
  <c r="R371" i="1"/>
  <c r="R363" i="1"/>
  <c r="R355" i="1"/>
  <c r="R347" i="1"/>
  <c r="R323" i="1"/>
  <c r="R315" i="1"/>
  <c r="R307" i="1"/>
  <c r="R299" i="1"/>
  <c r="R291" i="1"/>
  <c r="R214" i="1"/>
  <c r="R227" i="1"/>
  <c r="R234" i="1"/>
  <c r="R202" i="1"/>
  <c r="R212" i="1"/>
  <c r="R195" i="1"/>
  <c r="R179" i="1"/>
  <c r="R163" i="1"/>
  <c r="R155" i="1"/>
  <c r="R147" i="1"/>
  <c r="R115" i="1"/>
  <c r="R83" i="1"/>
  <c r="R67" i="1"/>
  <c r="R59" i="1"/>
  <c r="R51" i="1"/>
  <c r="R43" i="1"/>
  <c r="R706" i="1"/>
  <c r="R698" i="1"/>
  <c r="R690" i="1"/>
  <c r="T690" i="1" s="1"/>
  <c r="R682" i="1"/>
  <c r="R674" i="1"/>
  <c r="T674" i="1" s="1"/>
  <c r="R666" i="1"/>
  <c r="R650" i="1"/>
  <c r="R634" i="1"/>
  <c r="R618" i="1"/>
  <c r="R610" i="1"/>
  <c r="R602" i="1"/>
  <c r="R586" i="1"/>
  <c r="R570" i="1"/>
  <c r="R554" i="1"/>
  <c r="R546" i="1"/>
  <c r="T546" i="1" s="1"/>
  <c r="R538" i="1"/>
  <c r="R394" i="1"/>
  <c r="R386" i="1"/>
  <c r="R370" i="1"/>
  <c r="R362" i="1"/>
  <c r="R354" i="1"/>
  <c r="R346" i="1"/>
  <c r="R338" i="1"/>
  <c r="R322" i="1"/>
  <c r="R314" i="1"/>
  <c r="R306" i="1"/>
  <c r="R298" i="1"/>
  <c r="R290" i="1"/>
  <c r="R282" i="1"/>
  <c r="R241" i="1"/>
  <c r="R219" i="1"/>
  <c r="R240" i="1"/>
  <c r="R255" i="1"/>
  <c r="R247" i="1"/>
  <c r="R194" i="1"/>
  <c r="R170" i="1"/>
  <c r="R154" i="1"/>
  <c r="R146" i="1"/>
  <c r="R114" i="1"/>
  <c r="R106" i="1"/>
  <c r="R90" i="1"/>
  <c r="R74" i="1"/>
  <c r="R58" i="1"/>
  <c r="R50" i="1"/>
  <c r="R42" i="1"/>
  <c r="R1060" i="1"/>
  <c r="R1036" i="1"/>
  <c r="R1028" i="1"/>
  <c r="T1028" i="1" s="1"/>
  <c r="R1012" i="1"/>
  <c r="R1004" i="1"/>
  <c r="R996" i="1"/>
  <c r="R956" i="1"/>
  <c r="R948" i="1"/>
  <c r="R932" i="1"/>
  <c r="R924" i="1"/>
  <c r="R916" i="1"/>
  <c r="R892" i="1"/>
  <c r="R884" i="1"/>
  <c r="R868" i="1"/>
  <c r="R860" i="1"/>
  <c r="R852" i="1"/>
  <c r="R828" i="1"/>
  <c r="R820" i="1"/>
  <c r="R812" i="1"/>
  <c r="R780" i="1"/>
  <c r="R748" i="1"/>
  <c r="R732" i="1"/>
  <c r="R377" i="1"/>
  <c r="R361" i="1"/>
  <c r="R337" i="1"/>
  <c r="R236" i="1"/>
  <c r="R250" i="1"/>
  <c r="R238" i="1"/>
  <c r="R230" i="1"/>
  <c r="R185" i="1"/>
  <c r="R105" i="1"/>
  <c r="R41" i="1"/>
  <c r="S717" i="1"/>
  <c r="S706" i="1"/>
  <c r="S818" i="1"/>
  <c r="T818" i="1" s="1"/>
  <c r="S866" i="1"/>
  <c r="S994" i="1"/>
  <c r="R891" i="1"/>
  <c r="R653" i="1"/>
  <c r="S770" i="1"/>
  <c r="R1019" i="1"/>
  <c r="S749" i="1"/>
  <c r="R1051" i="1"/>
  <c r="T1051" i="1" s="1"/>
  <c r="R1010" i="1"/>
  <c r="T1010" i="1" s="1"/>
  <c r="R1059" i="1"/>
  <c r="T1059" i="1" s="1"/>
  <c r="S1059" i="1"/>
  <c r="R1011" i="1"/>
  <c r="S1011" i="1"/>
  <c r="R1058" i="1"/>
  <c r="S1058" i="1"/>
  <c r="S890" i="1"/>
  <c r="R890" i="1"/>
  <c r="R802" i="1"/>
  <c r="S802" i="1"/>
  <c r="R1061" i="1"/>
  <c r="R1037" i="1"/>
  <c r="R1013" i="1"/>
  <c r="R905" i="1"/>
  <c r="S905" i="1"/>
  <c r="S1031" i="1"/>
  <c r="T1031" i="1" s="1"/>
  <c r="S1030" i="1"/>
  <c r="S1022" i="1"/>
  <c r="S813" i="1"/>
  <c r="S669" i="1"/>
  <c r="R1005" i="1"/>
  <c r="R997" i="1"/>
  <c r="R957" i="1"/>
  <c r="R933" i="1"/>
  <c r="R925" i="1"/>
  <c r="R917" i="1"/>
  <c r="R893" i="1"/>
  <c r="R869" i="1"/>
  <c r="R861" i="1"/>
  <c r="R853" i="1"/>
  <c r="R829" i="1"/>
  <c r="R805" i="1"/>
  <c r="R797" i="1"/>
  <c r="R789" i="1"/>
  <c r="R765" i="1"/>
  <c r="R741" i="1"/>
  <c r="R733" i="1"/>
  <c r="T733" i="1" s="1"/>
  <c r="R725" i="1"/>
  <c r="R701" i="1"/>
  <c r="R677" i="1"/>
  <c r="R669" i="1"/>
  <c r="R661" i="1"/>
  <c r="R637" i="1"/>
  <c r="R613" i="1"/>
  <c r="R605" i="1"/>
  <c r="R597" i="1"/>
  <c r="R573" i="1"/>
  <c r="S1057" i="1"/>
  <c r="T1057" i="1" s="1"/>
  <c r="S1049" i="1"/>
  <c r="S1041" i="1"/>
  <c r="S1033" i="1"/>
  <c r="S1025" i="1"/>
  <c r="S1017" i="1"/>
  <c r="S1009" i="1"/>
  <c r="S1001" i="1"/>
  <c r="T1001" i="1" s="1"/>
  <c r="S969" i="1"/>
  <c r="T969" i="1" s="1"/>
  <c r="S961" i="1"/>
  <c r="S937" i="1"/>
  <c r="S929" i="1"/>
  <c r="R1054" i="1"/>
  <c r="R1046" i="1"/>
  <c r="R1006" i="1"/>
  <c r="R998" i="1"/>
  <c r="R974" i="1"/>
  <c r="R966" i="1"/>
  <c r="R926" i="1"/>
  <c r="R918" i="1"/>
  <c r="R910" i="1"/>
  <c r="R902" i="1"/>
  <c r="R862" i="1"/>
  <c r="R854" i="1"/>
  <c r="R846" i="1"/>
  <c r="R838" i="1"/>
  <c r="R798" i="1"/>
  <c r="R790" i="1"/>
  <c r="R782" i="1"/>
  <c r="R774" i="1"/>
  <c r="R734" i="1"/>
  <c r="R726" i="1"/>
  <c r="R718" i="1"/>
  <c r="R710" i="1"/>
  <c r="R1033" i="1"/>
  <c r="R1025" i="1"/>
  <c r="R1017" i="1"/>
  <c r="R1009" i="1"/>
  <c r="R953" i="1"/>
  <c r="R945" i="1"/>
  <c r="R937" i="1"/>
  <c r="R929" i="1"/>
  <c r="R889" i="1"/>
  <c r="R881" i="1"/>
  <c r="R873" i="1"/>
  <c r="R865" i="1"/>
  <c r="R1024" i="1"/>
  <c r="R1016" i="1"/>
  <c r="R1008" i="1"/>
  <c r="T1008" i="1" s="1"/>
  <c r="R1000" i="1"/>
  <c r="T1000" i="1" s="1"/>
  <c r="R944" i="1"/>
  <c r="T944" i="1" s="1"/>
  <c r="R936" i="1"/>
  <c r="R928" i="1"/>
  <c r="R920" i="1"/>
  <c r="R880" i="1"/>
  <c r="R872" i="1"/>
  <c r="R864" i="1"/>
  <c r="R856" i="1"/>
  <c r="S685" i="1"/>
  <c r="S845" i="1"/>
  <c r="S781" i="1"/>
  <c r="S997" i="1"/>
  <c r="S1029" i="1"/>
  <c r="S877" i="1"/>
  <c r="S829" i="1"/>
  <c r="S765" i="1"/>
  <c r="S1005" i="1"/>
  <c r="S1037" i="1"/>
  <c r="S861" i="1"/>
  <c r="S701" i="1"/>
  <c r="S637" i="1"/>
  <c r="S797" i="1"/>
  <c r="S901" i="1"/>
  <c r="S1021" i="1"/>
  <c r="T1032" i="1"/>
  <c r="T642" i="1"/>
  <c r="T514" i="1"/>
  <c r="S38" i="1"/>
  <c r="S74" i="1"/>
  <c r="S39" i="1"/>
  <c r="T39" i="1" s="1"/>
  <c r="S31" i="1"/>
  <c r="S69" i="1"/>
  <c r="S61" i="1"/>
  <c r="T61" i="1" s="1"/>
  <c r="S53" i="1"/>
  <c r="T53" i="1" s="1"/>
  <c r="S91" i="1"/>
  <c r="S83" i="1"/>
  <c r="S75" i="1"/>
  <c r="T75" i="1" s="1"/>
  <c r="S115" i="1"/>
  <c r="S107" i="1"/>
  <c r="T107" i="1" s="1"/>
  <c r="S99" i="1"/>
  <c r="T99" i="1" s="1"/>
  <c r="S145" i="1"/>
  <c r="S236" i="1"/>
  <c r="S211" i="1"/>
  <c r="S169" i="1"/>
  <c r="T169" i="1" s="1"/>
  <c r="S161" i="1"/>
  <c r="S153" i="1"/>
  <c r="S172" i="1"/>
  <c r="S193" i="1"/>
  <c r="S185" i="1"/>
  <c r="S177" i="1"/>
  <c r="T177" i="1" s="1"/>
  <c r="S250" i="1"/>
  <c r="S222" i="1"/>
  <c r="S205" i="1"/>
  <c r="S231" i="1"/>
  <c r="S298" i="1"/>
  <c r="S290" i="1"/>
  <c r="T290" i="1" s="1"/>
  <c r="S282" i="1"/>
  <c r="S320" i="1"/>
  <c r="T320" i="1" s="1"/>
  <c r="S312" i="1"/>
  <c r="S304" i="1"/>
  <c r="S342" i="1"/>
  <c r="S334" i="1"/>
  <c r="S349" i="1"/>
  <c r="S363" i="1"/>
  <c r="S355" i="1"/>
  <c r="S379" i="1"/>
  <c r="S391" i="1"/>
  <c r="T391" i="1" s="1"/>
  <c r="S377" i="1"/>
  <c r="S513" i="1"/>
  <c r="S621" i="1"/>
  <c r="S613" i="1"/>
  <c r="S605" i="1"/>
  <c r="S597" i="1"/>
  <c r="S589" i="1"/>
  <c r="S581" i="1"/>
  <c r="S573" i="1"/>
  <c r="S565" i="1"/>
  <c r="T565" i="1" s="1"/>
  <c r="S557" i="1"/>
  <c r="S549" i="1"/>
  <c r="S541" i="1"/>
  <c r="S533" i="1"/>
  <c r="T533" i="1" s="1"/>
  <c r="S525" i="1"/>
  <c r="S517" i="1"/>
  <c r="S741" i="1"/>
  <c r="S725" i="1"/>
  <c r="S709" i="1"/>
  <c r="T709" i="1" s="1"/>
  <c r="S693" i="1"/>
  <c r="S677" i="1"/>
  <c r="S661" i="1"/>
  <c r="S645" i="1"/>
  <c r="T645" i="1" s="1"/>
  <c r="S745" i="1"/>
  <c r="S853" i="1"/>
  <c r="S837" i="1"/>
  <c r="S821" i="1"/>
  <c r="S805" i="1"/>
  <c r="S789" i="1"/>
  <c r="S773" i="1"/>
  <c r="T773" i="1" s="1"/>
  <c r="S757" i="1"/>
  <c r="S973" i="1"/>
  <c r="S965" i="1"/>
  <c r="S957" i="1"/>
  <c r="S949" i="1"/>
  <c r="S941" i="1"/>
  <c r="S933" i="1"/>
  <c r="S925" i="1"/>
  <c r="S917" i="1"/>
  <c r="S909" i="1"/>
  <c r="T909" i="1" s="1"/>
  <c r="S893" i="1"/>
  <c r="S885" i="1"/>
  <c r="S869" i="1"/>
  <c r="S1043" i="1"/>
  <c r="S1035" i="1"/>
  <c r="S1045" i="1"/>
  <c r="T1045" i="1" s="1"/>
  <c r="S1054" i="1"/>
  <c r="S1046" i="1"/>
  <c r="S52" i="1"/>
  <c r="T52" i="1" s="1"/>
  <c r="S192" i="1"/>
  <c r="T192" i="1" s="1"/>
  <c r="S333" i="1"/>
  <c r="S604" i="1"/>
  <c r="S524" i="1"/>
  <c r="S676" i="1"/>
  <c r="S844" i="1"/>
  <c r="S796" i="1"/>
  <c r="S748" i="1"/>
  <c r="S932" i="1"/>
  <c r="S908" i="1"/>
  <c r="T908" i="1" s="1"/>
  <c r="S892" i="1"/>
  <c r="S868" i="1"/>
  <c r="S1007" i="1"/>
  <c r="S999" i="1"/>
  <c r="S1042" i="1"/>
  <c r="S1034" i="1"/>
  <c r="S1061" i="1"/>
  <c r="S1053" i="1"/>
  <c r="S82" i="1"/>
  <c r="T82" i="1" s="1"/>
  <c r="S168" i="1"/>
  <c r="T168" i="1" s="1"/>
  <c r="S281" i="1"/>
  <c r="S378" i="1"/>
  <c r="T378" i="1" s="1"/>
  <c r="S628" i="1"/>
  <c r="S924" i="1"/>
  <c r="S97" i="1"/>
  <c r="S199" i="1"/>
  <c r="T199" i="1" s="1"/>
  <c r="S340" i="1"/>
  <c r="T340" i="1" s="1"/>
  <c r="S627" i="1"/>
  <c r="S547" i="1"/>
  <c r="S683" i="1"/>
  <c r="S60" i="1"/>
  <c r="S210" i="1"/>
  <c r="T210" i="1" s="1"/>
  <c r="S326" i="1"/>
  <c r="S948" i="1"/>
  <c r="S59" i="1"/>
  <c r="S232" i="1"/>
  <c r="S348" i="1"/>
  <c r="S595" i="1"/>
  <c r="S739" i="1"/>
  <c r="S843" i="1"/>
  <c r="S923" i="1"/>
  <c r="S44" i="1"/>
  <c r="S36" i="1"/>
  <c r="S28" i="1"/>
  <c r="S66" i="1"/>
  <c r="S58" i="1"/>
  <c r="S50" i="1"/>
  <c r="S88" i="1"/>
  <c r="S80" i="1"/>
  <c r="S72" i="1"/>
  <c r="S112" i="1"/>
  <c r="S104" i="1"/>
  <c r="S96" i="1"/>
  <c r="S243" i="1"/>
  <c r="S239" i="1"/>
  <c r="S251" i="1"/>
  <c r="S166" i="1"/>
  <c r="S158" i="1"/>
  <c r="S150" i="1"/>
  <c r="S198" i="1"/>
  <c r="S190" i="1"/>
  <c r="S182" i="1"/>
  <c r="S174" i="1"/>
  <c r="S209" i="1"/>
  <c r="S224" i="1"/>
  <c r="S248" i="1"/>
  <c r="S254" i="1"/>
  <c r="S280" i="1"/>
  <c r="S295" i="1"/>
  <c r="S287" i="1"/>
  <c r="S325" i="1"/>
  <c r="S317" i="1"/>
  <c r="S309" i="1"/>
  <c r="S347" i="1"/>
  <c r="S339" i="1"/>
  <c r="S331" i="1"/>
  <c r="S368" i="1"/>
  <c r="S360" i="1"/>
  <c r="T360" i="1" s="1"/>
  <c r="S352" i="1"/>
  <c r="S382" i="1"/>
  <c r="S392" i="1"/>
  <c r="S388" i="1"/>
  <c r="S618" i="1"/>
  <c r="S602" i="1"/>
  <c r="S586" i="1"/>
  <c r="T586" i="1" s="1"/>
  <c r="S570" i="1"/>
  <c r="S554" i="1"/>
  <c r="S538" i="1"/>
  <c r="S522" i="1"/>
  <c r="T522" i="1" s="1"/>
  <c r="S730" i="1"/>
  <c r="S714" i="1"/>
  <c r="S698" i="1"/>
  <c r="S682" i="1"/>
  <c r="S666" i="1"/>
  <c r="S650" i="1"/>
  <c r="S634" i="1"/>
  <c r="S858" i="1"/>
  <c r="S842" i="1"/>
  <c r="S826" i="1"/>
  <c r="S810" i="1"/>
  <c r="S794" i="1"/>
  <c r="S778" i="1"/>
  <c r="S762" i="1"/>
  <c r="S746" i="1"/>
  <c r="S970" i="1"/>
  <c r="S962" i="1"/>
  <c r="S954" i="1"/>
  <c r="S946" i="1"/>
  <c r="S938" i="1"/>
  <c r="S930" i="1"/>
  <c r="S922" i="1"/>
  <c r="S914" i="1"/>
  <c r="S906" i="1"/>
  <c r="S898" i="1"/>
  <c r="S882" i="1"/>
  <c r="S874" i="1"/>
  <c r="T626" i="1"/>
  <c r="S90" i="1"/>
  <c r="S173" i="1"/>
  <c r="S341" i="1"/>
  <c r="S940" i="1"/>
  <c r="S105" i="1"/>
  <c r="S151" i="1"/>
  <c r="S332" i="1"/>
  <c r="S371" i="1"/>
  <c r="S715" i="1"/>
  <c r="S103" i="1"/>
  <c r="S165" i="1"/>
  <c r="S367" i="1"/>
  <c r="S601" i="1"/>
  <c r="T601" i="1" s="1"/>
  <c r="S577" i="1"/>
  <c r="S569" i="1"/>
  <c r="S561" i="1"/>
  <c r="S553" i="1"/>
  <c r="S545" i="1"/>
  <c r="S537" i="1"/>
  <c r="S529" i="1"/>
  <c r="S521" i="1"/>
  <c r="T521" i="1" s="1"/>
  <c r="S629" i="1"/>
  <c r="S737" i="1"/>
  <c r="S729" i="1"/>
  <c r="S721" i="1"/>
  <c r="S697" i="1"/>
  <c r="S689" i="1"/>
  <c r="S681" i="1"/>
  <c r="S673" i="1"/>
  <c r="S665" i="1"/>
  <c r="S657" i="1"/>
  <c r="S649" i="1"/>
  <c r="S641" i="1"/>
  <c r="S633" i="1"/>
  <c r="S857" i="1"/>
  <c r="S849" i="1"/>
  <c r="S841" i="1"/>
  <c r="S833" i="1"/>
  <c r="S825" i="1"/>
  <c r="S817" i="1"/>
  <c r="S809" i="1"/>
  <c r="S801" i="1"/>
  <c r="S793" i="1"/>
  <c r="S785" i="1"/>
  <c r="S777" i="1"/>
  <c r="T777" i="1" s="1"/>
  <c r="S769" i="1"/>
  <c r="S761" i="1"/>
  <c r="S753" i="1"/>
  <c r="S921" i="1"/>
  <c r="T921" i="1" s="1"/>
  <c r="S913" i="1"/>
  <c r="S897" i="1"/>
  <c r="S889" i="1"/>
  <c r="S881" i="1"/>
  <c r="S873" i="1"/>
  <c r="S865" i="1"/>
  <c r="S30" i="1"/>
  <c r="S106" i="1"/>
  <c r="S203" i="1"/>
  <c r="S152" i="1"/>
  <c r="S215" i="1"/>
  <c r="S225" i="1"/>
  <c r="S289" i="1"/>
  <c r="S362" i="1"/>
  <c r="S381" i="1"/>
  <c r="S596" i="1"/>
  <c r="S572" i="1"/>
  <c r="S548" i="1"/>
  <c r="S516" i="1"/>
  <c r="S724" i="1"/>
  <c r="S700" i="1"/>
  <c r="S668" i="1"/>
  <c r="S644" i="1"/>
  <c r="S836" i="1"/>
  <c r="S820" i="1"/>
  <c r="S772" i="1"/>
  <c r="S972" i="1"/>
  <c r="S45" i="1"/>
  <c r="S67" i="1"/>
  <c r="S81" i="1"/>
  <c r="S228" i="1"/>
  <c r="S159" i="1"/>
  <c r="S175" i="1"/>
  <c r="S220" i="1"/>
  <c r="S303" i="1"/>
  <c r="S369" i="1"/>
  <c r="S611" i="1"/>
  <c r="S579" i="1"/>
  <c r="S555" i="1"/>
  <c r="S523" i="1"/>
  <c r="S723" i="1"/>
  <c r="S691" i="1"/>
  <c r="S659" i="1"/>
  <c r="S635" i="1"/>
  <c r="S835" i="1"/>
  <c r="S811" i="1"/>
  <c r="S787" i="1"/>
  <c r="S771" i="1"/>
  <c r="S747" i="1"/>
  <c r="S947" i="1"/>
  <c r="S883" i="1"/>
  <c r="S1006" i="1"/>
  <c r="S1023" i="1"/>
  <c r="S1015" i="1"/>
  <c r="S1060" i="1"/>
  <c r="S43" i="1"/>
  <c r="S27" i="1"/>
  <c r="S79" i="1"/>
  <c r="S111" i="1"/>
  <c r="S237" i="1"/>
  <c r="S242" i="1"/>
  <c r="S157" i="1"/>
  <c r="S197" i="1"/>
  <c r="S181" i="1"/>
  <c r="S201" i="1"/>
  <c r="S208" i="1"/>
  <c r="S294" i="1"/>
  <c r="S324" i="1"/>
  <c r="S308" i="1"/>
  <c r="S338" i="1"/>
  <c r="S351" i="1"/>
  <c r="S396" i="1"/>
  <c r="S625" i="1"/>
  <c r="T625" i="1" s="1"/>
  <c r="S609" i="1"/>
  <c r="S585" i="1"/>
  <c r="S713" i="1"/>
  <c r="S34" i="1"/>
  <c r="T34" i="1" s="1"/>
  <c r="S26" i="1"/>
  <c r="S56" i="1"/>
  <c r="S70" i="1"/>
  <c r="S86" i="1"/>
  <c r="T86" i="1" s="1"/>
  <c r="S78" i="1"/>
  <c r="S93" i="1"/>
  <c r="S110" i="1"/>
  <c r="S102" i="1"/>
  <c r="S223" i="1"/>
  <c r="S213" i="1"/>
  <c r="S229" i="1"/>
  <c r="S164" i="1"/>
  <c r="S156" i="1"/>
  <c r="S148" i="1"/>
  <c r="S196" i="1"/>
  <c r="S188" i="1"/>
  <c r="S180" i="1"/>
  <c r="S230" i="1"/>
  <c r="S226" i="1"/>
  <c r="S234" i="1"/>
  <c r="T234" i="1" s="1"/>
  <c r="S202" i="1"/>
  <c r="S212" i="1"/>
  <c r="S301" i="1"/>
  <c r="S293" i="1"/>
  <c r="S285" i="1"/>
  <c r="S323" i="1"/>
  <c r="S315" i="1"/>
  <c r="S307" i="1"/>
  <c r="S345" i="1"/>
  <c r="S337" i="1"/>
  <c r="S329" i="1"/>
  <c r="S366" i="1"/>
  <c r="S358" i="1"/>
  <c r="S350" i="1"/>
  <c r="S385" i="1"/>
  <c r="T385" i="1" s="1"/>
  <c r="S395" i="1"/>
  <c r="S624" i="1"/>
  <c r="S616" i="1"/>
  <c r="S608" i="1"/>
  <c r="S600" i="1"/>
  <c r="S592" i="1"/>
  <c r="S584" i="1"/>
  <c r="S576" i="1"/>
  <c r="S568" i="1"/>
  <c r="S560" i="1"/>
  <c r="S552" i="1"/>
  <c r="T552" i="1" s="1"/>
  <c r="S544" i="1"/>
  <c r="S536" i="1"/>
  <c r="S528" i="1"/>
  <c r="S520" i="1"/>
  <c r="T520" i="1" s="1"/>
  <c r="S744" i="1"/>
  <c r="S736" i="1"/>
  <c r="S728" i="1"/>
  <c r="S720" i="1"/>
  <c r="S712" i="1"/>
  <c r="S704" i="1"/>
  <c r="S696" i="1"/>
  <c r="S688" i="1"/>
  <c r="T688" i="1" s="1"/>
  <c r="S680" i="1"/>
  <c r="S672" i="1"/>
  <c r="S664" i="1"/>
  <c r="S656" i="1"/>
  <c r="S648" i="1"/>
  <c r="S640" i="1"/>
  <c r="S632" i="1"/>
  <c r="S856" i="1"/>
  <c r="S848" i="1"/>
  <c r="S840" i="1"/>
  <c r="S832" i="1"/>
  <c r="S824" i="1"/>
  <c r="T824" i="1" s="1"/>
  <c r="S816" i="1"/>
  <c r="S808" i="1"/>
  <c r="S800" i="1"/>
  <c r="S792" i="1"/>
  <c r="S784" i="1"/>
  <c r="S776" i="1"/>
  <c r="S768" i="1"/>
  <c r="S760" i="1"/>
  <c r="T760" i="1" s="1"/>
  <c r="S752" i="1"/>
  <c r="S920" i="1"/>
  <c r="S912" i="1"/>
  <c r="S904" i="1"/>
  <c r="S896" i="1"/>
  <c r="S888" i="1"/>
  <c r="S880" i="1"/>
  <c r="S872" i="1"/>
  <c r="T594" i="1"/>
  <c r="S46" i="1"/>
  <c r="T46" i="1" s="1"/>
  <c r="S114" i="1"/>
  <c r="S217" i="1"/>
  <c r="S184" i="1"/>
  <c r="S245" i="1"/>
  <c r="S297" i="1"/>
  <c r="S319" i="1"/>
  <c r="S370" i="1"/>
  <c r="S612" i="1"/>
  <c r="T612" i="1" s="1"/>
  <c r="S588" i="1"/>
  <c r="S556" i="1"/>
  <c r="S532" i="1"/>
  <c r="S732" i="1"/>
  <c r="S708" i="1"/>
  <c r="S684" i="1"/>
  <c r="S652" i="1"/>
  <c r="S860" i="1"/>
  <c r="S812" i="1"/>
  <c r="S788" i="1"/>
  <c r="T788" i="1" s="1"/>
  <c r="S764" i="1"/>
  <c r="S756" i="1"/>
  <c r="S956" i="1"/>
  <c r="S900" i="1"/>
  <c r="S884" i="1"/>
  <c r="S29" i="1"/>
  <c r="S89" i="1"/>
  <c r="S113" i="1"/>
  <c r="S216" i="1"/>
  <c r="S167" i="1"/>
  <c r="T167" i="1" s="1"/>
  <c r="S191" i="1"/>
  <c r="S256" i="1"/>
  <c r="S296" i="1"/>
  <c r="T296" i="1" s="1"/>
  <c r="S318" i="1"/>
  <c r="S361" i="1"/>
  <c r="S384" i="1"/>
  <c r="T384" i="1" s="1"/>
  <c r="S619" i="1"/>
  <c r="S587" i="1"/>
  <c r="S563" i="1"/>
  <c r="S531" i="1"/>
  <c r="S731" i="1"/>
  <c r="S707" i="1"/>
  <c r="S675" i="1"/>
  <c r="S643" i="1"/>
  <c r="S851" i="1"/>
  <c r="S819" i="1"/>
  <c r="S795" i="1"/>
  <c r="S763" i="1"/>
  <c r="S971" i="1"/>
  <c r="S955" i="1"/>
  <c r="S939" i="1"/>
  <c r="S907" i="1"/>
  <c r="S867" i="1"/>
  <c r="S998" i="1"/>
  <c r="S35" i="1"/>
  <c r="S65" i="1"/>
  <c r="S49" i="1"/>
  <c r="S87" i="1"/>
  <c r="T87" i="1" s="1"/>
  <c r="S95" i="1"/>
  <c r="S233" i="1"/>
  <c r="S149" i="1"/>
  <c r="S189" i="1"/>
  <c r="S200" i="1"/>
  <c r="S221" i="1"/>
  <c r="S206" i="1"/>
  <c r="S302" i="1"/>
  <c r="T302" i="1" s="1"/>
  <c r="S286" i="1"/>
  <c r="S316" i="1"/>
  <c r="S346" i="1"/>
  <c r="S330" i="1"/>
  <c r="T330" i="1" s="1"/>
  <c r="S359" i="1"/>
  <c r="S386" i="1"/>
  <c r="S617" i="1"/>
  <c r="S593" i="1"/>
  <c r="S705" i="1"/>
  <c r="S42" i="1"/>
  <c r="S64" i="1"/>
  <c r="S41" i="1"/>
  <c r="S33" i="1"/>
  <c r="S47" i="1"/>
  <c r="S63" i="1"/>
  <c r="S55" i="1"/>
  <c r="T55" i="1"/>
  <c r="S71" i="1"/>
  <c r="S85" i="1"/>
  <c r="S77" i="1"/>
  <c r="S94" i="1"/>
  <c r="T94" i="1" s="1"/>
  <c r="S109" i="1"/>
  <c r="S101" i="1"/>
  <c r="S235" i="1"/>
  <c r="S214" i="1"/>
  <c r="T214" i="1" s="1"/>
  <c r="S171" i="1"/>
  <c r="S163" i="1"/>
  <c r="S155" i="1"/>
  <c r="S147" i="1"/>
  <c r="S195" i="1"/>
  <c r="S187" i="1"/>
  <c r="S179" i="1"/>
  <c r="S227" i="1"/>
  <c r="T227" i="1" s="1"/>
  <c r="S240" i="1"/>
  <c r="S253" i="1"/>
  <c r="S255" i="1"/>
  <c r="S247" i="1"/>
  <c r="S300" i="1"/>
  <c r="S292" i="1"/>
  <c r="S284" i="1"/>
  <c r="S322" i="1"/>
  <c r="S314" i="1"/>
  <c r="S306" i="1"/>
  <c r="S344" i="1"/>
  <c r="S336" i="1"/>
  <c r="T336" i="1" s="1"/>
  <c r="S328" i="1"/>
  <c r="S365" i="1"/>
  <c r="S357" i="1"/>
  <c r="S383" i="1"/>
  <c r="T383" i="1" s="1"/>
  <c r="S394" i="1"/>
  <c r="S623" i="1"/>
  <c r="S615" i="1"/>
  <c r="S607" i="1"/>
  <c r="T607" i="1" s="1"/>
  <c r="S599" i="1"/>
  <c r="S591" i="1"/>
  <c r="S583" i="1"/>
  <c r="S575" i="1"/>
  <c r="T575" i="1" s="1"/>
  <c r="S567" i="1"/>
  <c r="S559" i="1"/>
  <c r="S551" i="1"/>
  <c r="S543" i="1"/>
  <c r="T543" i="1" s="1"/>
  <c r="S535" i="1"/>
  <c r="S527" i="1"/>
  <c r="S519" i="1"/>
  <c r="S743" i="1"/>
  <c r="S735" i="1"/>
  <c r="S727" i="1"/>
  <c r="T727" i="1" s="1"/>
  <c r="S719" i="1"/>
  <c r="S711" i="1"/>
  <c r="T711" i="1" s="1"/>
  <c r="S703" i="1"/>
  <c r="S695" i="1"/>
  <c r="S687" i="1"/>
  <c r="S679" i="1"/>
  <c r="T679" i="1" s="1"/>
  <c r="S671" i="1"/>
  <c r="S663" i="1"/>
  <c r="S655" i="1"/>
  <c r="S647" i="1"/>
  <c r="T647" i="1" s="1"/>
  <c r="S639" i="1"/>
  <c r="S631" i="1"/>
  <c r="S855" i="1"/>
  <c r="S847" i="1"/>
  <c r="S839" i="1"/>
  <c r="S831" i="1"/>
  <c r="S823" i="1"/>
  <c r="S815" i="1"/>
  <c r="S807" i="1"/>
  <c r="S799" i="1"/>
  <c r="S791" i="1"/>
  <c r="S783" i="1"/>
  <c r="T783" i="1" s="1"/>
  <c r="S775" i="1"/>
  <c r="S767" i="1"/>
  <c r="S759" i="1"/>
  <c r="S751" i="1"/>
  <c r="T751" i="1" s="1"/>
  <c r="S975" i="1"/>
  <c r="S967" i="1"/>
  <c r="S959" i="1"/>
  <c r="S951" i="1"/>
  <c r="T951" i="1" s="1"/>
  <c r="S943" i="1"/>
  <c r="S935" i="1"/>
  <c r="S927" i="1"/>
  <c r="S919" i="1"/>
  <c r="S911" i="1"/>
  <c r="S903" i="1"/>
  <c r="S895" i="1"/>
  <c r="S887" i="1"/>
  <c r="S879" i="1"/>
  <c r="S871" i="1"/>
  <c r="T578" i="1"/>
  <c r="S68" i="1"/>
  <c r="S98" i="1"/>
  <c r="S160" i="1"/>
  <c r="S176" i="1"/>
  <c r="S207" i="1"/>
  <c r="T207" i="1" s="1"/>
  <c r="S311" i="1"/>
  <c r="S354" i="1"/>
  <c r="S390" i="1"/>
  <c r="S620" i="1"/>
  <c r="S580" i="1"/>
  <c r="S564" i="1"/>
  <c r="S540" i="1"/>
  <c r="S740" i="1"/>
  <c r="T740" i="1" s="1"/>
  <c r="S716" i="1"/>
  <c r="S692" i="1"/>
  <c r="S660" i="1"/>
  <c r="S636" i="1"/>
  <c r="S852" i="1"/>
  <c r="S828" i="1"/>
  <c r="S804" i="1"/>
  <c r="S780" i="1"/>
  <c r="S964" i="1"/>
  <c r="S37" i="1"/>
  <c r="S51" i="1"/>
  <c r="S73" i="1"/>
  <c r="T73" i="1" s="1"/>
  <c r="S204" i="1"/>
  <c r="S183" i="1"/>
  <c r="S246" i="1"/>
  <c r="S288" i="1"/>
  <c r="T288" i="1" s="1"/>
  <c r="S310" i="1"/>
  <c r="S353" i="1"/>
  <c r="S389" i="1"/>
  <c r="S603" i="1"/>
  <c r="S571" i="1"/>
  <c r="S539" i="1"/>
  <c r="S515" i="1"/>
  <c r="S699" i="1"/>
  <c r="S667" i="1"/>
  <c r="S651" i="1"/>
  <c r="S859" i="1"/>
  <c r="S827" i="1"/>
  <c r="S803" i="1"/>
  <c r="S779" i="1"/>
  <c r="S755" i="1"/>
  <c r="S963" i="1"/>
  <c r="S931" i="1"/>
  <c r="S899" i="1"/>
  <c r="S875" i="1"/>
  <c r="S1052" i="1"/>
  <c r="S57" i="1"/>
  <c r="S40" i="1"/>
  <c r="S32" i="1"/>
  <c r="S48" i="1"/>
  <c r="T48" i="1" s="1"/>
  <c r="S62" i="1"/>
  <c r="S54" i="1"/>
  <c r="S92" i="1"/>
  <c r="S84" i="1"/>
  <c r="S76" i="1"/>
  <c r="S116" i="1"/>
  <c r="S108" i="1"/>
  <c r="S100" i="1"/>
  <c r="T100" i="1" s="1"/>
  <c r="S252" i="1"/>
  <c r="S241" i="1"/>
  <c r="S170" i="1"/>
  <c r="S162" i="1"/>
  <c r="S154" i="1"/>
  <c r="S146" i="1"/>
  <c r="S194" i="1"/>
  <c r="S186" i="1"/>
  <c r="T186" i="1" s="1"/>
  <c r="S178" i="1"/>
  <c r="S219" i="1"/>
  <c r="S249" i="1"/>
  <c r="S238" i="1"/>
  <c r="S244" i="1"/>
  <c r="S218" i="1"/>
  <c r="S299" i="1"/>
  <c r="S291" i="1"/>
  <c r="S283" i="1"/>
  <c r="S321" i="1"/>
  <c r="S313" i="1"/>
  <c r="S305" i="1"/>
  <c r="T305" i="1" s="1"/>
  <c r="S343" i="1"/>
  <c r="S335" i="1"/>
  <c r="S327" i="1"/>
  <c r="S364" i="1"/>
  <c r="S356" i="1"/>
  <c r="S380" i="1"/>
  <c r="S387" i="1"/>
  <c r="S393" i="1"/>
  <c r="T393" i="1" s="1"/>
  <c r="S622" i="1"/>
  <c r="S614" i="1"/>
  <c r="S606" i="1"/>
  <c r="S598" i="1"/>
  <c r="T598" i="1" s="1"/>
  <c r="S590" i="1"/>
  <c r="S582" i="1"/>
  <c r="S574" i="1"/>
  <c r="S566" i="1"/>
  <c r="T566" i="1" s="1"/>
  <c r="S558" i="1"/>
  <c r="S550" i="1"/>
  <c r="S542" i="1"/>
  <c r="S534" i="1"/>
  <c r="S526" i="1"/>
  <c r="S518" i="1"/>
  <c r="S742" i="1"/>
  <c r="S734" i="1"/>
  <c r="S726" i="1"/>
  <c r="S718" i="1"/>
  <c r="S710" i="1"/>
  <c r="S702" i="1"/>
  <c r="S694" i="1"/>
  <c r="S686" i="1"/>
  <c r="S678" i="1"/>
  <c r="S670" i="1"/>
  <c r="S662" i="1"/>
  <c r="S654" i="1"/>
  <c r="S646" i="1"/>
  <c r="S638" i="1"/>
  <c r="S630" i="1"/>
  <c r="S854" i="1"/>
  <c r="S846" i="1"/>
  <c r="S838" i="1"/>
  <c r="S830" i="1"/>
  <c r="S822" i="1"/>
  <c r="S814" i="1"/>
  <c r="S806" i="1"/>
  <c r="S798" i="1"/>
  <c r="S790" i="1"/>
  <c r="S782" i="1"/>
  <c r="S774" i="1"/>
  <c r="S766" i="1"/>
  <c r="S758" i="1"/>
  <c r="S750" i="1"/>
  <c r="S974" i="1"/>
  <c r="S966" i="1"/>
  <c r="S958" i="1"/>
  <c r="S950" i="1"/>
  <c r="S942" i="1"/>
  <c r="S934" i="1"/>
  <c r="T934" i="1" s="1"/>
  <c r="S926" i="1"/>
  <c r="S918" i="1"/>
  <c r="S910" i="1"/>
  <c r="S902" i="1"/>
  <c r="S894" i="1"/>
  <c r="S886" i="1"/>
  <c r="S878" i="1"/>
  <c r="S870" i="1"/>
  <c r="S862" i="1"/>
  <c r="S1026" i="1"/>
  <c r="S1018" i="1"/>
  <c r="S1027" i="1"/>
  <c r="S1036" i="1"/>
  <c r="S1044" i="1"/>
  <c r="S1055" i="1"/>
  <c r="S1047" i="1"/>
  <c r="T1047" i="1" s="1"/>
  <c r="T658" i="1"/>
  <c r="S864" i="1"/>
  <c r="T864" i="1" s="1"/>
  <c r="S863" i="1"/>
  <c r="T1020" i="1"/>
  <c r="T1050" i="1"/>
  <c r="T994" i="1"/>
  <c r="T181" i="1" l="1"/>
  <c r="T90" i="1"/>
  <c r="T844" i="1"/>
  <c r="T236" i="1"/>
  <c r="T866" i="1"/>
  <c r="T961" i="1"/>
  <c r="T1049" i="1"/>
  <c r="T553" i="1"/>
  <c r="T628" i="1"/>
  <c r="T973" i="1"/>
  <c r="T952" i="1"/>
  <c r="T974" i="1"/>
  <c r="T806" i="1"/>
  <c r="T702" i="1"/>
  <c r="T534" i="1"/>
  <c r="T699" i="1"/>
  <c r="T892" i="1"/>
  <c r="T805" i="1"/>
  <c r="T172" i="1"/>
  <c r="T31" i="1"/>
  <c r="T845" i="1"/>
  <c r="T936" i="1"/>
  <c r="T670" i="1"/>
  <c r="T817" i="1"/>
  <c r="T1016" i="1"/>
  <c r="T366" i="1"/>
  <c r="T102" i="1"/>
  <c r="T182" i="1"/>
  <c r="T997" i="1"/>
  <c r="T1002" i="1"/>
  <c r="T1004" i="1"/>
  <c r="T707" i="1"/>
  <c r="T960" i="1"/>
  <c r="T562" i="1"/>
  <c r="T856" i="1"/>
  <c r="T838" i="1"/>
  <c r="T68" i="1"/>
  <c r="T796" i="1"/>
  <c r="T945" i="1"/>
  <c r="T819" i="1"/>
  <c r="T732" i="1"/>
  <c r="T816" i="1"/>
  <c r="T648" i="1"/>
  <c r="T544" i="1"/>
  <c r="T724" i="1"/>
  <c r="T925" i="1"/>
  <c r="T145" i="1"/>
  <c r="T1019" i="1"/>
  <c r="T1014" i="1"/>
  <c r="T84" i="1"/>
  <c r="T649" i="1"/>
  <c r="T581" i="1"/>
  <c r="T797" i="1"/>
  <c r="T916" i="1"/>
  <c r="T1021" i="1"/>
  <c r="T1027" i="1"/>
  <c r="T966" i="1"/>
  <c r="T656" i="1"/>
  <c r="T280" i="1"/>
  <c r="T868" i="1"/>
  <c r="T933" i="1"/>
  <c r="T677" i="1"/>
  <c r="T928" i="1"/>
  <c r="T968" i="1"/>
  <c r="T1012" i="1"/>
  <c r="T754" i="1"/>
  <c r="T850" i="1"/>
  <c r="T350" i="33"/>
  <c r="T882" i="33"/>
  <c r="T293" i="33"/>
  <c r="T757" i="33"/>
  <c r="T254" i="33"/>
  <c r="T1041" i="33"/>
  <c r="T562" i="33"/>
  <c r="T353" i="33"/>
  <c r="T818" i="33"/>
  <c r="T722" i="33"/>
  <c r="T685" i="33"/>
  <c r="T233" i="33"/>
  <c r="T985" i="33"/>
  <c r="T66" i="33"/>
  <c r="T34" i="33"/>
  <c r="T694" i="33"/>
  <c r="T156" i="33"/>
  <c r="T177" i="33"/>
  <c r="T273" i="33"/>
  <c r="T356" i="33"/>
  <c r="T259" i="33"/>
  <c r="T240" i="33"/>
  <c r="T981" i="33"/>
  <c r="T999" i="33"/>
  <c r="T846" i="33"/>
  <c r="T1020" i="33"/>
  <c r="T876" i="33"/>
  <c r="T276" i="33"/>
  <c r="T842" i="33"/>
  <c r="T126" i="33"/>
  <c r="T39" i="33"/>
  <c r="T542" i="33"/>
  <c r="T1070" i="33"/>
  <c r="T952" i="33"/>
  <c r="T897" i="33"/>
  <c r="T658" i="33"/>
  <c r="T157" i="33"/>
  <c r="T337" i="33"/>
  <c r="T727" i="33"/>
  <c r="T673" i="33"/>
  <c r="T413" i="33"/>
  <c r="T662" i="33"/>
  <c r="T597" i="33"/>
  <c r="T770" i="33"/>
  <c r="T128" i="33"/>
  <c r="T829" i="33"/>
  <c r="T874" i="33"/>
  <c r="T587" i="33"/>
  <c r="T903" i="33"/>
  <c r="T248" i="33"/>
  <c r="T58" i="33"/>
  <c r="T723" i="33"/>
  <c r="T348" i="33"/>
  <c r="T179" i="33"/>
  <c r="T181" i="33"/>
  <c r="T893" i="33"/>
  <c r="T538" i="33"/>
  <c r="T363" i="33"/>
  <c r="T1022" i="33"/>
  <c r="T965" i="33"/>
  <c r="T749" i="33"/>
  <c r="T891" i="33"/>
  <c r="T630" i="33"/>
  <c r="T381" i="33"/>
  <c r="T615" i="33"/>
  <c r="T798" i="33"/>
  <c r="T750" i="33"/>
  <c r="T408" i="33"/>
  <c r="T899" i="33"/>
  <c r="T572" i="33"/>
  <c r="T568" i="33"/>
  <c r="T354" i="33"/>
  <c r="T264" i="33"/>
  <c r="T279" i="33"/>
  <c r="T378" i="33"/>
  <c r="T726" i="33"/>
  <c r="T292" i="33"/>
  <c r="T31" i="33"/>
  <c r="T889" i="33"/>
  <c r="T255" i="33"/>
  <c r="T755" i="33"/>
  <c r="T592" i="33"/>
  <c r="T610" i="33"/>
  <c r="T594" i="33"/>
  <c r="T360" i="33"/>
  <c r="T289" i="33"/>
  <c r="T345" i="33"/>
  <c r="T914" i="33"/>
  <c r="T342" i="33"/>
  <c r="T1086" i="33"/>
  <c r="T852" i="33"/>
  <c r="T689" i="33"/>
  <c r="T541" i="33"/>
  <c r="T972" i="33"/>
  <c r="T850" i="33"/>
  <c r="T827" i="33"/>
  <c r="T169" i="33"/>
  <c r="T326" i="33"/>
  <c r="T1054" i="33"/>
  <c r="T147" i="33"/>
  <c r="T145" i="33"/>
  <c r="T184" i="33"/>
  <c r="T669" i="33"/>
  <c r="T124" i="33"/>
  <c r="T815" i="33"/>
  <c r="T370" i="33"/>
  <c r="T352" i="33"/>
  <c r="T657" i="33"/>
  <c r="T236" i="33"/>
  <c r="T134" i="33"/>
  <c r="T244" i="33"/>
  <c r="T231" i="33"/>
  <c r="T838" i="33"/>
  <c r="T595" i="33"/>
  <c r="T584" i="33"/>
  <c r="T1069" i="33"/>
  <c r="T641" i="33"/>
  <c r="T678" i="33"/>
  <c r="T906" i="33"/>
  <c r="T618" i="33"/>
  <c r="T404" i="33"/>
  <c r="T837" i="33"/>
  <c r="T734" i="33"/>
  <c r="T708" i="33"/>
  <c r="T278" i="33"/>
  <c r="T1082" i="33"/>
  <c r="T272" i="33"/>
  <c r="T154" i="33"/>
  <c r="T158" i="33"/>
  <c r="T989" i="33"/>
  <c r="T140" i="33"/>
  <c r="T782" i="33"/>
  <c r="T790" i="33"/>
  <c r="T420" i="33"/>
  <c r="T629" i="33"/>
  <c r="T1076" i="33"/>
  <c r="T1046" i="33"/>
  <c r="T927" i="33"/>
  <c r="T290" i="33"/>
  <c r="T733" i="33"/>
  <c r="T980" i="33"/>
  <c r="T606" i="33"/>
  <c r="T670" i="33"/>
  <c r="T953" i="33"/>
  <c r="T690" i="33"/>
  <c r="T26" i="33"/>
  <c r="T1062" i="33"/>
  <c r="T845" i="33"/>
  <c r="T949" i="33"/>
  <c r="T866" i="33"/>
  <c r="T719" i="33"/>
  <c r="T327" i="33"/>
  <c r="T164" i="33"/>
  <c r="T943" i="33"/>
  <c r="T582" i="33"/>
  <c r="T854" i="33"/>
  <c r="T679" i="33"/>
  <c r="T563" i="33"/>
  <c r="T1030" i="33"/>
  <c r="T107" i="33"/>
  <c r="T59" i="33"/>
  <c r="T835" i="33"/>
  <c r="T812" i="33"/>
  <c r="T338" i="33"/>
  <c r="T1066" i="33"/>
  <c r="T87" i="33"/>
  <c r="T195" i="33"/>
  <c r="T881" i="33"/>
  <c r="T267" i="33"/>
  <c r="T110" i="33"/>
  <c r="T923" i="33"/>
  <c r="T878" i="33"/>
  <c r="T691" i="33"/>
  <c r="T277" i="33"/>
  <c r="T724" i="33"/>
  <c r="T282" i="33"/>
  <c r="T245" i="33"/>
  <c r="T990" i="33"/>
  <c r="T778" i="33"/>
  <c r="T367" i="33"/>
  <c r="T71" i="33"/>
  <c r="T166" i="33"/>
  <c r="T263" i="33"/>
  <c r="T409" i="33"/>
  <c r="T119" i="33"/>
  <c r="T896" i="33"/>
  <c r="T900" i="33"/>
  <c r="T810" i="33"/>
  <c r="T786" i="33"/>
  <c r="T702" i="33"/>
  <c r="T573" i="33"/>
  <c r="T295" i="33"/>
  <c r="T1050" i="33"/>
  <c r="T249" i="33"/>
  <c r="T616" i="1"/>
  <c r="T841" i="1"/>
  <c r="T593" i="1"/>
  <c r="T164" i="1"/>
  <c r="T537" i="1"/>
  <c r="T821" i="1"/>
  <c r="T231" i="1"/>
  <c r="T1041" i="1"/>
  <c r="T941" i="33"/>
  <c r="T868" i="33"/>
  <c r="T30" i="33"/>
  <c r="T115" i="33"/>
  <c r="T714" i="33"/>
  <c r="T241" i="33"/>
  <c r="T870" i="1"/>
  <c r="T766" i="1"/>
  <c r="T318" i="1"/>
  <c r="T576" i="1"/>
  <c r="T342" i="1"/>
  <c r="T205" i="1"/>
  <c r="T588" i="33"/>
  <c r="T343" i="33"/>
  <c r="T1024" i="33"/>
  <c r="T637" i="33"/>
  <c r="T895" i="33"/>
  <c r="T649" i="33"/>
  <c r="T550" i="33"/>
  <c r="T269" i="33"/>
  <c r="T646" i="33"/>
  <c r="T841" i="33"/>
  <c r="T329" i="33"/>
  <c r="T118" i="33"/>
  <c r="T186" i="33"/>
  <c r="T193" i="1"/>
  <c r="T322" i="1"/>
  <c r="T1055" i="1"/>
  <c r="T162" i="1"/>
  <c r="T1052" i="1"/>
  <c r="T827" i="1"/>
  <c r="T620" i="1"/>
  <c r="T584" i="1"/>
  <c r="T222" i="1"/>
  <c r="T83" i="1"/>
  <c r="T38" i="1"/>
  <c r="T915" i="33"/>
  <c r="T1074" i="33"/>
  <c r="T599" i="33"/>
  <c r="T47" i="33"/>
  <c r="T988" i="33"/>
  <c r="T860" i="33"/>
  <c r="T730" i="33"/>
  <c r="T103" i="33"/>
  <c r="T1019" i="33"/>
  <c r="T937" i="33"/>
  <c r="T816" i="33"/>
  <c r="T771" i="33"/>
  <c r="T704" i="33"/>
  <c r="T389" i="33"/>
  <c r="T695" i="33"/>
  <c r="T83" i="33"/>
  <c r="T393" i="33"/>
  <c r="T99" i="33"/>
  <c r="T922" i="33"/>
  <c r="T121" i="33"/>
  <c r="T825" i="33"/>
  <c r="T1000" i="33"/>
  <c r="T707" i="33"/>
  <c r="T682" i="33"/>
  <c r="T886" i="33"/>
  <c r="T559" i="33"/>
  <c r="T46" i="33"/>
  <c r="T67" i="33"/>
  <c r="T330" i="33"/>
  <c r="T706" i="33"/>
  <c r="T576" i="33"/>
  <c r="T75" i="33"/>
  <c r="T817" i="33"/>
  <c r="T758" i="33"/>
  <c r="T142" i="33"/>
  <c r="T174" i="33"/>
  <c r="T129" i="33"/>
  <c r="T794" i="33"/>
  <c r="T725" i="33"/>
  <c r="T705" i="33"/>
  <c r="T1065" i="33"/>
  <c r="T957" i="33"/>
  <c r="T148" i="33"/>
  <c r="T111" i="33"/>
  <c r="T106" i="33"/>
  <c r="T94" i="33"/>
  <c r="T78" i="33"/>
  <c r="T74" i="33"/>
  <c r="T91" i="33"/>
  <c r="T51" i="33"/>
  <c r="T70" i="33"/>
  <c r="T42" i="33"/>
  <c r="T43" i="33"/>
  <c r="T986" i="33"/>
  <c r="T950" i="33"/>
  <c r="T918" i="33"/>
  <c r="T890" i="33"/>
  <c r="T820" i="33"/>
  <c r="T716" i="33"/>
  <c r="T769" i="33"/>
  <c r="T421" i="33"/>
  <c r="T551" i="33"/>
  <c r="T998" i="33"/>
  <c r="T984" i="33"/>
  <c r="T1053" i="33"/>
  <c r="T777" i="33"/>
  <c r="T1081" i="33"/>
  <c r="T887" i="33"/>
  <c r="T90" i="33"/>
  <c r="T146" i="33"/>
  <c r="T848" i="33"/>
  <c r="T406" i="33"/>
  <c r="T275" i="33"/>
  <c r="T227" i="33"/>
  <c r="T857" i="33"/>
  <c r="T349" i="33"/>
  <c r="T369" i="33"/>
  <c r="T373" i="33"/>
  <c r="T374" i="33"/>
  <c r="T358" i="33"/>
  <c r="T382" i="33"/>
  <c r="T159" i="33"/>
  <c r="T339" i="33"/>
  <c r="T141" i="33"/>
  <c r="T144" i="33"/>
  <c r="T366" i="33"/>
  <c r="T1059" i="33"/>
  <c r="T1083" i="33"/>
  <c r="T983" i="33"/>
  <c r="T335" i="33"/>
  <c r="T341" i="33"/>
  <c r="T136" i="33"/>
  <c r="T761" i="33"/>
  <c r="T976" i="33"/>
  <c r="T127" i="33"/>
  <c r="T894" i="33"/>
  <c r="T932" i="33"/>
  <c r="T698" i="33"/>
  <c r="T1023" i="33"/>
  <c r="T709" i="33"/>
  <c r="T647" i="33"/>
  <c r="T560" i="33"/>
  <c r="T921" i="33"/>
  <c r="T552" i="33"/>
  <c r="T281" i="33"/>
  <c r="T260" i="33"/>
  <c r="T68" i="33"/>
  <c r="T826" i="33"/>
  <c r="T55" i="33"/>
  <c r="T617" i="33"/>
  <c r="T187" i="33"/>
  <c r="T268" i="33"/>
  <c r="T808" i="33"/>
  <c r="T377" i="33"/>
  <c r="T1057" i="33"/>
  <c r="T182" i="33"/>
  <c r="T605" i="33"/>
  <c r="T558" i="33"/>
  <c r="T178" i="33"/>
  <c r="T753" i="33"/>
  <c r="T546" i="33"/>
  <c r="T623" i="33"/>
  <c r="T583" i="33"/>
  <c r="T294" i="33"/>
  <c r="T252" i="33"/>
  <c r="T633" i="33"/>
  <c r="T571" i="33"/>
  <c r="T737" i="33"/>
  <c r="T951" i="33"/>
  <c r="T788" i="33"/>
  <c r="T800" i="33"/>
  <c r="T640" i="33"/>
  <c r="T291" i="33"/>
  <c r="T836" i="33"/>
  <c r="T603" i="33"/>
  <c r="T602" i="33"/>
  <c r="T35" i="33"/>
  <c r="T598" i="33"/>
  <c r="T545" i="33"/>
  <c r="T415" i="33"/>
  <c r="T403" i="33"/>
  <c r="T1043" i="33"/>
  <c r="T955" i="33"/>
  <c r="T796" i="33"/>
  <c r="T93" i="33"/>
  <c r="T37" i="33"/>
  <c r="T1033" i="33"/>
  <c r="T992" i="33"/>
  <c r="T79" i="33"/>
  <c r="T250" i="33"/>
  <c r="T152" i="33"/>
  <c r="T98" i="33"/>
  <c r="T372" i="33"/>
  <c r="T934" i="33"/>
  <c r="T569" i="33"/>
  <c r="T64" i="33"/>
  <c r="T963" i="33"/>
  <c r="T802" i="33"/>
  <c r="T170" i="33"/>
  <c r="T131" i="33"/>
  <c r="T143" i="33"/>
  <c r="T191" i="33"/>
  <c r="T101" i="33"/>
  <c r="T89" i="33"/>
  <c r="T57" i="33"/>
  <c r="T824" i="33"/>
  <c r="T228" i="33"/>
  <c r="T104" i="33"/>
  <c r="T40" i="33"/>
  <c r="T1077" i="33"/>
  <c r="T993" i="33"/>
  <c r="T833" i="33"/>
  <c r="T601" i="33"/>
  <c r="T638" i="33"/>
  <c r="T50" i="33"/>
  <c r="T296" i="33"/>
  <c r="T237" i="33"/>
  <c r="T883" i="33"/>
  <c r="T780" i="33"/>
  <c r="T792" i="33"/>
  <c r="T600" i="33"/>
  <c r="T596" i="33"/>
  <c r="T287" i="33"/>
  <c r="T1045" i="33"/>
  <c r="T243" i="33"/>
  <c r="T813" i="33"/>
  <c r="T902" i="33"/>
  <c r="T38" i="33"/>
  <c r="T997" i="33"/>
  <c r="T29" i="33"/>
  <c r="T570" i="33"/>
  <c r="T731" i="33"/>
  <c r="T411" i="33"/>
  <c r="T130" i="33"/>
  <c r="T117" i="33"/>
  <c r="T613" i="33"/>
  <c r="T82" i="33"/>
  <c r="T258" i="33"/>
  <c r="T102" i="33"/>
  <c r="T188" i="33"/>
  <c r="T77" i="33"/>
  <c r="T257" i="33"/>
  <c r="T975" i="33"/>
  <c r="T1031" i="33"/>
  <c r="T855" i="33"/>
  <c r="T931" i="33"/>
  <c r="T867" i="33"/>
  <c r="T1073" i="33"/>
  <c r="T190" i="33"/>
  <c r="T153" i="33"/>
  <c r="T332" i="33"/>
  <c r="T659" i="33"/>
  <c r="T368" i="33"/>
  <c r="T959" i="33"/>
  <c r="T912" i="33"/>
  <c r="T364" i="33"/>
  <c r="T557" i="33"/>
  <c r="T262" i="33"/>
  <c r="T1037" i="33"/>
  <c r="T1036" i="33"/>
  <c r="T1040" i="33"/>
  <c r="T901" i="33"/>
  <c r="T1051" i="33"/>
  <c r="T1035" i="33"/>
  <c r="T1039" i="33"/>
  <c r="T804" i="33"/>
  <c r="T720" i="33"/>
  <c r="T590" i="33"/>
  <c r="T561" i="33"/>
  <c r="T175" i="33"/>
  <c r="T60" i="33"/>
  <c r="T388" i="33"/>
  <c r="T232" i="33"/>
  <c r="T230" i="33"/>
  <c r="T362" i="33"/>
  <c r="T27" i="33"/>
  <c r="T325" i="33"/>
  <c r="T645" i="33"/>
  <c r="T821" i="33"/>
  <c r="T856" i="33"/>
  <c r="T805" i="33"/>
  <c r="T763" i="33"/>
  <c r="T681" i="33"/>
  <c r="T907" i="33"/>
  <c r="T577" i="33"/>
  <c r="T627" i="33"/>
  <c r="T45" i="33"/>
  <c r="T1032" i="33"/>
  <c r="T1056" i="33"/>
  <c r="T987" i="33"/>
  <c r="T871" i="33"/>
  <c r="T938" i="33"/>
  <c r="T775" i="33"/>
  <c r="T787" i="33"/>
  <c r="T776" i="33"/>
  <c r="T616" i="33"/>
  <c r="T700" i="33"/>
  <c r="T586" i="33"/>
  <c r="T635" i="33"/>
  <c r="T391" i="33"/>
  <c r="T344" i="33"/>
  <c r="T380" i="33"/>
  <c r="T410" i="33"/>
  <c r="T162" i="33"/>
  <c r="T108" i="33"/>
  <c r="T44" i="33"/>
  <c r="T105" i="33"/>
  <c r="T73" i="33"/>
  <c r="T840" i="33"/>
  <c r="T844" i="33"/>
  <c r="T746" i="33"/>
  <c r="T138" i="33"/>
  <c r="T266" i="33"/>
  <c r="T396" i="33"/>
  <c r="T1001" i="33"/>
  <c r="T801" i="33"/>
  <c r="T832" i="33"/>
  <c r="T967" i="33"/>
  <c r="T1029" i="33"/>
  <c r="T359" i="33"/>
  <c r="T340" i="33"/>
  <c r="T85" i="33"/>
  <c r="T916" i="33"/>
  <c r="T859" i="33"/>
  <c r="T904" i="33"/>
  <c r="T885" i="33"/>
  <c r="T764" i="33"/>
  <c r="T713" i="33"/>
  <c r="T384" i="33"/>
  <c r="T376" i="33"/>
  <c r="T328" i="33"/>
  <c r="T109" i="33"/>
  <c r="T160" i="33"/>
  <c r="T234" i="33"/>
  <c r="T721" i="33"/>
  <c r="T745" i="33"/>
  <c r="T809" i="33"/>
  <c r="T781" i="33"/>
  <c r="T793" i="33"/>
  <c r="T665" i="33"/>
  <c r="T822" i="33"/>
  <c r="T54" i="33"/>
  <c r="T180" i="33"/>
  <c r="T548" i="33"/>
  <c r="T556" i="33"/>
  <c r="T235" i="33"/>
  <c r="T53" i="33"/>
  <c r="T194" i="33"/>
  <c r="T97" i="33"/>
  <c r="T65" i="33"/>
  <c r="T966" i="33"/>
  <c r="T935" i="33"/>
  <c r="T783" i="33"/>
  <c r="T795" i="33"/>
  <c r="T675" i="33"/>
  <c r="T712" i="33"/>
  <c r="T652" i="33"/>
  <c r="T407" i="33"/>
  <c r="T253" i="33"/>
  <c r="T271" i="33"/>
  <c r="T123" i="33"/>
  <c r="T1025" i="33"/>
  <c r="T960" i="33"/>
  <c r="T940" i="33"/>
  <c r="T797" i="33"/>
  <c r="T765" i="33"/>
  <c r="T653" i="33"/>
  <c r="T741" i="33"/>
  <c r="T661" i="33"/>
  <c r="T622" i="33"/>
  <c r="T114" i="33"/>
  <c r="T226" i="33"/>
  <c r="T743" i="33"/>
  <c r="T574" i="33"/>
  <c r="T270" i="33"/>
  <c r="T1071" i="33"/>
  <c r="T979" i="33"/>
  <c r="T1055" i="33"/>
  <c r="T946" i="33"/>
  <c r="T851" i="33"/>
  <c r="T756" i="33"/>
  <c r="T736" i="33"/>
  <c r="T768" i="33"/>
  <c r="T772" i="33"/>
  <c r="T667" i="33"/>
  <c r="T656" i="33"/>
  <c r="T554" i="33"/>
  <c r="T632" i="33"/>
  <c r="T608" i="33"/>
  <c r="T539" i="33"/>
  <c r="T379" i="33"/>
  <c r="T387" i="33"/>
  <c r="T69" i="33"/>
  <c r="T189" i="33"/>
  <c r="T247" i="33"/>
  <c r="T137" i="33"/>
  <c r="T88" i="33"/>
  <c r="T1085" i="33"/>
  <c r="T964" i="33"/>
  <c r="T880" i="33"/>
  <c r="T789" i="33"/>
  <c r="T738" i="33"/>
  <c r="T872" i="33"/>
  <c r="T814" i="33"/>
  <c r="T785" i="33"/>
  <c r="T864" i="33"/>
  <c r="T711" i="33"/>
  <c r="T549" i="33"/>
  <c r="T86" i="33"/>
  <c r="T165" i="33"/>
  <c r="T392" i="33"/>
  <c r="T288" i="33"/>
  <c r="T942" i="1"/>
  <c r="T680" i="1"/>
  <c r="T524" i="1"/>
  <c r="T712" i="1"/>
  <c r="T608" i="1"/>
  <c r="T329" i="1"/>
  <c r="T737" i="1"/>
  <c r="T569" i="1"/>
  <c r="T1034" i="1"/>
  <c r="T304" i="1"/>
  <c r="T848" i="1"/>
  <c r="T744" i="1"/>
  <c r="T904" i="1"/>
  <c r="T1043" i="1"/>
  <c r="T929" i="1"/>
  <c r="T1033" i="1"/>
  <c r="T809" i="1"/>
  <c r="T97" i="1"/>
  <c r="T333" i="1"/>
  <c r="T334" i="1"/>
  <c r="T802" i="1"/>
  <c r="T996" i="1"/>
  <c r="T636" i="1"/>
  <c r="T896" i="1"/>
  <c r="T1035" i="1"/>
  <c r="T364" i="1"/>
  <c r="T291" i="1"/>
  <c r="T963" i="1"/>
  <c r="T293" i="1"/>
  <c r="T538" i="1"/>
  <c r="T932" i="1"/>
  <c r="T513" i="1"/>
  <c r="T610" i="1"/>
  <c r="T1056" i="1"/>
  <c r="T919" i="33"/>
  <c r="T1052" i="33"/>
  <c r="T1027" i="33"/>
  <c r="T1047" i="33"/>
  <c r="T926" i="33"/>
  <c r="T879" i="33"/>
  <c r="T911" i="33"/>
  <c r="T875" i="33"/>
  <c r="T728" i="33"/>
  <c r="T732" i="33"/>
  <c r="T672" i="33"/>
  <c r="T699" i="33"/>
  <c r="T668" i="33"/>
  <c r="T636" i="33"/>
  <c r="T555" i="33"/>
  <c r="T567" i="33"/>
  <c r="T543" i="33"/>
  <c r="T593" i="33"/>
  <c r="T564" i="33"/>
  <c r="T547" i="33"/>
  <c r="T375" i="33"/>
  <c r="T371" i="33"/>
  <c r="T351" i="33"/>
  <c r="T150" i="33"/>
  <c r="T76" i="33"/>
  <c r="T151" i="33"/>
  <c r="T96" i="33"/>
  <c r="T32" i="33"/>
  <c r="T256" i="33"/>
  <c r="T760" i="33"/>
  <c r="T740" i="33"/>
  <c r="T784" i="33"/>
  <c r="T752" i="33"/>
  <c r="T744" i="33"/>
  <c r="T715" i="33"/>
  <c r="T688" i="33"/>
  <c r="T604" i="33"/>
  <c r="T643" i="33"/>
  <c r="T284" i="33"/>
  <c r="T168" i="33"/>
  <c r="T402" i="33"/>
  <c r="T116" i="33"/>
  <c r="T52" i="33"/>
  <c r="T238" i="33"/>
  <c r="T72" i="33"/>
  <c r="T1060" i="33"/>
  <c r="T664" i="33"/>
  <c r="T660" i="33"/>
  <c r="T628" i="33"/>
  <c r="T386" i="33"/>
  <c r="T171" i="33"/>
  <c r="T383" i="33"/>
  <c r="T285" i="33"/>
  <c r="T92" i="33"/>
  <c r="T28" i="33"/>
  <c r="T112" i="33"/>
  <c r="T48" i="33"/>
  <c r="T176" i="33"/>
  <c r="T125" i="33"/>
  <c r="T41" i="33"/>
  <c r="T625" i="33"/>
  <c r="T365" i="33"/>
  <c r="T361" i="33"/>
  <c r="T149" i="33"/>
  <c r="T225" i="33"/>
  <c r="T61" i="33"/>
  <c r="T135" i="33"/>
  <c r="T122" i="33"/>
  <c r="T996" i="33"/>
  <c r="T1068" i="33"/>
  <c r="T947" i="33"/>
  <c r="T908" i="33"/>
  <c r="T696" i="33"/>
  <c r="T651" i="33"/>
  <c r="T692" i="33"/>
  <c r="T693" i="33"/>
  <c r="T609" i="33"/>
  <c r="T419" i="33"/>
  <c r="T193" i="33"/>
  <c r="T336" i="33"/>
  <c r="T395" i="33"/>
  <c r="T172" i="33"/>
  <c r="T84" i="33"/>
  <c r="T120" i="33"/>
  <c r="T25" i="33"/>
  <c r="T261" i="33"/>
  <c r="T113" i="33"/>
  <c r="T81" i="33"/>
  <c r="T49" i="33"/>
  <c r="T830" i="33"/>
  <c r="T905" i="33"/>
  <c r="T607" i="33"/>
  <c r="T1044" i="33"/>
  <c r="T1072" i="33"/>
  <c r="T1048" i="33"/>
  <c r="T991" i="33"/>
  <c r="T1063" i="33"/>
  <c r="T863" i="33"/>
  <c r="T843" i="33"/>
  <c r="T884" i="33"/>
  <c r="T828" i="33"/>
  <c r="T751" i="33"/>
  <c r="T811" i="33"/>
  <c r="T701" i="33"/>
  <c r="T620" i="33"/>
  <c r="T680" i="33"/>
  <c r="T684" i="33"/>
  <c r="T676" i="33"/>
  <c r="T644" i="33"/>
  <c r="T540" i="33"/>
  <c r="T580" i="33"/>
  <c r="T544" i="33"/>
  <c r="T565" i="33"/>
  <c r="T621" i="33"/>
  <c r="T173" i="33"/>
  <c r="T357" i="33"/>
  <c r="T139" i="33"/>
  <c r="T414" i="33"/>
  <c r="T167" i="33"/>
  <c r="T163" i="33"/>
  <c r="T242" i="33"/>
  <c r="T229" i="33"/>
  <c r="T80" i="33"/>
  <c r="T183" i="33"/>
  <c r="T1028" i="33"/>
  <c r="T1064" i="33"/>
  <c r="T1067" i="33"/>
  <c r="T1075" i="33"/>
  <c r="T1079" i="33"/>
  <c r="T995" i="33"/>
  <c r="T930" i="33"/>
  <c r="T847" i="33"/>
  <c r="T909" i="33"/>
  <c r="T920" i="33"/>
  <c r="T942" i="33"/>
  <c r="T807" i="33"/>
  <c r="T748" i="33"/>
  <c r="T611" i="33"/>
  <c r="T612" i="33"/>
  <c r="T648" i="33"/>
  <c r="T624" i="33"/>
  <c r="T333" i="33"/>
  <c r="T394" i="33"/>
  <c r="T390" i="33"/>
  <c r="T355" i="33"/>
  <c r="T418" i="33"/>
  <c r="T265" i="33"/>
  <c r="T239" i="33"/>
  <c r="T100" i="33"/>
  <c r="T36" i="33"/>
  <c r="T133" i="33"/>
  <c r="T56" i="33"/>
  <c r="T246" i="33"/>
  <c r="T33" i="33"/>
  <c r="T860" i="1"/>
  <c r="T547" i="1"/>
  <c r="T525" i="1"/>
  <c r="T1030" i="1"/>
  <c r="T905" i="1"/>
  <c r="T1053" i="1"/>
  <c r="T115" i="1"/>
  <c r="T861" i="1"/>
  <c r="T1005" i="1"/>
  <c r="T1013" i="1"/>
  <c r="T1058" i="1"/>
  <c r="T976" i="1"/>
  <c r="T872" i="1"/>
  <c r="T1061" i="1"/>
  <c r="T837" i="1"/>
  <c r="T725" i="1"/>
  <c r="T781" i="1"/>
  <c r="T669" i="1"/>
  <c r="T1037" i="1"/>
  <c r="T1011" i="1"/>
  <c r="T69" i="1"/>
  <c r="T1048" i="1"/>
  <c r="T738" i="1"/>
  <c r="T786" i="1"/>
  <c r="T749" i="1"/>
  <c r="T58" i="1"/>
  <c r="T853" i="1"/>
  <c r="T1017" i="1"/>
  <c r="T792" i="1"/>
  <c r="T683" i="1"/>
  <c r="T1025" i="1"/>
  <c r="T706" i="1"/>
  <c r="T1038" i="1"/>
  <c r="T1040" i="1"/>
  <c r="T1009" i="1"/>
  <c r="T666" i="1"/>
  <c r="T573" i="1"/>
  <c r="T602" i="1"/>
  <c r="T1022" i="1"/>
  <c r="T891" i="1"/>
  <c r="T701" i="1"/>
  <c r="T377" i="1"/>
  <c r="T189" i="1"/>
  <c r="T188" i="1"/>
  <c r="T955" i="1"/>
  <c r="T638" i="1"/>
  <c r="T346" i="1"/>
  <c r="T849" i="1"/>
  <c r="T681" i="1"/>
  <c r="T924" i="1"/>
  <c r="T685" i="1"/>
  <c r="T813" i="1"/>
  <c r="T834" i="1"/>
  <c r="T585" i="1"/>
  <c r="T395" i="1"/>
  <c r="T307" i="1"/>
  <c r="T363" i="1"/>
  <c r="T617" i="1"/>
  <c r="T713" i="1"/>
  <c r="T1018" i="1"/>
  <c r="T604" i="1"/>
  <c r="T693" i="1"/>
  <c r="T798" i="1"/>
  <c r="T630" i="1"/>
  <c r="T41" i="1"/>
  <c r="T517" i="1"/>
  <c r="T250" i="1"/>
  <c r="T1029" i="1"/>
  <c r="T1024" i="1"/>
  <c r="T953" i="1"/>
  <c r="T780" i="1"/>
  <c r="T653" i="1"/>
  <c r="T717" i="1"/>
  <c r="T877" i="1"/>
  <c r="T881" i="1"/>
  <c r="T627" i="1"/>
  <c r="T1042" i="1"/>
  <c r="T1046" i="1"/>
  <c r="T893" i="1"/>
  <c r="T965" i="1"/>
  <c r="T557" i="1"/>
  <c r="T621" i="1"/>
  <c r="T765" i="1"/>
  <c r="T29" i="1"/>
  <c r="T889" i="1"/>
  <c r="T1054" i="1"/>
  <c r="T74" i="1"/>
  <c r="T901" i="1"/>
  <c r="T1007" i="1"/>
  <c r="T676" i="1"/>
  <c r="T917" i="1"/>
  <c r="T757" i="1"/>
  <c r="T890" i="1"/>
  <c r="T770" i="1"/>
  <c r="T774" i="1"/>
  <c r="T734" i="1"/>
  <c r="T998" i="1"/>
  <c r="T885" i="1"/>
  <c r="T957" i="1"/>
  <c r="T549" i="1"/>
  <c r="T613" i="1"/>
  <c r="T349" i="1"/>
  <c r="T298" i="1"/>
  <c r="T748" i="1"/>
  <c r="T589" i="1"/>
  <c r="T379" i="1"/>
  <c r="T386" i="1"/>
  <c r="T523" i="1"/>
  <c r="T941" i="1"/>
  <c r="T597" i="1"/>
  <c r="T355" i="1"/>
  <c r="T247" i="1"/>
  <c r="T147" i="1"/>
  <c r="T999" i="1"/>
  <c r="T869" i="1"/>
  <c r="T949" i="1"/>
  <c r="T541" i="1"/>
  <c r="T605" i="1"/>
  <c r="T829" i="1"/>
  <c r="T937" i="1"/>
  <c r="T741" i="1"/>
  <c r="T637" i="1"/>
  <c r="T789" i="1"/>
  <c r="T661" i="1"/>
  <c r="T831" i="1"/>
  <c r="T830" i="1"/>
  <c r="T662" i="1"/>
  <c r="T694" i="1"/>
  <c r="T726" i="1"/>
  <c r="T526" i="1"/>
  <c r="T926" i="1"/>
  <c r="T651" i="1"/>
  <c r="T871" i="1"/>
  <c r="T799" i="1"/>
  <c r="T767" i="1"/>
  <c r="T894" i="1"/>
  <c r="T539" i="1"/>
  <c r="T903" i="1"/>
  <c r="T558" i="1"/>
  <c r="T590" i="1"/>
  <c r="T622" i="1"/>
  <c r="T356" i="1"/>
  <c r="T343" i="1"/>
  <c r="T283" i="1"/>
  <c r="T244" i="1"/>
  <c r="T178" i="1"/>
  <c r="T154" i="1"/>
  <c r="T252" i="1"/>
  <c r="T76" i="1"/>
  <c r="T62" i="1"/>
  <c r="T57" i="1"/>
  <c r="T931" i="1"/>
  <c r="T803" i="1"/>
  <c r="T571" i="1"/>
  <c r="T310" i="1"/>
  <c r="T204" i="1"/>
  <c r="T964" i="1"/>
  <c r="T852" i="1"/>
  <c r="T716" i="1"/>
  <c r="T580" i="1"/>
  <c r="T311" i="1"/>
  <c r="T98" i="1"/>
  <c r="T943" i="1"/>
  <c r="T975" i="1"/>
  <c r="T639" i="1"/>
  <c r="T671" i="1"/>
  <c r="T703" i="1"/>
  <c r="T535" i="1"/>
  <c r="T567" i="1"/>
  <c r="T599" i="1"/>
  <c r="T394" i="1"/>
  <c r="T314" i="1"/>
  <c r="T300" i="1"/>
  <c r="T240" i="1"/>
  <c r="T195" i="1"/>
  <c r="T171" i="1"/>
  <c r="T109" i="1"/>
  <c r="T71" i="1"/>
  <c r="T33" i="1"/>
  <c r="T705" i="1"/>
  <c r="T359" i="1"/>
  <c r="T286" i="1"/>
  <c r="T200" i="1"/>
  <c r="T95" i="1"/>
  <c r="T35" i="1"/>
  <c r="T939" i="1"/>
  <c r="T795" i="1"/>
  <c r="T675" i="1"/>
  <c r="T563" i="1"/>
  <c r="T191" i="1"/>
  <c r="T89" i="1"/>
  <c r="T956" i="1"/>
  <c r="T812" i="1"/>
  <c r="T708" i="1"/>
  <c r="T588" i="1"/>
  <c r="T114" i="1"/>
  <c r="T358" i="1"/>
  <c r="T285" i="1"/>
  <c r="T202" i="1"/>
  <c r="T180" i="1"/>
  <c r="T156" i="1"/>
  <c r="T223" i="1"/>
  <c r="T78" i="1"/>
  <c r="T26" i="1"/>
  <c r="T609" i="1"/>
  <c r="T338" i="1"/>
  <c r="T208" i="1"/>
  <c r="T157" i="1"/>
  <c r="T79" i="1"/>
  <c r="T1015" i="1"/>
  <c r="T947" i="1"/>
  <c r="T811" i="1"/>
  <c r="T691" i="1"/>
  <c r="T579" i="1"/>
  <c r="T220" i="1"/>
  <c r="T81" i="1"/>
  <c r="T772" i="1"/>
  <c r="T668" i="1"/>
  <c r="T548" i="1"/>
  <c r="T362" i="1"/>
  <c r="T152" i="1"/>
  <c r="T761" i="1"/>
  <c r="T793" i="1"/>
  <c r="T308" i="1"/>
  <c r="T201" i="1"/>
  <c r="T242" i="1"/>
  <c r="T27" i="1"/>
  <c r="T1023" i="1"/>
  <c r="T747" i="1"/>
  <c r="T835" i="1"/>
  <c r="T723" i="1"/>
  <c r="T611" i="1"/>
  <c r="T175" i="1"/>
  <c r="T67" i="1"/>
  <c r="T820" i="1"/>
  <c r="T700" i="1"/>
  <c r="T572" i="1"/>
  <c r="T289" i="1"/>
  <c r="T913" i="1"/>
  <c r="T629" i="1"/>
  <c r="T545" i="1"/>
  <c r="T577" i="1"/>
  <c r="T103" i="1"/>
  <c r="T151" i="1"/>
  <c r="T173" i="1"/>
  <c r="T882" i="1"/>
  <c r="T922" i="1"/>
  <c r="T954" i="1"/>
  <c r="T762" i="1"/>
  <c r="T826" i="1"/>
  <c r="T554" i="1"/>
  <c r="T618" i="1"/>
  <c r="T352" i="1"/>
  <c r="T339" i="1"/>
  <c r="T325" i="1"/>
  <c r="T254" i="1"/>
  <c r="T174" i="1"/>
  <c r="T150" i="1"/>
  <c r="T239" i="1"/>
  <c r="T112" i="1"/>
  <c r="T50" i="1"/>
  <c r="T36" i="1"/>
  <c r="T739" i="1"/>
  <c r="T60" i="1"/>
  <c r="T1044" i="1"/>
  <c r="T1026" i="1"/>
  <c r="T950" i="1"/>
  <c r="T750" i="1"/>
  <c r="T782" i="1"/>
  <c r="T814" i="1"/>
  <c r="T846" i="1"/>
  <c r="T646" i="1"/>
  <c r="T678" i="1"/>
  <c r="T710" i="1"/>
  <c r="T742" i="1"/>
  <c r="T542" i="1"/>
  <c r="T574" i="1"/>
  <c r="T606" i="1"/>
  <c r="T387" i="1"/>
  <c r="T327" i="1"/>
  <c r="T299" i="1"/>
  <c r="T194" i="1"/>
  <c r="T170" i="1"/>
  <c r="T108" i="1"/>
  <c r="T92" i="1"/>
  <c r="T32" i="1"/>
  <c r="T875" i="1"/>
  <c r="T755" i="1"/>
  <c r="T859" i="1"/>
  <c r="T515" i="1"/>
  <c r="T389" i="1"/>
  <c r="T246" i="1"/>
  <c r="T51" i="1"/>
  <c r="T804" i="1"/>
  <c r="T660" i="1"/>
  <c r="T540" i="1"/>
  <c r="T390" i="1"/>
  <c r="T176" i="1"/>
  <c r="T959" i="1"/>
  <c r="T655" i="1"/>
  <c r="T687" i="1"/>
  <c r="T719" i="1"/>
  <c r="T519" i="1"/>
  <c r="T551" i="1"/>
  <c r="T583" i="1"/>
  <c r="T615" i="1"/>
  <c r="T357" i="1"/>
  <c r="T284" i="1"/>
  <c r="T255" i="1"/>
  <c r="T179" i="1"/>
  <c r="T657" i="1"/>
  <c r="T689" i="1"/>
  <c r="T165" i="1"/>
  <c r="T332" i="1"/>
  <c r="T341" i="1"/>
  <c r="T874" i="1"/>
  <c r="T914" i="1"/>
  <c r="T946" i="1"/>
  <c r="T746" i="1"/>
  <c r="T810" i="1"/>
  <c r="T634" i="1"/>
  <c r="T698" i="1"/>
  <c r="T382" i="1"/>
  <c r="T331" i="1"/>
  <c r="T317" i="1"/>
  <c r="T209" i="1"/>
  <c r="T198" i="1"/>
  <c r="T251" i="1"/>
  <c r="T104" i="1"/>
  <c r="T88" i="1"/>
  <c r="T28" i="1"/>
  <c r="T843" i="1"/>
  <c r="T232" i="1"/>
  <c r="T745" i="1"/>
  <c r="T312" i="1"/>
  <c r="T211" i="1"/>
  <c r="T91" i="1"/>
  <c r="T768" i="1"/>
  <c r="T865" i="1"/>
  <c r="T297" i="1"/>
  <c r="T153" i="1"/>
  <c r="T911" i="1"/>
  <c r="T807" i="1"/>
  <c r="T800" i="1"/>
  <c r="T696" i="1"/>
  <c r="T592" i="1"/>
  <c r="T825" i="1"/>
  <c r="T878" i="1"/>
  <c r="T910" i="1"/>
  <c r="T238" i="1"/>
  <c r="T603" i="1"/>
  <c r="T887" i="1"/>
  <c r="T919" i="1"/>
  <c r="T815" i="1"/>
  <c r="T847" i="1"/>
  <c r="T743" i="1"/>
  <c r="T587" i="1"/>
  <c r="T756" i="1"/>
  <c r="T245" i="1"/>
  <c r="T888" i="1"/>
  <c r="T920" i="1"/>
  <c r="T776" i="1"/>
  <c r="T808" i="1"/>
  <c r="T840" i="1"/>
  <c r="T640" i="1"/>
  <c r="T672" i="1"/>
  <c r="T704" i="1"/>
  <c r="T736" i="1"/>
  <c r="T536" i="1"/>
  <c r="T568" i="1"/>
  <c r="T600" i="1"/>
  <c r="T203" i="1"/>
  <c r="T873" i="1"/>
  <c r="T769" i="1"/>
  <c r="T801" i="1"/>
  <c r="T833" i="1"/>
  <c r="T633" i="1"/>
  <c r="T665" i="1"/>
  <c r="T697" i="1"/>
  <c r="T650" i="1"/>
  <c r="T714" i="1"/>
  <c r="T59" i="1"/>
  <c r="T667" i="1"/>
  <c r="T839" i="1"/>
  <c r="T912" i="1"/>
  <c r="T664" i="1"/>
  <c r="T560" i="1"/>
  <c r="T897" i="1"/>
  <c r="T155" i="1"/>
  <c r="T235" i="1"/>
  <c r="T77" i="1"/>
  <c r="T63" i="1"/>
  <c r="T64" i="1"/>
  <c r="T206" i="1"/>
  <c r="T149" i="1"/>
  <c r="T49" i="1"/>
  <c r="T867" i="1"/>
  <c r="T971" i="1"/>
  <c r="T851" i="1"/>
  <c r="T731" i="1"/>
  <c r="T619" i="1"/>
  <c r="T216" i="1"/>
  <c r="T884" i="1"/>
  <c r="T764" i="1"/>
  <c r="T652" i="1"/>
  <c r="T532" i="1"/>
  <c r="T370" i="1"/>
  <c r="T184" i="1"/>
  <c r="T752" i="1"/>
  <c r="T784" i="1"/>
  <c r="T315" i="1"/>
  <c r="T301" i="1"/>
  <c r="T226" i="1"/>
  <c r="T196" i="1"/>
  <c r="T229" i="1"/>
  <c r="T110" i="1"/>
  <c r="T70" i="1"/>
  <c r="T396" i="1"/>
  <c r="T324" i="1"/>
  <c r="T237" i="1"/>
  <c r="T43" i="1"/>
  <c r="T1006" i="1"/>
  <c r="T771" i="1"/>
  <c r="T635" i="1"/>
  <c r="T369" i="1"/>
  <c r="T159" i="1"/>
  <c r="T45" i="1"/>
  <c r="T836" i="1"/>
  <c r="T596" i="1"/>
  <c r="T225" i="1"/>
  <c r="T106" i="1"/>
  <c r="T641" i="1"/>
  <c r="T673" i="1"/>
  <c r="T721" i="1"/>
  <c r="T715" i="1"/>
  <c r="T105" i="1"/>
  <c r="T898" i="1"/>
  <c r="T930" i="1"/>
  <c r="T962" i="1"/>
  <c r="T778" i="1"/>
  <c r="T842" i="1"/>
  <c r="T730" i="1"/>
  <c r="T570" i="1"/>
  <c r="T388" i="1"/>
  <c r="T347" i="1"/>
  <c r="T287" i="1"/>
  <c r="T248" i="1"/>
  <c r="T158" i="1"/>
  <c r="T243" i="1"/>
  <c r="T72" i="1"/>
  <c r="T44" i="1"/>
  <c r="T595" i="1"/>
  <c r="T948" i="1"/>
  <c r="T281" i="1"/>
  <c r="T282" i="1"/>
  <c r="T185" i="1"/>
  <c r="T161" i="1"/>
  <c r="T902" i="1"/>
  <c r="T735" i="1"/>
  <c r="T328" i="1"/>
  <c r="T361" i="1"/>
  <c r="T880" i="1"/>
  <c r="T632" i="1"/>
  <c r="T528" i="1"/>
  <c r="T345" i="1"/>
  <c r="T857" i="1"/>
  <c r="T886" i="1"/>
  <c r="T918" i="1"/>
  <c r="T313" i="1"/>
  <c r="T249" i="1"/>
  <c r="T895" i="1"/>
  <c r="T927" i="1"/>
  <c r="T759" i="1"/>
  <c r="T791" i="1"/>
  <c r="T823" i="1"/>
  <c r="T855" i="1"/>
  <c r="T344" i="1"/>
  <c r="T879" i="1"/>
  <c r="T775" i="1"/>
  <c r="T832" i="1"/>
  <c r="T728" i="1"/>
  <c r="T624" i="1"/>
  <c r="T863" i="1"/>
  <c r="T1036" i="1"/>
  <c r="T862" i="1"/>
  <c r="T958" i="1"/>
  <c r="T758" i="1"/>
  <c r="T790" i="1"/>
  <c r="T822" i="1"/>
  <c r="T854" i="1"/>
  <c r="T654" i="1"/>
  <c r="T686" i="1"/>
  <c r="T718" i="1"/>
  <c r="T518" i="1"/>
  <c r="T550" i="1"/>
  <c r="T582" i="1"/>
  <c r="T614" i="1"/>
  <c r="T380" i="1"/>
  <c r="T335" i="1"/>
  <c r="T321" i="1"/>
  <c r="T218" i="1"/>
  <c r="T219" i="1"/>
  <c r="T146" i="1"/>
  <c r="T241" i="1"/>
  <c r="T116" i="1"/>
  <c r="T54" i="1"/>
  <c r="T40" i="1"/>
  <c r="T899" i="1"/>
  <c r="T779" i="1"/>
  <c r="T353" i="1"/>
  <c r="T183" i="1"/>
  <c r="T37" i="1"/>
  <c r="T828" i="1"/>
  <c r="T692" i="1"/>
  <c r="T564" i="1"/>
  <c r="T354" i="1"/>
  <c r="T160" i="1"/>
  <c r="T935" i="1"/>
  <c r="T967" i="1"/>
  <c r="T631" i="1"/>
  <c r="T663" i="1"/>
  <c r="T695" i="1"/>
  <c r="T527" i="1"/>
  <c r="T559" i="1"/>
  <c r="T591" i="1"/>
  <c r="T623" i="1"/>
  <c r="T365" i="1"/>
  <c r="T306" i="1"/>
  <c r="T292" i="1"/>
  <c r="T253" i="1"/>
  <c r="T187" i="1"/>
  <c r="T163" i="1"/>
  <c r="T101" i="1"/>
  <c r="T85" i="1"/>
  <c r="T47" i="1"/>
  <c r="T42" i="1"/>
  <c r="T316" i="1"/>
  <c r="T221" i="1"/>
  <c r="T233" i="1"/>
  <c r="T65" i="1"/>
  <c r="T907" i="1"/>
  <c r="T763" i="1"/>
  <c r="T643" i="1"/>
  <c r="T531" i="1"/>
  <c r="T256" i="1"/>
  <c r="T113" i="1"/>
  <c r="T900" i="1"/>
  <c r="T684" i="1"/>
  <c r="T556" i="1"/>
  <c r="T319" i="1"/>
  <c r="T217" i="1"/>
  <c r="T720" i="1"/>
  <c r="T350" i="1"/>
  <c r="T337" i="1"/>
  <c r="T323" i="1"/>
  <c r="T212" i="1"/>
  <c r="T230" i="1"/>
  <c r="T148" i="1"/>
  <c r="T213" i="1"/>
  <c r="T93" i="1"/>
  <c r="T56" i="1"/>
  <c r="T351" i="1"/>
  <c r="T294" i="1"/>
  <c r="T197" i="1"/>
  <c r="T111" i="1"/>
  <c r="T1060" i="1"/>
  <c r="T883" i="1"/>
  <c r="T787" i="1"/>
  <c r="T659" i="1"/>
  <c r="T555" i="1"/>
  <c r="T303" i="1"/>
  <c r="T228" i="1"/>
  <c r="T972" i="1"/>
  <c r="T644" i="1"/>
  <c r="T516" i="1"/>
  <c r="T381" i="1"/>
  <c r="T215" i="1"/>
  <c r="T30" i="1"/>
  <c r="T753" i="1"/>
  <c r="T785" i="1"/>
  <c r="T729" i="1"/>
  <c r="T529" i="1"/>
  <c r="T561" i="1"/>
  <c r="T367" i="1"/>
  <c r="T371" i="1"/>
  <c r="T940" i="1"/>
  <c r="T906" i="1"/>
  <c r="T938" i="1"/>
  <c r="T970" i="1"/>
  <c r="T794" i="1"/>
  <c r="T858" i="1"/>
  <c r="T682" i="1"/>
  <c r="T392" i="1"/>
  <c r="T368" i="1"/>
  <c r="T309" i="1"/>
  <c r="T295" i="1"/>
  <c r="T224" i="1"/>
  <c r="T190" i="1"/>
  <c r="T166" i="1"/>
  <c r="T96" i="1"/>
  <c r="T80" i="1"/>
  <c r="T66" i="1"/>
  <c r="T923" i="1"/>
  <c r="T348" i="1"/>
  <c r="T3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E8EE6E-5E66-E841-BEC9-A13B7E39446A}" keepAlive="1" name="Query - bootstrap_independent" description="Connection to the 'bootstrap_independent' query in the workbook." type="5" refreshedVersion="0" background="1">
    <dbPr connection="Provider=Microsoft.Mashup.OleDb.1;Data Source=$Workbook$;Location=bootstrap_independent;Extended Properties=&quot;&quot;" command="SELECT * FROM [bootstrap_independent]"/>
  </connection>
  <connection id="2" xr16:uid="{B8CBF306-1A0E-FA4C-AD9E-773B39126031}" keepAlive="1" name="Query - bootstrap_independent (2)" description="Connection to the 'bootstrap_independent (2)' query in the workbook." type="5" refreshedVersion="0" background="1">
    <dbPr connection="Provider=Microsoft.Mashup.OleDb.1;Data Source=$Workbook$;Location=&quot;bootstrap_independent (2)&quot;;Extended Properties=&quot;&quot;" command="SELECT * FROM [bootstrap_independent (2)]"/>
  </connection>
  <connection id="3" xr16:uid="{27B70B67-290C-8E4C-B387-14A3A7CE3DC3}" keepAlive="1" name="Query - bootstrap_independent (3)" description="Connection to the 'bootstrap_independent (3)' query in the workbook." type="5" refreshedVersion="8" background="1" saveData="1">
    <dbPr connection="Provider=Microsoft.Mashup.OleDb.1;Data Source=$Workbook$;Location=&quot;bootstrap_independent (3)&quot;;Extended Properties=&quot;&quot;" command="SELECT * FROM [bootstrap_independent (3)]"/>
  </connection>
  <connection id="4" xr16:uid="{FB26A3B3-257D-C04C-9D11-D961A8F0C348}" keepAlive="1" name="Query - bootstrap_independent (4)" description="Connection to the 'bootstrap_independent (4)' query in the workbook." type="5" refreshedVersion="8" background="1" saveData="1">
    <dbPr connection="Provider=Microsoft.Mashup.OleDb.1;Data Source=$Workbook$;Location=&quot;bootstrap_independent (4)&quot;;Extended Properties=&quot;&quot;" command="SELECT * FROM [bootstrap_independent (4)]"/>
  </connection>
  <connection id="5" xr16:uid="{CADF292F-56CC-714E-8A86-2E2FBB401FB5}" keepAlive="1" name="Query - bootstrap_independent (5)" description="Connection to the 'bootstrap_independent (5)' query in the workbook." type="5" refreshedVersion="0" background="1">
    <dbPr connection="Provider=Microsoft.Mashup.OleDb.1;Data Source=$Workbook$;Location=&quot;bootstrap_independent (5)&quot;;Extended Properties=&quot;&quot;" command="SELECT * FROM [bootstrap_independent (5)]"/>
  </connection>
  <connection id="6" xr16:uid="{A9C09C4D-6A7E-3846-B07B-BAF6B89D2BAC}" keepAlive="1" name="Query - bootstrap_sample" description="Connection to the 'bootstrap_sample' query in the workbook." type="5" refreshedVersion="8" background="1" saveData="1">
    <dbPr connection="Provider=Microsoft.Mashup.OleDb.1;Data Source=$Workbook$;Location=bootstrap_sample;Extended Properties=&quot;&quot;" command="SELECT * FROM [bootstrap_sample]"/>
  </connection>
  <connection id="7" xr16:uid="{54FEB6AE-59BF-8349-9EC2-73AD794BA7A2}" keepAlive="1" name="Query - bootstrap_sample (2)" description="Connection to the 'bootstrap_sample (2)' query in the workbook." type="5" refreshedVersion="8" background="1" saveData="1">
    <dbPr connection="Provider=Microsoft.Mashup.OleDb.1;Data Source=$Workbook$;Location=&quot;bootstrap_sample (2)&quot;;Extended Properties=&quot;&quot;" command="SELECT * FROM [bootstrap_sample (2)]"/>
  </connection>
  <connection id="8" xr16:uid="{E734555F-F530-D143-8384-F344FAE6B72E}" keepAlive="1" name="Query - bootstrap_sample (3)" description="Connection to the 'bootstrap_sample (3)' query in the workbook." type="5" refreshedVersion="0" background="1">
    <dbPr connection="Provider=Microsoft.Mashup.OleDb.1;Data Source=$Workbook$;Location=&quot;bootstrap_sample (3)&quot;;Extended Properties=&quot;&quot;" command="SELECT * FROM [bootstrap_sample (3)]"/>
  </connection>
  <connection id="9" xr16:uid="{C5EB9FDC-B3B1-AE47-A729-8EB1A7012F6C}" keepAlive="1" name="Query - bootstrap_sample (4)" description="Connection to the 'bootstrap_sample (4)' query in the workbook." type="5" refreshedVersion="0" background="1">
    <dbPr connection="Provider=Microsoft.Mashup.OleDb.1;Data Source=$Workbook$;Location=&quot;bootstrap_sample (4)&quot;;Extended Properties=&quot;&quot;" command="SELECT * FROM [bootstrap_sample (4)]"/>
  </connection>
  <connection id="10" xr16:uid="{596FE0CC-D5AB-3C48-9344-4F71CCF5ECF0}" keepAlive="1" name="Query - bootstrap_sample (5)" description="Connection to the 'bootstrap_sample (5)' query in the workbook." type="5" refreshedVersion="8" background="1" saveData="1">
    <dbPr connection="Provider=Microsoft.Mashup.OleDb.1;Data Source=$Workbook$;Location=&quot;bootstrap_sample (5)&quot;;Extended Properties=&quot;&quot;" command="SELECT * FROM [bootstrap_sample (5)]"/>
  </connection>
  <connection id="11" xr16:uid="{C5B8E26A-5463-C64D-BE3B-FECDB6847AB6}" keepAlive="1" name="Query - CIO_all_estimates" description="Connection to the 'CIO_all_estimates' query in the workbook." type="5" refreshedVersion="8" background="1" saveData="1">
    <dbPr connection="Provider=Microsoft.Mashup.OleDb.1;Data Source=$Workbook$;Location=CIO_all_estimates;Extended Properties=&quot;&quot;" command="SELECT * FROM [CIO_all_estimates]"/>
  </connection>
  <connection id="12" xr16:uid="{0ACA87B8-14F0-3B4C-BD27-DC4AB4E19C2D}" keepAlive="1" name="Query - CIO_all_estimates (2)" description="Connection to the 'CIO_all_estimates (2)' query in the workbook." type="5" refreshedVersion="8" background="1" saveData="1">
    <dbPr connection="Provider=Microsoft.Mashup.OleDb.1;Data Source=$Workbook$;Location=&quot;CIO_all_estimates (2)&quot;;Extended Properties=&quot;&quot;" command="SELECT * FROM [CIO_all_estimates (2)]"/>
  </connection>
  <connection id="13" xr16:uid="{252773C2-DE69-6C4E-B866-4D0764754D2B}" keepAlive="1" name="Query - CIO_ranges" description="Connection to the 'CIO_ranges' query in the workbook." type="5" refreshedVersion="8" background="1" saveData="1">
    <dbPr connection="Provider=Microsoft.Mashup.OleDb.1;Data Source=$Workbook$;Location=CIO_ranges;Extended Properties=&quot;&quot;" command="SELECT * FROM [CIO_ranges]"/>
  </connection>
  <connection id="14" xr16:uid="{A66FD9FA-4A08-014A-8986-987EFCA4CDD1}" keepAlive="1" name="Query - CIO_results" description="Connection to the 'CIO_results' query in the workbook." type="5" refreshedVersion="8" background="1" saveData="1">
    <dbPr connection="Provider=Microsoft.Mashup.OleDb.1;Data Source=$Workbook$;Location=CIO_results;Extended Properties=&quot;&quot;" command="SELECT * FROM [CIO_results]"/>
  </connection>
  <connection id="15" xr16:uid="{0F64227A-5F85-124A-A787-A77C856C807C}" keepAlive="1" name="Query - MSE_results" description="Connection to the 'MSE_results' query in the workbook." type="5" refreshedVersion="8" background="1" saveData="1">
    <dbPr connection="Provider=Microsoft.Mashup.OleDb.1;Data Source=$Workbook$;Location=MSE_results;Extended Properties=&quot;&quot;" command="SELECT * FROM [MSE_results]"/>
  </connection>
  <connection id="16" xr16:uid="{9B7A00D2-A91D-7249-AEA4-33DB9EFFA429}" keepAlive="1" name="Query - original" description="Connection to the 'original' query in the workbook." type="5" refreshedVersion="0" background="1">
    <dbPr connection="Provider=Microsoft.Mashup.OleDb.1;Data Source=$Workbook$;Location=original;Extended Properties=&quot;&quot;" command="SELECT * FROM [original]"/>
  </connection>
  <connection id="17" xr16:uid="{CE3356FB-0235-A149-B619-BCB605EEEE9E}" keepAlive="1" name="Query - original (2)" description="Connection to the 'original (2)' query in the workbook." type="5" refreshedVersion="8" background="1" saveData="1">
    <dbPr connection="Provider=Microsoft.Mashup.OleDb.1;Data Source=$Workbook$;Location=&quot;original (2)&quot;;Extended Properties=&quot;&quot;" command="SELECT * FROM [original (2)]"/>
  </connection>
  <connection id="18" xr16:uid="{806FB8FD-A47C-B842-8B72-5C632F558D8E}" keepAlive="1" name="Query - original (3)" description="Connection to the 'original (3)' query in the workbook." type="5" refreshedVersion="8" background="1" saveData="1">
    <dbPr connection="Provider=Microsoft.Mashup.OleDb.1;Data Source=$Workbook$;Location=&quot;original (3)&quot;;Extended Properties=&quot;&quot;" command="SELECT * FROM [original (3)]"/>
  </connection>
  <connection id="19" xr16:uid="{855A389E-5796-2547-9F69-3C622517E7CB}" keepAlive="1" name="Query - original (4)" description="Connection to the 'original (4)' query in the workbook." type="5" refreshedVersion="0" background="1">
    <dbPr connection="Provider=Microsoft.Mashup.OleDb.1;Data Source=$Workbook$;Location=&quot;original (4)&quot;;Extended Properties=&quot;&quot;" command="SELECT * FROM [original (4)]"/>
  </connection>
  <connection id="20" xr16:uid="{D543DC2F-5033-0446-8EA7-0B5C9E10EDC9}" keepAlive="1" name="Query - original (5)" description="Connection to the 'original (5)' query in the workbook." type="5" refreshedVersion="8" background="1" saveData="1">
    <dbPr connection="Provider=Microsoft.Mashup.OleDb.1;Data Source=$Workbook$;Location=&quot;original (5)&quot;;Extended Properties=&quot;&quot;" command="SELECT * FROM [original (5)]"/>
  </connection>
  <connection id="21" xr16:uid="{192C361D-AC9D-344E-B43A-C4ACC0C1E593}" keepAlive="1" name="Query - original (6)" description="Connection to the 'original (6)' query in the workbook." type="5" refreshedVersion="8" background="1" saveData="1">
    <dbPr connection="Provider=Microsoft.Mashup.OleDb.1;Data Source=$Workbook$;Location=&quot;original (6)&quot;;Extended Properties=&quot;&quot;" command="SELECT * FROM [original (6)]"/>
  </connection>
  <connection id="22" xr16:uid="{D565148A-E0C0-0643-8B47-DBBB7DD2A517}" keepAlive="1" name="Query - synthpop_cart" description="Connection to the 'synthpop_cart' query in the workbook." type="5" refreshedVersion="0" background="1">
    <dbPr connection="Provider=Microsoft.Mashup.OleDb.1;Data Source=$Workbook$;Location=synthpop_cart;Extended Properties=&quot;&quot;" command="SELECT * FROM [synthpop_cart]"/>
  </connection>
  <connection id="23" xr16:uid="{613BDF04-663C-A540-BD83-CA63BB7FAC4F}" keepAlive="1" name="Query - synthpop_cart (2)" description="Connection to the 'synthpop_cart (2)' query in the workbook." type="5" refreshedVersion="0" background="1">
    <dbPr connection="Provider=Microsoft.Mashup.OleDb.1;Data Source=$Workbook$;Location=&quot;synthpop_cart (2)&quot;;Extended Properties=&quot;&quot;" command="SELECT * FROM [synthpop_cart (2)]"/>
  </connection>
  <connection id="24" xr16:uid="{879A10C2-1272-E447-BF2C-F8D84CFF987D}" keepAlive="1" name="Query - synthpop_cart (3)" description="Connection to the 'synthpop_cart (3)' query in the workbook." type="5" refreshedVersion="0" background="1">
    <dbPr connection="Provider=Microsoft.Mashup.OleDb.1;Data Source=$Workbook$;Location=&quot;synthpop_cart (3)&quot;;Extended Properties=&quot;&quot;" command="SELECT * FROM [synthpop_cart (3)]"/>
  </connection>
  <connection id="25" xr16:uid="{E3B80FD2-C3EC-A940-A84D-2A2A10891E84}" keepAlive="1" name="Query - synthpop_cart (4)" description="Connection to the 'synthpop_cart (4)' query in the workbook." type="5" refreshedVersion="8" background="1" saveData="1">
    <dbPr connection="Provider=Microsoft.Mashup.OleDb.1;Data Source=$Workbook$;Location=&quot;synthpop_cart (4)&quot;;Extended Properties=&quot;&quot;" command="SELECT * FROM [synthpop_cart (4)]"/>
  </connection>
  <connection id="26" xr16:uid="{0D7D2C56-5DFF-A04E-A1D3-AB70CDA0DBCF}" keepAlive="1" name="Query - synthpop_cart (5)" description="Connection to the 'synthpop_cart (5)' query in the workbook." type="5" refreshedVersion="0" background="1">
    <dbPr connection="Provider=Microsoft.Mashup.OleDb.1;Data Source=$Workbook$;Location=&quot;synthpop_cart (5)&quot;;Extended Properties=&quot;&quot;" command="SELECT * FROM [synthpop_cart (5)]"/>
  </connection>
  <connection id="27" xr16:uid="{66E96139-FDD2-4F4E-92B3-B77DC32B54E2}" keepAlive="1" name="Query - synthpop_cart (6)" description="Connection to the 'synthpop_cart (6)' query in the workbook." type="5" refreshedVersion="0" background="1">
    <dbPr connection="Provider=Microsoft.Mashup.OleDb.1;Data Source=$Workbook$;Location=&quot;synthpop_cart (6)&quot;;Extended Properties=&quot;&quot;" command="SELECT * FROM [synthpop_cart (6)]"/>
  </connection>
  <connection id="28" xr16:uid="{E6682EB4-7003-D648-9650-12C4B2AE741F}" keepAlive="1" name="Query - synthpop_parametric" description="Connection to the 'synthpop_parametric' query in the workbook." type="5" refreshedVersion="0" background="1">
    <dbPr connection="Provider=Microsoft.Mashup.OleDb.1;Data Source=$Workbook$;Location=synthpop_parametric;Extended Properties=&quot;&quot;" command="SELECT * FROM [synthpop_parametric]"/>
  </connection>
  <connection id="29" xr16:uid="{FE50A605-0936-024B-9C4E-50868D956848}" keepAlive="1" name="Query - synthpop_parametric (2)" description="Connection to the 'synthpop_parametric (2)' query in the workbook." type="5" refreshedVersion="8" background="1" saveData="1">
    <dbPr connection="Provider=Microsoft.Mashup.OleDb.1;Data Source=$Workbook$;Location=&quot;synthpop_parametric (2)&quot;;Extended Properties=&quot;&quot;" command="SELECT * FROM [synthpop_parametric (2)]"/>
  </connection>
  <connection id="30" xr16:uid="{2CA075D4-78D0-0348-A668-1D707570944F}" keepAlive="1" name="Query - synthpop_parametric (3)" description="Connection to the 'synthpop_parametric (3)' query in the workbook." type="5" refreshedVersion="0" background="1">
    <dbPr connection="Provider=Microsoft.Mashup.OleDb.1;Data Source=$Workbook$;Location=&quot;synthpop_parametric (3)&quot;;Extended Properties=&quot;&quot;" command="SELECT * FROM [synthpop_parametric (3)]"/>
  </connection>
  <connection id="31" xr16:uid="{D57C1856-7817-F847-9C0F-431C9A4532E2}" keepAlive="1" name="Query - synthpop_parametric (4)" description="Connection to the 'synthpop_parametric (4)' query in the workbook." type="5" refreshedVersion="8" background="1" saveData="1">
    <dbPr connection="Provider=Microsoft.Mashup.OleDb.1;Data Source=$Workbook$;Location=&quot;synthpop_parametric (4)&quot;;Extended Properties=&quot;&quot;" command="SELECT * FROM [synthpop_parametric (4)]"/>
  </connection>
  <connection id="32" xr16:uid="{EDD8F75D-1268-094E-B479-2A2384331C0E}" keepAlive="1" name="Query - synthpop_parametric (5)" description="Connection to the 'synthpop_parametric (5)' query in the workbook." type="5" refreshedVersion="0" background="1">
    <dbPr connection="Provider=Microsoft.Mashup.OleDb.1;Data Source=$Workbook$;Location=&quot;synthpop_parametric (5)&quot;;Extended Properties=&quot;&quot;" command="SELECT * FROM [synthpop_parametric (5)]"/>
  </connection>
</connections>
</file>

<file path=xl/sharedStrings.xml><?xml version="1.0" encoding="utf-8"?>
<sst xmlns="http://schemas.openxmlformats.org/spreadsheetml/2006/main" count="21350" uniqueCount="1115">
  <si>
    <t>STUDY</t>
  </si>
  <si>
    <t>METHOD</t>
  </si>
  <si>
    <t>ESTIMATE_NAME</t>
  </si>
  <si>
    <t>TERM</t>
  </si>
  <si>
    <t>ESTIMATE_VALUE</t>
  </si>
  <si>
    <t>std.error</t>
  </si>
  <si>
    <t>conf.low</t>
  </si>
  <si>
    <t>conf.high</t>
  </si>
  <si>
    <t>statistic</t>
  </si>
  <si>
    <t>VALUE_ORIGINAL</t>
  </si>
  <si>
    <t>DIFFENCE_ORIGINAL</t>
  </si>
  <si>
    <t>DIFF_SQUARED</t>
  </si>
  <si>
    <t>Study_1_Chen</t>
  </si>
  <si>
    <t>original</t>
  </si>
  <si>
    <t>lm1</t>
  </si>
  <si>
    <t>(Intercept)</t>
  </si>
  <si>
    <t>0.04398337310002464</t>
  </si>
  <si>
    <t>group</t>
  </si>
  <si>
    <t>0.06293802533634513</t>
  </si>
  <si>
    <t>lm2</t>
  </si>
  <si>
    <t>0.05722314084834198</t>
  </si>
  <si>
    <t>0.07872825231976921</t>
  </si>
  <si>
    <t>lm3</t>
  </si>
  <si>
    <t>0.1453090994947787</t>
  </si>
  <si>
    <t>0.2040457976567416</t>
  </si>
  <si>
    <t>lm4</t>
  </si>
  <si>
    <t>0.1705545251839977</t>
  </si>
  <si>
    <t>0.23898423807039004</t>
  </si>
  <si>
    <t>lm5</t>
  </si>
  <si>
    <t>0.12830170117261872</t>
  </si>
  <si>
    <t>0.1795190910168847</t>
  </si>
  <si>
    <t>lm6</t>
  </si>
  <si>
    <t>0.12124191405764558</t>
  </si>
  <si>
    <t>0.1693580517899026</t>
  </si>
  <si>
    <t>lm7</t>
  </si>
  <si>
    <t>0.14319404607133046</t>
  </si>
  <si>
    <t>0.20035638463725355</t>
  </si>
  <si>
    <t>lm8</t>
  </si>
  <si>
    <t>0.1083982027228764</t>
  </si>
  <si>
    <t>0.1514171775772587</t>
  </si>
  <si>
    <t>lm9</t>
  </si>
  <si>
    <t>0.14303273015526435</t>
  </si>
  <si>
    <t>0.2001306722238243</t>
  </si>
  <si>
    <t>lm10</t>
  </si>
  <si>
    <t>0.1310738217547596</t>
  </si>
  <si>
    <t>0.18309185619165166</t>
  </si>
  <si>
    <t>t.test1</t>
  </si>
  <si>
    <t>NA</t>
  </si>
  <si>
    <t>t.test2</t>
  </si>
  <si>
    <t>t.test3</t>
  </si>
  <si>
    <t>boot</t>
  </si>
  <si>
    <t>0.05196559426029397</t>
  </si>
  <si>
    <t>0.07403685308715367</t>
  </si>
  <si>
    <t>0.05746382634755137</t>
  </si>
  <si>
    <t>0.07768433937517902</t>
  </si>
  <si>
    <t>0.12268115060508207</t>
  </si>
  <si>
    <t>0.17411587786151184</t>
  </si>
  <si>
    <t>0.15443586673044887</t>
  </si>
  <si>
    <t>0.2145620886678614</t>
  </si>
  <si>
    <t>0.11152753293701169</t>
  </si>
  <si>
    <t>0.15828604644870395</t>
  </si>
  <si>
    <t>0.12418027894111348</t>
  </si>
  <si>
    <t>0.1725271504932714</t>
  </si>
  <si>
    <t>0.13747059520899926</t>
  </si>
  <si>
    <t>0.195105876060865</t>
  </si>
  <si>
    <t>0.10658084687898063</t>
  </si>
  <si>
    <t>0.1480757650569449</t>
  </si>
  <si>
    <t>0.1284401558396195</t>
  </si>
  <si>
    <t>0.18228937678188298</t>
  </si>
  <si>
    <t>0.1289627133919848</t>
  </si>
  <si>
    <t>0.17917152104280884</t>
  </si>
  <si>
    <t>independent</t>
  </si>
  <si>
    <t>0.0480801613782067</t>
  </si>
  <si>
    <t>0.06988850005524078</t>
  </si>
  <si>
    <t>0.05104674489374941</t>
  </si>
  <si>
    <t>0.07148438162005952</t>
  </si>
  <si>
    <t>0.15161763896105557</t>
  </si>
  <si>
    <t>0.21066426929455329</t>
  </si>
  <si>
    <t>0.16661622173935908</t>
  </si>
  <si>
    <t>0.2386714452199024</t>
  </si>
  <si>
    <t>0.132611158412308</t>
  </si>
  <si>
    <t>0.19812581306420735</t>
  </si>
  <si>
    <t>0.10039740476633008</t>
  </si>
  <si>
    <t>0.14153897795865616</t>
  </si>
  <si>
    <t>0.11891386448085202</t>
  </si>
  <si>
    <t>0.16526489779585504</t>
  </si>
  <si>
    <t>0.10004125975886174</t>
  </si>
  <si>
    <t>0.14288749929383507</t>
  </si>
  <si>
    <t>0.14493485604698392</t>
  </si>
  <si>
    <t>0.2034781368322149</t>
  </si>
  <si>
    <t>0.1357801989940354</t>
  </si>
  <si>
    <t>0.19329810796475966</t>
  </si>
  <si>
    <t>parametric</t>
  </si>
  <si>
    <t>0.03644431793184326</t>
  </si>
  <si>
    <t>0.0511293644669665</t>
  </si>
  <si>
    <t>0.06581419762539345</t>
  </si>
  <si>
    <t>0.08996155776135395</t>
  </si>
  <si>
    <t>0.14921367001298708</t>
  </si>
  <si>
    <t>0.20345408002078175</t>
  </si>
  <si>
    <t>0.19304808396010745</t>
  </si>
  <si>
    <t>0.2664766696246543</t>
  </si>
  <si>
    <t>0.13303683402695554</t>
  </si>
  <si>
    <t>0.18139682961672252</t>
  </si>
  <si>
    <t>0.11857234691362746</t>
  </si>
  <si>
    <t>0.16367302625832816</t>
  </si>
  <si>
    <t>0.15203975914317633</t>
  </si>
  <si>
    <t>0.20730747605339284</t>
  </si>
  <si>
    <t>0.09961428356994922</t>
  </si>
  <si>
    <t>0.13795079372691166</t>
  </si>
  <si>
    <t>0.1519412694313008</t>
  </si>
  <si>
    <t>0.20717318451214592</t>
  </si>
  <si>
    <t>0.12544977440381067</t>
  </si>
  <si>
    <t>0.17372906105092323</t>
  </si>
  <si>
    <t>cart</t>
  </si>
  <si>
    <t>0.045035189027100304</t>
  </si>
  <si>
    <t>0.06046830575825636</t>
  </si>
  <si>
    <t>0.05950028474021033</t>
  </si>
  <si>
    <t>0.08307414091112397</t>
  </si>
  <si>
    <t>0.13164021926883654</t>
  </si>
  <si>
    <t>0.17714346537694595</t>
  </si>
  <si>
    <t>0.18000307662630832</t>
  </si>
  <si>
    <t>0.2545627922338089</t>
  </si>
  <si>
    <t>0.1275819499845095</t>
  </si>
  <si>
    <t>0.1736864761842303</t>
  </si>
  <si>
    <t>0.11831982624225874</t>
  </si>
  <si>
    <t>0.16785819149997483</t>
  </si>
  <si>
    <t>0.1762901488049654</t>
  </si>
  <si>
    <t>0.23705743442180535</t>
  </si>
  <si>
    <t>0.10346228595586919</t>
  </si>
  <si>
    <t>0.14678006856979905</t>
  </si>
  <si>
    <t>0.14836244741099136</t>
  </si>
  <si>
    <t>0.20197646055740634</t>
  </si>
  <si>
    <t>0.12273291128769034</t>
  </si>
  <si>
    <t>0.1741189552129388</t>
  </si>
  <si>
    <t>CI_OVERLAP</t>
  </si>
  <si>
    <t>mixed1</t>
  </si>
  <si>
    <t>repetition_centered</t>
  </si>
  <si>
    <t>conditionVaried</t>
  </si>
  <si>
    <t>repetition_centered:conditionVaried</t>
  </si>
  <si>
    <t>sd__(Intercept)</t>
  </si>
  <si>
    <t>cor__(Intercept).repetition</t>
  </si>
  <si>
    <t>cor__(Intercept).conditionVaried</t>
  </si>
  <si>
    <t>sd__repetition</t>
  </si>
  <si>
    <t>cor__repetition.conditionVaried</t>
  </si>
  <si>
    <t>sd__conditionVaried</t>
  </si>
  <si>
    <t>sd__Observation</t>
  </si>
  <si>
    <t>quadrartic1</t>
  </si>
  <si>
    <t>I(repetition_centered^2)</t>
  </si>
  <si>
    <t>I(repetition_centered^2):conditionVaried</t>
  </si>
  <si>
    <t>cor__(Intercept).repetition_centered</t>
  </si>
  <si>
    <t>cor__(Intercept).I(repetition_centered^2)</t>
  </si>
  <si>
    <t>cor__conditionVaried.repetition_centered</t>
  </si>
  <si>
    <t>cor__conditionVaried.I(repetition_centered^2)</t>
  </si>
  <si>
    <t>sd__repetition_centered</t>
  </si>
  <si>
    <t>cor__repetition_centered.I(repetition_centered^2)</t>
  </si>
  <si>
    <t>sd__I(repetition_centered^2)</t>
  </si>
  <si>
    <t>Study_3_Emanuel_2</t>
  </si>
  <si>
    <t>Study_2_Emanuel_1</t>
  </si>
  <si>
    <t>m1</t>
  </si>
  <si>
    <t>2.5418553197116966</t>
  </si>
  <si>
    <t>2.747224363062566</t>
  </si>
  <si>
    <t>populationC</t>
  </si>
  <si>
    <t>2.4929043428086435</t>
  </si>
  <si>
    <t>-0.7731393437728222</t>
  </si>
  <si>
    <t>m0</t>
  </si>
  <si>
    <t>1.5859171332430861</t>
  </si>
  <si>
    <t>5.016292107315857</t>
  </si>
  <si>
    <t>1.4883839630017803</t>
  </si>
  <si>
    <t>6.228578013281793</t>
  </si>
  <si>
    <t>1.891806337104668</t>
  </si>
  <si>
    <t>-0.5038421720380348</t>
  </si>
  <si>
    <t>1.395910513983043</t>
  </si>
  <si>
    <t>6.799502836033473</t>
  </si>
  <si>
    <t>0.11690508305693632</t>
  </si>
  <si>
    <t>12.705695954964105</t>
  </si>
  <si>
    <t>0.1936509261648127</t>
  </si>
  <si>
    <t>2.0915740580662687</t>
  </si>
  <si>
    <t>0.11283693886618591</t>
  </si>
  <si>
    <t>12.711748801752789</t>
  </si>
  <si>
    <t>1.5021061336660377</t>
  </si>
  <si>
    <t>6.714616099581263</t>
  </si>
  <si>
    <t>2.02189114973245</t>
  </si>
  <si>
    <t>-0.3254337075991199</t>
  </si>
  <si>
    <t>1.497359577688499</t>
  </si>
  <si>
    <t>6.793352000416818</t>
  </si>
  <si>
    <t>1.664965312781344</t>
  </si>
  <si>
    <t>5.179916350227019</t>
  </si>
  <si>
    <t>2.0201149424511216</t>
  </si>
  <si>
    <t>-0.8840465355278049</t>
  </si>
  <si>
    <t>1.4064622683783505</t>
  </si>
  <si>
    <t>6.524110396463132</t>
  </si>
  <si>
    <t>Study_4_Martin_2024</t>
  </si>
  <si>
    <t>Study_5_St_Cyr_2024</t>
  </si>
  <si>
    <t>path1</t>
  </si>
  <si>
    <t>HP ~ SOP</t>
  </si>
  <si>
    <t>HP ~ SPP</t>
  </si>
  <si>
    <t>OP ~ SOP</t>
  </si>
  <si>
    <t>OP ~ SPP</t>
  </si>
  <si>
    <t>PHYS_H ~ HP</t>
  </si>
  <si>
    <t>PHYS_H ~ OP</t>
  </si>
  <si>
    <t>psy_wb ~ HP</t>
  </si>
  <si>
    <t>psy_wb ~ OP</t>
  </si>
  <si>
    <t>eat_disorder ~ HP</t>
  </si>
  <si>
    <t>eat_disorder ~ OP</t>
  </si>
  <si>
    <t>SOP ~~ SPP</t>
  </si>
  <si>
    <t>HP ~~ OP</t>
  </si>
  <si>
    <t>PHYS_H ~~ psy_wb</t>
  </si>
  <si>
    <t>psy_wb ~~ eat_disorder</t>
  </si>
  <si>
    <t>PHYS_H ~~ eat_disorder</t>
  </si>
  <si>
    <t>HP ~~ HP</t>
  </si>
  <si>
    <t>OP ~~ OP</t>
  </si>
  <si>
    <t>PHYS_H ~~ PHYS_H</t>
  </si>
  <si>
    <t>psy_wb ~~ psy_wb</t>
  </si>
  <si>
    <t>eat_disorder ~~ eat_disorder</t>
  </si>
  <si>
    <t>SOP ~~ SOP</t>
  </si>
  <si>
    <t>SPP ~~ SPP</t>
  </si>
  <si>
    <t>ind_sohp_hpwb := sohp*hpwb</t>
  </si>
  <si>
    <t>ind_sohp_hpeat := sohp*hpeat</t>
  </si>
  <si>
    <t>ind_sohp_hph := sohp*hph</t>
  </si>
  <si>
    <t>ind_soop_opwb := soop*opwb</t>
  </si>
  <si>
    <t>ind_soop_opeat := soop*opeat</t>
  </si>
  <si>
    <t>ind_soop_oph := soop*oph</t>
  </si>
  <si>
    <t>ind_sphp_hpwb := sphp*hpwb</t>
  </si>
  <si>
    <t>ind_sphp_hpeat := sphp*hpeat</t>
  </si>
  <si>
    <t>ind_sphp_hph := sphp*hph</t>
  </si>
  <si>
    <t>ind_spop_opwb := spop*opwb</t>
  </si>
  <si>
    <t>ind_spop_opeat := spop*opeat</t>
  </si>
  <si>
    <t>ind_spop_oph := spop*oph</t>
  </si>
  <si>
    <t>indtot := sohp*hpwb+sohp*hpeat+sohp*hph+soop*opwb+soop*opeat+soop*oph+sphp*hpwb+sphp*hpeat+sphp*hph+spop*opwb+spop*opeat+spop*oph</t>
  </si>
  <si>
    <t>path2</t>
  </si>
  <si>
    <t>indtot := sohp*hpwb+sohp*hph+soop*opeat+spop*opeat</t>
  </si>
  <si>
    <t>boot1</t>
  </si>
  <si>
    <t>boot2</t>
  </si>
  <si>
    <t>0.012281889366158547</t>
  </si>
  <si>
    <t>test_anxiety</t>
  </si>
  <si>
    <t>0.004113494464355204</t>
  </si>
  <si>
    <t>0.03630132098037564</t>
  </si>
  <si>
    <t>0.003744324182541416</t>
  </si>
  <si>
    <t>performance_mock_exams</t>
  </si>
  <si>
    <t>0.040241689262237916</t>
  </si>
  <si>
    <t>0.03900756155650446</t>
  </si>
  <si>
    <t>0.008828695470255393</t>
  </si>
  <si>
    <t>working_memory_trait</t>
  </si>
  <si>
    <t>0.01267627705818084</t>
  </si>
  <si>
    <t>0.035861799938523196</t>
  </si>
  <si>
    <t>test_anxiety:working_memory_trait</t>
  </si>
  <si>
    <t>0.004046971318089145</t>
  </si>
  <si>
    <t>0.03435225938844238</t>
  </si>
  <si>
    <t>0.0035481516598462933</t>
  </si>
  <si>
    <t>performance_exam_prepare</t>
  </si>
  <si>
    <t>0.03881591023181151</t>
  </si>
  <si>
    <t>t.test4</t>
  </si>
  <si>
    <t>Study_6_Theobald_2022</t>
  </si>
  <si>
    <t>0.009908160161982076</t>
  </si>
  <si>
    <t>0.0033920199203791492</t>
  </si>
  <si>
    <t>0.03075797311475328</t>
  </si>
  <si>
    <t>0.0031474772426627992</t>
  </si>
  <si>
    <t>0.03460158521865841</t>
  </si>
  <si>
    <t>0.04068831757337199</t>
  </si>
  <si>
    <t>0.008848557903755988</t>
  </si>
  <si>
    <t>0.012489787940866076</t>
  </si>
  <si>
    <t>0.03748345244846412</t>
  </si>
  <si>
    <t>0.004152664475069311</t>
  </si>
  <si>
    <t>0.02809703200030679</t>
  </si>
  <si>
    <t>0.0025457535206024396</t>
  </si>
  <si>
    <t>0.03246959021786552</t>
  </si>
  <si>
    <t>0.010592450117992293</t>
  </si>
  <si>
    <t>0.0035166962476102376</t>
  </si>
  <si>
    <t>0.02925327973128861</t>
  </si>
  <si>
    <t>0.003584436568449454</t>
  </si>
  <si>
    <t>0.033767498929165425</t>
  </si>
  <si>
    <t>0.055262969674280724</t>
  </si>
  <si>
    <t>0.013391453294226424</t>
  </si>
  <si>
    <t>0.019013389020099965</t>
  </si>
  <si>
    <t>0.042384447691308114</t>
  </si>
  <si>
    <t>0.006036013542753014</t>
  </si>
  <si>
    <t>0.026620566702584197</t>
  </si>
  <si>
    <t>0.003616544315511344</t>
  </si>
  <si>
    <t>0.030768792196583895</t>
  </si>
  <si>
    <t>0.01017112778111483</t>
  </si>
  <si>
    <t>0.0034860743352415507</t>
  </si>
  <si>
    <t>0.030902618323135133</t>
  </si>
  <si>
    <t>0.003254594695700468</t>
  </si>
  <si>
    <t>0.033834922868982285</t>
  </si>
  <si>
    <t>0.052722100352234125</t>
  </si>
  <si>
    <t>0.012428950623521007</t>
  </si>
  <si>
    <t>0.018108965071980225</t>
  </si>
  <si>
    <t>0.04791205094012981</t>
  </si>
  <si>
    <t>0.0063402967803911974</t>
  </si>
  <si>
    <t>0.024824586845502237</t>
  </si>
  <si>
    <t>0.0033189579399008798</t>
  </si>
  <si>
    <t>0.026577541155524576</t>
  </si>
  <si>
    <t>0.010513834510955002</t>
  </si>
  <si>
    <t>0.0035592676120638654</t>
  </si>
  <si>
    <t>0.028712946257230993</t>
  </si>
  <si>
    <t>0.0032809659008837468</t>
  </si>
  <si>
    <t>0.030743990916995492</t>
  </si>
  <si>
    <t>0.041540401149053614</t>
  </si>
  <si>
    <t>0.01055872263519392</t>
  </si>
  <si>
    <t>0.014393300232254545</t>
  </si>
  <si>
    <t>0.031518903987665166</t>
  </si>
  <si>
    <t>0.004903296723646259</t>
  </si>
  <si>
    <t>0.03017062891573533</t>
  </si>
  <si>
    <t>0.003140080235812553</t>
  </si>
  <si>
    <t>0.03423319615582078</t>
  </si>
  <si>
    <t>WIDTH_OVERLAP</t>
  </si>
  <si>
    <t>WIDTH_NEW</t>
  </si>
  <si>
    <t>WIDTH_ORIG</t>
  </si>
  <si>
    <t>PERS_ORIG</t>
  </si>
  <si>
    <t>PERS_NEW</t>
  </si>
  <si>
    <t>conf.low.orig</t>
  </si>
  <si>
    <t>conf.high.orig</t>
  </si>
  <si>
    <t>PERS_CI_OVERLAP</t>
  </si>
  <si>
    <t>testi</t>
  </si>
  <si>
    <t>2.301406985584441</t>
  </si>
  <si>
    <t>0.41908869943892646</t>
  </si>
  <si>
    <t>2.455435749184058</t>
  </si>
  <si>
    <t>0.3896509146993213</t>
  </si>
  <si>
    <t>2.5601755980058205</t>
  </si>
  <si>
    <t>0.4167185539189142</t>
  </si>
  <si>
    <t>0.3734705301818797</t>
  </si>
  <si>
    <t>2.5094157550606204</t>
  </si>
  <si>
    <t>0.3788738767011864</t>
  </si>
  <si>
    <t>0.42371868122911244</t>
  </si>
  <si>
    <t>88.25122364224391</t>
  </si>
  <si>
    <t>97.27257325327271</t>
  </si>
  <si>
    <t>-2.8395836184580903</t>
  </si>
  <si>
    <t>-1.1967861040020358</t>
  </si>
  <si>
    <t>-4.845829491038918</t>
  </si>
  <si>
    <t>4.779301778466838</t>
  </si>
  <si>
    <t>-2.0429848729590687</t>
  </si>
  <si>
    <t>-0.5155813542515522</t>
  </si>
  <si>
    <t>40.30660332083831</t>
  </si>
  <si>
    <t>-4.8156508727913625</t>
  </si>
  <si>
    <t>-0.013547027771789006</t>
  </si>
  <si>
    <t>-3.2831518298692672</t>
  </si>
  <si>
    <t>2.1625845501127934</t>
  </si>
  <si>
    <t>0.5438006663842136</t>
  </si>
  <si>
    <t>2.4153016766303015</t>
  </si>
  <si>
    <t>0.41137555421644206</t>
  </si>
  <si>
    <t>Study</t>
  </si>
  <si>
    <t>Method</t>
  </si>
  <si>
    <t>0.923409696107004</t>
  </si>
  <si>
    <t>0.925258817037142</t>
  </si>
  <si>
    <t>0.696680860173606</t>
  </si>
  <si>
    <t>0.641220001261253</t>
  </si>
  <si>
    <t>0.879148700630038</t>
  </si>
  <si>
    <t>0.869770317681438</t>
  </si>
  <si>
    <t>0.95264049318887</t>
  </si>
  <si>
    <t>0.856078282361843</t>
  </si>
  <si>
    <t>0.934574269678495</t>
  </si>
  <si>
    <t>0.867440847875947</t>
  </si>
  <si>
    <t>0.975337341710636</t>
  </si>
  <si>
    <t>0.918639325438271</t>
  </si>
  <si>
    <t>0.705260637048109</t>
  </si>
  <si>
    <t>0.847498875337631</t>
  </si>
  <si>
    <t>0.875496629339645</t>
  </si>
  <si>
    <t>0.909261349031797</t>
  </si>
  <si>
    <t>0.791612469356942</t>
  </si>
  <si>
    <t>0.740699972388614</t>
  </si>
  <si>
    <t>0.793618661955283</t>
  </si>
  <si>
    <t>0.901214838914701</t>
  </si>
  <si>
    <t>0.890287115513468</t>
  </si>
  <si>
    <t>0.972054357676551</t>
  </si>
  <si>
    <t>0.92032768016669</t>
  </si>
  <si>
    <t>0.898204579544819</t>
  </si>
  <si>
    <t>0.810076474750884</t>
  </si>
  <si>
    <t>0.330964484097176</t>
  </si>
  <si>
    <t>0.519957433015774</t>
  </si>
  <si>
    <t>0.766033908539437</t>
  </si>
  <si>
    <t>0.93719765063601</t>
  </si>
  <si>
    <t>0.855564359768741</t>
  </si>
  <si>
    <t>0.405087018520569</t>
  </si>
  <si>
    <t>0.983260925829017</t>
  </si>
  <si>
    <t>0.952583705994551</t>
  </si>
  <si>
    <t>0.891664910279075</t>
  </si>
  <si>
    <t>0.917889595885597</t>
  </si>
  <si>
    <t>0.579354345458689</t>
  </si>
  <si>
    <t>0.619325769469777</t>
  </si>
  <si>
    <t>0.5571989891098</t>
  </si>
  <si>
    <t>0.769464866248493</t>
  </si>
  <si>
    <t>0.91679175558041</t>
  </si>
  <si>
    <t>0.77731425311323</t>
  </si>
  <si>
    <t>0.942028020729952</t>
  </si>
  <si>
    <t>0.413301897754777</t>
  </si>
  <si>
    <t>0.960335655662884</t>
  </si>
  <si>
    <t>0.083372689173829</t>
  </si>
  <si>
    <t>0.591174221047991</t>
  </si>
  <si>
    <t>0.621889764579474</t>
  </si>
  <si>
    <t>0.698275945907579</t>
  </si>
  <si>
    <t>0.866278169984865</t>
  </si>
  <si>
    <t>0.913635486408649</t>
  </si>
  <si>
    <t>0.919412400536745</t>
  </si>
  <si>
    <t>0.80183232525281</t>
  </si>
  <si>
    <t>0.758159793528085</t>
  </si>
  <si>
    <t>0.792311841911563</t>
  </si>
  <si>
    <t>0.803687002486199</t>
  </si>
  <si>
    <t>0.635708665052393</t>
  </si>
  <si>
    <t>0.809912117023538</t>
  </si>
  <si>
    <t>0.930543085492182</t>
  </si>
  <si>
    <t>0.653187194018578</t>
  </si>
  <si>
    <t>0.722417472200665</t>
  </si>
  <si>
    <t>0.959997569592253</t>
  </si>
  <si>
    <t>0.873242139305193</t>
  </si>
  <si>
    <t>0.592712899292258</t>
  </si>
  <si>
    <t>0.534344514588204</t>
  </si>
  <si>
    <t>0.772740540283786</t>
  </si>
  <si>
    <t>0.831761664551784</t>
  </si>
  <si>
    <t>0.82980682705634</t>
  </si>
  <si>
    <t>0.923651405969968</t>
  </si>
  <si>
    <t>0.837203214868374</t>
  </si>
  <si>
    <t>0.46464499019083</t>
  </si>
  <si>
    <t>0.641280846220729</t>
  </si>
  <si>
    <t>0.746289894824038</t>
  </si>
  <si>
    <t>0.586470221757237</t>
  </si>
  <si>
    <t>0.778170507882424</t>
  </si>
  <si>
    <t>0.932601584835262</t>
  </si>
  <si>
    <t>0.568953080871611</t>
  </si>
  <si>
    <t>0.759287965927975</t>
  </si>
  <si>
    <t>0.951669299393868</t>
  </si>
  <si>
    <t>0.807607570411327</t>
  </si>
  <si>
    <t>0.798274463956352</t>
  </si>
  <si>
    <t>0.916287770370785</t>
  </si>
  <si>
    <t>0.777206492144968</t>
  </si>
  <si>
    <t>0.423241725395593</t>
  </si>
  <si>
    <t>0.97525020001666</t>
  </si>
  <si>
    <t>0.804139297487786</t>
  </si>
  <si>
    <t>0.900232315796993</t>
  </si>
  <si>
    <t>0.914664239035418</t>
  </si>
  <si>
    <t>0.835935514213819</t>
  </si>
  <si>
    <t>0.900610823959969</t>
  </si>
  <si>
    <t>0.752192164064358</t>
  </si>
  <si>
    <t>0.928319805029822</t>
  </si>
  <si>
    <t>0.822830855389814</t>
  </si>
  <si>
    <t>0.963840491005833</t>
  </si>
  <si>
    <t>0.94812732823441</t>
  </si>
  <si>
    <t>0.975517383205694</t>
  </si>
  <si>
    <t>0.820751311832147</t>
  </si>
  <si>
    <t>0.887063068124803</t>
  </si>
  <si>
    <t>0.930002094259625</t>
  </si>
  <si>
    <t>0.526903993531828</t>
  </si>
  <si>
    <t>0.885883907930353</t>
  </si>
  <si>
    <t>0.672016219725681</t>
  </si>
  <si>
    <t>0.408622487236153</t>
  </si>
  <si>
    <t>0.659525006248465</t>
  </si>
  <si>
    <t>-0.402472180430258</t>
  </si>
  <si>
    <t>0.674966903426292</t>
  </si>
  <si>
    <t>0.455683256414259</t>
  </si>
  <si>
    <t>0.727190636456987</t>
  </si>
  <si>
    <t>-0.426555581996722</t>
  </si>
  <si>
    <t>0.106643673763757</t>
  </si>
  <si>
    <t>0.642083062474952</t>
  </si>
  <si>
    <t>0.443456690059807</t>
  </si>
  <si>
    <t>0.038306427463121</t>
  </si>
  <si>
    <t>0.733327090021323</t>
  </si>
  <si>
    <t>0.0771121221895293</t>
  </si>
  <si>
    <t>0.712721735818977</t>
  </si>
  <si>
    <t>0.369365634987078</t>
  </si>
  <si>
    <t>0.775556031413198</t>
  </si>
  <si>
    <t>0.0547882653588812</t>
  </si>
  <si>
    <t>0.120841919828613</t>
  </si>
  <si>
    <t>0.776904331687498</t>
  </si>
  <si>
    <t>0.361181831623922</t>
  </si>
  <si>
    <t>0.720470420758548</t>
  </si>
  <si>
    <t>0.939777675188482</t>
  </si>
  <si>
    <t>0.345259472634788</t>
  </si>
  <si>
    <t>0.779851353155245</t>
  </si>
  <si>
    <t>0.746008353421945</t>
  </si>
  <si>
    <t>0.824477758716751</t>
  </si>
  <si>
    <t>0.400602345375759</t>
  </si>
  <si>
    <t>0.475743650745693</t>
  </si>
  <si>
    <t>0.807953008590067</t>
  </si>
  <si>
    <t>0.67447073691264</t>
  </si>
  <si>
    <t>0.59973143622905</t>
  </si>
  <si>
    <t>0.921347793878234</t>
  </si>
  <si>
    <t>0.885333013864705</t>
  </si>
  <si>
    <t>0.923130861611439</t>
  </si>
  <si>
    <t>0.782936322067954</t>
  </si>
  <si>
    <t>0.956412610554461</t>
  </si>
  <si>
    <t>0.905919551430964</t>
  </si>
  <si>
    <t>0.882164685122587</t>
  </si>
  <si>
    <t>0.988583395219518</t>
  </si>
  <si>
    <t>0.747604814867789</t>
  </si>
  <si>
    <t>0.663800286763497</t>
  </si>
  <si>
    <t>0.634611575385788</t>
  </si>
  <si>
    <t>0.0768290468991735</t>
  </si>
  <si>
    <t>0.679539059108272</t>
  </si>
  <si>
    <t>0.68760328190142</t>
  </si>
  <si>
    <t>0.677380299513818</t>
  </si>
  <si>
    <t>0.0719959392933955</t>
  </si>
  <si>
    <t>0.218003212877402</t>
  </si>
  <si>
    <t>0.756453527828026</t>
  </si>
  <si>
    <t>0.689804661622078</t>
  </si>
  <si>
    <t>0.725680735216117</t>
  </si>
  <si>
    <t>0.474780219944209</t>
  </si>
  <si>
    <t>-2.50027101656472</t>
  </si>
  <si>
    <t>0.473114627317659</t>
  </si>
  <si>
    <t>0.324242991622545</t>
  </si>
  <si>
    <t>0.744497490216996</t>
  </si>
  <si>
    <t>-1.06564469874166</t>
  </si>
  <si>
    <t>0.522392085992064</t>
  </si>
  <si>
    <t>0.891601412470559</t>
  </si>
  <si>
    <t>0.577437177537776</t>
  </si>
  <si>
    <t>-0.818747516446594</t>
  </si>
  <si>
    <t>0.961858203205546</t>
  </si>
  <si>
    <t>0.792068097625018</t>
  </si>
  <si>
    <t>0.859529446757676</t>
  </si>
  <si>
    <t>0.592610729175432</t>
  </si>
  <si>
    <t>0.918316420715536</t>
  </si>
  <si>
    <t>0.794390325806342</t>
  </si>
  <si>
    <t>0.7466419059146</t>
  </si>
  <si>
    <t>0.868885710553982</t>
  </si>
  <si>
    <t>0.484289441444162</t>
  </si>
  <si>
    <t>0.720447033246681</t>
  </si>
  <si>
    <t>0.76251415356233</t>
  </si>
  <si>
    <t>0.879438212814306</t>
  </si>
  <si>
    <t>-0.327100302656445</t>
  </si>
  <si>
    <t>0.538840424568123</t>
  </si>
  <si>
    <t>0.651575442149838</t>
  </si>
  <si>
    <t>0.865974702257775</t>
  </si>
  <si>
    <t>0.827509850751495</t>
  </si>
  <si>
    <t>0.905172975906318</t>
  </si>
  <si>
    <t>0.91207189499063</t>
  </si>
  <si>
    <t>0.768481678756674</t>
  </si>
  <si>
    <t>0.979252777709041</t>
  </si>
  <si>
    <t>0.84586536562794</t>
  </si>
  <si>
    <t>0.718833541400855</t>
  </si>
  <si>
    <t>0.876825516717714</t>
  </si>
  <si>
    <t>0.916446995194484</t>
  </si>
  <si>
    <t>0.930906454585026</t>
  </si>
  <si>
    <t>0.913999854619279</t>
  </si>
  <si>
    <t>0.876695379360068</t>
  </si>
  <si>
    <t>0.949723518512371</t>
  </si>
  <si>
    <t>0.946027590295958</t>
  </si>
  <si>
    <t>0.596650974839271</t>
  </si>
  <si>
    <t>0.987777819984808</t>
  </si>
  <si>
    <t>0.945814683736556</t>
  </si>
  <si>
    <t>0.48188686556501</t>
  </si>
  <si>
    <t>0.830919533403684</t>
  </si>
  <si>
    <t>0.96725070714822</t>
  </si>
  <si>
    <t>0.819847570441968</t>
  </si>
  <si>
    <t>0.844005707274844</t>
  </si>
  <si>
    <t>0.860403609298981</t>
  </si>
  <si>
    <t>0.414434485714019</t>
  </si>
  <si>
    <t>0.940801976549561</t>
  </si>
  <si>
    <t>0.857160695878342</t>
  </si>
  <si>
    <t>0.850646210739926</t>
  </si>
  <si>
    <t>0.93680582532553</t>
  </si>
  <si>
    <t>0.94857403639482</t>
  </si>
  <si>
    <t>0.881503304667425</t>
  </si>
  <si>
    <t>0.766975673181367</t>
  </si>
  <si>
    <t>0.787627396627193</t>
  </si>
  <si>
    <t>0.781638592670825</t>
  </si>
  <si>
    <t>0.979892312315097</t>
  </si>
  <si>
    <t>0.986680171378029</t>
  </si>
  <si>
    <t>0.860507303447248</t>
  </si>
  <si>
    <t>0.776693211187082</t>
  </si>
  <si>
    <t>0.743772805869142</t>
  </si>
  <si>
    <t>0.933148139289381</t>
  </si>
  <si>
    <t>0.914136887185041</t>
  </si>
  <si>
    <t>0.748989590377005</t>
  </si>
  <si>
    <t>0.901758236449138</t>
  </si>
  <si>
    <t>0.767585370415407</t>
  </si>
  <si>
    <t>0.949724225090381</t>
  </si>
  <si>
    <t>0.949113912588843</t>
  </si>
  <si>
    <t>0.597967258683198</t>
  </si>
  <si>
    <t>0.990915234623492</t>
  </si>
  <si>
    <t>0.926524788433616</t>
  </si>
  <si>
    <t>0.487171465566004</t>
  </si>
  <si>
    <t>0.829890075017547</t>
  </si>
  <si>
    <t>0.972226632169367</t>
  </si>
  <si>
    <t>0.821117842041597</t>
  </si>
  <si>
    <t>0.810159715111097</t>
  </si>
  <si>
    <t>0.860401709101514</t>
  </si>
  <si>
    <t>0.414432208885881</t>
  </si>
  <si>
    <t>0.784802835629676</t>
  </si>
  <si>
    <t>0.692798769836743</t>
  </si>
  <si>
    <t>0.94092093572834</t>
  </si>
  <si>
    <t>0.841973470705851</t>
  </si>
  <si>
    <t>0.816957823734545</t>
  </si>
  <si>
    <t>0.918102412307775</t>
  </si>
  <si>
    <t>0.769045173105956</t>
  </si>
  <si>
    <t>0.956717803139605</t>
  </si>
  <si>
    <t>0.830263210819021</t>
  </si>
  <si>
    <t>0.718600721380998</t>
  </si>
  <si>
    <t>0.843996482821046</t>
  </si>
  <si>
    <t>0.951512050169399</t>
  </si>
  <si>
    <t>0.928288868287627</t>
  </si>
  <si>
    <t>0.898341630621127</t>
  </si>
  <si>
    <t>0.915514161976036</t>
  </si>
  <si>
    <t>0.941427716557939</t>
  </si>
  <si>
    <t>0.96212386656146</t>
  </si>
  <si>
    <t>0.61495546376701</t>
  </si>
  <si>
    <t>0.99021733062724</t>
  </si>
  <si>
    <t>0.954027361068051</t>
  </si>
  <si>
    <t>0.471973928655549</t>
  </si>
  <si>
    <t>0.811105521934861</t>
  </si>
  <si>
    <t>0.988647510056864</t>
  </si>
  <si>
    <t>0.827454822458519</t>
  </si>
  <si>
    <t>0.857107894931075</t>
  </si>
  <si>
    <t>0.867928677900941</t>
  </si>
  <si>
    <t>0.401696641529134</t>
  </si>
  <si>
    <t>0.947877249240248</t>
  </si>
  <si>
    <t>0.901140160684604</t>
  </si>
  <si>
    <t>0.84981538528988</t>
  </si>
  <si>
    <t>0.955676163494986</t>
  </si>
  <si>
    <t>0.97306564304188</t>
  </si>
  <si>
    <t>0.835355469609308</t>
  </si>
  <si>
    <t>0.757166215006365</t>
  </si>
  <si>
    <t>0.702327779191637</t>
  </si>
  <si>
    <t>0.784687923778272</t>
  </si>
  <si>
    <t>0.972885370819775</t>
  </si>
  <si>
    <t>0.986869936494084</t>
  </si>
  <si>
    <t>0.82994653518334</t>
  </si>
  <si>
    <t>0.805260588311553</t>
  </si>
  <si>
    <t>0.760083091880118</t>
  </si>
  <si>
    <t>0.910188041886569</t>
  </si>
  <si>
    <t>0.919042075795019</t>
  </si>
  <si>
    <t>0.768383194892936</t>
  </si>
  <si>
    <t>0.878048231040001</t>
  </si>
  <si>
    <t>0.78054604749536</t>
  </si>
  <si>
    <t>0.959872982104792</t>
  </si>
  <si>
    <t>0.915628538636271</t>
  </si>
  <si>
    <t>0.623148560463435</t>
  </si>
  <si>
    <t>0.984996968123354</t>
  </si>
  <si>
    <t>0.913623662922808</t>
  </si>
  <si>
    <t>0.450997119371521</t>
  </si>
  <si>
    <t>0.863231078564298</t>
  </si>
  <si>
    <t>0.964949645236264</t>
  </si>
  <si>
    <t>0.815894115165447</t>
  </si>
  <si>
    <t>0.79237064413961</t>
  </si>
  <si>
    <t>0.870063014450073</t>
  </si>
  <si>
    <t>0.400993652621267</t>
  </si>
  <si>
    <t>0.80950786383984</t>
  </si>
  <si>
    <t>0.713028059897149</t>
  </si>
  <si>
    <t>0.955060130265885</t>
  </si>
  <si>
    <t>0.842622326989838</t>
  </si>
  <si>
    <t>0.847421755630085</t>
  </si>
  <si>
    <t>0.313068322732842</t>
  </si>
  <si>
    <t>0.752395559425035</t>
  </si>
  <si>
    <t>0.203980769299068</t>
  </si>
  <si>
    <t>0.044356301888578</t>
  </si>
  <si>
    <t>-0.384801432696362</t>
  </si>
  <si>
    <t>0.93693928471352</t>
  </si>
  <si>
    <t>-1.00250646223311</t>
  </si>
  <si>
    <t>0.5164617958251</t>
  </si>
  <si>
    <t>0.478208407179519</t>
  </si>
  <si>
    <t>-0.255127783715119</t>
  </si>
  <si>
    <t>-1.05922903470111</t>
  </si>
  <si>
    <t>-0.656088444446362</t>
  </si>
  <si>
    <t>-1.01104887305339</t>
  </si>
  <si>
    <t>0.306019731393398</t>
  </si>
  <si>
    <t>-0.0944527777934183</t>
  </si>
  <si>
    <t>0.744055194567637</t>
  </si>
  <si>
    <t>0.127647407350804</t>
  </si>
  <si>
    <t>0.321715174010202</t>
  </si>
  <si>
    <t>0.210020402315414</t>
  </si>
  <si>
    <t>0.491857850644328</t>
  </si>
  <si>
    <t>0.860403170093818</t>
  </si>
  <si>
    <t>0.629310840824509</t>
  </si>
  <si>
    <t>-0.128720033527314</t>
  </si>
  <si>
    <t>0.535724877271284</t>
  </si>
  <si>
    <t>-0.321365053211598</t>
  </si>
  <si>
    <t>0.816699380520649</t>
  </si>
  <si>
    <t>0.140388046425187</t>
  </si>
  <si>
    <t>0.667259113199023</t>
  </si>
  <si>
    <t>0.555635118210994</t>
  </si>
  <si>
    <t>0.578615789075475</t>
  </si>
  <si>
    <t>0.532535277593392</t>
  </si>
  <si>
    <t>0.746774520009752</t>
  </si>
  <si>
    <t>-0.609113620799747</t>
  </si>
  <si>
    <t>0.706381718880654</t>
  </si>
  <si>
    <t>-0.666968827666744</t>
  </si>
  <si>
    <t>0.357271271399241</t>
  </si>
  <si>
    <t>0.2188360165795</t>
  </si>
  <si>
    <t>-0.115558453419081</t>
  </si>
  <si>
    <t>-0.327516635306166</t>
  </si>
  <si>
    <t>-1.00953229002258</t>
  </si>
  <si>
    <t>-0.0993388906033936</t>
  </si>
  <si>
    <t>-1.05922726957279</t>
  </si>
  <si>
    <t>-0.653949585942458</t>
  </si>
  <si>
    <t>-0.986837197810717</t>
  </si>
  <si>
    <t>0.309607538748744</t>
  </si>
  <si>
    <t>-0.104837002752978</t>
  </si>
  <si>
    <t>0.736414787329105</t>
  </si>
  <si>
    <t>0.129818097597877</t>
  </si>
  <si>
    <t>0.326278772996149</t>
  </si>
  <si>
    <t>0.158349948464928</t>
  </si>
  <si>
    <t>0.536598387510673</t>
  </si>
  <si>
    <t>0.860400784061048</t>
  </si>
  <si>
    <t>0.629307994270538</t>
  </si>
  <si>
    <t>-0.115098537384507</t>
  </si>
  <si>
    <t>0.10797879224508</t>
  </si>
  <si>
    <t>-0.553003284767803</t>
  </si>
  <si>
    <t>-2.9179118084652</t>
  </si>
  <si>
    <t>0.292907672717651</t>
  </si>
  <si>
    <t>0.762395221272853</t>
  </si>
  <si>
    <t>0.201000798988832</t>
  </si>
  <si>
    <t>0.0351768599277716</t>
  </si>
  <si>
    <t>-0.35568051310095</t>
  </si>
  <si>
    <t>0.968339513782005</t>
  </si>
  <si>
    <t>-0.914801163948867</t>
  </si>
  <si>
    <t>0.547508840440865</t>
  </si>
  <si>
    <t>0.507798359452013</t>
  </si>
  <si>
    <t>-0.210577182862755</t>
  </si>
  <si>
    <t>-1.07605603595897</t>
  </si>
  <si>
    <t>-0.615740072860985</t>
  </si>
  <si>
    <t>-0.991353810060265</t>
  </si>
  <si>
    <t>0.305512652088332</t>
  </si>
  <si>
    <t>0.76306595949729</t>
  </si>
  <si>
    <t>0.169847980882605</t>
  </si>
  <si>
    <t>0.2891545462198</t>
  </si>
  <si>
    <t>0.229890366996912</t>
  </si>
  <si>
    <t>0.547086949916328</t>
  </si>
  <si>
    <t>0.841545341818927</t>
  </si>
  <si>
    <t>0.650966897663106</t>
  </si>
  <si>
    <t>0.44960322467016</t>
  </si>
  <si>
    <t>0.757557415601754</t>
  </si>
  <si>
    <t>0.0513540824800958</t>
  </si>
  <si>
    <t>0.753394363351995</t>
  </si>
  <si>
    <t>0.572047707350692</t>
  </si>
  <si>
    <t>0.661714358919934</t>
  </si>
  <si>
    <t>0.563109885176206</t>
  </si>
  <si>
    <t>0.754546151705747</t>
  </si>
  <si>
    <t>-0.68365632347033</t>
  </si>
  <si>
    <t>0.708270401424504</t>
  </si>
  <si>
    <t>-0.393399437814598</t>
  </si>
  <si>
    <t>0.302784931890322</t>
  </si>
  <si>
    <t>0.235261231126257</t>
  </si>
  <si>
    <t>-0.12971808356709</t>
  </si>
  <si>
    <t>-0.289643126260991</t>
  </si>
  <si>
    <t>-0.960431748131348</t>
  </si>
  <si>
    <t>-1.04683202716677</t>
  </si>
  <si>
    <t>-0.600196470424866</t>
  </si>
  <si>
    <t>-0.944573001086901</t>
  </si>
  <si>
    <t>0.313194584091535</t>
  </si>
  <si>
    <t>-0.14349355935655</t>
  </si>
  <si>
    <t>0.744477170694422</t>
  </si>
  <si>
    <t>0.145588095086785</t>
  </si>
  <si>
    <t>0.304945937497511</t>
  </si>
  <si>
    <t>0.150199396079088</t>
  </si>
  <si>
    <t>0.55342331341496</t>
  </si>
  <si>
    <t>0.867037737337971</t>
  </si>
  <si>
    <t>0.611252603766546</t>
  </si>
  <si>
    <t>0.013204252327266</t>
  </si>
  <si>
    <t>0.236206176485108</t>
  </si>
  <si>
    <t>-0.520581333853173</t>
  </si>
  <si>
    <t>-1.68556024667549</t>
  </si>
  <si>
    <t>0.842120210712924</t>
  </si>
  <si>
    <t>0.939905806758699</t>
  </si>
  <si>
    <t>0.650949896387636</t>
  </si>
  <si>
    <t>0.835951297334688</t>
  </si>
  <si>
    <t>0.923171159917637</t>
  </si>
  <si>
    <t>0.752256124381969</t>
  </si>
  <si>
    <t>0.817194932083771</t>
  </si>
  <si>
    <t>0.922048246774971</t>
  </si>
  <si>
    <t>0.909754331044885</t>
  </si>
  <si>
    <t>0.714740793172921</t>
  </si>
  <si>
    <t>0.806891250570207</t>
  </si>
  <si>
    <t>0.841029450160369</t>
  </si>
  <si>
    <t>0.958061559927548</t>
  </si>
  <si>
    <t>0.805561828096527</t>
  </si>
  <si>
    <t>0.660023542906876</t>
  </si>
  <si>
    <t>0.679980067761144</t>
  </si>
  <si>
    <t>0.725514905224189</t>
  </si>
  <si>
    <t>0.963167820476359</t>
  </si>
  <si>
    <t>0.853572729919127</t>
  </si>
  <si>
    <t>0.846809143750926</t>
  </si>
  <si>
    <t>0.747571119351439</t>
  </si>
  <si>
    <t>0.658328372824268</t>
  </si>
  <si>
    <t>0.767679723438707</t>
  </si>
  <si>
    <t>0.832108890103939</t>
  </si>
  <si>
    <t>0.818049753249638</t>
  </si>
  <si>
    <t>0.806046514888568</t>
  </si>
  <si>
    <t>0.870470046479435</t>
  </si>
  <si>
    <t>0.769433277627963</t>
  </si>
  <si>
    <t>0.97807655137946</t>
  </si>
  <si>
    <t>0.965850633747289</t>
  </si>
  <si>
    <t>0.95940922644146</t>
  </si>
  <si>
    <t>0.927175504219731</t>
  </si>
  <si>
    <t>0.694616936056872</t>
  </si>
  <si>
    <t>0.766271049456464</t>
  </si>
  <si>
    <t>0.853679203269701</t>
  </si>
  <si>
    <t>0.813596652410498</t>
  </si>
  <si>
    <t>0.627311551594178</t>
  </si>
  <si>
    <t>0.814565698695467</t>
  </si>
  <si>
    <t>0.871168333269695</t>
  </si>
  <si>
    <t>0.886850268356904</t>
  </si>
  <si>
    <t>0.68203956591255</t>
  </si>
  <si>
    <t>0.806890836629278</t>
  </si>
  <si>
    <t>0.842185556129809</t>
  </si>
  <si>
    <t>0.960658766515277</t>
  </si>
  <si>
    <t>0.793158459801857</t>
  </si>
  <si>
    <t>0.660524704947156</t>
  </si>
  <si>
    <t>0.677879145727557</t>
  </si>
  <si>
    <t>0.72606140371228</t>
  </si>
  <si>
    <t>0.970297728091771</t>
  </si>
  <si>
    <t>0.857445339448521</t>
  </si>
  <si>
    <t>0.815049894505415</t>
  </si>
  <si>
    <t>0.747569997633352</t>
  </si>
  <si>
    <t>0.658328970228309</t>
  </si>
  <si>
    <t>0.767886443005535</t>
  </si>
  <si>
    <t>0.77426182026694</t>
  </si>
  <si>
    <t>0.879916056870388</t>
  </si>
  <si>
    <t>0.656724051706109</t>
  </si>
  <si>
    <t>0.881919812842232</t>
  </si>
  <si>
    <t>0.840704902188587</t>
  </si>
  <si>
    <t>0.924336666555685</t>
  </si>
  <si>
    <t>0.622404921168463</t>
  </si>
  <si>
    <t>0.803547481452968</t>
  </si>
  <si>
    <t>0.87644964574163</t>
  </si>
  <si>
    <t>0.785478782254859</t>
  </si>
  <si>
    <t>0.79604392348195</t>
  </si>
  <si>
    <t>0.907797109869056</t>
  </si>
  <si>
    <t>0.893431774850887</t>
  </si>
  <si>
    <t>0.741668620996032</t>
  </si>
  <si>
    <t>0.782673133693328</t>
  </si>
  <si>
    <t>0.818791297935141</t>
  </si>
  <si>
    <t>0.940873554843437</t>
  </si>
  <si>
    <t>0.802290178922709</t>
  </si>
  <si>
    <t>0.680295353672978</t>
  </si>
  <si>
    <t>0.63733847541655</t>
  </si>
  <si>
    <t>0.758848408129063</t>
  </si>
  <si>
    <t>0.960078443309176</t>
  </si>
  <si>
    <t>0.851818368115462</t>
  </si>
  <si>
    <t>0.838038939665945</t>
  </si>
  <si>
    <t>0.736423135105739</t>
  </si>
  <si>
    <t>0.65707306665905</t>
  </si>
  <si>
    <t>0.779812821693203</t>
  </si>
  <si>
    <t>0.845913946571664</t>
  </si>
  <si>
    <t>0.849433307109511</t>
  </si>
  <si>
    <t>0.823706013276623</t>
  </si>
  <si>
    <t>0.837985921025406</t>
  </si>
  <si>
    <t>0.689277697097271</t>
  </si>
  <si>
    <t>0.973313676064308</t>
  </si>
  <si>
    <t>0.937225668270429</t>
  </si>
  <si>
    <t>0.923018097923185</t>
  </si>
  <si>
    <t>0.909578711103343</t>
  </si>
  <si>
    <t>0.708310351843538</t>
  </si>
  <si>
    <t>0.776882687237608</t>
  </si>
  <si>
    <t>0.894883567893276</t>
  </si>
  <si>
    <t>0.864690755362477</t>
  </si>
  <si>
    <t>0.607095922969386</t>
  </si>
  <si>
    <t>0.794397436196981</t>
  </si>
  <si>
    <t>0.863772495557656</t>
  </si>
  <si>
    <t>0.882245457333547</t>
  </si>
  <si>
    <t>0.701261185123241</t>
  </si>
  <si>
    <t>0.81462843720326</t>
  </si>
  <si>
    <t>0.825012225001075</t>
  </si>
  <si>
    <t>0.955698592362524</t>
  </si>
  <si>
    <t>0.799026934234546</t>
  </si>
  <si>
    <t>0.660629743360758</t>
  </si>
  <si>
    <t>0.659821355197252</t>
  </si>
  <si>
    <t>0.698671929993545</t>
  </si>
  <si>
    <t>0.957419525049974</t>
  </si>
  <si>
    <t>0.889414700980318</t>
  </si>
  <si>
    <t>0.78881735246318</t>
  </si>
  <si>
    <t>0.755498401624203</t>
  </si>
  <si>
    <t>0.656267169902953</t>
  </si>
  <si>
    <t>0.816121039810927</t>
  </si>
  <si>
    <t>0.807571456056624</t>
  </si>
  <si>
    <t>0.824592700886636</t>
  </si>
  <si>
    <t>0.649210961852691</t>
  </si>
  <si>
    <t>0.918717578170836</t>
  </si>
  <si>
    <t>0.936354858578193</t>
  </si>
  <si>
    <t>0.563786124883104</t>
  </si>
  <si>
    <t>0.736441128188229</t>
  </si>
  <si>
    <t>0.912090102232296</t>
  </si>
  <si>
    <t>0.849945221092892</t>
  </si>
  <si>
    <t>0.726752389105776</t>
  </si>
  <si>
    <t>0.970890368819289</t>
  </si>
  <si>
    <t>0.97015583881417</t>
  </si>
  <si>
    <t>0.961751348881414</t>
  </si>
  <si>
    <t>0.611048211204399</t>
  </si>
  <si>
    <t>0.757770272313301</t>
  </si>
  <si>
    <t>0.544290789095141</t>
  </si>
  <si>
    <t>0.905125249430236</t>
  </si>
  <si>
    <t>0.732317709339102</t>
  </si>
  <si>
    <t>0.71893412329113</t>
  </si>
  <si>
    <t>0.795228098253667</t>
  </si>
  <si>
    <t>0.544567264835632</t>
  </si>
  <si>
    <t>0.897175102499645</t>
  </si>
  <si>
    <t>0.528698363672609</t>
  </si>
  <si>
    <t>0.810598714972177</t>
  </si>
  <si>
    <t>0.747572814967783</t>
  </si>
  <si>
    <t>0.868248306892002</t>
  </si>
  <si>
    <t>0.926906198451085</t>
  </si>
  <si>
    <t>0.921793224394841</t>
  </si>
  <si>
    <t>0.948741270355875</t>
  </si>
  <si>
    <t>0.795357169725588</t>
  </si>
  <si>
    <t>0.633247894007089</t>
  </si>
  <si>
    <t>0.883907871483322</t>
  </si>
  <si>
    <t>0.593513335838105</t>
  </si>
  <si>
    <t>0.747871447545002</t>
  </si>
  <si>
    <t>0.54170103071134</t>
  </si>
  <si>
    <t>0.988240943944458</t>
  </si>
  <si>
    <t>0.652752966544336</t>
  </si>
  <si>
    <t>0.749490249159684</t>
  </si>
  <si>
    <t>0.38708310889215</t>
  </si>
  <si>
    <t>0.703086685976353</t>
  </si>
  <si>
    <t>0.577753367791162</t>
  </si>
  <si>
    <t>0.825776957802154</t>
  </si>
  <si>
    <t>0.904476183589783</t>
  </si>
  <si>
    <t>0.981899605521619</t>
  </si>
  <si>
    <t>0.518330164756065</t>
  </si>
  <si>
    <t>0.757769952996432</t>
  </si>
  <si>
    <t>0.497411299473502</t>
  </si>
  <si>
    <t>0.910296581543094</t>
  </si>
  <si>
    <t>0.731177101794666</t>
  </si>
  <si>
    <t>0.737228030163051</t>
  </si>
  <si>
    <t>0.704778318054312</t>
  </si>
  <si>
    <t>0.530769392222286</t>
  </si>
  <si>
    <t>0.917205976005996</t>
  </si>
  <si>
    <t>0.529501564391049</t>
  </si>
  <si>
    <t>0.802055670231986</t>
  </si>
  <si>
    <t>0.747573196576324</t>
  </si>
  <si>
    <t>0.868246102111982</t>
  </si>
  <si>
    <t>0.706047785056904</t>
  </si>
  <si>
    <t>0.742661213074244</t>
  </si>
  <si>
    <t>0.457591014653096</t>
  </si>
  <si>
    <t>0.671578003827903</t>
  </si>
  <si>
    <t>0.537380909486627</t>
  </si>
  <si>
    <t>0.933911656783267</t>
  </si>
  <si>
    <t>0.567452193568424</t>
  </si>
  <si>
    <t>0.74213770345036</t>
  </si>
  <si>
    <t>0.893409018480332</t>
  </si>
  <si>
    <t>0.823360173771529</t>
  </si>
  <si>
    <t>0.755329481074934</t>
  </si>
  <si>
    <t>0.966871703809256</t>
  </si>
  <si>
    <t>0.983354276790287</t>
  </si>
  <si>
    <t>0.949394901671501</t>
  </si>
  <si>
    <t>0.615830451061664</t>
  </si>
  <si>
    <t>0.723200168828014</t>
  </si>
  <si>
    <t>0.545947549500411</t>
  </si>
  <si>
    <t>0.926129551973309</t>
  </si>
  <si>
    <t>0.711877801436763</t>
  </si>
  <si>
    <t>0.719627428680775</t>
  </si>
  <si>
    <t>0.772500080617899</t>
  </si>
  <si>
    <t>0.571511187515878</t>
  </si>
  <si>
    <t>0.901566934341195</t>
  </si>
  <si>
    <t>0.530538420645587</t>
  </si>
  <si>
    <t>0.798823329791124</t>
  </si>
  <si>
    <t>0.746449446972997</t>
  </si>
  <si>
    <t>0.8500925690505</t>
  </si>
  <si>
    <t>0.930447294341133</t>
  </si>
  <si>
    <t>0.890124768214667</t>
  </si>
  <si>
    <t>0.96398561865896</t>
  </si>
  <si>
    <t>0.881284757949754</t>
  </si>
  <si>
    <t>0.667264731541756</t>
  </si>
  <si>
    <t>0.8444734215823</t>
  </si>
  <si>
    <t>0.581062845215264</t>
  </si>
  <si>
    <t>0.76039114954205</t>
  </si>
  <si>
    <t>0.537158595210026</t>
  </si>
  <si>
    <t>0.951678012653675</t>
  </si>
  <si>
    <t>0.643216884429406</t>
  </si>
  <si>
    <t>0.776710783431452</t>
  </si>
  <si>
    <t>0.395394625441506</t>
  </si>
  <si>
    <t>0.655073629769386</t>
  </si>
  <si>
    <t>0.637655813159752</t>
  </si>
  <si>
    <t>0.836425216293448</t>
  </si>
  <si>
    <t>0.907094642873921</t>
  </si>
  <si>
    <t>0.965081992695893</t>
  </si>
  <si>
    <t>0.521289504106055</t>
  </si>
  <si>
    <t>0.741035478294291</t>
  </si>
  <si>
    <t>0.519696863815944</t>
  </si>
  <si>
    <t>0.907795730703544</t>
  </si>
  <si>
    <t>0.700700814712867</t>
  </si>
  <si>
    <t>0.7503767226111</t>
  </si>
  <si>
    <t>0.691876457105669</t>
  </si>
  <si>
    <t>0.523330694950241</t>
  </si>
  <si>
    <t>0.918259552809141</t>
  </si>
  <si>
    <t>0.548436552310227</t>
  </si>
  <si>
    <t>0.812621839272376</t>
  </si>
  <si>
    <t>0.73768422342235</t>
  </si>
  <si>
    <t>0.876966320803129</t>
  </si>
  <si>
    <t>0.663866458449267</t>
  </si>
  <si>
    <t>0.698022796766532</t>
  </si>
  <si>
    <t>0.597467196752584</t>
  </si>
  <si>
    <t>0.630641774342213</t>
  </si>
  <si>
    <t>0.486261783962723</t>
  </si>
  <si>
    <t>0.903360430736955</t>
  </si>
  <si>
    <t>0.912299617392275</t>
  </si>
  <si>
    <t>0.504820883889647</t>
  </si>
  <si>
    <t>0.920310004596752</t>
  </si>
  <si>
    <t>0.455728393109671</t>
  </si>
  <si>
    <t>0.484165614557721</t>
  </si>
  <si>
    <t>0.505565115035512</t>
  </si>
  <si>
    <t>0.613323071333442</t>
  </si>
  <si>
    <t>0.559506087708317</t>
  </si>
  <si>
    <t>0.329410380677135</t>
  </si>
  <si>
    <t>0.769361716889645</t>
  </si>
  <si>
    <t>0.854656273583476</t>
  </si>
  <si>
    <t>0.78353130897327</t>
  </si>
  <si>
    <t>0.969102563886904</t>
  </si>
  <si>
    <t>0.647527596447586</t>
  </si>
  <si>
    <t>0.876438080113896</t>
  </si>
  <si>
    <t>0.80729573974776</t>
  </si>
  <si>
    <t>-0.549654409951555</t>
  </si>
  <si>
    <t>-0.701980136450227</t>
  </si>
  <si>
    <t>-1.74794722799989</t>
  </si>
  <si>
    <t>-0.0893358433651419</t>
  </si>
  <si>
    <t>-2.36601809752889</t>
  </si>
  <si>
    <t>-1.44139012471405</t>
  </si>
  <si>
    <t>0.720315858955349</t>
  </si>
  <si>
    <t>0.833431732194744</t>
  </si>
  <si>
    <t>-2.72121830508161</t>
  </si>
  <si>
    <t>0.835316296554357</t>
  </si>
  <si>
    <t>-2.03142836043021</t>
  </si>
  <si>
    <t>0.29272240710457</t>
  </si>
  <si>
    <t>-2.72714263408658</t>
  </si>
  <si>
    <t>0.704102435891079</t>
  </si>
  <si>
    <t>0.573069997542032</t>
  </si>
  <si>
    <t>0.452026128013356</t>
  </si>
  <si>
    <t>0.909038199534226</t>
  </si>
  <si>
    <t>0.871825325457655</t>
  </si>
  <si>
    <t>0.769817542798685</t>
  </si>
  <si>
    <t>0.276100591347824</t>
  </si>
  <si>
    <t>0.934603754514046</t>
  </si>
  <si>
    <t>0.24637424282117</t>
  </si>
  <si>
    <t>0.735366985196776</t>
  </si>
  <si>
    <t>0.590046433236571</t>
  </si>
  <si>
    <t>0.532033812890163</t>
  </si>
  <si>
    <t>0.206477508670177</t>
  </si>
  <si>
    <t>0.615273648567143</t>
  </si>
  <si>
    <t>-0.943102679323495</t>
  </si>
  <si>
    <t>0.61757328141306</t>
  </si>
  <si>
    <t>-1.10055626097621</t>
  </si>
  <si>
    <t>0.538023880891332</t>
  </si>
  <si>
    <t>0.918382459146788</t>
  </si>
  <si>
    <t>0.997338455928293</t>
  </si>
  <si>
    <t>0.830854361712322</t>
  </si>
  <si>
    <t>0.891764101224799</t>
  </si>
  <si>
    <t>0.932628554400298</t>
  </si>
  <si>
    <t>0.0995821393744564</t>
  </si>
  <si>
    <t>0.815695938639181</t>
  </si>
  <si>
    <t>0.0632398377673448</t>
  </si>
  <si>
    <t>-0.409915240288401</t>
  </si>
  <si>
    <t>0.650966502818089</t>
  </si>
  <si>
    <t>0.940433830415154</t>
  </si>
  <si>
    <t>-0.799920919294228</t>
  </si>
  <si>
    <t>0.835406005576953</t>
  </si>
  <si>
    <t>0.265254774632977</t>
  </si>
  <si>
    <t>0.508894847695434</t>
  </si>
  <si>
    <t>0.31663709213499</t>
  </si>
  <si>
    <t>0.986634891057965</t>
  </si>
  <si>
    <t>0.860855037855682</t>
  </si>
  <si>
    <t>0.867300424342147</t>
  </si>
  <si>
    <t>0.90720491215859</t>
  </si>
  <si>
    <t>MEAN_CIO</t>
  </si>
  <si>
    <t>Row Labels</t>
  </si>
  <si>
    <t>Grand Total</t>
  </si>
  <si>
    <t>Column Labels</t>
  </si>
  <si>
    <t>Total Min. of CI_OVERLAP</t>
  </si>
  <si>
    <t>Min. of CI_OVERLAP</t>
  </si>
  <si>
    <t>Total Max. of CI_OVERLAP2</t>
  </si>
  <si>
    <t>Max. of CI_OVERLAP2</t>
  </si>
  <si>
    <t>Sum of CI_OVERLAP</t>
  </si>
  <si>
    <t>MIN_CI_OVERLAP</t>
  </si>
  <si>
    <t>MAX_CI_OVERLAP</t>
  </si>
  <si>
    <t>MEAN_CI_OVERLAP</t>
  </si>
  <si>
    <t>Min. of MIN_CI_OVERLAP</t>
  </si>
  <si>
    <t>Max. of MAX_CI_OVERLAP</t>
  </si>
  <si>
    <t>Sum of MEAN_CIO</t>
  </si>
  <si>
    <t>Min. of MSE</t>
  </si>
  <si>
    <t>Max. of MSE</t>
  </si>
  <si>
    <t>Total Min. of MSE</t>
  </si>
  <si>
    <t>Total Max. of MSE</t>
  </si>
  <si>
    <t>Min. of MEAN_CIO</t>
  </si>
  <si>
    <t>Max. of MEAN_CIO</t>
  </si>
  <si>
    <t>Column1</t>
  </si>
  <si>
    <t>Column2</t>
  </si>
  <si>
    <t>Column3</t>
  </si>
  <si>
    <t>CIO</t>
  </si>
  <si>
    <t>Min. of CIO</t>
  </si>
  <si>
    <t>Max. of CIO</t>
  </si>
  <si>
    <t>Average of CIO2</t>
  </si>
  <si>
    <t>Column4</t>
  </si>
  <si>
    <t>Column5</t>
  </si>
  <si>
    <t>Column6</t>
  </si>
  <si>
    <t>Column7</t>
  </si>
  <si>
    <t>model</t>
  </si>
  <si>
    <t>term</t>
  </si>
  <si>
    <t>estimate</t>
  </si>
  <si>
    <t>anova</t>
  </si>
  <si>
    <t>fit2</t>
  </si>
  <si>
    <t>fit1</t>
  </si>
  <si>
    <t>0.7947977273336733</t>
  </si>
  <si>
    <t>glmer</t>
  </si>
  <si>
    <t>6.98304686169216</t>
  </si>
  <si>
    <t>2.001101981145691</t>
  </si>
  <si>
    <t>11.96499174223863</t>
  </si>
  <si>
    <t>-1.9273624276874932</t>
  </si>
  <si>
    <t>-6.813365156495926</t>
  </si>
  <si>
    <t>2.9586403011209397</t>
  </si>
  <si>
    <t>7.624047933573476</t>
  </si>
  <si>
    <t>nullmodel</t>
  </si>
  <si>
    <t>7.955423598344282</t>
  </si>
  <si>
    <t>4.8470831347228245</t>
  </si>
  <si>
    <t>11.06376406196574</t>
  </si>
  <si>
    <t>8.568098348429789</t>
  </si>
  <si>
    <t>RMSE</t>
  </si>
  <si>
    <t>Mean CIO</t>
  </si>
  <si>
    <t>Max CIO</t>
  </si>
  <si>
    <t>Study 1</t>
  </si>
  <si>
    <t>Study 2</t>
  </si>
  <si>
    <t>Study 3</t>
  </si>
  <si>
    <t>Study 4</t>
  </si>
  <si>
    <t>Study 5</t>
  </si>
  <si>
    <t>Study 6</t>
  </si>
  <si>
    <t>Bootstrap</t>
  </si>
  <si>
    <t>Independent</t>
  </si>
  <si>
    <t>CART</t>
  </si>
  <si>
    <t>Parametric</t>
  </si>
  <si>
    <t>Min CIO</t>
  </si>
  <si>
    <t>Studies/Methods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</si>
</sst>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9" formatCode="0.0000000"/>
  </numFmts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AF2D0"/>
        <bgColor rgb="FFDAF2D0"/>
      </patternFill>
    </fill>
  </fills>
  <borders count="11">
    <border>
      <left/>
      <right/>
      <top/>
      <bottom/>
      <diagonal/>
    </border>
    <border>
      <left style="thin">
        <color rgb="FF4EA72E"/>
      </left>
      <right style="thin">
        <color rgb="FF4EA72E"/>
      </right>
      <top style="thin">
        <color rgb="FF4EA72E"/>
      </top>
      <bottom style="thin">
        <color rgb="FF4EA72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7" borderId="0" xfId="0" applyFill="1"/>
    <xf numFmtId="0" fontId="0" fillId="8" borderId="0" xfId="0" applyFill="1"/>
    <xf numFmtId="2" fontId="2" fillId="9" borderId="1" xfId="0" applyNumberFormat="1" applyFont="1" applyFill="1" applyBorder="1"/>
    <xf numFmtId="2" fontId="2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69" fontId="0" fillId="0" borderId="0" xfId="1" applyNumberFormat="1" applyFont="1"/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6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165" fontId="0" fillId="0" borderId="7" xfId="0" applyNumberFormat="1" applyBorder="1"/>
    <xf numFmtId="165" fontId="0" fillId="0" borderId="10" xfId="0" applyNumberFormat="1" applyBorder="1"/>
  </cellXfs>
  <cellStyles count="2">
    <cellStyle name="Normal" xfId="0" builtinId="0"/>
    <cellStyle name="Per cent" xfId="1" builtinId="5"/>
  </cellStyles>
  <dxfs count="91">
    <dxf>
      <numFmt numFmtId="165" formatCode="0.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0.0000"/>
    </dxf>
    <dxf>
      <numFmt numFmtId="165" formatCode="0.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9" tint="0.39994506668294322"/>
        </patternFill>
      </fill>
    </dxf>
    <dxf>
      <fill>
        <patternFill>
          <bgColor rgb="FFCF9174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2"/>
      </font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CF9174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2"/>
      </font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CF9174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2"/>
      </font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CF9174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2"/>
      </font>
      <fill>
        <patternFill>
          <bgColor theme="0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>
          <fgColor indexed="64"/>
          <bgColor theme="5" tint="0.79998168889431442"/>
        </patternFill>
      </fill>
    </dxf>
    <dxf>
      <numFmt numFmtId="2" formatCode="0.00"/>
    </dxf>
    <dxf>
      <numFmt numFmtId="2" formatCode="0.00"/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>
          <fgColor indexed="64"/>
          <bgColor theme="5" tint="0.79998168889431442"/>
        </patternFill>
      </fill>
    </dxf>
    <dxf>
      <numFmt numFmtId="2" formatCode="0.00"/>
    </dxf>
    <dxf>
      <numFmt numFmtId="2" formatCode="0.00"/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fgColor indexed="64"/>
          <bgColor theme="5" tint="0.79998168889431442"/>
        </patternFill>
      </fill>
    </dxf>
    <dxf>
      <numFmt numFmtId="2" formatCode="0.00"/>
    </dxf>
    <dxf>
      <numFmt numFmtId="2" formatCode="0.00"/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</dxf>
    <dxf>
      <numFmt numFmtId="0" formatCode="General"/>
    </dxf>
    <dxf>
      <fill>
        <patternFill>
          <fgColor indexed="64"/>
          <bgColor theme="5" tint="0.79998168889431442"/>
        </patternFill>
      </fill>
    </dxf>
    <dxf>
      <numFmt numFmtId="2" formatCode="0.00"/>
    </dxf>
    <dxf>
      <numFmt numFmtId="2" formatCode="0.00"/>
    </dxf>
    <dxf>
      <fill>
        <patternFill patternType="solid">
          <fgColor indexed="64"/>
          <bgColor theme="8" tint="0.79998168889431442"/>
        </patternFill>
      </fill>
    </dxf>
  </dxfs>
  <tableStyles count="0" defaultTableStyle="TableStyleMedium2" defaultPivotStyle="PivotStyleLight16"/>
  <colors>
    <mruColors>
      <color rgb="FFCF91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[final_results_jun_11.xlsx]Sheet4!PivotTable4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boot</c:v>
                </c:pt>
                <c:pt idx="1">
                  <c:v>cart</c:v>
                </c:pt>
                <c:pt idx="2">
                  <c:v>independent</c:v>
                </c:pt>
                <c:pt idx="3">
                  <c:v>parametric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4.8840066877765338</c:v>
                </c:pt>
                <c:pt idx="1">
                  <c:v>4.340162999089725</c:v>
                </c:pt>
                <c:pt idx="2">
                  <c:v>1.1672288948758291</c:v>
                </c:pt>
                <c:pt idx="3">
                  <c:v>3.2356464910328628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2-7E4B-9D18-22713037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397840"/>
        <c:axId val="411399568"/>
      </c:barChart>
      <c:catAx>
        <c:axId val="41139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11399568"/>
        <c:crosses val="autoZero"/>
        <c:auto val="1"/>
        <c:lblAlgn val="ctr"/>
        <c:lblOffset val="100"/>
        <c:noMultiLvlLbl val="0"/>
      </c:catAx>
      <c:valAx>
        <c:axId val="4113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113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[final_results_jun_11.xlsx]Sheet8!PivotTable2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Min. of MEAN_CIO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Sheet8!$A$2:$A$6</c:f>
              <c:strCache>
                <c:ptCount val="4"/>
                <c:pt idx="0">
                  <c:v>boot</c:v>
                </c:pt>
                <c:pt idx="1">
                  <c:v>cart</c:v>
                </c:pt>
                <c:pt idx="2">
                  <c:v>independent</c:v>
                </c:pt>
                <c:pt idx="3">
                  <c:v>parametric</c:v>
                </c:pt>
              </c:strCache>
            </c:strRef>
          </c:cat>
          <c:val>
            <c:numRef>
              <c:f>Sheet8!$B$2:$B$6</c:f>
              <c:numCache>
                <c:formatCode>General</c:formatCode>
                <c:ptCount val="4"/>
                <c:pt idx="0">
                  <c:v>0.699788404628233</c:v>
                </c:pt>
                <c:pt idx="1">
                  <c:v>0.51368604297126097</c:v>
                </c:pt>
                <c:pt idx="2">
                  <c:v>-0.53271129904814296</c:v>
                </c:pt>
                <c:pt idx="3">
                  <c:v>-3.76597226651171E-2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9-E640-AA5D-9B612D33E1A8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Max. of MEAN_CIO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Sheet8!$A$2:$A$6</c:f>
              <c:strCache>
                <c:ptCount val="4"/>
                <c:pt idx="0">
                  <c:v>boot</c:v>
                </c:pt>
                <c:pt idx="1">
                  <c:v>cart</c:v>
                </c:pt>
                <c:pt idx="2">
                  <c:v>independent</c:v>
                </c:pt>
                <c:pt idx="3">
                  <c:v>parametric</c:v>
                </c:pt>
              </c:strCache>
            </c:strRef>
          </c:cat>
          <c:val>
            <c:numRef>
              <c:f>Sheet8!$C$2:$C$6</c:f>
              <c:numCache>
                <c:formatCode>General</c:formatCode>
                <c:ptCount val="4"/>
                <c:pt idx="0">
                  <c:v>0.86572333353811504</c:v>
                </c:pt>
                <c:pt idx="1">
                  <c:v>0.86634141332890602</c:v>
                </c:pt>
                <c:pt idx="2">
                  <c:v>0.71644119609615098</c:v>
                </c:pt>
                <c:pt idx="3">
                  <c:v>0.80889737039682796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9-E640-AA5D-9B612D33E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427823"/>
        <c:axId val="1548429535"/>
      </c:barChart>
      <c:catAx>
        <c:axId val="154842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48429535"/>
        <c:crosses val="autoZero"/>
        <c:auto val="1"/>
        <c:lblAlgn val="ctr"/>
        <c:lblOffset val="100"/>
        <c:noMultiLvlLbl val="0"/>
      </c:catAx>
      <c:valAx>
        <c:axId val="15484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4842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[final_results_jun_11.xlsx]Sheet3!PivotTable3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Min. of MIN_CI_OVERLAP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6"/>
                <c:pt idx="0">
                  <c:v>Study_1_Chen</c:v>
                </c:pt>
                <c:pt idx="1">
                  <c:v>Study_2_Emanuel_1</c:v>
                </c:pt>
                <c:pt idx="2">
                  <c:v>Study_3_Emanuel_2</c:v>
                </c:pt>
                <c:pt idx="3">
                  <c:v>Study_4_Martin_2024</c:v>
                </c:pt>
                <c:pt idx="4">
                  <c:v>Study_5_St_Cyr_2024</c:v>
                </c:pt>
                <c:pt idx="5">
                  <c:v>Study_6_Theobald_2022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6"/>
                <c:pt idx="0">
                  <c:v>8.3372689173829007E-2</c:v>
                </c:pt>
                <c:pt idx="1">
                  <c:v>-0.426555581996722</c:v>
                </c:pt>
                <c:pt idx="2">
                  <c:v>-2.50027101656472</c:v>
                </c:pt>
                <c:pt idx="3">
                  <c:v>-0.32710030265644502</c:v>
                </c:pt>
                <c:pt idx="4">
                  <c:v>-2.9179118084651998</c:v>
                </c:pt>
                <c:pt idx="5">
                  <c:v>-2.7271426340865799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9-E349-88EB-A283E920FEFC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Max. of MAX_CI_OVERLAP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6"/>
                <c:pt idx="0">
                  <c:v>Study_1_Chen</c:v>
                </c:pt>
                <c:pt idx="1">
                  <c:v>Study_2_Emanuel_1</c:v>
                </c:pt>
                <c:pt idx="2">
                  <c:v>Study_3_Emanuel_2</c:v>
                </c:pt>
                <c:pt idx="3">
                  <c:v>Study_4_Martin_2024</c:v>
                </c:pt>
                <c:pt idx="4">
                  <c:v>Study_5_St_Cyr_2024</c:v>
                </c:pt>
                <c:pt idx="5">
                  <c:v>Study_6_Theobald_2022</c:v>
                </c:pt>
              </c:strCache>
            </c:strRef>
          </c:cat>
          <c:val>
            <c:numRef>
              <c:f>Sheet3!$C$2:$C$8</c:f>
              <c:numCache>
                <c:formatCode>General</c:formatCode>
                <c:ptCount val="6"/>
                <c:pt idx="0">
                  <c:v>0.98326092582901703</c:v>
                </c:pt>
                <c:pt idx="1">
                  <c:v>0.97551738320569403</c:v>
                </c:pt>
                <c:pt idx="2">
                  <c:v>0.98858339521951799</c:v>
                </c:pt>
                <c:pt idx="3">
                  <c:v>0.90517297590631796</c:v>
                </c:pt>
                <c:pt idx="4">
                  <c:v>0.99091523462349196</c:v>
                </c:pt>
                <c:pt idx="5">
                  <c:v>0.99733845592829296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9-E349-88EB-A283E920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069136"/>
        <c:axId val="499070848"/>
      </c:barChart>
      <c:catAx>
        <c:axId val="49906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99070848"/>
        <c:crosses val="autoZero"/>
        <c:auto val="1"/>
        <c:lblAlgn val="ctr"/>
        <c:lblOffset val="100"/>
        <c:noMultiLvlLbl val="0"/>
      </c:catAx>
      <c:valAx>
        <c:axId val="4990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990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[final_results_jun_11.xlsx]Sheet5!PivotTable5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Min. of MIN_CI_OVERLAP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Sheet5!$A$2:$A$6</c:f>
              <c:strCache>
                <c:ptCount val="4"/>
                <c:pt idx="0">
                  <c:v>boot</c:v>
                </c:pt>
                <c:pt idx="1">
                  <c:v>cart</c:v>
                </c:pt>
                <c:pt idx="2">
                  <c:v>independent</c:v>
                </c:pt>
                <c:pt idx="3">
                  <c:v>parametric</c:v>
                </c:pt>
              </c:strCache>
            </c:strRef>
          </c:cat>
          <c:val>
            <c:numRef>
              <c:f>Sheet5!$B$2:$B$6</c:f>
              <c:numCache>
                <c:formatCode>General</c:formatCode>
                <c:ptCount val="4"/>
                <c:pt idx="0">
                  <c:v>0.32941038067713502</c:v>
                </c:pt>
                <c:pt idx="1">
                  <c:v>-0.79992091929422804</c:v>
                </c:pt>
                <c:pt idx="2">
                  <c:v>-2.9179118084651998</c:v>
                </c:pt>
                <c:pt idx="3">
                  <c:v>-2.50027101656472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C-3B44-B77E-B2FF294AA8CA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Max. of MAX_CI_OVERLAP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Sheet5!$A$2:$A$6</c:f>
              <c:strCache>
                <c:ptCount val="4"/>
                <c:pt idx="0">
                  <c:v>boot</c:v>
                </c:pt>
                <c:pt idx="1">
                  <c:v>cart</c:v>
                </c:pt>
                <c:pt idx="2">
                  <c:v>independent</c:v>
                </c:pt>
                <c:pt idx="3">
                  <c:v>parametric</c:v>
                </c:pt>
              </c:strCache>
            </c:strRef>
          </c:cat>
          <c:val>
            <c:numRef>
              <c:f>Sheet5!$C$2:$C$6</c:f>
              <c:numCache>
                <c:formatCode>General</c:formatCode>
                <c:ptCount val="4"/>
                <c:pt idx="0">
                  <c:v>0.99091523462349196</c:v>
                </c:pt>
                <c:pt idx="1">
                  <c:v>0.98824094394445805</c:v>
                </c:pt>
                <c:pt idx="2">
                  <c:v>0.98326092582901703</c:v>
                </c:pt>
                <c:pt idx="3">
                  <c:v>0.99733845592829296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C-3B44-B77E-B2FF294AA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750432"/>
        <c:axId val="411665424"/>
      </c:barChart>
      <c:catAx>
        <c:axId val="4117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11665424"/>
        <c:crosses val="autoZero"/>
        <c:auto val="1"/>
        <c:lblAlgn val="ctr"/>
        <c:lblOffset val="100"/>
        <c:noMultiLvlLbl val="0"/>
      </c:catAx>
      <c:valAx>
        <c:axId val="411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117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[final_results_jun_11.xlsx]Sheet1!PivotTable1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boot - Min. of CI_OVERLAP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Study_1_Chen</c:v>
                </c:pt>
                <c:pt idx="1">
                  <c:v>Study_2_Emanuel_1</c:v>
                </c:pt>
                <c:pt idx="2">
                  <c:v>Study_3_Emanuel_2</c:v>
                </c:pt>
                <c:pt idx="3">
                  <c:v>Study_4_Martin_2024</c:v>
                </c:pt>
                <c:pt idx="4">
                  <c:v>Study_5_St_Cyr_2024</c:v>
                </c:pt>
                <c:pt idx="5">
                  <c:v>Study_6_Theobald_2022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3F-AA43-95FF-A2B90734CBD4}"/>
            </c:ext>
          </c:extLst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boot - Max. of CI_OVERLAP2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Study_1_Chen</c:v>
                </c:pt>
                <c:pt idx="1">
                  <c:v>Study_2_Emanuel_1</c:v>
                </c:pt>
                <c:pt idx="2">
                  <c:v>Study_3_Emanuel_2</c:v>
                </c:pt>
                <c:pt idx="3">
                  <c:v>Study_4_Martin_2024</c:v>
                </c:pt>
                <c:pt idx="4">
                  <c:v>Study_5_St_Cyr_2024</c:v>
                </c:pt>
                <c:pt idx="5">
                  <c:v>Study_6_Theobald_2022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3F-AA43-95FF-A2B90734CBD4}"/>
            </c:ext>
          </c:extLst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cart - Min. of CI_OVERLAP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Study_1_Chen</c:v>
                </c:pt>
                <c:pt idx="1">
                  <c:v>Study_2_Emanuel_1</c:v>
                </c:pt>
                <c:pt idx="2">
                  <c:v>Study_3_Emanuel_2</c:v>
                </c:pt>
                <c:pt idx="3">
                  <c:v>Study_4_Martin_2024</c:v>
                </c:pt>
                <c:pt idx="4">
                  <c:v>Study_5_St_Cyr_2024</c:v>
                </c:pt>
                <c:pt idx="5">
                  <c:v>Study_6_Theobald_2022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3F-AA43-95FF-A2B90734CBD4}"/>
            </c:ext>
          </c:extLst>
        </c:ser>
        <c:ser>
          <c:idx val="3"/>
          <c:order val="3"/>
          <c:tx>
            <c:strRef>
              <c:f>Sheet1!$E$1:$E$3</c:f>
              <c:strCache>
                <c:ptCount val="1"/>
                <c:pt idx="0">
                  <c:v>cart - Max. of CI_OVERLAP2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Study_1_Chen</c:v>
                </c:pt>
                <c:pt idx="1">
                  <c:v>Study_2_Emanuel_1</c:v>
                </c:pt>
                <c:pt idx="2">
                  <c:v>Study_3_Emanuel_2</c:v>
                </c:pt>
                <c:pt idx="3">
                  <c:v>Study_4_Martin_2024</c:v>
                </c:pt>
                <c:pt idx="4">
                  <c:v>Study_5_St_Cyr_2024</c:v>
                </c:pt>
                <c:pt idx="5">
                  <c:v>Study_6_Theobald_2022</c:v>
                </c:pt>
              </c:strCache>
            </c:strRef>
          </c:cat>
          <c:val>
            <c:numRef>
              <c:f>Sheet1!$E$4:$E$10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3F-AA43-95FF-A2B90734CBD4}"/>
            </c:ext>
          </c:extLst>
        </c:ser>
        <c:ser>
          <c:idx val="4"/>
          <c:order val="4"/>
          <c:tx>
            <c:strRef>
              <c:f>Sheet1!$F$1:$F$3</c:f>
              <c:strCache>
                <c:ptCount val="1"/>
                <c:pt idx="0">
                  <c:v>independent - Min. of CI_OVERLAP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Study_1_Chen</c:v>
                </c:pt>
                <c:pt idx="1">
                  <c:v>Study_2_Emanuel_1</c:v>
                </c:pt>
                <c:pt idx="2">
                  <c:v>Study_3_Emanuel_2</c:v>
                </c:pt>
                <c:pt idx="3">
                  <c:v>Study_4_Martin_2024</c:v>
                </c:pt>
                <c:pt idx="4">
                  <c:v>Study_5_St_Cyr_2024</c:v>
                </c:pt>
                <c:pt idx="5">
                  <c:v>Study_6_Theobald_2022</c:v>
                </c:pt>
              </c:strCache>
            </c:strRef>
          </c:cat>
          <c:val>
            <c:numRef>
              <c:f>Sheet1!$F$4:$F$10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3F-AA43-95FF-A2B90734CBD4}"/>
            </c:ext>
          </c:extLst>
        </c:ser>
        <c:ser>
          <c:idx val="5"/>
          <c:order val="5"/>
          <c:tx>
            <c:strRef>
              <c:f>Sheet1!$G$1:$G$3</c:f>
              <c:strCache>
                <c:ptCount val="1"/>
                <c:pt idx="0">
                  <c:v>independent - Max. of CI_OVERLAP2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Study_1_Chen</c:v>
                </c:pt>
                <c:pt idx="1">
                  <c:v>Study_2_Emanuel_1</c:v>
                </c:pt>
                <c:pt idx="2">
                  <c:v>Study_3_Emanuel_2</c:v>
                </c:pt>
                <c:pt idx="3">
                  <c:v>Study_4_Martin_2024</c:v>
                </c:pt>
                <c:pt idx="4">
                  <c:v>Study_5_St_Cyr_2024</c:v>
                </c:pt>
                <c:pt idx="5">
                  <c:v>Study_6_Theobald_2022</c:v>
                </c:pt>
              </c:strCache>
            </c:strRef>
          </c:cat>
          <c:val>
            <c:numRef>
              <c:f>Sheet1!$G$4:$G$10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3F-AA43-95FF-A2B90734CBD4}"/>
            </c:ext>
          </c:extLst>
        </c:ser>
        <c:ser>
          <c:idx val="6"/>
          <c:order val="6"/>
          <c:tx>
            <c:strRef>
              <c:f>Sheet1!$H$1:$H$3</c:f>
              <c:strCache>
                <c:ptCount val="1"/>
                <c:pt idx="0">
                  <c:v>parametric - Min. of CI_OVERLAP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Study_1_Chen</c:v>
                </c:pt>
                <c:pt idx="1">
                  <c:v>Study_2_Emanuel_1</c:v>
                </c:pt>
                <c:pt idx="2">
                  <c:v>Study_3_Emanuel_2</c:v>
                </c:pt>
                <c:pt idx="3">
                  <c:v>Study_4_Martin_2024</c:v>
                </c:pt>
                <c:pt idx="4">
                  <c:v>Study_5_St_Cyr_2024</c:v>
                </c:pt>
                <c:pt idx="5">
                  <c:v>Study_6_Theobald_2022</c:v>
                </c:pt>
              </c:strCache>
            </c:strRef>
          </c:cat>
          <c:val>
            <c:numRef>
              <c:f>Sheet1!$H$4:$H$10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3F-AA43-95FF-A2B90734CBD4}"/>
            </c:ext>
          </c:extLst>
        </c:ser>
        <c:ser>
          <c:idx val="7"/>
          <c:order val="7"/>
          <c:tx>
            <c:strRef>
              <c:f>Sheet1!$I$1:$I$3</c:f>
              <c:strCache>
                <c:ptCount val="1"/>
                <c:pt idx="0">
                  <c:v>parametric - Max. of CI_OVERLAP2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Study_1_Chen</c:v>
                </c:pt>
                <c:pt idx="1">
                  <c:v>Study_2_Emanuel_1</c:v>
                </c:pt>
                <c:pt idx="2">
                  <c:v>Study_3_Emanuel_2</c:v>
                </c:pt>
                <c:pt idx="3">
                  <c:v>Study_4_Martin_2024</c:v>
                </c:pt>
                <c:pt idx="4">
                  <c:v>Study_5_St_Cyr_2024</c:v>
                </c:pt>
                <c:pt idx="5">
                  <c:v>Study_6_Theobald_2022</c:v>
                </c:pt>
              </c:strCache>
            </c:strRef>
          </c:cat>
          <c:val>
            <c:numRef>
              <c:f>Sheet1!$I$4:$I$10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3F-AA43-95FF-A2B90734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929887"/>
        <c:axId val="1727931599"/>
      </c:barChart>
      <c:catAx>
        <c:axId val="17279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727931599"/>
        <c:crosses val="autoZero"/>
        <c:auto val="1"/>
        <c:lblAlgn val="ctr"/>
        <c:lblOffset val="100"/>
        <c:noMultiLvlLbl val="0"/>
      </c:catAx>
      <c:valAx>
        <c:axId val="17279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7279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[final_results_jun_11.xlsx]Sheet2!PivotTable2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boot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FC-AD4D-A1FC-BFBAA0236673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cart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FC-AD4D-A1FC-BFBAA0236673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FC-AD4D-A1FC-BFBAA0236673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parametric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FC-AD4D-A1FC-BFBAA023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461536"/>
        <c:axId val="498463248"/>
      </c:barChart>
      <c:catAx>
        <c:axId val="4984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98463248"/>
        <c:crosses val="autoZero"/>
        <c:auto val="1"/>
        <c:lblAlgn val="ctr"/>
        <c:lblOffset val="100"/>
        <c:noMultiLvlLbl val="0"/>
      </c:catAx>
      <c:valAx>
        <c:axId val="4984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9846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[final_results_jun_11.xlsx]Sheet9!PivotTable3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Sheet9!$A$2:$A$6</c:f>
              <c:strCache>
                <c:ptCount val="4"/>
                <c:pt idx="0">
                  <c:v>boot</c:v>
                </c:pt>
                <c:pt idx="1">
                  <c:v>cart</c:v>
                </c:pt>
                <c:pt idx="2">
                  <c:v>independent</c:v>
                </c:pt>
                <c:pt idx="3">
                  <c:v>parametric</c:v>
                </c:pt>
              </c:strCache>
            </c:strRef>
          </c:cat>
          <c:val>
            <c:numRef>
              <c:f>Sheet9!$B$2:$B$6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2-2C43-B09B-D08169855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036623"/>
        <c:axId val="1590038335"/>
      </c:barChart>
      <c:catAx>
        <c:axId val="159003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90038335"/>
        <c:crosses val="autoZero"/>
        <c:auto val="1"/>
        <c:lblAlgn val="ctr"/>
        <c:lblOffset val="100"/>
        <c:noMultiLvlLbl val="0"/>
      </c:catAx>
      <c:valAx>
        <c:axId val="159003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9003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EDDA4-B68D-22BF-DBB4-147458317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29394-8215-4C44-F181-05E682785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91287-B06D-9659-05F4-084574301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1701800</xdr:colOff>
      <xdr:row>13</xdr:row>
      <xdr:rowOff>139700</xdr:rowOff>
    </xdr:from>
    <xdr:to>
      <xdr:col>8</xdr:col>
      <xdr:colOff>406400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C208F-F9C3-BAD4-6651-C83690C5B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29</xdr:row>
      <xdr:rowOff>76200</xdr:rowOff>
    </xdr:from>
    <xdr:to>
      <xdr:col>12</xdr:col>
      <xdr:colOff>393700</xdr:colOff>
      <xdr:row>42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CDC0F-7940-7B45-3AB6-308519E73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6</xdr:row>
      <xdr:rowOff>114300</xdr:rowOff>
    </xdr:from>
    <xdr:to>
      <xdr:col>11</xdr:col>
      <xdr:colOff>368300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E28E4-4F5B-0CD0-59D9-0C23354C7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ABAB6-916E-7970-FA98-7DE81CB8C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iri Koskinen" refreshedDate="45462.465841550926" createdVersion="8" refreshedVersion="8" minRefreshableVersion="3" recordCount="712" xr:uid="{EE3541A8-10FE-4743-8D0B-E73C222D553A}">
  <cacheSource type="worksheet">
    <worksheetSource name="CIO_all_estimates"/>
  </cacheSource>
  <cacheFields count="3">
    <cacheField name="STUDY" numFmtId="0">
      <sharedItems count="6">
        <s v="Study_5_St_Cyr_2024"/>
        <s v="Study_6_Theobald_2022"/>
        <s v="Study_4_Martin_2024"/>
        <s v="Study_2_Emanuel_1"/>
        <s v="Study_3_Emanuel_2"/>
        <s v="Study_1_Chen"/>
      </sharedItems>
    </cacheField>
    <cacheField name="METHOD" numFmtId="0">
      <sharedItems count="4">
        <s v="independent"/>
        <s v="cart"/>
        <s v="parametric"/>
        <s v="boot"/>
      </sharedItems>
    </cacheField>
    <cacheField name="CI_OVERLAP" numFmtId="0">
      <sharedItems count="712">
        <s v="-0.0229810851531948"/>
        <s v="-0.0267990112094507"/>
        <s v="-0.0465126152952271"/>
        <s v="-0.0756597132766188"/>
        <s v="-0.0775042802458612"/>
        <s v="-0.0858057168774347"/>
        <s v="-0.0893358433651419"/>
        <s v="-0.0944527777934183"/>
        <s v="-0.0993388906033936"/>
        <s v="-0.104837002752978"/>
        <s v="-0.115098537384507"/>
        <s v="-0.115558453419081"/>
        <s v="-0.128720033527314"/>
        <s v="-0.12971808356709"/>
        <s v="-0.14349355935655"/>
        <s v="-0.210577182862755"/>
        <s v="-0.255127783715119"/>
        <s v="-0.289643126260991"/>
        <s v="-0.321365053211598"/>
        <s v="-0.327100302656445"/>
        <s v="-0.327516635306166"/>
        <s v="-0.35568051310095"/>
        <s v="-0.384801432696362"/>
        <s v="-0.393399437814598"/>
        <s v="-0.402472180430258"/>
        <s v="-0.409915240288401"/>
        <s v="-0.426555581996722"/>
        <s v="-0.520581333853173"/>
        <s v="-0.549654409951555"/>
        <s v="-0.553003284767803"/>
        <s v="-0.600196470424866"/>
        <s v="-0.609113620799747"/>
        <s v="-0.615740072860985"/>
        <s v="-0.653949585942458"/>
        <s v="-0.656088444446362"/>
        <s v="-0.666968827666744"/>
        <s v="-0.68365632347033"/>
        <s v="-0.701980136450227"/>
        <s v="-0.799920919294228"/>
        <s v="-0.818747516446594"/>
        <s v="-0.914801163948867"/>
        <s v="-0.943102679323495"/>
        <s v="-0.944573001086901"/>
        <s v="-0.960431748131348"/>
        <s v="-0.986837197810717"/>
        <s v="-0.991353810060265"/>
        <s v="-1.00250646223311"/>
        <s v="-1.00953229002258"/>
        <s v="-1.01104887305339"/>
        <s v="-1.04683202716677"/>
        <s v="-1.05922726957279"/>
        <s v="-1.05922903470111"/>
        <s v="-1.06564469874166"/>
        <s v="-1.07605603595897"/>
        <s v="-1.10055626097621"/>
        <s v="-1.44139012471405"/>
        <s v="-1.68556024667549"/>
        <s v="-1.74794722799989"/>
        <s v="-2.03142836043021"/>
        <s v="-2.36601809752889"/>
        <s v="-2.50027101656472"/>
        <s v="-2.72121830508161"/>
        <s v="-2.72714263408658"/>
        <s v="-2.9179118084652"/>
        <s v="0.013204252327266"/>
        <s v="0.0351768599277716"/>
        <s v="0.038306427463121"/>
        <s v="0.044356301888578"/>
        <s v="0.0513540824800958"/>
        <s v="0.0547882653588812"/>
        <s v="0.0632398377673448"/>
        <s v="0.0719959392933955"/>
        <s v="0.0768290468991735"/>
        <s v="0.0771121221895293"/>
        <s v="0.083372689173829"/>
        <s v="0.0995821393744564"/>
        <s v="0.106643673763757"/>
        <s v="0.10797879224508"/>
        <s v="0.120841919828613"/>
        <s v="0.127647407350804"/>
        <s v="0.129818097597877"/>
        <s v="0.140388046425187"/>
        <s v="0.145588095086785"/>
        <s v="0.150199396079088"/>
        <s v="0.158349948464928"/>
        <s v="0.169847980882605"/>
        <s v="0.201000798988832"/>
        <s v="0.203980769299068"/>
        <s v="0.206477508670177"/>
        <s v="0.210020402315414"/>
        <s v="0.218003212877402"/>
        <s v="0.2188360165795"/>
        <s v="0.229890366996912"/>
        <s v="0.235261231126257"/>
        <s v="0.236206176485108"/>
        <s v="0.24637424282117"/>
        <s v="0.265254774632977"/>
        <s v="0.276100591347824"/>
        <s v="0.2891545462198"/>
        <s v="0.29272240710457"/>
        <s v="0.292907672717651"/>
        <s v="0.302784931890322"/>
        <s v="0.304945937497511"/>
        <s v="0.305512652088332"/>
        <s v="0.306019731393398"/>
        <s v="0.309607538748744"/>
        <s v="0.313068322732842"/>
        <s v="0.313194584091535"/>
        <s v="0.31663709213499"/>
        <s v="0.321715174010202"/>
        <s v="0.324242991622545"/>
        <s v="0.326278772996149"/>
        <s v="0.329410380677135"/>
        <s v="0.330964484097176"/>
        <s v="0.345259472634788"/>
        <s v="0.357271271399241"/>
        <s v="0.361181831623922"/>
        <s v="0.369365634987078"/>
        <s v="0.38708310889215"/>
        <s v="0.395394625441506"/>
        <s v="0.400602345375759"/>
        <s v="0.400993652621267"/>
        <s v="0.401696641529134"/>
        <s v="0.405087018520569"/>
        <s v="0.408622487236153"/>
        <s v="0.413301897754777"/>
        <s v="0.414432208885881"/>
        <s v="0.414434485714019"/>
        <s v="0.423241725395593"/>
        <s v="0.443456690059807"/>
        <s v="0.44960322467016"/>
        <s v="0.450997119371521"/>
        <s v="0.452026128013356"/>
        <s v="0.455683256414259"/>
        <s v="0.455728393109671"/>
        <s v="0.457591014653096"/>
        <s v="0.46464499019083"/>
        <s v="0.471973928655549"/>
        <s v="0.473114627317659"/>
        <s v="0.474780219944209"/>
        <s v="0.475743650745693"/>
        <s v="0.478208407179519"/>
        <s v="0.48188686556501"/>
        <s v="0.484165614557721"/>
        <s v="0.484289441444162"/>
        <s v="0.486261783962723"/>
        <s v="0.487171465566004"/>
        <s v="0.491857850644328"/>
        <s v="0.497411299473502"/>
        <s v="0.504820883889647"/>
        <s v="0.505565115035512"/>
        <s v="0.507798359452013"/>
        <s v="0.508894847695434"/>
        <s v="0.5164617958251"/>
        <s v="0.518330164756065"/>
        <s v="0.519696863815944"/>
        <s v="0.519957433015774"/>
        <s v="0.521289504106055"/>
        <s v="0.522392085992064"/>
        <s v="0.523330694950241"/>
        <s v="0.526903993531828"/>
        <s v="0.528698363672609"/>
        <s v="0.529501564391049"/>
        <s v="0.530538420645587"/>
        <s v="0.530769392222286"/>
        <s v="0.532033812890163"/>
        <s v="0.532535277593392"/>
        <s v="0.534344514588204"/>
        <s v="0.535724877271284"/>
        <s v="0.536598387510673"/>
        <s v="0.537158595210026"/>
        <s v="0.537380909486627"/>
        <s v="0.538023880891332"/>
        <s v="0.538840424568123"/>
        <s v="0.54170103071134"/>
        <s v="0.544290789095141"/>
        <s v="0.544567264835632"/>
        <s v="0.545947549500411"/>
        <s v="0.547086949916328"/>
        <s v="0.547508840440865"/>
        <s v="0.548436552310227"/>
        <s v="0.55342331341496"/>
        <s v="0.555635118210994"/>
        <s v="0.5571989891098"/>
        <s v="0.559506087708317"/>
        <s v="0.563109885176206"/>
        <s v="0.563786124883104"/>
        <s v="0.567452193568424"/>
        <s v="0.568953080871611"/>
        <s v="0.571511187515878"/>
        <s v="0.572047707350692"/>
        <s v="0.573069997542032"/>
        <s v="0.577437177537776"/>
        <s v="0.577753367791162"/>
        <s v="0.578615789075475"/>
        <s v="0.579354345458689"/>
        <s v="0.581062845215264"/>
        <s v="0.586470221757237"/>
        <s v="0.590046433236571"/>
        <s v="0.591174221047991"/>
        <s v="0.592610729175432"/>
        <s v="0.592712899292258"/>
        <s v="0.593513335838105"/>
        <s v="0.596650974839271"/>
        <s v="0.597467196752584"/>
        <s v="0.597967258683198"/>
        <s v="0.59973143622905"/>
        <s v="0.607095922969386"/>
        <s v="0.611048211204399"/>
        <s v="0.611252603766546"/>
        <s v="0.613323071333442"/>
        <s v="0.61495546376701"/>
        <s v="0.615273648567143"/>
        <s v="0.615830451061664"/>
        <s v="0.61757328141306"/>
        <s v="0.619325769469777"/>
        <s v="0.621889764579474"/>
        <s v="0.622404921168463"/>
        <s v="0.623148560463435"/>
        <s v="0.627311551594178"/>
        <s v="0.629307994270538"/>
        <s v="0.629310840824509"/>
        <s v="0.630641774342213"/>
        <s v="0.633247894007089"/>
        <s v="0.634611575385788"/>
        <s v="0.635708665052393"/>
        <s v="0.63733847541655"/>
        <s v="0.637655813159752"/>
        <s v="0.641220001261253"/>
        <s v="0.641280846220729"/>
        <s v="0.642083062474952"/>
        <s v="0.643216884429406"/>
        <s v="0.647527596447586"/>
        <s v="0.649210961852691"/>
        <s v="0.650949896387636"/>
        <s v="0.650966502818089"/>
        <s v="0.650966897663106"/>
        <s v="0.651575442149838"/>
        <s v="0.652752966544336"/>
        <s v="0.653187194018578"/>
        <s v="0.655073629769386"/>
        <s v="0.656267169902953"/>
        <s v="0.656724051706109"/>
        <s v="0.65707306665905"/>
        <s v="0.658328372824268"/>
        <s v="0.658328970228309"/>
        <s v="0.659525006248465"/>
        <s v="0.659821355197252"/>
        <s v="0.660023542906876"/>
        <s v="0.660524704947156"/>
        <s v="0.660629743360758"/>
        <s v="0.661714358919934"/>
        <s v="0.663800286763497"/>
        <s v="0.663866458449267"/>
        <s v="0.667259113199023"/>
        <s v="0.667264731541756"/>
        <s v="0.671578003827903"/>
        <s v="0.672016219725681"/>
        <s v="0.67447073691264"/>
        <s v="0.674966903426292"/>
        <s v="0.677380299513818"/>
        <s v="0.677879145727557"/>
        <s v="0.679539059108272"/>
        <s v="0.679980067761144"/>
        <s v="0.680295353672978"/>
        <s v="0.68203956591255"/>
        <s v="0.68760328190142"/>
        <s v="0.689277697097271"/>
        <s v="0.689804661622078"/>
        <s v="0.691876457105669"/>
        <s v="0.692798769836743"/>
        <s v="0.694616936056872"/>
        <s v="0.696680860173606"/>
        <s v="0.698022796766532"/>
        <s v="0.698275945907579"/>
        <s v="0.698671929993545"/>
        <s v="0.700700814712867"/>
        <s v="0.701261185123241"/>
        <s v="0.702327779191637"/>
        <s v="0.703086685976353"/>
        <s v="0.704102435891079"/>
        <s v="0.704778318054312"/>
        <s v="0.705260637048109"/>
        <s v="0.706047785056904"/>
        <s v="0.706381718880654"/>
        <s v="0.708270401424504"/>
        <s v="0.708310351843538"/>
        <s v="0.711877801436763"/>
        <s v="0.712721735818977"/>
        <s v="0.713028059897149"/>
        <s v="0.714740793172921"/>
        <s v="0.718600721380998"/>
        <s v="0.718833541400855"/>
        <s v="0.71893412329113"/>
        <s v="0.719627428680775"/>
        <s v="0.720315858955349"/>
        <s v="0.720447033246681"/>
        <s v="0.720470420758548"/>
        <s v="0.722417472200665"/>
        <s v="0.723200168828014"/>
        <s v="0.725514905224189"/>
        <s v="0.725680735216117"/>
        <s v="0.72606140371228"/>
        <s v="0.726752389105776"/>
        <s v="0.727190636456987"/>
        <s v="0.731177101794666"/>
        <s v="0.732317709339102"/>
        <s v="0.733327090021323"/>
        <s v="0.735366985196776"/>
        <s v="0.736414787329105"/>
        <s v="0.736423135105739"/>
        <s v="0.736441128188229"/>
        <s v="0.737228030163051"/>
        <s v="0.73768422342235"/>
        <s v="0.740699972388614"/>
        <s v="0.741035478294291"/>
        <s v="0.741668620996032"/>
        <s v="0.74213770345036"/>
        <s v="0.742661213074244"/>
        <s v="0.743772805869142"/>
        <s v="0.744055194567637"/>
        <s v="0.744477170694422"/>
        <s v="0.744497490216996"/>
        <s v="0.746008353421945"/>
        <s v="0.746289894824038"/>
        <s v="0.746449446972997"/>
        <s v="0.7466419059146"/>
        <s v="0.746774520009752"/>
        <s v="0.747569997633352"/>
        <s v="0.747571119351439"/>
        <s v="0.747572814967783"/>
        <s v="0.747573196576324"/>
        <s v="0.747604814867789"/>
        <s v="0.747871447545002"/>
        <s v="0.748989590377005"/>
        <s v="0.749490249159684"/>
        <s v="0.7503767226111"/>
        <s v="0.752192164064358"/>
        <s v="0.752256124381969"/>
        <s v="0.752395559425035"/>
        <s v="0.753394363351995"/>
        <s v="0.754546151705747"/>
        <s v="0.755329481074934"/>
        <s v="0.755498401624203"/>
        <s v="0.756453527828026"/>
        <s v="0.757166215006365"/>
        <s v="0.757557415601754"/>
        <s v="0.757769952996432"/>
        <s v="0.757770272313301"/>
        <s v="0.758159793528085"/>
        <s v="0.758848408129063"/>
        <s v="0.759287965927975"/>
        <s v="0.760083091880118"/>
        <s v="0.76039114954205"/>
        <s v="0.762395221272853"/>
        <s v="0.76251415356233"/>
        <s v="0.76306595949729"/>
        <s v="0.766033908539437"/>
        <s v="0.766271049456464"/>
        <s v="0.766975673181367"/>
        <s v="0.767585370415407"/>
        <s v="0.767679723438707"/>
        <s v="0.767886443005535"/>
        <s v="0.768383194892936"/>
        <s v="0.768481678756674"/>
        <s v="0.769045173105956"/>
        <s v="0.769361716889645"/>
        <s v="0.769433277627963"/>
        <s v="0.769464866248493"/>
        <s v="0.769817542798685"/>
        <s v="0.772500080617899"/>
        <s v="0.772740540283786"/>
        <s v="0.77426182026694"/>
        <s v="0.775556031413198"/>
        <s v="0.776693211187082"/>
        <s v="0.776710783431452"/>
        <s v="0.776882687237608"/>
        <s v="0.776904331687498"/>
        <s v="0.777206492144968"/>
        <s v="0.77731425311323"/>
        <s v="0.778170507882424"/>
        <s v="0.779812821693203"/>
        <s v="0.779851353155245"/>
        <s v="0.78054604749536"/>
        <s v="0.781638592670825"/>
        <s v="0.782673133693328"/>
        <s v="0.782936322067954"/>
        <s v="0.78353130897327"/>
        <s v="0.784687923778272"/>
        <s v="0.784802835629676"/>
        <s v="0.785478782254859"/>
        <s v="0.787627396627193"/>
        <s v="0.78881735246318"/>
        <s v="0.791612469356942"/>
        <s v="0.792068097625018"/>
        <s v="0.792311841911563"/>
        <s v="0.79237064413961"/>
        <s v="0.793158459801857"/>
        <s v="0.793618661955283"/>
        <s v="0.794390325806342"/>
        <s v="0.794397436196981"/>
        <s v="0.795228098253667"/>
        <s v="0.795357169725588"/>
        <s v="0.79604392348195"/>
        <s v="0.798274463956352"/>
        <s v="0.798823329791124"/>
        <s v="0.799026934234546"/>
        <s v="0.80183232525281"/>
        <s v="0.802055670231986"/>
        <s v="0.802290178922709"/>
        <s v="0.803547481452968"/>
        <s v="0.803687002486199"/>
        <s v="0.804139297487786"/>
        <s v="0.805260588311553"/>
        <s v="0.805561828096527"/>
        <s v="0.806046514888568"/>
        <s v="0.806890836629278"/>
        <s v="0.806891250570207"/>
        <s v="0.80729573974776"/>
        <s v="0.807571456056624"/>
        <s v="0.807607570411327"/>
        <s v="0.807953008590067"/>
        <s v="0.80950786383984"/>
        <s v="0.809912117023538"/>
        <s v="0.810076474750884"/>
        <s v="0.810159715111097"/>
        <s v="0.810598714972177"/>
        <s v="0.811105521934861"/>
        <s v="0.812621839272376"/>
        <s v="0.813596652410498"/>
        <s v="0.814565698695467"/>
        <s v="0.81462843720326"/>
        <s v="0.815049894505415"/>
        <s v="0.815695938639181"/>
        <s v="0.815894115165447"/>
        <s v="0.816121039810927"/>
        <s v="0.816699380520649"/>
        <s v="0.816957823734545"/>
        <s v="0.817194932083771"/>
        <s v="0.818049753249638"/>
        <s v="0.818791297935141"/>
        <s v="0.819847570441968"/>
        <s v="0.820751311832147"/>
        <s v="0.821117842041597"/>
        <s v="0.822830855389814"/>
        <s v="0.823360173771529"/>
        <s v="0.823706013276623"/>
        <s v="0.824477758716751"/>
        <s v="0.824592700886636"/>
        <s v="0.825012225001075"/>
        <s v="0.825776957802154"/>
        <s v="0.827454822458519"/>
        <s v="0.827509850751495"/>
        <s v="0.82980682705634"/>
        <s v="0.829890075017547"/>
        <s v="0.82994653518334"/>
        <s v="0.830263210819021"/>
        <s v="0.830854361712322"/>
        <s v="0.830919533403684"/>
        <s v="0.831761664551784"/>
        <s v="0.832108890103939"/>
        <s v="0.833431732194744"/>
        <s v="0.835316296554357"/>
        <s v="0.835355469609308"/>
        <s v="0.835406005576953"/>
        <s v="0.835935514213819"/>
        <s v="0.835951297334688"/>
        <s v="0.836425216293448"/>
        <s v="0.837203214868374"/>
        <s v="0.837985921025406"/>
        <s v="0.838038939665945"/>
        <s v="0.840704902188587"/>
        <s v="0.841029450160369"/>
        <s v="0.841545341818927"/>
        <s v="0.841973470705851"/>
        <s v="0.842120210712924"/>
        <s v="0.842185556129809"/>
        <s v="0.842622326989838"/>
        <s v="0.843996482821046"/>
        <s v="0.844005707274844"/>
        <s v="0.8444734215823"/>
        <s v="0.84586536562794"/>
        <s v="0.845913946571664"/>
        <s v="0.846809143750926"/>
        <s v="0.847421755630085"/>
        <s v="0.847498875337631"/>
        <s v="0.849433307109511"/>
        <s v="0.84981538528988"/>
        <s v="0.849945221092892"/>
        <s v="0.8500925690505"/>
        <s v="0.850646210739926"/>
        <s v="0.851818368115462"/>
        <s v="0.853572729919127"/>
        <s v="0.853679203269701"/>
        <s v="0.854656273583476"/>
        <s v="0.855564359768741"/>
        <s v="0.856078282361843"/>
        <s v="0.857107894931075"/>
        <s v="0.857160695878342"/>
        <s v="0.857445339448521"/>
        <s v="0.859529446757676"/>
        <s v="0.860400784061048"/>
        <s v="0.860401709101514"/>
        <s v="0.860403170093818"/>
        <s v="0.860403609298981"/>
        <s v="0.860507303447248"/>
        <s v="0.860855037855682"/>
        <s v="0.863231078564298"/>
        <s v="0.863772495557656"/>
        <s v="0.864690755362477"/>
        <s v="0.865974702257775"/>
        <s v="0.866278169984865"/>
        <s v="0.867037737337971"/>
        <s v="0.867300424342147"/>
        <s v="0.867440847875947"/>
        <s v="0.867928677900941"/>
        <s v="0.868246102111982"/>
        <s v="0.868248306892002"/>
        <s v="0.868885710553982"/>
        <s v="0.869770317681438"/>
        <s v="0.870063014450073"/>
        <s v="0.870470046479435"/>
        <s v="0.871168333269695"/>
        <s v="0.871825325457655"/>
        <s v="0.873242139305193"/>
        <s v="0.875496629339645"/>
        <s v="0.876438080113896"/>
        <s v="0.87644964574163"/>
        <s v="0.876695379360068"/>
        <s v="0.876825516717714"/>
        <s v="0.876966320803129"/>
        <s v="0.878048231040001"/>
        <s v="0.879148700630038"/>
        <s v="0.879438212814306"/>
        <s v="0.879916056870388"/>
        <s v="0.881284757949754"/>
        <s v="0.881503304667425"/>
        <s v="0.881919812842232"/>
        <s v="0.882164685122587"/>
        <s v="0.882245457333547"/>
        <s v="0.883907871483322"/>
        <s v="0.885333013864705"/>
        <s v="0.885883907930353"/>
        <s v="0.886850268356904"/>
        <s v="0.887063068124803"/>
        <s v="0.889414700980318"/>
        <s v="0.890124768214667"/>
        <s v="0.890287115513468"/>
        <s v="0.891601412470559"/>
        <s v="0.891664910279075"/>
        <s v="0.891764101224799"/>
        <s v="0.893409018480332"/>
        <s v="0.893431774850887"/>
        <s v="0.894883567893276"/>
        <s v="0.897175102499645"/>
        <s v="0.898204579544819"/>
        <s v="0.898341630621127"/>
        <s v="0.900232315796993"/>
        <s v="0.900610823959969"/>
        <s v="0.901140160684604"/>
        <s v="0.901214838914701"/>
        <s v="0.901566934341195"/>
        <s v="0.901758236449138"/>
        <s v="0.903360430736955"/>
        <s v="0.904476183589783"/>
        <s v="0.905125249430236"/>
        <s v="0.905172975906318"/>
        <s v="0.905919551430964"/>
        <s v="0.907094642873921"/>
        <s v="0.90720491215859"/>
        <s v="0.907795730703544"/>
        <s v="0.907797109869056"/>
        <s v="0.909038199534226"/>
        <s v="0.909261349031797"/>
        <s v="0.909578711103343"/>
        <s v="0.909754331044885"/>
        <s v="0.910188041886569"/>
        <s v="0.910296581543094"/>
        <s v="0.91207189499063"/>
        <s v="0.912090102232296"/>
        <s v="0.912299617392275"/>
        <s v="0.913623662922808"/>
        <s v="0.913635486408649"/>
        <s v="0.913999854619279"/>
        <s v="0.914136887185041"/>
        <s v="0.914664239035418"/>
        <s v="0.915514161976036"/>
        <s v="0.915628538636271"/>
        <s v="0.916287770370785"/>
        <s v="0.916446995194484"/>
        <s v="0.91679175558041"/>
        <s v="0.917205976005996"/>
        <s v="0.917889595885597"/>
        <s v="0.918102412307775"/>
        <s v="0.918259552809141"/>
        <s v="0.918316420715536"/>
        <s v="0.918382459146788"/>
        <s v="0.918639325438271"/>
        <s v="0.918717578170836"/>
        <s v="0.919042075795019"/>
        <s v="0.919412400536745"/>
        <s v="0.920310004596752"/>
        <s v="0.92032768016669"/>
        <s v="0.921347793878234"/>
        <s v="0.921793224394841"/>
        <s v="0.922048246774971"/>
        <s v="0.923018097923185"/>
        <s v="0.923130861611439"/>
        <s v="0.923171159917637"/>
        <s v="0.923409696107004"/>
        <s v="0.923651405969968"/>
        <s v="0.924336666555685"/>
        <s v="0.925258817037142"/>
        <s v="0.926129551973309"/>
        <s v="0.926524788433616"/>
        <s v="0.926906198451085"/>
        <s v="0.927175504219731"/>
        <s v="0.928288868287627"/>
        <s v="0.928319805029822"/>
        <s v="0.930002094259625"/>
        <s v="0.930447294341133"/>
        <s v="0.930543085492182"/>
        <s v="0.930906454585026"/>
        <s v="0.932601584835262"/>
        <s v="0.932628554400298"/>
        <s v="0.933148139289381"/>
        <s v="0.933911656783267"/>
        <s v="0.934574269678495"/>
        <s v="0.934603754514046"/>
        <s v="0.936354858578193"/>
        <s v="0.93680582532553"/>
        <s v="0.93693928471352"/>
        <s v="0.93719765063601"/>
        <s v="0.937225668270429"/>
        <s v="0.939777675188482"/>
        <s v="0.939905806758699"/>
        <s v="0.940433830415154"/>
        <s v="0.940801976549561"/>
        <s v="0.940873554843437"/>
        <s v="0.94092093572834"/>
        <s v="0.941427716557939"/>
        <s v="0.942028020729952"/>
        <s v="0.945814683736556"/>
        <s v="0.946027590295958"/>
        <s v="0.947877249240248"/>
        <s v="0.94812732823441"/>
        <s v="0.94857403639482"/>
        <s v="0.948741270355875"/>
        <s v="0.949113912588843"/>
        <s v="0.949394901671501"/>
        <s v="0.949723518512371"/>
        <s v="0.949724225090381"/>
        <s v="0.951512050169399"/>
        <s v="0.951669299393868"/>
        <s v="0.951678012653675"/>
        <s v="0.952583705994551"/>
        <s v="0.95264049318887"/>
        <s v="0.954027361068051"/>
        <s v="0.955060130265885"/>
        <s v="0.955676163494986"/>
        <s v="0.955698592362524"/>
        <s v="0.956412610554461"/>
        <s v="0.956717803139605"/>
        <s v="0.957419525049974"/>
        <s v="0.958061559927548"/>
        <s v="0.95940922644146"/>
        <s v="0.959872982104792"/>
        <s v="0.959997569592253"/>
        <s v="0.960078443309176"/>
        <s v="0.960335655662884"/>
        <s v="0.960658766515277"/>
        <s v="0.961751348881414"/>
        <s v="0.961858203205546"/>
        <s v="0.96212386656146"/>
        <s v="0.963167820476359"/>
        <s v="0.963840491005833"/>
        <s v="0.96398561865896"/>
        <s v="0.964949645236264"/>
        <s v="0.965081992695893"/>
        <s v="0.965850633747289"/>
        <s v="0.966871703809256"/>
        <s v="0.96725070714822"/>
        <s v="0.968339513782005"/>
        <s v="0.969102563886904"/>
        <s v="0.97015583881417"/>
        <s v="0.970297728091771"/>
        <s v="0.970890368819289"/>
        <s v="0.972054357676551"/>
        <s v="0.972226632169367"/>
        <s v="0.972885370819775"/>
        <s v="0.97306564304188"/>
        <s v="0.973313676064308"/>
        <s v="0.97525020001666"/>
        <s v="0.975337341710636"/>
        <s v="0.975517383205694"/>
        <s v="0.97807655137946"/>
        <s v="0.979252777709041"/>
        <s v="0.979892312315097"/>
        <s v="0.981899605521619"/>
        <s v="0.983260925829017"/>
        <s v="0.983354276790287"/>
        <s v="0.984996968123354"/>
        <s v="0.986634891057965"/>
        <s v="0.986680171378029"/>
        <s v="0.986869936494084"/>
        <s v="0.987777819984808"/>
        <s v="0.988240943944458"/>
        <s v="0.988583395219518"/>
        <s v="0.988647510056864"/>
        <s v="0.99021733062724"/>
        <s v="0.990915234623492"/>
        <s v="0.9973384559282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iri Koskinen" refreshedDate="45462.476899652778" createdVersion="8" refreshedVersion="8" minRefreshableVersion="3" recordCount="24" xr:uid="{F592E70E-A785-0D4D-A179-C22DBB683979}">
  <cacheSource type="worksheet">
    <worksheetSource name="CIO_ranges"/>
  </cacheSource>
  <cacheFields count="5">
    <cacheField name="STUDY" numFmtId="0">
      <sharedItems count="6">
        <s v="Study_1_Chen"/>
        <s v="Study_2_Emanuel_1"/>
        <s v="Study_3_Emanuel_2"/>
        <s v="Study_4_Martin_2024"/>
        <s v="Study_5_St_Cyr_2024"/>
        <s v="Study_6_Theobald_2022"/>
      </sharedItems>
    </cacheField>
    <cacheField name="METHOD" numFmtId="0">
      <sharedItems count="4">
        <s v="boot"/>
        <s v="cart"/>
        <s v="independent"/>
        <s v="parametric"/>
      </sharedItems>
    </cacheField>
    <cacheField name="MIN_CI_OVERLAP" numFmtId="0">
      <sharedItems containsSemiMixedTypes="0" containsString="0" containsNumber="1" minValue="-2.9179118084651998" maxValue="0.82750985075149497"/>
    </cacheField>
    <cacheField name="MAX_CI_OVERLAP" numFmtId="0">
      <sharedItems containsSemiMixedTypes="0" containsString="0" containsNumber="1" minValue="0.53884042456812298" maxValue="0.99733845592829296"/>
    </cacheField>
    <cacheField name="MEAN_CI_OVERLAP" numFmtId="0">
      <sharedItems containsSemiMixedTypes="0" containsString="0" containsNumber="1" minValue="-0.53271129904814296" maxValue="0.86634141332890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iri Koskinen" refreshedDate="45462.477438657406" createdVersion="8" refreshedVersion="8" minRefreshableVersion="3" recordCount="24" xr:uid="{7A31AF80-BE92-1446-A950-F055513F649A}">
  <cacheSource type="worksheet">
    <worksheetSource name="CIO_results"/>
  </cacheSource>
  <cacheFields count="3">
    <cacheField name="Study" numFmtId="0">
      <sharedItems/>
    </cacheField>
    <cacheField name="Method" numFmtId="0">
      <sharedItems count="4">
        <s v="boot"/>
        <s v="independent"/>
        <s v="parametric"/>
        <s v="cart"/>
      </sharedItems>
    </cacheField>
    <cacheField name="MEAN_CIO" numFmtId="0">
      <sharedItems containsSemiMixedTypes="0" containsString="0" containsNumber="1" minValue="-0.53271129904814296" maxValue="0.86634141332890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iri Koskinen" refreshedDate="45464.525983217594" createdVersion="8" refreshedVersion="8" minRefreshableVersion="3" recordCount="24" xr:uid="{EA0B3187-AA72-AC47-A8CE-E7247F1518FD}">
  <cacheSource type="worksheet">
    <worksheetSource name="MSE_results"/>
  </cacheSource>
  <cacheFields count="3">
    <cacheField name="Study" numFmtId="0">
      <sharedItems count="6">
        <s v="Study_1_Chen"/>
        <s v="Study_2_Emanuel_1"/>
        <s v="Study_3_Emanuel_2"/>
        <s v="Study_4_Martin_2024"/>
        <s v="Study_5_St_Cyr_2024"/>
        <s v="Study_6_Theobald_2022"/>
      </sharedItems>
    </cacheField>
    <cacheField name="Method" numFmtId="0">
      <sharedItems count="4">
        <s v="boot"/>
        <s v="independent"/>
        <s v="parametric"/>
        <s v="cart"/>
      </sharedItems>
    </cacheField>
    <cacheField name="MSE" numFmtId="0">
      <sharedItems containsSemiMixedTypes="0" containsString="0" containsNumber="1" minValue="1.4397900028043399E-3" maxValue="49.719313171398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iri Koskinen" refreshedDate="45468.627967824075" createdVersion="8" refreshedVersion="8" minRefreshableVersion="3" recordCount="868" xr:uid="{A9AC81B7-0BD8-F549-9E04-6D2D2C6D4ECF}">
  <cacheSource type="worksheet">
    <worksheetSource name="CIO_all_estimates__2"/>
  </cacheSource>
  <cacheFields count="3">
    <cacheField name="STUDY" numFmtId="0">
      <sharedItems count="12">
        <s v="Study 1"/>
        <s v="Study 2"/>
        <s v="Study 3"/>
        <s v="Study 4"/>
        <s v="Study 5"/>
        <s v="Study 6"/>
        <s v="Study_1_Chen" u="1"/>
        <s v="Study_2_Emanuel_1" u="1"/>
        <s v="Study_3_Emanuel_2" u="1"/>
        <s v="Study_4_Martin_2024" u="1"/>
        <s v="Study_5_St_Cyr_2024" u="1"/>
        <s v="Study_6_Theobald_2022" u="1"/>
      </sharedItems>
    </cacheField>
    <cacheField name="METHOD" numFmtId="0">
      <sharedItems count="5">
        <s v="Bootstrap"/>
        <s v="Independent"/>
        <s v="Parametric"/>
        <s v="CART"/>
        <s v="boot" u="1"/>
      </sharedItems>
    </cacheField>
    <cacheField name="CIO" numFmtId="0">
      <sharedItems containsString="0" containsBlank="1" containsNumber="1" minValue="-2.9179118084651998" maxValue="0.997338455928292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2"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1"/>
    <x v="0"/>
    <x v="6"/>
  </r>
  <r>
    <x v="0"/>
    <x v="0"/>
    <x v="7"/>
  </r>
  <r>
    <x v="0"/>
    <x v="0"/>
    <x v="8"/>
  </r>
  <r>
    <x v="0"/>
    <x v="0"/>
    <x v="9"/>
  </r>
  <r>
    <x v="0"/>
    <x v="0"/>
    <x v="10"/>
  </r>
  <r>
    <x v="0"/>
    <x v="0"/>
    <x v="11"/>
  </r>
  <r>
    <x v="0"/>
    <x v="0"/>
    <x v="12"/>
  </r>
  <r>
    <x v="0"/>
    <x v="0"/>
    <x v="13"/>
  </r>
  <r>
    <x v="0"/>
    <x v="0"/>
    <x v="14"/>
  </r>
  <r>
    <x v="0"/>
    <x v="0"/>
    <x v="15"/>
  </r>
  <r>
    <x v="0"/>
    <x v="0"/>
    <x v="16"/>
  </r>
  <r>
    <x v="0"/>
    <x v="0"/>
    <x v="17"/>
  </r>
  <r>
    <x v="0"/>
    <x v="0"/>
    <x v="18"/>
  </r>
  <r>
    <x v="2"/>
    <x v="0"/>
    <x v="19"/>
  </r>
  <r>
    <x v="0"/>
    <x v="0"/>
    <x v="20"/>
  </r>
  <r>
    <x v="0"/>
    <x v="0"/>
    <x v="21"/>
  </r>
  <r>
    <x v="0"/>
    <x v="0"/>
    <x v="22"/>
  </r>
  <r>
    <x v="0"/>
    <x v="0"/>
    <x v="23"/>
  </r>
  <r>
    <x v="3"/>
    <x v="0"/>
    <x v="24"/>
  </r>
  <r>
    <x v="1"/>
    <x v="1"/>
    <x v="25"/>
  </r>
  <r>
    <x v="3"/>
    <x v="0"/>
    <x v="26"/>
  </r>
  <r>
    <x v="0"/>
    <x v="0"/>
    <x v="27"/>
  </r>
  <r>
    <x v="1"/>
    <x v="0"/>
    <x v="28"/>
  </r>
  <r>
    <x v="0"/>
    <x v="0"/>
    <x v="29"/>
  </r>
  <r>
    <x v="0"/>
    <x v="0"/>
    <x v="30"/>
  </r>
  <r>
    <x v="0"/>
    <x v="0"/>
    <x v="31"/>
  </r>
  <r>
    <x v="0"/>
    <x v="0"/>
    <x v="32"/>
  </r>
  <r>
    <x v="0"/>
    <x v="0"/>
    <x v="33"/>
  </r>
  <r>
    <x v="0"/>
    <x v="0"/>
    <x v="34"/>
  </r>
  <r>
    <x v="0"/>
    <x v="0"/>
    <x v="35"/>
  </r>
  <r>
    <x v="0"/>
    <x v="0"/>
    <x v="36"/>
  </r>
  <r>
    <x v="1"/>
    <x v="0"/>
    <x v="37"/>
  </r>
  <r>
    <x v="1"/>
    <x v="1"/>
    <x v="38"/>
  </r>
  <r>
    <x v="4"/>
    <x v="2"/>
    <x v="39"/>
  </r>
  <r>
    <x v="0"/>
    <x v="0"/>
    <x v="40"/>
  </r>
  <r>
    <x v="1"/>
    <x v="2"/>
    <x v="41"/>
  </r>
  <r>
    <x v="0"/>
    <x v="0"/>
    <x v="42"/>
  </r>
  <r>
    <x v="0"/>
    <x v="0"/>
    <x v="43"/>
  </r>
  <r>
    <x v="0"/>
    <x v="0"/>
    <x v="44"/>
  </r>
  <r>
    <x v="0"/>
    <x v="0"/>
    <x v="45"/>
  </r>
  <r>
    <x v="0"/>
    <x v="0"/>
    <x v="46"/>
  </r>
  <r>
    <x v="0"/>
    <x v="0"/>
    <x v="47"/>
  </r>
  <r>
    <x v="0"/>
    <x v="0"/>
    <x v="48"/>
  </r>
  <r>
    <x v="0"/>
    <x v="0"/>
    <x v="49"/>
  </r>
  <r>
    <x v="0"/>
    <x v="0"/>
    <x v="50"/>
  </r>
  <r>
    <x v="0"/>
    <x v="0"/>
    <x v="51"/>
  </r>
  <r>
    <x v="4"/>
    <x v="2"/>
    <x v="52"/>
  </r>
  <r>
    <x v="0"/>
    <x v="0"/>
    <x v="53"/>
  </r>
  <r>
    <x v="1"/>
    <x v="2"/>
    <x v="54"/>
  </r>
  <r>
    <x v="1"/>
    <x v="0"/>
    <x v="55"/>
  </r>
  <r>
    <x v="0"/>
    <x v="0"/>
    <x v="56"/>
  </r>
  <r>
    <x v="1"/>
    <x v="0"/>
    <x v="57"/>
  </r>
  <r>
    <x v="1"/>
    <x v="0"/>
    <x v="58"/>
  </r>
  <r>
    <x v="1"/>
    <x v="0"/>
    <x v="59"/>
  </r>
  <r>
    <x v="4"/>
    <x v="2"/>
    <x v="60"/>
  </r>
  <r>
    <x v="1"/>
    <x v="0"/>
    <x v="61"/>
  </r>
  <r>
    <x v="1"/>
    <x v="0"/>
    <x v="62"/>
  </r>
  <r>
    <x v="0"/>
    <x v="0"/>
    <x v="63"/>
  </r>
  <r>
    <x v="0"/>
    <x v="0"/>
    <x v="64"/>
  </r>
  <r>
    <x v="0"/>
    <x v="0"/>
    <x v="65"/>
  </r>
  <r>
    <x v="3"/>
    <x v="0"/>
    <x v="66"/>
  </r>
  <r>
    <x v="0"/>
    <x v="0"/>
    <x v="67"/>
  </r>
  <r>
    <x v="0"/>
    <x v="0"/>
    <x v="68"/>
  </r>
  <r>
    <x v="3"/>
    <x v="2"/>
    <x v="69"/>
  </r>
  <r>
    <x v="1"/>
    <x v="1"/>
    <x v="70"/>
  </r>
  <r>
    <x v="4"/>
    <x v="0"/>
    <x v="71"/>
  </r>
  <r>
    <x v="4"/>
    <x v="0"/>
    <x v="72"/>
  </r>
  <r>
    <x v="3"/>
    <x v="2"/>
    <x v="73"/>
  </r>
  <r>
    <x v="5"/>
    <x v="0"/>
    <x v="74"/>
  </r>
  <r>
    <x v="1"/>
    <x v="1"/>
    <x v="75"/>
  </r>
  <r>
    <x v="3"/>
    <x v="0"/>
    <x v="76"/>
  </r>
  <r>
    <x v="0"/>
    <x v="0"/>
    <x v="77"/>
  </r>
  <r>
    <x v="3"/>
    <x v="2"/>
    <x v="78"/>
  </r>
  <r>
    <x v="0"/>
    <x v="0"/>
    <x v="79"/>
  </r>
  <r>
    <x v="0"/>
    <x v="0"/>
    <x v="80"/>
  </r>
  <r>
    <x v="0"/>
    <x v="0"/>
    <x v="81"/>
  </r>
  <r>
    <x v="0"/>
    <x v="0"/>
    <x v="82"/>
  </r>
  <r>
    <x v="0"/>
    <x v="0"/>
    <x v="83"/>
  </r>
  <r>
    <x v="0"/>
    <x v="0"/>
    <x v="84"/>
  </r>
  <r>
    <x v="0"/>
    <x v="0"/>
    <x v="85"/>
  </r>
  <r>
    <x v="0"/>
    <x v="0"/>
    <x v="86"/>
  </r>
  <r>
    <x v="0"/>
    <x v="0"/>
    <x v="87"/>
  </r>
  <r>
    <x v="1"/>
    <x v="2"/>
    <x v="88"/>
  </r>
  <r>
    <x v="0"/>
    <x v="0"/>
    <x v="89"/>
  </r>
  <r>
    <x v="4"/>
    <x v="0"/>
    <x v="90"/>
  </r>
  <r>
    <x v="0"/>
    <x v="0"/>
    <x v="91"/>
  </r>
  <r>
    <x v="0"/>
    <x v="0"/>
    <x v="92"/>
  </r>
  <r>
    <x v="0"/>
    <x v="0"/>
    <x v="93"/>
  </r>
  <r>
    <x v="0"/>
    <x v="0"/>
    <x v="94"/>
  </r>
  <r>
    <x v="1"/>
    <x v="2"/>
    <x v="95"/>
  </r>
  <r>
    <x v="1"/>
    <x v="1"/>
    <x v="96"/>
  </r>
  <r>
    <x v="1"/>
    <x v="2"/>
    <x v="97"/>
  </r>
  <r>
    <x v="0"/>
    <x v="0"/>
    <x v="98"/>
  </r>
  <r>
    <x v="1"/>
    <x v="0"/>
    <x v="99"/>
  </r>
  <r>
    <x v="0"/>
    <x v="0"/>
    <x v="100"/>
  </r>
  <r>
    <x v="0"/>
    <x v="0"/>
    <x v="101"/>
  </r>
  <r>
    <x v="0"/>
    <x v="0"/>
    <x v="102"/>
  </r>
  <r>
    <x v="0"/>
    <x v="0"/>
    <x v="103"/>
  </r>
  <r>
    <x v="0"/>
    <x v="0"/>
    <x v="104"/>
  </r>
  <r>
    <x v="0"/>
    <x v="0"/>
    <x v="105"/>
  </r>
  <r>
    <x v="0"/>
    <x v="0"/>
    <x v="106"/>
  </r>
  <r>
    <x v="0"/>
    <x v="0"/>
    <x v="107"/>
  </r>
  <r>
    <x v="1"/>
    <x v="1"/>
    <x v="108"/>
  </r>
  <r>
    <x v="0"/>
    <x v="0"/>
    <x v="109"/>
  </r>
  <r>
    <x v="4"/>
    <x v="2"/>
    <x v="110"/>
  </r>
  <r>
    <x v="0"/>
    <x v="0"/>
    <x v="111"/>
  </r>
  <r>
    <x v="1"/>
    <x v="3"/>
    <x v="112"/>
  </r>
  <r>
    <x v="5"/>
    <x v="0"/>
    <x v="113"/>
  </r>
  <r>
    <x v="3"/>
    <x v="1"/>
    <x v="114"/>
  </r>
  <r>
    <x v="0"/>
    <x v="0"/>
    <x v="115"/>
  </r>
  <r>
    <x v="3"/>
    <x v="2"/>
    <x v="116"/>
  </r>
  <r>
    <x v="3"/>
    <x v="2"/>
    <x v="117"/>
  </r>
  <r>
    <x v="0"/>
    <x v="1"/>
    <x v="118"/>
  </r>
  <r>
    <x v="0"/>
    <x v="1"/>
    <x v="119"/>
  </r>
  <r>
    <x v="3"/>
    <x v="1"/>
    <x v="120"/>
  </r>
  <r>
    <x v="0"/>
    <x v="3"/>
    <x v="121"/>
  </r>
  <r>
    <x v="0"/>
    <x v="3"/>
    <x v="122"/>
  </r>
  <r>
    <x v="5"/>
    <x v="0"/>
    <x v="123"/>
  </r>
  <r>
    <x v="3"/>
    <x v="3"/>
    <x v="124"/>
  </r>
  <r>
    <x v="5"/>
    <x v="0"/>
    <x v="125"/>
  </r>
  <r>
    <x v="0"/>
    <x v="3"/>
    <x v="126"/>
  </r>
  <r>
    <x v="0"/>
    <x v="3"/>
    <x v="127"/>
  </r>
  <r>
    <x v="5"/>
    <x v="1"/>
    <x v="128"/>
  </r>
  <r>
    <x v="3"/>
    <x v="0"/>
    <x v="129"/>
  </r>
  <r>
    <x v="0"/>
    <x v="0"/>
    <x v="130"/>
  </r>
  <r>
    <x v="0"/>
    <x v="3"/>
    <x v="131"/>
  </r>
  <r>
    <x v="1"/>
    <x v="0"/>
    <x v="132"/>
  </r>
  <r>
    <x v="3"/>
    <x v="0"/>
    <x v="133"/>
  </r>
  <r>
    <x v="1"/>
    <x v="3"/>
    <x v="134"/>
  </r>
  <r>
    <x v="0"/>
    <x v="1"/>
    <x v="135"/>
  </r>
  <r>
    <x v="5"/>
    <x v="1"/>
    <x v="136"/>
  </r>
  <r>
    <x v="0"/>
    <x v="3"/>
    <x v="137"/>
  </r>
  <r>
    <x v="4"/>
    <x v="2"/>
    <x v="138"/>
  </r>
  <r>
    <x v="4"/>
    <x v="2"/>
    <x v="139"/>
  </r>
  <r>
    <x v="3"/>
    <x v="1"/>
    <x v="140"/>
  </r>
  <r>
    <x v="0"/>
    <x v="0"/>
    <x v="141"/>
  </r>
  <r>
    <x v="0"/>
    <x v="3"/>
    <x v="142"/>
  </r>
  <r>
    <x v="1"/>
    <x v="3"/>
    <x v="143"/>
  </r>
  <r>
    <x v="4"/>
    <x v="1"/>
    <x v="144"/>
  </r>
  <r>
    <x v="0"/>
    <x v="1"/>
    <x v="145"/>
  </r>
  <r>
    <x v="0"/>
    <x v="3"/>
    <x v="146"/>
  </r>
  <r>
    <x v="0"/>
    <x v="0"/>
    <x v="147"/>
  </r>
  <r>
    <x v="0"/>
    <x v="1"/>
    <x v="148"/>
  </r>
  <r>
    <x v="1"/>
    <x v="3"/>
    <x v="149"/>
  </r>
  <r>
    <x v="1"/>
    <x v="3"/>
    <x v="150"/>
  </r>
  <r>
    <x v="0"/>
    <x v="0"/>
    <x v="151"/>
  </r>
  <r>
    <x v="1"/>
    <x v="1"/>
    <x v="152"/>
  </r>
  <r>
    <x v="0"/>
    <x v="0"/>
    <x v="153"/>
  </r>
  <r>
    <x v="0"/>
    <x v="1"/>
    <x v="154"/>
  </r>
  <r>
    <x v="0"/>
    <x v="1"/>
    <x v="155"/>
  </r>
  <r>
    <x v="5"/>
    <x v="0"/>
    <x v="156"/>
  </r>
  <r>
    <x v="0"/>
    <x v="1"/>
    <x v="157"/>
  </r>
  <r>
    <x v="4"/>
    <x v="2"/>
    <x v="158"/>
  </r>
  <r>
    <x v="0"/>
    <x v="1"/>
    <x v="159"/>
  </r>
  <r>
    <x v="3"/>
    <x v="3"/>
    <x v="160"/>
  </r>
  <r>
    <x v="0"/>
    <x v="1"/>
    <x v="161"/>
  </r>
  <r>
    <x v="0"/>
    <x v="1"/>
    <x v="162"/>
  </r>
  <r>
    <x v="0"/>
    <x v="1"/>
    <x v="163"/>
  </r>
  <r>
    <x v="0"/>
    <x v="1"/>
    <x v="164"/>
  </r>
  <r>
    <x v="1"/>
    <x v="2"/>
    <x v="165"/>
  </r>
  <r>
    <x v="0"/>
    <x v="0"/>
    <x v="166"/>
  </r>
  <r>
    <x v="5"/>
    <x v="2"/>
    <x v="167"/>
  </r>
  <r>
    <x v="0"/>
    <x v="0"/>
    <x v="168"/>
  </r>
  <r>
    <x v="0"/>
    <x v="0"/>
    <x v="169"/>
  </r>
  <r>
    <x v="0"/>
    <x v="1"/>
    <x v="170"/>
  </r>
  <r>
    <x v="0"/>
    <x v="1"/>
    <x v="171"/>
  </r>
  <r>
    <x v="1"/>
    <x v="2"/>
    <x v="172"/>
  </r>
  <r>
    <x v="2"/>
    <x v="0"/>
    <x v="173"/>
  </r>
  <r>
    <x v="0"/>
    <x v="1"/>
    <x v="174"/>
  </r>
  <r>
    <x v="0"/>
    <x v="1"/>
    <x v="175"/>
  </r>
  <r>
    <x v="0"/>
    <x v="1"/>
    <x v="176"/>
  </r>
  <r>
    <x v="0"/>
    <x v="1"/>
    <x v="177"/>
  </r>
  <r>
    <x v="0"/>
    <x v="0"/>
    <x v="178"/>
  </r>
  <r>
    <x v="0"/>
    <x v="0"/>
    <x v="179"/>
  </r>
  <r>
    <x v="0"/>
    <x v="1"/>
    <x v="180"/>
  </r>
  <r>
    <x v="0"/>
    <x v="0"/>
    <x v="181"/>
  </r>
  <r>
    <x v="0"/>
    <x v="0"/>
    <x v="182"/>
  </r>
  <r>
    <x v="5"/>
    <x v="0"/>
    <x v="183"/>
  </r>
  <r>
    <x v="1"/>
    <x v="3"/>
    <x v="184"/>
  </r>
  <r>
    <x v="0"/>
    <x v="0"/>
    <x v="185"/>
  </r>
  <r>
    <x v="0"/>
    <x v="1"/>
    <x v="186"/>
  </r>
  <r>
    <x v="0"/>
    <x v="1"/>
    <x v="187"/>
  </r>
  <r>
    <x v="5"/>
    <x v="1"/>
    <x v="188"/>
  </r>
  <r>
    <x v="0"/>
    <x v="1"/>
    <x v="189"/>
  </r>
  <r>
    <x v="0"/>
    <x v="0"/>
    <x v="190"/>
  </r>
  <r>
    <x v="1"/>
    <x v="0"/>
    <x v="191"/>
  </r>
  <r>
    <x v="4"/>
    <x v="2"/>
    <x v="192"/>
  </r>
  <r>
    <x v="0"/>
    <x v="1"/>
    <x v="193"/>
  </r>
  <r>
    <x v="0"/>
    <x v="0"/>
    <x v="194"/>
  </r>
  <r>
    <x v="5"/>
    <x v="0"/>
    <x v="195"/>
  </r>
  <r>
    <x v="0"/>
    <x v="1"/>
    <x v="196"/>
  </r>
  <r>
    <x v="5"/>
    <x v="1"/>
    <x v="197"/>
  </r>
  <r>
    <x v="1"/>
    <x v="2"/>
    <x v="198"/>
  </r>
  <r>
    <x v="5"/>
    <x v="0"/>
    <x v="199"/>
  </r>
  <r>
    <x v="4"/>
    <x v="1"/>
    <x v="200"/>
  </r>
  <r>
    <x v="5"/>
    <x v="2"/>
    <x v="201"/>
  </r>
  <r>
    <x v="0"/>
    <x v="1"/>
    <x v="202"/>
  </r>
  <r>
    <x v="0"/>
    <x v="3"/>
    <x v="203"/>
  </r>
  <r>
    <x v="0"/>
    <x v="1"/>
    <x v="204"/>
  </r>
  <r>
    <x v="0"/>
    <x v="3"/>
    <x v="205"/>
  </r>
  <r>
    <x v="3"/>
    <x v="1"/>
    <x v="206"/>
  </r>
  <r>
    <x v="0"/>
    <x v="2"/>
    <x v="207"/>
  </r>
  <r>
    <x v="0"/>
    <x v="1"/>
    <x v="208"/>
  </r>
  <r>
    <x v="0"/>
    <x v="0"/>
    <x v="209"/>
  </r>
  <r>
    <x v="1"/>
    <x v="3"/>
    <x v="210"/>
  </r>
  <r>
    <x v="0"/>
    <x v="3"/>
    <x v="211"/>
  </r>
  <r>
    <x v="1"/>
    <x v="2"/>
    <x v="212"/>
  </r>
  <r>
    <x v="0"/>
    <x v="1"/>
    <x v="213"/>
  </r>
  <r>
    <x v="1"/>
    <x v="2"/>
    <x v="214"/>
  </r>
  <r>
    <x v="5"/>
    <x v="0"/>
    <x v="215"/>
  </r>
  <r>
    <x v="5"/>
    <x v="2"/>
    <x v="216"/>
  </r>
  <r>
    <x v="0"/>
    <x v="2"/>
    <x v="217"/>
  </r>
  <r>
    <x v="0"/>
    <x v="3"/>
    <x v="218"/>
  </r>
  <r>
    <x v="0"/>
    <x v="2"/>
    <x v="219"/>
  </r>
  <r>
    <x v="0"/>
    <x v="0"/>
    <x v="220"/>
  </r>
  <r>
    <x v="0"/>
    <x v="0"/>
    <x v="221"/>
  </r>
  <r>
    <x v="0"/>
    <x v="1"/>
    <x v="222"/>
  </r>
  <r>
    <x v="0"/>
    <x v="1"/>
    <x v="223"/>
  </r>
  <r>
    <x v="4"/>
    <x v="0"/>
    <x v="224"/>
  </r>
  <r>
    <x v="5"/>
    <x v="2"/>
    <x v="225"/>
  </r>
  <r>
    <x v="0"/>
    <x v="2"/>
    <x v="226"/>
  </r>
  <r>
    <x v="0"/>
    <x v="1"/>
    <x v="227"/>
  </r>
  <r>
    <x v="5"/>
    <x v="3"/>
    <x v="228"/>
  </r>
  <r>
    <x v="5"/>
    <x v="1"/>
    <x v="229"/>
  </r>
  <r>
    <x v="3"/>
    <x v="0"/>
    <x v="230"/>
  </r>
  <r>
    <x v="0"/>
    <x v="1"/>
    <x v="231"/>
  </r>
  <r>
    <x v="1"/>
    <x v="3"/>
    <x v="232"/>
  </r>
  <r>
    <x v="0"/>
    <x v="2"/>
    <x v="233"/>
  </r>
  <r>
    <x v="0"/>
    <x v="2"/>
    <x v="234"/>
  </r>
  <r>
    <x v="1"/>
    <x v="1"/>
    <x v="235"/>
  </r>
  <r>
    <x v="0"/>
    <x v="0"/>
    <x v="236"/>
  </r>
  <r>
    <x v="2"/>
    <x v="2"/>
    <x v="237"/>
  </r>
  <r>
    <x v="0"/>
    <x v="1"/>
    <x v="238"/>
  </r>
  <r>
    <x v="5"/>
    <x v="2"/>
    <x v="239"/>
  </r>
  <r>
    <x v="0"/>
    <x v="1"/>
    <x v="240"/>
  </r>
  <r>
    <x v="0"/>
    <x v="2"/>
    <x v="241"/>
  </r>
  <r>
    <x v="0"/>
    <x v="2"/>
    <x v="242"/>
  </r>
  <r>
    <x v="0"/>
    <x v="2"/>
    <x v="243"/>
  </r>
  <r>
    <x v="0"/>
    <x v="2"/>
    <x v="244"/>
  </r>
  <r>
    <x v="0"/>
    <x v="2"/>
    <x v="245"/>
  </r>
  <r>
    <x v="3"/>
    <x v="0"/>
    <x v="246"/>
  </r>
  <r>
    <x v="0"/>
    <x v="2"/>
    <x v="247"/>
  </r>
  <r>
    <x v="0"/>
    <x v="2"/>
    <x v="248"/>
  </r>
  <r>
    <x v="0"/>
    <x v="2"/>
    <x v="249"/>
  </r>
  <r>
    <x v="0"/>
    <x v="2"/>
    <x v="250"/>
  </r>
  <r>
    <x v="0"/>
    <x v="0"/>
    <x v="251"/>
  </r>
  <r>
    <x v="4"/>
    <x v="3"/>
    <x v="252"/>
  </r>
  <r>
    <x v="0"/>
    <x v="1"/>
    <x v="253"/>
  </r>
  <r>
    <x v="0"/>
    <x v="0"/>
    <x v="254"/>
  </r>
  <r>
    <x v="0"/>
    <x v="1"/>
    <x v="255"/>
  </r>
  <r>
    <x v="0"/>
    <x v="1"/>
    <x v="256"/>
  </r>
  <r>
    <x v="3"/>
    <x v="3"/>
    <x v="257"/>
  </r>
  <r>
    <x v="3"/>
    <x v="1"/>
    <x v="258"/>
  </r>
  <r>
    <x v="3"/>
    <x v="0"/>
    <x v="259"/>
  </r>
  <r>
    <x v="4"/>
    <x v="0"/>
    <x v="260"/>
  </r>
  <r>
    <x v="0"/>
    <x v="2"/>
    <x v="261"/>
  </r>
  <r>
    <x v="4"/>
    <x v="0"/>
    <x v="262"/>
  </r>
  <r>
    <x v="0"/>
    <x v="2"/>
    <x v="263"/>
  </r>
  <r>
    <x v="0"/>
    <x v="2"/>
    <x v="264"/>
  </r>
  <r>
    <x v="0"/>
    <x v="2"/>
    <x v="265"/>
  </r>
  <r>
    <x v="4"/>
    <x v="0"/>
    <x v="266"/>
  </r>
  <r>
    <x v="0"/>
    <x v="2"/>
    <x v="267"/>
  </r>
  <r>
    <x v="4"/>
    <x v="0"/>
    <x v="268"/>
  </r>
  <r>
    <x v="0"/>
    <x v="1"/>
    <x v="269"/>
  </r>
  <r>
    <x v="0"/>
    <x v="3"/>
    <x v="270"/>
  </r>
  <r>
    <x v="0"/>
    <x v="2"/>
    <x v="271"/>
  </r>
  <r>
    <x v="5"/>
    <x v="3"/>
    <x v="272"/>
  </r>
  <r>
    <x v="0"/>
    <x v="1"/>
    <x v="273"/>
  </r>
  <r>
    <x v="5"/>
    <x v="2"/>
    <x v="274"/>
  </r>
  <r>
    <x v="0"/>
    <x v="2"/>
    <x v="275"/>
  </r>
  <r>
    <x v="0"/>
    <x v="1"/>
    <x v="276"/>
  </r>
  <r>
    <x v="0"/>
    <x v="2"/>
    <x v="277"/>
  </r>
  <r>
    <x v="0"/>
    <x v="3"/>
    <x v="278"/>
  </r>
  <r>
    <x v="0"/>
    <x v="1"/>
    <x v="279"/>
  </r>
  <r>
    <x v="1"/>
    <x v="0"/>
    <x v="280"/>
  </r>
  <r>
    <x v="0"/>
    <x v="1"/>
    <x v="281"/>
  </r>
  <r>
    <x v="5"/>
    <x v="3"/>
    <x v="282"/>
  </r>
  <r>
    <x v="0"/>
    <x v="1"/>
    <x v="283"/>
  </r>
  <r>
    <x v="0"/>
    <x v="0"/>
    <x v="284"/>
  </r>
  <r>
    <x v="0"/>
    <x v="0"/>
    <x v="285"/>
  </r>
  <r>
    <x v="0"/>
    <x v="2"/>
    <x v="286"/>
  </r>
  <r>
    <x v="0"/>
    <x v="1"/>
    <x v="287"/>
  </r>
  <r>
    <x v="3"/>
    <x v="2"/>
    <x v="288"/>
  </r>
  <r>
    <x v="0"/>
    <x v="3"/>
    <x v="289"/>
  </r>
  <r>
    <x v="0"/>
    <x v="2"/>
    <x v="290"/>
  </r>
  <r>
    <x v="0"/>
    <x v="3"/>
    <x v="291"/>
  </r>
  <r>
    <x v="0"/>
    <x v="3"/>
    <x v="292"/>
  </r>
  <r>
    <x v="0"/>
    <x v="1"/>
    <x v="293"/>
  </r>
  <r>
    <x v="0"/>
    <x v="1"/>
    <x v="294"/>
  </r>
  <r>
    <x v="1"/>
    <x v="0"/>
    <x v="295"/>
  </r>
  <r>
    <x v="4"/>
    <x v="1"/>
    <x v="296"/>
  </r>
  <r>
    <x v="3"/>
    <x v="2"/>
    <x v="297"/>
  </r>
  <r>
    <x v="5"/>
    <x v="2"/>
    <x v="298"/>
  </r>
  <r>
    <x v="0"/>
    <x v="1"/>
    <x v="299"/>
  </r>
  <r>
    <x v="0"/>
    <x v="2"/>
    <x v="300"/>
  </r>
  <r>
    <x v="4"/>
    <x v="0"/>
    <x v="301"/>
  </r>
  <r>
    <x v="0"/>
    <x v="2"/>
    <x v="302"/>
  </r>
  <r>
    <x v="0"/>
    <x v="1"/>
    <x v="303"/>
  </r>
  <r>
    <x v="3"/>
    <x v="0"/>
    <x v="304"/>
  </r>
  <r>
    <x v="0"/>
    <x v="1"/>
    <x v="305"/>
  </r>
  <r>
    <x v="0"/>
    <x v="1"/>
    <x v="306"/>
  </r>
  <r>
    <x v="3"/>
    <x v="2"/>
    <x v="307"/>
  </r>
  <r>
    <x v="1"/>
    <x v="2"/>
    <x v="308"/>
  </r>
  <r>
    <x v="0"/>
    <x v="0"/>
    <x v="309"/>
  </r>
  <r>
    <x v="0"/>
    <x v="2"/>
    <x v="310"/>
  </r>
  <r>
    <x v="0"/>
    <x v="1"/>
    <x v="311"/>
  </r>
  <r>
    <x v="0"/>
    <x v="1"/>
    <x v="312"/>
  </r>
  <r>
    <x v="0"/>
    <x v="1"/>
    <x v="313"/>
  </r>
  <r>
    <x v="5"/>
    <x v="3"/>
    <x v="314"/>
  </r>
  <r>
    <x v="0"/>
    <x v="1"/>
    <x v="315"/>
  </r>
  <r>
    <x v="0"/>
    <x v="2"/>
    <x v="316"/>
  </r>
  <r>
    <x v="0"/>
    <x v="1"/>
    <x v="317"/>
  </r>
  <r>
    <x v="0"/>
    <x v="1"/>
    <x v="318"/>
  </r>
  <r>
    <x v="0"/>
    <x v="3"/>
    <x v="319"/>
  </r>
  <r>
    <x v="0"/>
    <x v="0"/>
    <x v="320"/>
  </r>
  <r>
    <x v="0"/>
    <x v="0"/>
    <x v="321"/>
  </r>
  <r>
    <x v="4"/>
    <x v="2"/>
    <x v="322"/>
  </r>
  <r>
    <x v="3"/>
    <x v="1"/>
    <x v="323"/>
  </r>
  <r>
    <x v="5"/>
    <x v="1"/>
    <x v="324"/>
  </r>
  <r>
    <x v="0"/>
    <x v="1"/>
    <x v="325"/>
  </r>
  <r>
    <x v="4"/>
    <x v="1"/>
    <x v="326"/>
  </r>
  <r>
    <x v="0"/>
    <x v="0"/>
    <x v="327"/>
  </r>
  <r>
    <x v="0"/>
    <x v="2"/>
    <x v="328"/>
  </r>
  <r>
    <x v="0"/>
    <x v="2"/>
    <x v="329"/>
  </r>
  <r>
    <x v="0"/>
    <x v="1"/>
    <x v="330"/>
  </r>
  <r>
    <x v="0"/>
    <x v="1"/>
    <x v="331"/>
  </r>
  <r>
    <x v="4"/>
    <x v="3"/>
    <x v="332"/>
  </r>
  <r>
    <x v="0"/>
    <x v="1"/>
    <x v="333"/>
  </r>
  <r>
    <x v="0"/>
    <x v="3"/>
    <x v="334"/>
  </r>
  <r>
    <x v="0"/>
    <x v="1"/>
    <x v="335"/>
  </r>
  <r>
    <x v="0"/>
    <x v="1"/>
    <x v="336"/>
  </r>
  <r>
    <x v="5"/>
    <x v="1"/>
    <x v="337"/>
  </r>
  <r>
    <x v="0"/>
    <x v="2"/>
    <x v="338"/>
  </r>
  <r>
    <x v="0"/>
    <x v="0"/>
    <x v="339"/>
  </r>
  <r>
    <x v="0"/>
    <x v="0"/>
    <x v="340"/>
  </r>
  <r>
    <x v="0"/>
    <x v="0"/>
    <x v="341"/>
  </r>
  <r>
    <x v="0"/>
    <x v="1"/>
    <x v="342"/>
  </r>
  <r>
    <x v="0"/>
    <x v="2"/>
    <x v="343"/>
  </r>
  <r>
    <x v="4"/>
    <x v="0"/>
    <x v="344"/>
  </r>
  <r>
    <x v="0"/>
    <x v="3"/>
    <x v="345"/>
  </r>
  <r>
    <x v="0"/>
    <x v="0"/>
    <x v="346"/>
  </r>
  <r>
    <x v="0"/>
    <x v="1"/>
    <x v="347"/>
  </r>
  <r>
    <x v="0"/>
    <x v="1"/>
    <x v="348"/>
  </r>
  <r>
    <x v="5"/>
    <x v="2"/>
    <x v="349"/>
  </r>
  <r>
    <x v="0"/>
    <x v="2"/>
    <x v="350"/>
  </r>
  <r>
    <x v="5"/>
    <x v="1"/>
    <x v="351"/>
  </r>
  <r>
    <x v="0"/>
    <x v="3"/>
    <x v="352"/>
  </r>
  <r>
    <x v="0"/>
    <x v="1"/>
    <x v="353"/>
  </r>
  <r>
    <x v="0"/>
    <x v="0"/>
    <x v="354"/>
  </r>
  <r>
    <x v="2"/>
    <x v="3"/>
    <x v="355"/>
  </r>
  <r>
    <x v="0"/>
    <x v="0"/>
    <x v="356"/>
  </r>
  <r>
    <x v="5"/>
    <x v="0"/>
    <x v="357"/>
  </r>
  <r>
    <x v="0"/>
    <x v="2"/>
    <x v="358"/>
  </r>
  <r>
    <x v="0"/>
    <x v="3"/>
    <x v="359"/>
  </r>
  <r>
    <x v="0"/>
    <x v="3"/>
    <x v="360"/>
  </r>
  <r>
    <x v="0"/>
    <x v="2"/>
    <x v="361"/>
  </r>
  <r>
    <x v="0"/>
    <x v="2"/>
    <x v="362"/>
  </r>
  <r>
    <x v="0"/>
    <x v="3"/>
    <x v="363"/>
  </r>
  <r>
    <x v="0"/>
    <x v="3"/>
    <x v="364"/>
  </r>
  <r>
    <x v="0"/>
    <x v="3"/>
    <x v="365"/>
  </r>
  <r>
    <x v="1"/>
    <x v="3"/>
    <x v="366"/>
  </r>
  <r>
    <x v="0"/>
    <x v="2"/>
    <x v="367"/>
  </r>
  <r>
    <x v="5"/>
    <x v="0"/>
    <x v="368"/>
  </r>
  <r>
    <x v="1"/>
    <x v="2"/>
    <x v="369"/>
  </r>
  <r>
    <x v="0"/>
    <x v="1"/>
    <x v="370"/>
  </r>
  <r>
    <x v="5"/>
    <x v="2"/>
    <x v="371"/>
  </r>
  <r>
    <x v="0"/>
    <x v="2"/>
    <x v="372"/>
  </r>
  <r>
    <x v="3"/>
    <x v="2"/>
    <x v="373"/>
  </r>
  <r>
    <x v="0"/>
    <x v="3"/>
    <x v="374"/>
  </r>
  <r>
    <x v="0"/>
    <x v="1"/>
    <x v="375"/>
  </r>
  <r>
    <x v="0"/>
    <x v="2"/>
    <x v="376"/>
  </r>
  <r>
    <x v="3"/>
    <x v="2"/>
    <x v="377"/>
  </r>
  <r>
    <x v="5"/>
    <x v="1"/>
    <x v="378"/>
  </r>
  <r>
    <x v="5"/>
    <x v="0"/>
    <x v="379"/>
  </r>
  <r>
    <x v="5"/>
    <x v="1"/>
    <x v="380"/>
  </r>
  <r>
    <x v="0"/>
    <x v="2"/>
    <x v="381"/>
  </r>
  <r>
    <x v="3"/>
    <x v="1"/>
    <x v="382"/>
  </r>
  <r>
    <x v="0"/>
    <x v="3"/>
    <x v="383"/>
  </r>
  <r>
    <x v="0"/>
    <x v="3"/>
    <x v="384"/>
  </r>
  <r>
    <x v="0"/>
    <x v="2"/>
    <x v="385"/>
  </r>
  <r>
    <x v="4"/>
    <x v="3"/>
    <x v="386"/>
  </r>
  <r>
    <x v="1"/>
    <x v="3"/>
    <x v="387"/>
  </r>
  <r>
    <x v="0"/>
    <x v="3"/>
    <x v="388"/>
  </r>
  <r>
    <x v="0"/>
    <x v="3"/>
    <x v="389"/>
  </r>
  <r>
    <x v="0"/>
    <x v="2"/>
    <x v="390"/>
  </r>
  <r>
    <x v="0"/>
    <x v="3"/>
    <x v="391"/>
  </r>
  <r>
    <x v="0"/>
    <x v="2"/>
    <x v="392"/>
  </r>
  <r>
    <x v="5"/>
    <x v="3"/>
    <x v="393"/>
  </r>
  <r>
    <x v="4"/>
    <x v="1"/>
    <x v="394"/>
  </r>
  <r>
    <x v="5"/>
    <x v="2"/>
    <x v="395"/>
  </r>
  <r>
    <x v="0"/>
    <x v="3"/>
    <x v="396"/>
  </r>
  <r>
    <x v="0"/>
    <x v="2"/>
    <x v="397"/>
  </r>
  <r>
    <x v="5"/>
    <x v="3"/>
    <x v="398"/>
  </r>
  <r>
    <x v="4"/>
    <x v="1"/>
    <x v="399"/>
  </r>
  <r>
    <x v="0"/>
    <x v="2"/>
    <x v="400"/>
  </r>
  <r>
    <x v="0"/>
    <x v="1"/>
    <x v="401"/>
  </r>
  <r>
    <x v="0"/>
    <x v="1"/>
    <x v="402"/>
  </r>
  <r>
    <x v="0"/>
    <x v="2"/>
    <x v="403"/>
  </r>
  <r>
    <x v="5"/>
    <x v="1"/>
    <x v="404"/>
  </r>
  <r>
    <x v="0"/>
    <x v="1"/>
    <x v="405"/>
  </r>
  <r>
    <x v="0"/>
    <x v="2"/>
    <x v="406"/>
  </r>
  <r>
    <x v="5"/>
    <x v="2"/>
    <x v="407"/>
  </r>
  <r>
    <x v="0"/>
    <x v="1"/>
    <x v="408"/>
  </r>
  <r>
    <x v="0"/>
    <x v="2"/>
    <x v="409"/>
  </r>
  <r>
    <x v="0"/>
    <x v="2"/>
    <x v="410"/>
  </r>
  <r>
    <x v="5"/>
    <x v="2"/>
    <x v="411"/>
  </r>
  <r>
    <x v="5"/>
    <x v="1"/>
    <x v="412"/>
  </r>
  <r>
    <x v="0"/>
    <x v="3"/>
    <x v="413"/>
  </r>
  <r>
    <x v="0"/>
    <x v="2"/>
    <x v="414"/>
  </r>
  <r>
    <x v="0"/>
    <x v="2"/>
    <x v="415"/>
  </r>
  <r>
    <x v="0"/>
    <x v="2"/>
    <x v="416"/>
  </r>
  <r>
    <x v="0"/>
    <x v="2"/>
    <x v="417"/>
  </r>
  <r>
    <x v="1"/>
    <x v="3"/>
    <x v="418"/>
  </r>
  <r>
    <x v="0"/>
    <x v="2"/>
    <x v="419"/>
  </r>
  <r>
    <x v="5"/>
    <x v="1"/>
    <x v="420"/>
  </r>
  <r>
    <x v="3"/>
    <x v="1"/>
    <x v="421"/>
  </r>
  <r>
    <x v="0"/>
    <x v="3"/>
    <x v="422"/>
  </r>
  <r>
    <x v="5"/>
    <x v="2"/>
    <x v="423"/>
  </r>
  <r>
    <x v="5"/>
    <x v="0"/>
    <x v="424"/>
  </r>
  <r>
    <x v="0"/>
    <x v="3"/>
    <x v="425"/>
  </r>
  <r>
    <x v="0"/>
    <x v="1"/>
    <x v="426"/>
  </r>
  <r>
    <x v="0"/>
    <x v="3"/>
    <x v="427"/>
  </r>
  <r>
    <x v="0"/>
    <x v="1"/>
    <x v="428"/>
  </r>
  <r>
    <x v="0"/>
    <x v="2"/>
    <x v="429"/>
  </r>
  <r>
    <x v="0"/>
    <x v="2"/>
    <x v="430"/>
  </r>
  <r>
    <x v="0"/>
    <x v="2"/>
    <x v="431"/>
  </r>
  <r>
    <x v="0"/>
    <x v="2"/>
    <x v="432"/>
  </r>
  <r>
    <x v="1"/>
    <x v="1"/>
    <x v="433"/>
  </r>
  <r>
    <x v="0"/>
    <x v="3"/>
    <x v="434"/>
  </r>
  <r>
    <x v="0"/>
    <x v="2"/>
    <x v="435"/>
  </r>
  <r>
    <x v="0"/>
    <x v="0"/>
    <x v="436"/>
  </r>
  <r>
    <x v="0"/>
    <x v="3"/>
    <x v="437"/>
  </r>
  <r>
    <x v="0"/>
    <x v="2"/>
    <x v="438"/>
  </r>
  <r>
    <x v="0"/>
    <x v="2"/>
    <x v="439"/>
  </r>
  <r>
    <x v="0"/>
    <x v="2"/>
    <x v="440"/>
  </r>
  <r>
    <x v="0"/>
    <x v="3"/>
    <x v="441"/>
  </r>
  <r>
    <x v="3"/>
    <x v="3"/>
    <x v="442"/>
  </r>
  <r>
    <x v="0"/>
    <x v="3"/>
    <x v="443"/>
  </r>
  <r>
    <x v="5"/>
    <x v="1"/>
    <x v="444"/>
  </r>
  <r>
    <x v="0"/>
    <x v="1"/>
    <x v="445"/>
  </r>
  <r>
    <x v="0"/>
    <x v="2"/>
    <x v="446"/>
  </r>
  <r>
    <x v="3"/>
    <x v="1"/>
    <x v="447"/>
  </r>
  <r>
    <x v="0"/>
    <x v="2"/>
    <x v="448"/>
  </r>
  <r>
    <x v="0"/>
    <x v="2"/>
    <x v="449"/>
  </r>
  <r>
    <x v="0"/>
    <x v="1"/>
    <x v="450"/>
  </r>
  <r>
    <x v="0"/>
    <x v="3"/>
    <x v="451"/>
  </r>
  <r>
    <x v="2"/>
    <x v="1"/>
    <x v="452"/>
  </r>
  <r>
    <x v="5"/>
    <x v="2"/>
    <x v="453"/>
  </r>
  <r>
    <x v="0"/>
    <x v="3"/>
    <x v="454"/>
  </r>
  <r>
    <x v="0"/>
    <x v="3"/>
    <x v="455"/>
  </r>
  <r>
    <x v="0"/>
    <x v="3"/>
    <x v="456"/>
  </r>
  <r>
    <x v="1"/>
    <x v="2"/>
    <x v="457"/>
  </r>
  <r>
    <x v="0"/>
    <x v="3"/>
    <x v="458"/>
  </r>
  <r>
    <x v="5"/>
    <x v="2"/>
    <x v="459"/>
  </r>
  <r>
    <x v="0"/>
    <x v="2"/>
    <x v="460"/>
  </r>
  <r>
    <x v="1"/>
    <x v="0"/>
    <x v="461"/>
  </r>
  <r>
    <x v="1"/>
    <x v="0"/>
    <x v="462"/>
  </r>
  <r>
    <x v="0"/>
    <x v="3"/>
    <x v="463"/>
  </r>
  <r>
    <x v="1"/>
    <x v="1"/>
    <x v="464"/>
  </r>
  <r>
    <x v="5"/>
    <x v="1"/>
    <x v="465"/>
  </r>
  <r>
    <x v="0"/>
    <x v="2"/>
    <x v="466"/>
  </r>
  <r>
    <x v="0"/>
    <x v="1"/>
    <x v="467"/>
  </r>
  <r>
    <x v="5"/>
    <x v="2"/>
    <x v="468"/>
  </r>
  <r>
    <x v="0"/>
    <x v="2"/>
    <x v="469"/>
  </r>
  <r>
    <x v="0"/>
    <x v="2"/>
    <x v="470"/>
  </r>
  <r>
    <x v="0"/>
    <x v="2"/>
    <x v="471"/>
  </r>
  <r>
    <x v="0"/>
    <x v="2"/>
    <x v="472"/>
  </r>
  <r>
    <x v="0"/>
    <x v="0"/>
    <x v="473"/>
  </r>
  <r>
    <x v="0"/>
    <x v="3"/>
    <x v="474"/>
  </r>
  <r>
    <x v="0"/>
    <x v="2"/>
    <x v="475"/>
  </r>
  <r>
    <x v="0"/>
    <x v="2"/>
    <x v="476"/>
  </r>
  <r>
    <x v="0"/>
    <x v="3"/>
    <x v="477"/>
  </r>
  <r>
    <x v="0"/>
    <x v="3"/>
    <x v="478"/>
  </r>
  <r>
    <x v="0"/>
    <x v="3"/>
    <x v="479"/>
  </r>
  <r>
    <x v="0"/>
    <x v="1"/>
    <x v="480"/>
  </r>
  <r>
    <x v="0"/>
    <x v="3"/>
    <x v="481"/>
  </r>
  <r>
    <x v="0"/>
    <x v="2"/>
    <x v="482"/>
  </r>
  <r>
    <x v="0"/>
    <x v="2"/>
    <x v="483"/>
  </r>
  <r>
    <x v="0"/>
    <x v="3"/>
    <x v="484"/>
  </r>
  <r>
    <x v="5"/>
    <x v="3"/>
    <x v="485"/>
  </r>
  <r>
    <x v="0"/>
    <x v="2"/>
    <x v="486"/>
  </r>
  <r>
    <x v="0"/>
    <x v="3"/>
    <x v="487"/>
  </r>
  <r>
    <x v="0"/>
    <x v="1"/>
    <x v="488"/>
  </r>
  <r>
    <x v="0"/>
    <x v="1"/>
    <x v="489"/>
  </r>
  <r>
    <x v="0"/>
    <x v="3"/>
    <x v="490"/>
  </r>
  <r>
    <x v="0"/>
    <x v="2"/>
    <x v="491"/>
  </r>
  <r>
    <x v="0"/>
    <x v="2"/>
    <x v="492"/>
  </r>
  <r>
    <x v="0"/>
    <x v="2"/>
    <x v="493"/>
  </r>
  <r>
    <x v="1"/>
    <x v="3"/>
    <x v="494"/>
  </r>
  <r>
    <x v="5"/>
    <x v="0"/>
    <x v="495"/>
  </r>
  <r>
    <x v="5"/>
    <x v="3"/>
    <x v="496"/>
  </r>
  <r>
    <x v="0"/>
    <x v="3"/>
    <x v="497"/>
  </r>
  <r>
    <x v="0"/>
    <x v="3"/>
    <x v="498"/>
  </r>
  <r>
    <x v="0"/>
    <x v="2"/>
    <x v="499"/>
  </r>
  <r>
    <x v="4"/>
    <x v="1"/>
    <x v="500"/>
  </r>
  <r>
    <x v="0"/>
    <x v="0"/>
    <x v="501"/>
  </r>
  <r>
    <x v="0"/>
    <x v="3"/>
    <x v="502"/>
  </r>
  <r>
    <x v="0"/>
    <x v="0"/>
    <x v="503"/>
  </r>
  <r>
    <x v="0"/>
    <x v="3"/>
    <x v="504"/>
  </r>
  <r>
    <x v="0"/>
    <x v="3"/>
    <x v="505"/>
  </r>
  <r>
    <x v="1"/>
    <x v="1"/>
    <x v="506"/>
  </r>
  <r>
    <x v="0"/>
    <x v="3"/>
    <x v="507"/>
  </r>
  <r>
    <x v="0"/>
    <x v="2"/>
    <x v="508"/>
  </r>
  <r>
    <x v="0"/>
    <x v="2"/>
    <x v="509"/>
  </r>
  <r>
    <x v="2"/>
    <x v="2"/>
    <x v="510"/>
  </r>
  <r>
    <x v="5"/>
    <x v="2"/>
    <x v="511"/>
  </r>
  <r>
    <x v="0"/>
    <x v="0"/>
    <x v="512"/>
  </r>
  <r>
    <x v="1"/>
    <x v="1"/>
    <x v="513"/>
  </r>
  <r>
    <x v="5"/>
    <x v="3"/>
    <x v="514"/>
  </r>
  <r>
    <x v="0"/>
    <x v="3"/>
    <x v="515"/>
  </r>
  <r>
    <x v="0"/>
    <x v="1"/>
    <x v="516"/>
  </r>
  <r>
    <x v="0"/>
    <x v="1"/>
    <x v="517"/>
  </r>
  <r>
    <x v="4"/>
    <x v="1"/>
    <x v="518"/>
  </r>
  <r>
    <x v="5"/>
    <x v="3"/>
    <x v="519"/>
  </r>
  <r>
    <x v="0"/>
    <x v="3"/>
    <x v="520"/>
  </r>
  <r>
    <x v="0"/>
    <x v="2"/>
    <x v="521"/>
  </r>
  <r>
    <x v="0"/>
    <x v="2"/>
    <x v="522"/>
  </r>
  <r>
    <x v="1"/>
    <x v="2"/>
    <x v="523"/>
  </r>
  <r>
    <x v="5"/>
    <x v="2"/>
    <x v="524"/>
  </r>
  <r>
    <x v="5"/>
    <x v="3"/>
    <x v="525"/>
  </r>
  <r>
    <x v="1"/>
    <x v="3"/>
    <x v="526"/>
  </r>
  <r>
    <x v="0"/>
    <x v="2"/>
    <x v="527"/>
  </r>
  <r>
    <x v="0"/>
    <x v="3"/>
    <x v="528"/>
  </r>
  <r>
    <x v="0"/>
    <x v="3"/>
    <x v="529"/>
  </r>
  <r>
    <x v="0"/>
    <x v="1"/>
    <x v="530"/>
  </r>
  <r>
    <x v="0"/>
    <x v="3"/>
    <x v="531"/>
  </r>
  <r>
    <x v="5"/>
    <x v="3"/>
    <x v="532"/>
  </r>
  <r>
    <x v="2"/>
    <x v="3"/>
    <x v="533"/>
  </r>
  <r>
    <x v="0"/>
    <x v="2"/>
    <x v="534"/>
  </r>
  <r>
    <x v="0"/>
    <x v="1"/>
    <x v="535"/>
  </r>
  <r>
    <x v="0"/>
    <x v="3"/>
    <x v="536"/>
  </r>
  <r>
    <x v="0"/>
    <x v="2"/>
    <x v="537"/>
  </r>
  <r>
    <x v="4"/>
    <x v="3"/>
    <x v="538"/>
  </r>
  <r>
    <x v="0"/>
    <x v="2"/>
    <x v="539"/>
  </r>
  <r>
    <x v="0"/>
    <x v="1"/>
    <x v="540"/>
  </r>
  <r>
    <x v="4"/>
    <x v="3"/>
    <x v="541"/>
  </r>
  <r>
    <x v="3"/>
    <x v="3"/>
    <x v="542"/>
  </r>
  <r>
    <x v="0"/>
    <x v="2"/>
    <x v="543"/>
  </r>
  <r>
    <x v="3"/>
    <x v="3"/>
    <x v="544"/>
  </r>
  <r>
    <x v="0"/>
    <x v="2"/>
    <x v="545"/>
  </r>
  <r>
    <x v="0"/>
    <x v="1"/>
    <x v="546"/>
  </r>
  <r>
    <x v="5"/>
    <x v="3"/>
    <x v="547"/>
  </r>
  <r>
    <x v="4"/>
    <x v="2"/>
    <x v="548"/>
  </r>
  <r>
    <x v="5"/>
    <x v="0"/>
    <x v="549"/>
  </r>
  <r>
    <x v="1"/>
    <x v="1"/>
    <x v="550"/>
  </r>
  <r>
    <x v="0"/>
    <x v="1"/>
    <x v="551"/>
  </r>
  <r>
    <x v="0"/>
    <x v="2"/>
    <x v="552"/>
  </r>
  <r>
    <x v="0"/>
    <x v="2"/>
    <x v="553"/>
  </r>
  <r>
    <x v="0"/>
    <x v="1"/>
    <x v="554"/>
  </r>
  <r>
    <x v="5"/>
    <x v="0"/>
    <x v="555"/>
  </r>
  <r>
    <x v="0"/>
    <x v="3"/>
    <x v="556"/>
  </r>
  <r>
    <x v="5"/>
    <x v="1"/>
    <x v="557"/>
  </r>
  <r>
    <x v="5"/>
    <x v="1"/>
    <x v="558"/>
  </r>
  <r>
    <x v="0"/>
    <x v="3"/>
    <x v="559"/>
  </r>
  <r>
    <x v="5"/>
    <x v="3"/>
    <x v="560"/>
  </r>
  <r>
    <x v="0"/>
    <x v="1"/>
    <x v="561"/>
  </r>
  <r>
    <x v="0"/>
    <x v="3"/>
    <x v="562"/>
  </r>
  <r>
    <x v="1"/>
    <x v="3"/>
    <x v="563"/>
  </r>
  <r>
    <x v="0"/>
    <x v="1"/>
    <x v="564"/>
  </r>
  <r>
    <x v="0"/>
    <x v="1"/>
    <x v="565"/>
  </r>
  <r>
    <x v="2"/>
    <x v="1"/>
    <x v="566"/>
  </r>
  <r>
    <x v="4"/>
    <x v="3"/>
    <x v="567"/>
  </r>
  <r>
    <x v="0"/>
    <x v="1"/>
    <x v="568"/>
  </r>
  <r>
    <x v="1"/>
    <x v="1"/>
    <x v="569"/>
  </r>
  <r>
    <x v="0"/>
    <x v="1"/>
    <x v="570"/>
  </r>
  <r>
    <x v="0"/>
    <x v="2"/>
    <x v="571"/>
  </r>
  <r>
    <x v="1"/>
    <x v="0"/>
    <x v="572"/>
  </r>
  <r>
    <x v="5"/>
    <x v="3"/>
    <x v="573"/>
  </r>
  <r>
    <x v="0"/>
    <x v="2"/>
    <x v="574"/>
  </r>
  <r>
    <x v="0"/>
    <x v="2"/>
    <x v="575"/>
  </r>
  <r>
    <x v="0"/>
    <x v="3"/>
    <x v="576"/>
  </r>
  <r>
    <x v="0"/>
    <x v="1"/>
    <x v="577"/>
  </r>
  <r>
    <x v="0"/>
    <x v="3"/>
    <x v="578"/>
  </r>
  <r>
    <x v="0"/>
    <x v="1"/>
    <x v="579"/>
  </r>
  <r>
    <x v="1"/>
    <x v="3"/>
    <x v="580"/>
  </r>
  <r>
    <x v="0"/>
    <x v="3"/>
    <x v="581"/>
  </r>
  <r>
    <x v="5"/>
    <x v="2"/>
    <x v="582"/>
  </r>
  <r>
    <x v="0"/>
    <x v="3"/>
    <x v="583"/>
  </r>
  <r>
    <x v="0"/>
    <x v="3"/>
    <x v="584"/>
  </r>
  <r>
    <x v="5"/>
    <x v="1"/>
    <x v="585"/>
  </r>
  <r>
    <x v="0"/>
    <x v="3"/>
    <x v="586"/>
  </r>
  <r>
    <x v="0"/>
    <x v="3"/>
    <x v="587"/>
  </r>
  <r>
    <x v="5"/>
    <x v="1"/>
    <x v="588"/>
  </r>
  <r>
    <x v="0"/>
    <x v="3"/>
    <x v="589"/>
  </r>
  <r>
    <x v="5"/>
    <x v="0"/>
    <x v="590"/>
  </r>
  <r>
    <x v="0"/>
    <x v="1"/>
    <x v="591"/>
  </r>
  <r>
    <x v="5"/>
    <x v="0"/>
    <x v="592"/>
  </r>
  <r>
    <x v="0"/>
    <x v="3"/>
    <x v="593"/>
  </r>
  <r>
    <x v="0"/>
    <x v="1"/>
    <x v="594"/>
  </r>
  <r>
    <x v="4"/>
    <x v="1"/>
    <x v="595"/>
  </r>
  <r>
    <x v="1"/>
    <x v="2"/>
    <x v="596"/>
  </r>
  <r>
    <x v="5"/>
    <x v="3"/>
    <x v="597"/>
  </r>
  <r>
    <x v="0"/>
    <x v="2"/>
    <x v="598"/>
  </r>
  <r>
    <x v="0"/>
    <x v="3"/>
    <x v="599"/>
  </r>
  <r>
    <x v="5"/>
    <x v="2"/>
    <x v="600"/>
  </r>
  <r>
    <x v="1"/>
    <x v="3"/>
    <x v="601"/>
  </r>
  <r>
    <x v="5"/>
    <x v="3"/>
    <x v="602"/>
  </r>
  <r>
    <x v="4"/>
    <x v="3"/>
    <x v="603"/>
  </r>
  <r>
    <x v="0"/>
    <x v="1"/>
    <x v="604"/>
  </r>
  <r>
    <x v="0"/>
    <x v="2"/>
    <x v="605"/>
  </r>
  <r>
    <x v="0"/>
    <x v="2"/>
    <x v="606"/>
  </r>
  <r>
    <x v="4"/>
    <x v="3"/>
    <x v="607"/>
  </r>
  <r>
    <x v="0"/>
    <x v="2"/>
    <x v="608"/>
  </r>
  <r>
    <x v="5"/>
    <x v="3"/>
    <x v="609"/>
  </r>
  <r>
    <x v="5"/>
    <x v="2"/>
    <x v="610"/>
  </r>
  <r>
    <x v="0"/>
    <x v="2"/>
    <x v="611"/>
  </r>
  <r>
    <x v="5"/>
    <x v="3"/>
    <x v="612"/>
  </r>
  <r>
    <x v="0"/>
    <x v="1"/>
    <x v="613"/>
  </r>
  <r>
    <x v="0"/>
    <x v="3"/>
    <x v="614"/>
  </r>
  <r>
    <x v="0"/>
    <x v="1"/>
    <x v="615"/>
  </r>
  <r>
    <x v="0"/>
    <x v="2"/>
    <x v="616"/>
  </r>
  <r>
    <x v="0"/>
    <x v="3"/>
    <x v="617"/>
  </r>
  <r>
    <x v="5"/>
    <x v="1"/>
    <x v="618"/>
  </r>
  <r>
    <x v="3"/>
    <x v="3"/>
    <x v="619"/>
  </r>
  <r>
    <x v="0"/>
    <x v="1"/>
    <x v="620"/>
  </r>
  <r>
    <x v="5"/>
    <x v="2"/>
    <x v="621"/>
  </r>
  <r>
    <x v="0"/>
    <x v="3"/>
    <x v="622"/>
  </r>
  <r>
    <x v="5"/>
    <x v="1"/>
    <x v="623"/>
  </r>
  <r>
    <x v="1"/>
    <x v="1"/>
    <x v="624"/>
  </r>
  <r>
    <x v="0"/>
    <x v="3"/>
    <x v="625"/>
  </r>
  <r>
    <x v="0"/>
    <x v="1"/>
    <x v="626"/>
  </r>
  <r>
    <x v="5"/>
    <x v="3"/>
    <x v="627"/>
  </r>
  <r>
    <x v="1"/>
    <x v="2"/>
    <x v="628"/>
  </r>
  <r>
    <x v="0"/>
    <x v="1"/>
    <x v="629"/>
  </r>
  <r>
    <x v="0"/>
    <x v="3"/>
    <x v="630"/>
  </r>
  <r>
    <x v="0"/>
    <x v="0"/>
    <x v="631"/>
  </r>
  <r>
    <x v="5"/>
    <x v="0"/>
    <x v="632"/>
  </r>
  <r>
    <x v="0"/>
    <x v="2"/>
    <x v="633"/>
  </r>
  <r>
    <x v="3"/>
    <x v="1"/>
    <x v="634"/>
  </r>
  <r>
    <x v="0"/>
    <x v="2"/>
    <x v="635"/>
  </r>
  <r>
    <x v="1"/>
    <x v="1"/>
    <x v="636"/>
  </r>
  <r>
    <x v="0"/>
    <x v="3"/>
    <x v="637"/>
  </r>
  <r>
    <x v="0"/>
    <x v="2"/>
    <x v="638"/>
  </r>
  <r>
    <x v="0"/>
    <x v="3"/>
    <x v="639"/>
  </r>
  <r>
    <x v="0"/>
    <x v="3"/>
    <x v="640"/>
  </r>
  <r>
    <x v="5"/>
    <x v="0"/>
    <x v="641"/>
  </r>
  <r>
    <x v="0"/>
    <x v="3"/>
    <x v="642"/>
  </r>
  <r>
    <x v="0"/>
    <x v="3"/>
    <x v="643"/>
  </r>
  <r>
    <x v="0"/>
    <x v="3"/>
    <x v="644"/>
  </r>
  <r>
    <x v="3"/>
    <x v="3"/>
    <x v="645"/>
  </r>
  <r>
    <x v="0"/>
    <x v="3"/>
    <x v="646"/>
  </r>
  <r>
    <x v="0"/>
    <x v="1"/>
    <x v="647"/>
  </r>
  <r>
    <x v="0"/>
    <x v="3"/>
    <x v="648"/>
  </r>
  <r>
    <x v="0"/>
    <x v="1"/>
    <x v="649"/>
  </r>
  <r>
    <x v="0"/>
    <x v="3"/>
    <x v="650"/>
  </r>
  <r>
    <x v="0"/>
    <x v="3"/>
    <x v="651"/>
  </r>
  <r>
    <x v="0"/>
    <x v="3"/>
    <x v="652"/>
  </r>
  <r>
    <x v="5"/>
    <x v="1"/>
    <x v="653"/>
  </r>
  <r>
    <x v="0"/>
    <x v="1"/>
    <x v="654"/>
  </r>
  <r>
    <x v="5"/>
    <x v="0"/>
    <x v="655"/>
  </r>
  <r>
    <x v="5"/>
    <x v="3"/>
    <x v="656"/>
  </r>
  <r>
    <x v="0"/>
    <x v="3"/>
    <x v="657"/>
  </r>
  <r>
    <x v="0"/>
    <x v="3"/>
    <x v="658"/>
  </r>
  <r>
    <x v="0"/>
    <x v="3"/>
    <x v="659"/>
  </r>
  <r>
    <x v="0"/>
    <x v="2"/>
    <x v="660"/>
  </r>
  <r>
    <x v="4"/>
    <x v="3"/>
    <x v="661"/>
  </r>
  <r>
    <x v="0"/>
    <x v="3"/>
    <x v="662"/>
  </r>
  <r>
    <x v="0"/>
    <x v="2"/>
    <x v="663"/>
  </r>
  <r>
    <x v="0"/>
    <x v="2"/>
    <x v="664"/>
  </r>
  <r>
    <x v="0"/>
    <x v="2"/>
    <x v="665"/>
  </r>
  <r>
    <x v="0"/>
    <x v="3"/>
    <x v="666"/>
  </r>
  <r>
    <x v="5"/>
    <x v="2"/>
    <x v="667"/>
  </r>
  <r>
    <x v="0"/>
    <x v="2"/>
    <x v="668"/>
  </r>
  <r>
    <x v="5"/>
    <x v="0"/>
    <x v="669"/>
  </r>
  <r>
    <x v="0"/>
    <x v="2"/>
    <x v="670"/>
  </r>
  <r>
    <x v="0"/>
    <x v="1"/>
    <x v="671"/>
  </r>
  <r>
    <x v="4"/>
    <x v="1"/>
    <x v="672"/>
  </r>
  <r>
    <x v="0"/>
    <x v="3"/>
    <x v="673"/>
  </r>
  <r>
    <x v="0"/>
    <x v="2"/>
    <x v="674"/>
  </r>
  <r>
    <x v="3"/>
    <x v="3"/>
    <x v="675"/>
  </r>
  <r>
    <x v="0"/>
    <x v="1"/>
    <x v="676"/>
  </r>
  <r>
    <x v="0"/>
    <x v="3"/>
    <x v="677"/>
  </r>
  <r>
    <x v="0"/>
    <x v="1"/>
    <x v="678"/>
  </r>
  <r>
    <x v="0"/>
    <x v="2"/>
    <x v="679"/>
  </r>
  <r>
    <x v="0"/>
    <x v="1"/>
    <x v="680"/>
  </r>
  <r>
    <x v="0"/>
    <x v="3"/>
    <x v="681"/>
  </r>
  <r>
    <x v="0"/>
    <x v="0"/>
    <x v="682"/>
  </r>
  <r>
    <x v="1"/>
    <x v="3"/>
    <x v="683"/>
  </r>
  <r>
    <x v="0"/>
    <x v="1"/>
    <x v="684"/>
  </r>
  <r>
    <x v="0"/>
    <x v="2"/>
    <x v="685"/>
  </r>
  <r>
    <x v="0"/>
    <x v="1"/>
    <x v="686"/>
  </r>
  <r>
    <x v="5"/>
    <x v="3"/>
    <x v="687"/>
  </r>
  <r>
    <x v="0"/>
    <x v="3"/>
    <x v="688"/>
  </r>
  <r>
    <x v="0"/>
    <x v="3"/>
    <x v="689"/>
  </r>
  <r>
    <x v="0"/>
    <x v="3"/>
    <x v="690"/>
  </r>
  <r>
    <x v="0"/>
    <x v="2"/>
    <x v="691"/>
  </r>
  <r>
    <x v="5"/>
    <x v="1"/>
    <x v="692"/>
  </r>
  <r>
    <x v="5"/>
    <x v="3"/>
    <x v="693"/>
  </r>
  <r>
    <x v="3"/>
    <x v="3"/>
    <x v="694"/>
  </r>
  <r>
    <x v="0"/>
    <x v="2"/>
    <x v="695"/>
  </r>
  <r>
    <x v="0"/>
    <x v="3"/>
    <x v="696"/>
  </r>
  <r>
    <x v="0"/>
    <x v="3"/>
    <x v="697"/>
  </r>
  <r>
    <x v="0"/>
    <x v="1"/>
    <x v="698"/>
  </r>
  <r>
    <x v="5"/>
    <x v="0"/>
    <x v="699"/>
  </r>
  <r>
    <x v="0"/>
    <x v="1"/>
    <x v="700"/>
  </r>
  <r>
    <x v="0"/>
    <x v="3"/>
    <x v="701"/>
  </r>
  <r>
    <x v="1"/>
    <x v="1"/>
    <x v="702"/>
  </r>
  <r>
    <x v="0"/>
    <x v="3"/>
    <x v="703"/>
  </r>
  <r>
    <x v="0"/>
    <x v="3"/>
    <x v="704"/>
  </r>
  <r>
    <x v="0"/>
    <x v="3"/>
    <x v="705"/>
  </r>
  <r>
    <x v="0"/>
    <x v="1"/>
    <x v="706"/>
  </r>
  <r>
    <x v="4"/>
    <x v="3"/>
    <x v="707"/>
  </r>
  <r>
    <x v="0"/>
    <x v="3"/>
    <x v="708"/>
  </r>
  <r>
    <x v="0"/>
    <x v="3"/>
    <x v="709"/>
  </r>
  <r>
    <x v="0"/>
    <x v="3"/>
    <x v="710"/>
  </r>
  <r>
    <x v="1"/>
    <x v="2"/>
    <x v="7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0.641220001261253"/>
    <n v="0.97533734171063602"/>
    <n v="0.86032745825539003"/>
  </r>
  <r>
    <x v="0"/>
    <x v="1"/>
    <n v="0.42324172539559302"/>
    <n v="0.97525020001665996"/>
    <n v="0.78200702735555006"/>
  </r>
  <r>
    <x v="0"/>
    <x v="2"/>
    <n v="8.3372689173829007E-2"/>
    <n v="0.98326092582901703"/>
    <n v="0.71644119609615098"/>
  </r>
  <r>
    <x v="0"/>
    <x v="3"/>
    <n v="0.53434451458820398"/>
    <n v="0.95999756959225302"/>
    <n v="0.78620487129963001"/>
  </r>
  <r>
    <x v="1"/>
    <x v="0"/>
    <n v="0.40862248723615302"/>
    <n v="0.97551738320569403"/>
    <n v="0.80187282850865305"/>
  </r>
  <r>
    <x v="1"/>
    <x v="1"/>
    <n v="0.34525947263478801"/>
    <n v="0.93977767518848199"/>
    <n v="0.65938757909704204"/>
  </r>
  <r>
    <x v="1"/>
    <x v="2"/>
    <n v="-0.426555581996722"/>
    <n v="0.72719063645698701"/>
    <n v="0.291882789388066"/>
  </r>
  <r>
    <x v="1"/>
    <x v="3"/>
    <n v="5.4788265358881198E-2"/>
    <n v="0.77690433168749795"/>
    <n v="0.47022693836875701"/>
  </r>
  <r>
    <x v="2"/>
    <x v="0"/>
    <n v="0.66380028676349701"/>
    <n v="0.98858339521951799"/>
    <n v="0.86572333353811504"/>
  </r>
  <r>
    <x v="2"/>
    <x v="1"/>
    <n v="0.48428944144416203"/>
    <n v="0.96185820320554605"/>
    <n v="0.77390373144449798"/>
  </r>
  <r>
    <x v="2"/>
    <x v="2"/>
    <n v="7.1995939293395497E-2"/>
    <n v="0.756453527828026"/>
    <n v="0.52179013396454899"/>
  </r>
  <r>
    <x v="2"/>
    <x v="3"/>
    <n v="-2.50027101656472"/>
    <n v="0.89160141247055902"/>
    <n v="-3.76597226651171E-2"/>
  </r>
  <r>
    <x v="3"/>
    <x v="0"/>
    <n v="0.76251415356232999"/>
    <n v="0.87943821281430601"/>
    <n v="0.820976183188318"/>
  </r>
  <r>
    <x v="3"/>
    <x v="1"/>
    <n v="0.82750985075149497"/>
    <n v="0.90517297590631796"/>
    <n v="0.86634141332890602"/>
  </r>
  <r>
    <x v="3"/>
    <x v="2"/>
    <n v="-0.32710030265644502"/>
    <n v="0.53884042456812298"/>
    <n v="0.10587006095583899"/>
  </r>
  <r>
    <x v="3"/>
    <x v="3"/>
    <n v="0.65157544214983798"/>
    <n v="0.86597470225777495"/>
    <n v="0.75877507220380602"/>
  </r>
  <r>
    <x v="4"/>
    <x v="0"/>
    <n v="0.40099365262126702"/>
    <n v="0.99091523462349196"/>
    <n v="0.83531847965782502"/>
  </r>
  <r>
    <x v="4"/>
    <x v="1"/>
    <n v="0.38708310889214997"/>
    <n v="0.98824094394445805"/>
    <n v="0.74483720489246796"/>
  </r>
  <r>
    <x v="4"/>
    <x v="2"/>
    <n v="-2.9179118084651998"/>
    <n v="0.968339513782005"/>
    <n v="6.3956013519367194E-2"/>
  </r>
  <r>
    <x v="4"/>
    <x v="3"/>
    <n v="0.60709592296938597"/>
    <n v="0.97807655137946004"/>
    <n v="0.80889737039682796"/>
  </r>
  <r>
    <x v="5"/>
    <x v="0"/>
    <n v="0.32941038067713502"/>
    <n v="0.96910256388690397"/>
    <n v="0.699788404628233"/>
  </r>
  <r>
    <x v="5"/>
    <x v="1"/>
    <n v="-0.79992091929422804"/>
    <n v="0.98663489105796498"/>
    <n v="0.51368604297126097"/>
  </r>
  <r>
    <x v="5"/>
    <x v="2"/>
    <n v="-2.7271426340865799"/>
    <n v="0.90903819953422604"/>
    <n v="-0.53271129904814296"/>
  </r>
  <r>
    <x v="5"/>
    <x v="3"/>
    <n v="-1.1005562609762101"/>
    <n v="0.99733845592829296"/>
    <n v="0.449201961428959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Study_1_Chen"/>
    <x v="0"/>
    <n v="0.86032745825539003"/>
  </r>
  <r>
    <s v="Study_1_Chen"/>
    <x v="1"/>
    <n v="0.71644119609615098"/>
  </r>
  <r>
    <s v="Study_1_Chen"/>
    <x v="2"/>
    <n v="0.78620487129963001"/>
  </r>
  <r>
    <s v="Study_1_Chen"/>
    <x v="3"/>
    <n v="0.78200702735555006"/>
  </r>
  <r>
    <s v="Study_2_Emanuel_1"/>
    <x v="0"/>
    <n v="0.80187282850865305"/>
  </r>
  <r>
    <s v="Study_2_Emanuel_1"/>
    <x v="1"/>
    <n v="0.291882789388066"/>
  </r>
  <r>
    <s v="Study_2_Emanuel_1"/>
    <x v="2"/>
    <n v="0.47022693836875701"/>
  </r>
  <r>
    <s v="Study_2_Emanuel_1"/>
    <x v="3"/>
    <n v="0.65938757909704204"/>
  </r>
  <r>
    <s v="Study_3_Emanuel_2"/>
    <x v="0"/>
    <n v="0.86572333353811504"/>
  </r>
  <r>
    <s v="Study_3_Emanuel_2"/>
    <x v="1"/>
    <n v="0.52179013396454899"/>
  </r>
  <r>
    <s v="Study_3_Emanuel_2"/>
    <x v="2"/>
    <n v="-3.76597226651171E-2"/>
  </r>
  <r>
    <s v="Study_3_Emanuel_2"/>
    <x v="3"/>
    <n v="0.77390373144449798"/>
  </r>
  <r>
    <s v="Study_4_Martin_2024"/>
    <x v="0"/>
    <n v="0.820976183188318"/>
  </r>
  <r>
    <s v="Study_4_Martin_2024"/>
    <x v="1"/>
    <n v="0.10587006095583899"/>
  </r>
  <r>
    <s v="Study_4_Martin_2024"/>
    <x v="2"/>
    <n v="0.75877507220380602"/>
  </r>
  <r>
    <s v="Study_4_Martin_2024"/>
    <x v="3"/>
    <n v="0.86634141332890602"/>
  </r>
  <r>
    <s v="Study_5_St_Cyr_2024"/>
    <x v="0"/>
    <n v="0.83531847965782502"/>
  </r>
  <r>
    <s v="Study_5_St_Cyr_2024"/>
    <x v="1"/>
    <n v="6.3956013519367194E-2"/>
  </r>
  <r>
    <s v="Study_5_St_Cyr_2024"/>
    <x v="2"/>
    <n v="0.80889737039682796"/>
  </r>
  <r>
    <s v="Study_5_St_Cyr_2024"/>
    <x v="3"/>
    <n v="0.74483720489246796"/>
  </r>
  <r>
    <s v="Study_6_Theobald_2022"/>
    <x v="0"/>
    <n v="0.699788404628233"/>
  </r>
  <r>
    <s v="Study_6_Theobald_2022"/>
    <x v="1"/>
    <n v="-0.53271129904814296"/>
  </r>
  <r>
    <s v="Study_6_Theobald_2022"/>
    <x v="2"/>
    <n v="0.44920196142895902"/>
  </r>
  <r>
    <s v="Study_6_Theobald_2022"/>
    <x v="3"/>
    <n v="0.5136860429712609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5.4454937617723298E-2"/>
  </r>
  <r>
    <x v="0"/>
    <x v="1"/>
    <n v="2.2520926379828201"/>
  </r>
  <r>
    <x v="0"/>
    <x v="2"/>
    <n v="0.12489369115787199"/>
  </r>
  <r>
    <x v="0"/>
    <x v="3"/>
    <n v="0.23749945982908599"/>
  </r>
  <r>
    <x v="1"/>
    <x v="0"/>
    <n v="0.19436709017442799"/>
  </r>
  <r>
    <x v="1"/>
    <x v="1"/>
    <n v="21.229670047425898"/>
  </r>
  <r>
    <x v="1"/>
    <x v="2"/>
    <n v="17.052353034304801"/>
  </r>
  <r>
    <x v="1"/>
    <x v="3"/>
    <n v="4.6209807149589199"/>
  </r>
  <r>
    <x v="2"/>
    <x v="0"/>
    <n v="0.24150147767815799"/>
  </r>
  <r>
    <x v="2"/>
    <x v="1"/>
    <n v="26.858893980000499"/>
  </r>
  <r>
    <x v="2"/>
    <x v="2"/>
    <n v="49.719313171398099"/>
  </r>
  <r>
    <x v="2"/>
    <x v="3"/>
    <n v="2.6782281052421202"/>
  </r>
  <r>
    <x v="3"/>
    <x v="0"/>
    <n v="5.7767383967249497"/>
  </r>
  <r>
    <x v="3"/>
    <x v="1"/>
    <n v="39.398556903341401"/>
  </r>
  <r>
    <x v="3"/>
    <x v="2"/>
    <n v="5.9788394424269198"/>
  </r>
  <r>
    <x v="3"/>
    <x v="3"/>
    <n v="3.2311891792416501"/>
  </r>
  <r>
    <x v="4"/>
    <x v="0"/>
    <n v="1.39071275433013E-2"/>
  </r>
  <r>
    <x v="4"/>
    <x v="1"/>
    <n v="0.28576596729805798"/>
  </r>
  <r>
    <x v="4"/>
    <x v="2"/>
    <n v="9.3319307445179599E-3"/>
  </r>
  <r>
    <x v="4"/>
    <x v="3"/>
    <n v="1.9715736546573801E-2"/>
  </r>
  <r>
    <x v="5"/>
    <x v="0"/>
    <n v="1.4397900028043399E-3"/>
  </r>
  <r>
    <x v="5"/>
    <x v="1"/>
    <n v="7.6134898634871398E-2"/>
  </r>
  <r>
    <x v="5"/>
    <x v="2"/>
    <n v="1.1904162805344599E-2"/>
  </r>
  <r>
    <x v="5"/>
    <x v="3"/>
    <n v="9.1953078783304099E-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8">
  <r>
    <x v="0"/>
    <x v="0"/>
    <n v="0.92340969610700396"/>
  </r>
  <r>
    <x v="0"/>
    <x v="0"/>
    <n v="0.92525881703714197"/>
  </r>
  <r>
    <x v="0"/>
    <x v="0"/>
    <n v="0.69668086017360598"/>
  </r>
  <r>
    <x v="0"/>
    <x v="0"/>
    <n v="0.641220001261253"/>
  </r>
  <r>
    <x v="0"/>
    <x v="0"/>
    <n v="0.87914870063003803"/>
  </r>
  <r>
    <x v="0"/>
    <x v="0"/>
    <n v="0.86977031768143798"/>
  </r>
  <r>
    <x v="0"/>
    <x v="0"/>
    <n v="0.95264049318887001"/>
  </r>
  <r>
    <x v="0"/>
    <x v="0"/>
    <n v="0.85607828236184302"/>
  </r>
  <r>
    <x v="0"/>
    <x v="0"/>
    <n v="0.934574269678495"/>
  </r>
  <r>
    <x v="0"/>
    <x v="0"/>
    <n v="0.867440847875947"/>
  </r>
  <r>
    <x v="0"/>
    <x v="0"/>
    <n v="0.97533734171063602"/>
  </r>
  <r>
    <x v="0"/>
    <x v="0"/>
    <n v="0.91863932543827098"/>
  </r>
  <r>
    <x v="0"/>
    <x v="0"/>
    <n v="0.70526063704810904"/>
  </r>
  <r>
    <x v="0"/>
    <x v="0"/>
    <n v="0.84749887533763102"/>
  </r>
  <r>
    <x v="0"/>
    <x v="0"/>
    <n v="0.875496629339645"/>
  </r>
  <r>
    <x v="0"/>
    <x v="0"/>
    <n v="0.90926134903179701"/>
  </r>
  <r>
    <x v="0"/>
    <x v="0"/>
    <n v="0.79161246935694196"/>
  </r>
  <r>
    <x v="0"/>
    <x v="0"/>
    <n v="0.74069997238861396"/>
  </r>
  <r>
    <x v="0"/>
    <x v="0"/>
    <n v="0.79361866195528297"/>
  </r>
  <r>
    <x v="0"/>
    <x v="0"/>
    <n v="0.901214838914701"/>
  </r>
  <r>
    <x v="0"/>
    <x v="0"/>
    <n v="0.89028711551346795"/>
  </r>
  <r>
    <x v="0"/>
    <x v="0"/>
    <n v="0.97205435767655102"/>
  </r>
  <r>
    <x v="0"/>
    <x v="0"/>
    <n v="0.92032768016668998"/>
  </r>
  <r>
    <x v="0"/>
    <x v="1"/>
    <n v="0.89820457954481903"/>
  </r>
  <r>
    <x v="0"/>
    <x v="1"/>
    <n v="0.81007647475088396"/>
  </r>
  <r>
    <x v="0"/>
    <x v="1"/>
    <n v="0.33096448409717599"/>
  </r>
  <r>
    <x v="0"/>
    <x v="1"/>
    <n v="0.51995743301577402"/>
  </r>
  <r>
    <x v="0"/>
    <x v="1"/>
    <n v="0.76603390853943698"/>
  </r>
  <r>
    <x v="0"/>
    <x v="1"/>
    <n v="0.93719765063601002"/>
  </r>
  <r>
    <x v="0"/>
    <x v="1"/>
    <n v="0.85556435976874101"/>
  </r>
  <r>
    <x v="0"/>
    <x v="1"/>
    <n v="0.405087018520569"/>
  </r>
  <r>
    <x v="0"/>
    <x v="1"/>
    <n v="0.98326092582901703"/>
  </r>
  <r>
    <x v="0"/>
    <x v="1"/>
    <n v="0.952583705994551"/>
  </r>
  <r>
    <x v="0"/>
    <x v="1"/>
    <n v="0.89166491027907502"/>
  </r>
  <r>
    <x v="0"/>
    <x v="1"/>
    <n v="0.91788959588559704"/>
  </r>
  <r>
    <x v="0"/>
    <x v="1"/>
    <n v="0.57935434545868902"/>
  </r>
  <r>
    <x v="0"/>
    <x v="1"/>
    <n v="0.61932576946977702"/>
  </r>
  <r>
    <x v="0"/>
    <x v="1"/>
    <n v="0.55719898910980004"/>
  </r>
  <r>
    <x v="0"/>
    <x v="1"/>
    <n v="0.76946486624849297"/>
  </r>
  <r>
    <x v="0"/>
    <x v="1"/>
    <n v="0.91679175558041004"/>
  </r>
  <r>
    <x v="0"/>
    <x v="1"/>
    <n v="0.77731425311322999"/>
  </r>
  <r>
    <x v="0"/>
    <x v="1"/>
    <n v="0.94202802072995195"/>
  </r>
  <r>
    <x v="0"/>
    <x v="1"/>
    <n v="0.41330189775477699"/>
  </r>
  <r>
    <x v="0"/>
    <x v="1"/>
    <n v="0.96033565566288404"/>
  </r>
  <r>
    <x v="0"/>
    <x v="1"/>
    <n v="8.3372689173829007E-2"/>
  </r>
  <r>
    <x v="0"/>
    <x v="1"/>
    <n v="0.591174221047991"/>
  </r>
  <r>
    <x v="0"/>
    <x v="2"/>
    <n v="0.62188976457947398"/>
  </r>
  <r>
    <x v="0"/>
    <x v="2"/>
    <n v="0.69827594590757902"/>
  </r>
  <r>
    <x v="0"/>
    <x v="2"/>
    <n v="0.86627816998486495"/>
  </r>
  <r>
    <x v="0"/>
    <x v="2"/>
    <n v="0.913635486408649"/>
  </r>
  <r>
    <x v="0"/>
    <x v="2"/>
    <n v="0.919412400536745"/>
  </r>
  <r>
    <x v="0"/>
    <x v="2"/>
    <n v="0.80183232525281001"/>
  </r>
  <r>
    <x v="0"/>
    <x v="2"/>
    <n v="0.75815979352808505"/>
  </r>
  <r>
    <x v="0"/>
    <x v="2"/>
    <n v="0.79231184191156301"/>
  </r>
  <r>
    <x v="0"/>
    <x v="2"/>
    <n v="0.80368700248619895"/>
  </r>
  <r>
    <x v="0"/>
    <x v="2"/>
    <n v="0.63570866505239298"/>
  </r>
  <r>
    <x v="0"/>
    <x v="2"/>
    <n v="0.80991211702353805"/>
  </r>
  <r>
    <x v="0"/>
    <x v="2"/>
    <n v="0.93054308549218201"/>
  </r>
  <r>
    <x v="0"/>
    <x v="2"/>
    <n v="0.65318719401857805"/>
  </r>
  <r>
    <x v="0"/>
    <x v="2"/>
    <n v="0.72241747220066499"/>
  </r>
  <r>
    <x v="0"/>
    <x v="2"/>
    <n v="0.95999756959225302"/>
  </r>
  <r>
    <x v="0"/>
    <x v="2"/>
    <n v="0.87324213930519301"/>
  </r>
  <r>
    <x v="0"/>
    <x v="2"/>
    <n v="0.59271289929225801"/>
  </r>
  <r>
    <x v="0"/>
    <x v="2"/>
    <n v="0.53434451458820398"/>
  </r>
  <r>
    <x v="0"/>
    <x v="2"/>
    <n v="0.77274054028378603"/>
  </r>
  <r>
    <x v="0"/>
    <x v="2"/>
    <n v="0.83176166455178402"/>
  </r>
  <r>
    <x v="0"/>
    <x v="2"/>
    <n v="0.82980682705634001"/>
  </r>
  <r>
    <x v="0"/>
    <x v="2"/>
    <n v="0.92365140596996798"/>
  </r>
  <r>
    <x v="0"/>
    <x v="2"/>
    <n v="0.83720321486837401"/>
  </r>
  <r>
    <x v="0"/>
    <x v="3"/>
    <n v="0.46464499019083"/>
  </r>
  <r>
    <x v="0"/>
    <x v="3"/>
    <n v="0.64128084622072901"/>
  </r>
  <r>
    <x v="0"/>
    <x v="3"/>
    <n v="0.74628989482403796"/>
  </r>
  <r>
    <x v="0"/>
    <x v="3"/>
    <n v="0.58647022175723695"/>
  </r>
  <r>
    <x v="0"/>
    <x v="3"/>
    <n v="0.77817050788242403"/>
  </r>
  <r>
    <x v="0"/>
    <x v="3"/>
    <n v="0.93260158483526201"/>
  </r>
  <r>
    <x v="0"/>
    <x v="3"/>
    <n v="0.56895308087161101"/>
  </r>
  <r>
    <x v="0"/>
    <x v="3"/>
    <n v="0.75928796592797498"/>
  </r>
  <r>
    <x v="0"/>
    <x v="3"/>
    <n v="0.95166929939386802"/>
  </r>
  <r>
    <x v="0"/>
    <x v="3"/>
    <n v="0.80760757041132702"/>
  </r>
  <r>
    <x v="0"/>
    <x v="3"/>
    <n v="0.79827446395635204"/>
  </r>
  <r>
    <x v="0"/>
    <x v="3"/>
    <n v="0.91628777037078502"/>
  </r>
  <r>
    <x v="0"/>
    <x v="3"/>
    <n v="0.77720649214496795"/>
  </r>
  <r>
    <x v="0"/>
    <x v="3"/>
    <n v="0.42324172539559302"/>
  </r>
  <r>
    <x v="0"/>
    <x v="3"/>
    <n v="0.97525020001665996"/>
  </r>
  <r>
    <x v="0"/>
    <x v="3"/>
    <n v="0.80413929748778601"/>
  </r>
  <r>
    <x v="0"/>
    <x v="3"/>
    <n v="0.90023231579699303"/>
  </r>
  <r>
    <x v="0"/>
    <x v="3"/>
    <n v="0.91466423903541805"/>
  </r>
  <r>
    <x v="0"/>
    <x v="3"/>
    <n v="0.83593551421381895"/>
  </r>
  <r>
    <x v="0"/>
    <x v="3"/>
    <n v="0.90061082395996905"/>
  </r>
  <r>
    <x v="0"/>
    <x v="3"/>
    <n v="0.75219216406435796"/>
  </r>
  <r>
    <x v="0"/>
    <x v="3"/>
    <n v="0.92831980502982203"/>
  </r>
  <r>
    <x v="0"/>
    <x v="3"/>
    <n v="0.82283085538981404"/>
  </r>
  <r>
    <x v="1"/>
    <x v="0"/>
    <n v="0.96384049100583302"/>
  </r>
  <r>
    <x v="1"/>
    <x v="0"/>
    <n v="0.94812732823441004"/>
  </r>
  <r>
    <x v="1"/>
    <x v="0"/>
    <n v="0.97551738320569403"/>
  </r>
  <r>
    <x v="1"/>
    <x v="0"/>
    <n v="0.820751311832147"/>
  </r>
  <r>
    <x v="1"/>
    <x v="0"/>
    <m/>
  </r>
  <r>
    <x v="1"/>
    <x v="0"/>
    <m/>
  </r>
  <r>
    <x v="1"/>
    <x v="0"/>
    <m/>
  </r>
  <r>
    <x v="1"/>
    <x v="0"/>
    <m/>
  </r>
  <r>
    <x v="1"/>
    <x v="0"/>
    <m/>
  </r>
  <r>
    <x v="1"/>
    <x v="0"/>
    <m/>
  </r>
  <r>
    <x v="1"/>
    <x v="0"/>
    <m/>
  </r>
  <r>
    <x v="1"/>
    <x v="0"/>
    <n v="0.88706306812480296"/>
  </r>
  <r>
    <x v="1"/>
    <x v="0"/>
    <n v="0.93000209425962499"/>
  </r>
  <r>
    <x v="1"/>
    <x v="0"/>
    <n v="0.52690399353182804"/>
  </r>
  <r>
    <x v="1"/>
    <x v="0"/>
    <n v="0.88588390793035299"/>
  </r>
  <r>
    <x v="1"/>
    <x v="0"/>
    <n v="0.67201621972568104"/>
  </r>
  <r>
    <x v="1"/>
    <x v="0"/>
    <n v="0.40862248723615302"/>
  </r>
  <r>
    <x v="1"/>
    <x v="0"/>
    <m/>
  </r>
  <r>
    <x v="1"/>
    <x v="0"/>
    <m/>
  </r>
  <r>
    <x v="1"/>
    <x v="0"/>
    <m/>
  </r>
  <r>
    <x v="1"/>
    <x v="0"/>
    <m/>
  </r>
  <r>
    <x v="1"/>
    <x v="0"/>
    <m/>
  </r>
  <r>
    <x v="1"/>
    <x v="0"/>
    <m/>
  </r>
  <r>
    <x v="1"/>
    <x v="0"/>
    <m/>
  </r>
  <r>
    <x v="1"/>
    <x v="0"/>
    <m/>
  </r>
  <r>
    <x v="1"/>
    <x v="0"/>
    <m/>
  </r>
  <r>
    <x v="1"/>
    <x v="0"/>
    <m/>
  </r>
  <r>
    <x v="1"/>
    <x v="0"/>
    <m/>
  </r>
  <r>
    <x v="1"/>
    <x v="1"/>
    <n v="0.659525006248465"/>
  </r>
  <r>
    <x v="1"/>
    <x v="1"/>
    <n v="-0.40247218043025801"/>
  </r>
  <r>
    <x v="1"/>
    <x v="1"/>
    <n v="0.67496690342629195"/>
  </r>
  <r>
    <x v="1"/>
    <x v="1"/>
    <n v="0.455683256414259"/>
  </r>
  <r>
    <x v="1"/>
    <x v="1"/>
    <m/>
  </r>
  <r>
    <x v="1"/>
    <x v="1"/>
    <m/>
  </r>
  <r>
    <x v="1"/>
    <x v="1"/>
    <m/>
  </r>
  <r>
    <x v="1"/>
    <x v="1"/>
    <m/>
  </r>
  <r>
    <x v="1"/>
    <x v="1"/>
    <m/>
  </r>
  <r>
    <x v="1"/>
    <x v="1"/>
    <m/>
  </r>
  <r>
    <x v="1"/>
    <x v="1"/>
    <m/>
  </r>
  <r>
    <x v="1"/>
    <x v="1"/>
    <n v="0.72719063645698701"/>
  </r>
  <r>
    <x v="1"/>
    <x v="1"/>
    <n v="-0.426555581996722"/>
  </r>
  <r>
    <x v="1"/>
    <x v="1"/>
    <n v="0.106643673763757"/>
  </r>
  <r>
    <x v="1"/>
    <x v="1"/>
    <n v="0.64208306247495195"/>
  </r>
  <r>
    <x v="1"/>
    <x v="1"/>
    <n v="0.44345669005980698"/>
  </r>
  <r>
    <x v="1"/>
    <x v="1"/>
    <n v="3.8306427463120997E-2"/>
  </r>
  <r>
    <x v="1"/>
    <x v="1"/>
    <m/>
  </r>
  <r>
    <x v="1"/>
    <x v="1"/>
    <m/>
  </r>
  <r>
    <x v="1"/>
    <x v="1"/>
    <m/>
  </r>
  <r>
    <x v="1"/>
    <x v="1"/>
    <m/>
  </r>
  <r>
    <x v="1"/>
    <x v="1"/>
    <m/>
  </r>
  <r>
    <x v="1"/>
    <x v="1"/>
    <m/>
  </r>
  <r>
    <x v="1"/>
    <x v="1"/>
    <m/>
  </r>
  <r>
    <x v="1"/>
    <x v="1"/>
    <m/>
  </r>
  <r>
    <x v="1"/>
    <x v="1"/>
    <m/>
  </r>
  <r>
    <x v="1"/>
    <x v="1"/>
    <m/>
  </r>
  <r>
    <x v="1"/>
    <x v="1"/>
    <m/>
  </r>
  <r>
    <x v="1"/>
    <x v="2"/>
    <n v="0.73332709002132301"/>
  </r>
  <r>
    <x v="1"/>
    <x v="2"/>
    <n v="7.71121221895293E-2"/>
  </r>
  <r>
    <x v="1"/>
    <x v="2"/>
    <n v="0.71272173581897702"/>
  </r>
  <r>
    <x v="1"/>
    <x v="2"/>
    <n v="0.36936563498707797"/>
  </r>
  <r>
    <x v="1"/>
    <x v="2"/>
    <m/>
  </r>
  <r>
    <x v="1"/>
    <x v="2"/>
    <m/>
  </r>
  <r>
    <x v="1"/>
    <x v="2"/>
    <m/>
  </r>
  <r>
    <x v="1"/>
    <x v="2"/>
    <m/>
  </r>
  <r>
    <x v="1"/>
    <x v="2"/>
    <m/>
  </r>
  <r>
    <x v="1"/>
    <x v="2"/>
    <m/>
  </r>
  <r>
    <x v="1"/>
    <x v="2"/>
    <m/>
  </r>
  <r>
    <x v="1"/>
    <x v="2"/>
    <n v="0.77555603141319795"/>
  </r>
  <r>
    <x v="1"/>
    <x v="2"/>
    <n v="5.4788265358881198E-2"/>
  </r>
  <r>
    <x v="1"/>
    <x v="2"/>
    <n v="0.120841919828613"/>
  </r>
  <r>
    <x v="1"/>
    <x v="2"/>
    <n v="0.77690433168749795"/>
  </r>
  <r>
    <x v="1"/>
    <x v="2"/>
    <n v="0.36118183162392198"/>
  </r>
  <r>
    <x v="1"/>
    <x v="2"/>
    <n v="0.72047042075854795"/>
  </r>
  <r>
    <x v="1"/>
    <x v="2"/>
    <m/>
  </r>
  <r>
    <x v="1"/>
    <x v="2"/>
    <m/>
  </r>
  <r>
    <x v="1"/>
    <x v="2"/>
    <m/>
  </r>
  <r>
    <x v="1"/>
    <x v="2"/>
    <m/>
  </r>
  <r>
    <x v="1"/>
    <x v="2"/>
    <m/>
  </r>
  <r>
    <x v="1"/>
    <x v="2"/>
    <m/>
  </r>
  <r>
    <x v="1"/>
    <x v="2"/>
    <m/>
  </r>
  <r>
    <x v="1"/>
    <x v="2"/>
    <m/>
  </r>
  <r>
    <x v="1"/>
    <x v="2"/>
    <m/>
  </r>
  <r>
    <x v="1"/>
    <x v="2"/>
    <m/>
  </r>
  <r>
    <x v="1"/>
    <x v="2"/>
    <m/>
  </r>
  <r>
    <x v="1"/>
    <x v="3"/>
    <n v="0.93977767518848199"/>
  </r>
  <r>
    <x v="1"/>
    <x v="3"/>
    <n v="0.34525947263478801"/>
  </r>
  <r>
    <x v="1"/>
    <x v="3"/>
    <n v="0.77985135315524501"/>
  </r>
  <r>
    <x v="1"/>
    <x v="3"/>
    <n v="0.74600835342194505"/>
  </r>
  <r>
    <x v="1"/>
    <x v="3"/>
    <m/>
  </r>
  <r>
    <x v="1"/>
    <x v="3"/>
    <m/>
  </r>
  <r>
    <x v="1"/>
    <x v="3"/>
    <m/>
  </r>
  <r>
    <x v="1"/>
    <x v="3"/>
    <m/>
  </r>
  <r>
    <x v="1"/>
    <x v="3"/>
    <m/>
  </r>
  <r>
    <x v="1"/>
    <x v="3"/>
    <m/>
  </r>
  <r>
    <x v="1"/>
    <x v="3"/>
    <m/>
  </r>
  <r>
    <x v="1"/>
    <x v="3"/>
    <n v="0.824477758716751"/>
  </r>
  <r>
    <x v="1"/>
    <x v="3"/>
    <n v="0.40060234537575901"/>
  </r>
  <r>
    <x v="1"/>
    <x v="3"/>
    <n v="0.47574365074569303"/>
  </r>
  <r>
    <x v="1"/>
    <x v="3"/>
    <n v="0.80795300859006702"/>
  </r>
  <r>
    <x v="1"/>
    <x v="3"/>
    <n v="0.67447073691264003"/>
  </r>
  <r>
    <x v="1"/>
    <x v="3"/>
    <n v="0.59973143622905001"/>
  </r>
  <r>
    <x v="1"/>
    <x v="3"/>
    <m/>
  </r>
  <r>
    <x v="1"/>
    <x v="3"/>
    <m/>
  </r>
  <r>
    <x v="1"/>
    <x v="3"/>
    <m/>
  </r>
  <r>
    <x v="1"/>
    <x v="3"/>
    <m/>
  </r>
  <r>
    <x v="1"/>
    <x v="3"/>
    <m/>
  </r>
  <r>
    <x v="1"/>
    <x v="3"/>
    <m/>
  </r>
  <r>
    <x v="1"/>
    <x v="3"/>
    <m/>
  </r>
  <r>
    <x v="1"/>
    <x v="3"/>
    <m/>
  </r>
  <r>
    <x v="1"/>
    <x v="3"/>
    <m/>
  </r>
  <r>
    <x v="1"/>
    <x v="3"/>
    <m/>
  </r>
  <r>
    <x v="1"/>
    <x v="3"/>
    <m/>
  </r>
  <r>
    <x v="2"/>
    <x v="0"/>
    <n v="0.92134779387823396"/>
  </r>
  <r>
    <x v="2"/>
    <x v="0"/>
    <n v="0.88533301386470498"/>
  </r>
  <r>
    <x v="2"/>
    <x v="0"/>
    <n v="0.92313086161143898"/>
  </r>
  <r>
    <x v="2"/>
    <x v="0"/>
    <n v="0.78293632206795405"/>
  </r>
  <r>
    <x v="2"/>
    <x v="0"/>
    <m/>
  </r>
  <r>
    <x v="2"/>
    <x v="0"/>
    <m/>
  </r>
  <r>
    <x v="2"/>
    <x v="0"/>
    <m/>
  </r>
  <r>
    <x v="2"/>
    <x v="0"/>
    <m/>
  </r>
  <r>
    <x v="2"/>
    <x v="0"/>
    <m/>
  </r>
  <r>
    <x v="2"/>
    <x v="0"/>
    <m/>
  </r>
  <r>
    <x v="2"/>
    <x v="0"/>
    <m/>
  </r>
  <r>
    <x v="2"/>
    <x v="0"/>
    <n v="0.95641261055446103"/>
  </r>
  <r>
    <x v="2"/>
    <x v="0"/>
    <n v="0.90591955143096403"/>
  </r>
  <r>
    <x v="2"/>
    <x v="0"/>
    <n v="0.88216468512258694"/>
  </r>
  <r>
    <x v="2"/>
    <x v="0"/>
    <n v="0.98858339521951799"/>
  </r>
  <r>
    <x v="2"/>
    <x v="0"/>
    <n v="0.74760481486778896"/>
  </r>
  <r>
    <x v="2"/>
    <x v="0"/>
    <n v="0.66380028676349701"/>
  </r>
  <r>
    <x v="2"/>
    <x v="0"/>
    <m/>
  </r>
  <r>
    <x v="2"/>
    <x v="0"/>
    <m/>
  </r>
  <r>
    <x v="2"/>
    <x v="0"/>
    <m/>
  </r>
  <r>
    <x v="2"/>
    <x v="0"/>
    <m/>
  </r>
  <r>
    <x v="2"/>
    <x v="0"/>
    <m/>
  </r>
  <r>
    <x v="2"/>
    <x v="0"/>
    <m/>
  </r>
  <r>
    <x v="2"/>
    <x v="0"/>
    <m/>
  </r>
  <r>
    <x v="2"/>
    <x v="0"/>
    <m/>
  </r>
  <r>
    <x v="2"/>
    <x v="0"/>
    <m/>
  </r>
  <r>
    <x v="2"/>
    <x v="0"/>
    <m/>
  </r>
  <r>
    <x v="2"/>
    <x v="0"/>
    <m/>
  </r>
  <r>
    <x v="2"/>
    <x v="1"/>
    <n v="0.63461157538578805"/>
  </r>
  <r>
    <x v="2"/>
    <x v="1"/>
    <n v="7.6829046899173498E-2"/>
  </r>
  <r>
    <x v="2"/>
    <x v="1"/>
    <n v="0.67953905910827195"/>
  </r>
  <r>
    <x v="2"/>
    <x v="1"/>
    <n v="0.68760328190141995"/>
  </r>
  <r>
    <x v="2"/>
    <x v="1"/>
    <m/>
  </r>
  <r>
    <x v="2"/>
    <x v="1"/>
    <m/>
  </r>
  <r>
    <x v="2"/>
    <x v="1"/>
    <m/>
  </r>
  <r>
    <x v="2"/>
    <x v="1"/>
    <m/>
  </r>
  <r>
    <x v="2"/>
    <x v="1"/>
    <m/>
  </r>
  <r>
    <x v="2"/>
    <x v="1"/>
    <m/>
  </r>
  <r>
    <x v="2"/>
    <x v="1"/>
    <m/>
  </r>
  <r>
    <x v="2"/>
    <x v="1"/>
    <n v="0.67738029951381795"/>
  </r>
  <r>
    <x v="2"/>
    <x v="1"/>
    <n v="7.1995939293395497E-2"/>
  </r>
  <r>
    <x v="2"/>
    <x v="1"/>
    <n v="0.21800321287740199"/>
  </r>
  <r>
    <x v="2"/>
    <x v="1"/>
    <n v="0.756453527828026"/>
  </r>
  <r>
    <x v="2"/>
    <x v="1"/>
    <n v="0.68980466162207799"/>
  </r>
  <r>
    <x v="2"/>
    <x v="1"/>
    <n v="0.72568073521611698"/>
  </r>
  <r>
    <x v="2"/>
    <x v="1"/>
    <m/>
  </r>
  <r>
    <x v="2"/>
    <x v="1"/>
    <m/>
  </r>
  <r>
    <x v="2"/>
    <x v="1"/>
    <m/>
  </r>
  <r>
    <x v="2"/>
    <x v="1"/>
    <m/>
  </r>
  <r>
    <x v="2"/>
    <x v="1"/>
    <m/>
  </r>
  <r>
    <x v="2"/>
    <x v="1"/>
    <m/>
  </r>
  <r>
    <x v="2"/>
    <x v="1"/>
    <m/>
  </r>
  <r>
    <x v="2"/>
    <x v="1"/>
    <m/>
  </r>
  <r>
    <x v="2"/>
    <x v="1"/>
    <m/>
  </r>
  <r>
    <x v="2"/>
    <x v="1"/>
    <m/>
  </r>
  <r>
    <x v="2"/>
    <x v="1"/>
    <m/>
  </r>
  <r>
    <x v="2"/>
    <x v="2"/>
    <n v="0.47478021994420899"/>
  </r>
  <r>
    <x v="2"/>
    <x v="2"/>
    <n v="-2.50027101656472"/>
  </r>
  <r>
    <x v="2"/>
    <x v="2"/>
    <n v="0.47311462731765902"/>
  </r>
  <r>
    <x v="2"/>
    <x v="2"/>
    <n v="0.324242991622545"/>
  </r>
  <r>
    <x v="2"/>
    <x v="2"/>
    <m/>
  </r>
  <r>
    <x v="2"/>
    <x v="2"/>
    <m/>
  </r>
  <r>
    <x v="2"/>
    <x v="2"/>
    <m/>
  </r>
  <r>
    <x v="2"/>
    <x v="2"/>
    <m/>
  </r>
  <r>
    <x v="2"/>
    <x v="2"/>
    <m/>
  </r>
  <r>
    <x v="2"/>
    <x v="2"/>
    <m/>
  </r>
  <r>
    <x v="2"/>
    <x v="2"/>
    <m/>
  </r>
  <r>
    <x v="2"/>
    <x v="2"/>
    <n v="0.74449749021699596"/>
  </r>
  <r>
    <x v="2"/>
    <x v="2"/>
    <n v="-1.0656446987416599"/>
  </r>
  <r>
    <x v="2"/>
    <x v="2"/>
    <n v="0.52239208599206399"/>
  </r>
  <r>
    <x v="2"/>
    <x v="2"/>
    <n v="0.89160141247055902"/>
  </r>
  <r>
    <x v="2"/>
    <x v="2"/>
    <n v="0.57743717753777601"/>
  </r>
  <r>
    <x v="2"/>
    <x v="2"/>
    <n v="-0.81874751644659405"/>
  </r>
  <r>
    <x v="2"/>
    <x v="2"/>
    <m/>
  </r>
  <r>
    <x v="2"/>
    <x v="2"/>
    <m/>
  </r>
  <r>
    <x v="2"/>
    <x v="2"/>
    <m/>
  </r>
  <r>
    <x v="2"/>
    <x v="2"/>
    <m/>
  </r>
  <r>
    <x v="2"/>
    <x v="2"/>
    <m/>
  </r>
  <r>
    <x v="2"/>
    <x v="2"/>
    <m/>
  </r>
  <r>
    <x v="2"/>
    <x v="2"/>
    <m/>
  </r>
  <r>
    <x v="2"/>
    <x v="2"/>
    <m/>
  </r>
  <r>
    <x v="2"/>
    <x v="2"/>
    <m/>
  </r>
  <r>
    <x v="2"/>
    <x v="2"/>
    <m/>
  </r>
  <r>
    <x v="2"/>
    <x v="2"/>
    <m/>
  </r>
  <r>
    <x v="2"/>
    <x v="3"/>
    <n v="0.96185820320554605"/>
  </r>
  <r>
    <x v="2"/>
    <x v="3"/>
    <n v="0.79206809762501795"/>
  </r>
  <r>
    <x v="2"/>
    <x v="3"/>
    <n v="0.85952944675767595"/>
  </r>
  <r>
    <x v="2"/>
    <x v="3"/>
    <n v="0.59261072917543201"/>
  </r>
  <r>
    <x v="2"/>
    <x v="3"/>
    <m/>
  </r>
  <r>
    <x v="2"/>
    <x v="3"/>
    <m/>
  </r>
  <r>
    <x v="2"/>
    <x v="3"/>
    <m/>
  </r>
  <r>
    <x v="2"/>
    <x v="3"/>
    <m/>
  </r>
  <r>
    <x v="2"/>
    <x v="3"/>
    <m/>
  </r>
  <r>
    <x v="2"/>
    <x v="3"/>
    <m/>
  </r>
  <r>
    <x v="2"/>
    <x v="3"/>
    <m/>
  </r>
  <r>
    <x v="2"/>
    <x v="3"/>
    <n v="0.91831642071553599"/>
  </r>
  <r>
    <x v="2"/>
    <x v="3"/>
    <n v="0.79439032580634195"/>
  </r>
  <r>
    <x v="2"/>
    <x v="3"/>
    <n v="0.7466419059146"/>
  </r>
  <r>
    <x v="2"/>
    <x v="3"/>
    <n v="0.868885710553982"/>
  </r>
  <r>
    <x v="2"/>
    <x v="3"/>
    <n v="0.48428944144416203"/>
  </r>
  <r>
    <x v="2"/>
    <x v="3"/>
    <n v="0.72044703324668102"/>
  </r>
  <r>
    <x v="2"/>
    <x v="3"/>
    <m/>
  </r>
  <r>
    <x v="2"/>
    <x v="3"/>
    <m/>
  </r>
  <r>
    <x v="2"/>
    <x v="3"/>
    <m/>
  </r>
  <r>
    <x v="2"/>
    <x v="3"/>
    <m/>
  </r>
  <r>
    <x v="2"/>
    <x v="3"/>
    <m/>
  </r>
  <r>
    <x v="2"/>
    <x v="3"/>
    <m/>
  </r>
  <r>
    <x v="2"/>
    <x v="3"/>
    <m/>
  </r>
  <r>
    <x v="2"/>
    <x v="3"/>
    <m/>
  </r>
  <r>
    <x v="2"/>
    <x v="3"/>
    <m/>
  </r>
  <r>
    <x v="2"/>
    <x v="3"/>
    <m/>
  </r>
  <r>
    <x v="2"/>
    <x v="3"/>
    <m/>
  </r>
  <r>
    <x v="3"/>
    <x v="0"/>
    <n v="0.76251415356232999"/>
  </r>
  <r>
    <x v="3"/>
    <x v="0"/>
    <n v="0.87943821281430601"/>
  </r>
  <r>
    <x v="3"/>
    <x v="0"/>
    <m/>
  </r>
  <r>
    <x v="3"/>
    <x v="0"/>
    <m/>
  </r>
  <r>
    <x v="3"/>
    <x v="0"/>
    <m/>
  </r>
  <r>
    <x v="3"/>
    <x v="1"/>
    <n v="-0.32710030265644502"/>
  </r>
  <r>
    <x v="3"/>
    <x v="1"/>
    <n v="0.53884042456812298"/>
  </r>
  <r>
    <x v="3"/>
    <x v="1"/>
    <m/>
  </r>
  <r>
    <x v="3"/>
    <x v="1"/>
    <m/>
  </r>
  <r>
    <x v="3"/>
    <x v="1"/>
    <m/>
  </r>
  <r>
    <x v="3"/>
    <x v="2"/>
    <n v="0.65157544214983798"/>
  </r>
  <r>
    <x v="3"/>
    <x v="2"/>
    <n v="0.86597470225777495"/>
  </r>
  <r>
    <x v="3"/>
    <x v="2"/>
    <m/>
  </r>
  <r>
    <x v="3"/>
    <x v="2"/>
    <m/>
  </r>
  <r>
    <x v="3"/>
    <x v="2"/>
    <m/>
  </r>
  <r>
    <x v="3"/>
    <x v="3"/>
    <n v="0.82750985075149497"/>
  </r>
  <r>
    <x v="3"/>
    <x v="3"/>
    <n v="0.90517297590631796"/>
  </r>
  <r>
    <x v="3"/>
    <x v="3"/>
    <m/>
  </r>
  <r>
    <x v="3"/>
    <x v="3"/>
    <m/>
  </r>
  <r>
    <x v="3"/>
    <x v="3"/>
    <m/>
  </r>
  <r>
    <x v="4"/>
    <x v="0"/>
    <n v="0.91207189499063002"/>
  </r>
  <r>
    <x v="4"/>
    <x v="0"/>
    <n v="0.76848167875667395"/>
  </r>
  <r>
    <x v="4"/>
    <x v="0"/>
    <n v="0.97925277770904096"/>
  </r>
  <r>
    <x v="4"/>
    <x v="0"/>
    <n v="0.84586536562794001"/>
  </r>
  <r>
    <x v="4"/>
    <x v="0"/>
    <n v="0.71883354140085498"/>
  </r>
  <r>
    <x v="4"/>
    <x v="0"/>
    <n v="0.87682551671771403"/>
  </r>
  <r>
    <x v="4"/>
    <x v="0"/>
    <n v="0.91644699519448403"/>
  </r>
  <r>
    <x v="4"/>
    <x v="0"/>
    <n v="0.93090645458502597"/>
  </r>
  <r>
    <x v="4"/>
    <x v="0"/>
    <n v="0.91399985461927902"/>
  </r>
  <r>
    <x v="4"/>
    <x v="0"/>
    <n v="0.87669537936006803"/>
  </r>
  <r>
    <x v="4"/>
    <x v="0"/>
    <n v="0.94972351851237102"/>
  </r>
  <r>
    <x v="4"/>
    <x v="0"/>
    <n v="0.94602759029595795"/>
  </r>
  <r>
    <x v="4"/>
    <x v="0"/>
    <n v="0.59665097483927099"/>
  </r>
  <r>
    <x v="4"/>
    <x v="0"/>
    <n v="0.98777781998480796"/>
  </r>
  <r>
    <x v="4"/>
    <x v="0"/>
    <n v="0.94581468373655597"/>
  </r>
  <r>
    <x v="4"/>
    <x v="0"/>
    <n v="0.48188686556500998"/>
  </r>
  <r>
    <x v="4"/>
    <x v="0"/>
    <n v="0.83091953340368396"/>
  </r>
  <r>
    <x v="4"/>
    <x v="0"/>
    <n v="0.96725070714822003"/>
  </r>
  <r>
    <x v="4"/>
    <x v="0"/>
    <n v="0.81984757044196799"/>
  </r>
  <r>
    <x v="4"/>
    <x v="0"/>
    <n v="0.84400570727484403"/>
  </r>
  <r>
    <x v="4"/>
    <x v="0"/>
    <n v="0.86040360929898096"/>
  </r>
  <r>
    <x v="4"/>
    <x v="0"/>
    <n v="0.41443448571401897"/>
  </r>
  <r>
    <x v="4"/>
    <x v="0"/>
    <n v="0.94080197654956099"/>
  </r>
  <r>
    <x v="4"/>
    <x v="0"/>
    <n v="0.85716069587834198"/>
  </r>
  <r>
    <x v="4"/>
    <x v="0"/>
    <n v="0.85064621073992597"/>
  </r>
  <r>
    <x v="4"/>
    <x v="0"/>
    <n v="0.93680582532553003"/>
  </r>
  <r>
    <x v="4"/>
    <x v="0"/>
    <n v="0.94857403639481996"/>
  </r>
  <r>
    <x v="4"/>
    <x v="0"/>
    <n v="0.88150330466742499"/>
  </r>
  <r>
    <x v="4"/>
    <x v="0"/>
    <n v="0.76697567318136695"/>
  </r>
  <r>
    <x v="4"/>
    <x v="0"/>
    <n v="0.78762739662719305"/>
  </r>
  <r>
    <x v="4"/>
    <x v="0"/>
    <n v="0.78163859267082503"/>
  </r>
  <r>
    <x v="4"/>
    <x v="0"/>
    <n v="0.97989231231509699"/>
  </r>
  <r>
    <x v="4"/>
    <x v="0"/>
    <n v="0.98668017137802899"/>
  </r>
  <r>
    <x v="4"/>
    <x v="0"/>
    <n v="0.86050730344724802"/>
  </r>
  <r>
    <x v="4"/>
    <x v="0"/>
    <n v="0.77669321118708201"/>
  </r>
  <r>
    <x v="4"/>
    <x v="0"/>
    <n v="0.74377280586914196"/>
  </r>
  <r>
    <x v="4"/>
    <x v="0"/>
    <n v="0.93314813928938101"/>
  </r>
  <r>
    <x v="4"/>
    <x v="0"/>
    <n v="0.91413688718504105"/>
  </r>
  <r>
    <x v="4"/>
    <x v="0"/>
    <n v="0.74898959037700497"/>
  </r>
  <r>
    <x v="4"/>
    <x v="0"/>
    <n v="0.901758236449138"/>
  </r>
  <r>
    <x v="4"/>
    <x v="0"/>
    <n v="0.76758537041540698"/>
  </r>
  <r>
    <x v="4"/>
    <x v="0"/>
    <n v="0.94972422509038101"/>
  </r>
  <r>
    <x v="4"/>
    <x v="0"/>
    <n v="0.94911391258884303"/>
  </r>
  <r>
    <x v="4"/>
    <x v="0"/>
    <n v="0.597967258683198"/>
  </r>
  <r>
    <x v="4"/>
    <x v="0"/>
    <n v="0.99091523462349196"/>
  </r>
  <r>
    <x v="4"/>
    <x v="0"/>
    <n v="0.92652478843361596"/>
  </r>
  <r>
    <x v="4"/>
    <x v="0"/>
    <n v="0.48717146556600399"/>
  </r>
  <r>
    <x v="4"/>
    <x v="0"/>
    <n v="0.82989007501754697"/>
  </r>
  <r>
    <x v="4"/>
    <x v="0"/>
    <n v="0.972226632169367"/>
  </r>
  <r>
    <x v="4"/>
    <x v="0"/>
    <n v="0.82111784204159699"/>
  </r>
  <r>
    <x v="4"/>
    <x v="0"/>
    <n v="0.81015971511109697"/>
  </r>
  <r>
    <x v="4"/>
    <x v="0"/>
    <n v="0.86040170910151403"/>
  </r>
  <r>
    <x v="4"/>
    <x v="0"/>
    <n v="0.414432208885881"/>
  </r>
  <r>
    <x v="4"/>
    <x v="0"/>
    <n v="0.78480283562967601"/>
  </r>
  <r>
    <x v="4"/>
    <x v="0"/>
    <n v="0.69279876983674304"/>
  </r>
  <r>
    <x v="4"/>
    <x v="0"/>
    <n v="0.94092093572834001"/>
  </r>
  <r>
    <x v="4"/>
    <x v="0"/>
    <n v="0.84197347070585105"/>
  </r>
  <r>
    <x v="4"/>
    <x v="0"/>
    <n v="0.81695782373454495"/>
  </r>
  <r>
    <x v="4"/>
    <x v="0"/>
    <n v="0.91810241230777501"/>
  </r>
  <r>
    <x v="4"/>
    <x v="0"/>
    <n v="0.76904517310595599"/>
  </r>
  <r>
    <x v="4"/>
    <x v="0"/>
    <n v="0.95671780313960497"/>
  </r>
  <r>
    <x v="4"/>
    <x v="0"/>
    <n v="0.83026321081902099"/>
  </r>
  <r>
    <x v="4"/>
    <x v="0"/>
    <n v="0.71860072138099795"/>
  </r>
  <r>
    <x v="4"/>
    <x v="0"/>
    <n v="0.843996482821046"/>
  </r>
  <r>
    <x v="4"/>
    <x v="0"/>
    <n v="0.95151205016939899"/>
  </r>
  <r>
    <x v="4"/>
    <x v="0"/>
    <n v="0.92828886828762702"/>
  </r>
  <r>
    <x v="4"/>
    <x v="0"/>
    <n v="0.89834163062112704"/>
  </r>
  <r>
    <x v="4"/>
    <x v="0"/>
    <n v="0.91551416197603597"/>
  </r>
  <r>
    <x v="4"/>
    <x v="0"/>
    <n v="0.941427716557939"/>
  </r>
  <r>
    <x v="4"/>
    <x v="0"/>
    <n v="0.96212386656145998"/>
  </r>
  <r>
    <x v="4"/>
    <x v="0"/>
    <n v="0.61495546376701005"/>
  </r>
  <r>
    <x v="4"/>
    <x v="0"/>
    <n v="0.99021733062724004"/>
  </r>
  <r>
    <x v="4"/>
    <x v="0"/>
    <n v="0.95402736106805097"/>
  </r>
  <r>
    <x v="4"/>
    <x v="0"/>
    <n v="0.47197392865554899"/>
  </r>
  <r>
    <x v="4"/>
    <x v="0"/>
    <n v="0.81110552193486096"/>
  </r>
  <r>
    <x v="4"/>
    <x v="0"/>
    <n v="0.98864751005686402"/>
  </r>
  <r>
    <x v="4"/>
    <x v="0"/>
    <n v="0.82745482245851898"/>
  </r>
  <r>
    <x v="4"/>
    <x v="0"/>
    <n v="0.85710789493107498"/>
  </r>
  <r>
    <x v="4"/>
    <x v="0"/>
    <n v="0.86792867790094097"/>
  </r>
  <r>
    <x v="4"/>
    <x v="0"/>
    <n v="0.40169664152913398"/>
  </r>
  <r>
    <x v="4"/>
    <x v="0"/>
    <n v="0.94787724924024797"/>
  </r>
  <r>
    <x v="4"/>
    <x v="0"/>
    <n v="0.90114016068460401"/>
  </r>
  <r>
    <x v="4"/>
    <x v="0"/>
    <n v="0.84981538528987999"/>
  </r>
  <r>
    <x v="4"/>
    <x v="0"/>
    <n v="0.95567616349498596"/>
  </r>
  <r>
    <x v="4"/>
    <x v="0"/>
    <n v="0.97306564304188004"/>
  </r>
  <r>
    <x v="4"/>
    <x v="0"/>
    <n v="0.83535546960930795"/>
  </r>
  <r>
    <x v="4"/>
    <x v="0"/>
    <n v="0.75716621500636505"/>
  </r>
  <r>
    <x v="4"/>
    <x v="0"/>
    <n v="0.70232777919163702"/>
  </r>
  <r>
    <x v="4"/>
    <x v="0"/>
    <n v="0.78468792377827201"/>
  </r>
  <r>
    <x v="4"/>
    <x v="0"/>
    <n v="0.972885370819775"/>
  </r>
  <r>
    <x v="4"/>
    <x v="0"/>
    <n v="0.98686993649408405"/>
  </r>
  <r>
    <x v="4"/>
    <x v="0"/>
    <n v="0.82994653518334005"/>
  </r>
  <r>
    <x v="4"/>
    <x v="0"/>
    <n v="0.805260588311553"/>
  </r>
  <r>
    <x v="4"/>
    <x v="0"/>
    <n v="0.76008309188011802"/>
  </r>
  <r>
    <x v="4"/>
    <x v="0"/>
    <n v="0.91018804188656899"/>
  </r>
  <r>
    <x v="4"/>
    <x v="0"/>
    <n v="0.91904207579501895"/>
  </r>
  <r>
    <x v="4"/>
    <x v="0"/>
    <n v="0.76838319489293605"/>
  </r>
  <r>
    <x v="4"/>
    <x v="0"/>
    <n v="0.87804823104000096"/>
  </r>
  <r>
    <x v="4"/>
    <x v="0"/>
    <n v="0.78054604749536005"/>
  </r>
  <r>
    <x v="4"/>
    <x v="0"/>
    <n v="0.95987298210479199"/>
  </r>
  <r>
    <x v="4"/>
    <x v="0"/>
    <n v="0.91562853863627103"/>
  </r>
  <r>
    <x v="4"/>
    <x v="0"/>
    <n v="0.62314856046343503"/>
  </r>
  <r>
    <x v="4"/>
    <x v="0"/>
    <n v="0.98499696812335402"/>
  </r>
  <r>
    <x v="4"/>
    <x v="0"/>
    <n v="0.91362366292280806"/>
  </r>
  <r>
    <x v="4"/>
    <x v="0"/>
    <n v="0.45099711937152098"/>
  </r>
  <r>
    <x v="4"/>
    <x v="0"/>
    <n v="0.86323107856429804"/>
  </r>
  <r>
    <x v="4"/>
    <x v="0"/>
    <n v="0.96494964523626403"/>
  </r>
  <r>
    <x v="4"/>
    <x v="0"/>
    <n v="0.81589411516544696"/>
  </r>
  <r>
    <x v="4"/>
    <x v="0"/>
    <n v="0.79237064413961"/>
  </r>
  <r>
    <x v="4"/>
    <x v="0"/>
    <n v="0.87006301445007295"/>
  </r>
  <r>
    <x v="4"/>
    <x v="0"/>
    <n v="0.40099365262126702"/>
  </r>
  <r>
    <x v="4"/>
    <x v="0"/>
    <n v="0.80950786383983997"/>
  </r>
  <r>
    <x v="4"/>
    <x v="0"/>
    <n v="0.71302805989714901"/>
  </r>
  <r>
    <x v="4"/>
    <x v="0"/>
    <n v="0.95506013026588499"/>
  </r>
  <r>
    <x v="4"/>
    <x v="0"/>
    <n v="0.84262232698983797"/>
  </r>
  <r>
    <x v="4"/>
    <x v="0"/>
    <n v="0.84742175563008504"/>
  </r>
  <r>
    <x v="4"/>
    <x v="1"/>
    <n v="0.31306832273284202"/>
  </r>
  <r>
    <x v="4"/>
    <x v="1"/>
    <n v="0.752395559425035"/>
  </r>
  <r>
    <x v="4"/>
    <x v="1"/>
    <n v="0.203980769299068"/>
  </r>
  <r>
    <x v="4"/>
    <x v="1"/>
    <n v="4.4356301888577997E-2"/>
  </r>
  <r>
    <x v="4"/>
    <x v="1"/>
    <n v="-0.38480143269636202"/>
  </r>
  <r>
    <x v="4"/>
    <x v="1"/>
    <n v="0.93693928471351995"/>
  </r>
  <r>
    <x v="4"/>
    <x v="1"/>
    <n v="-1.0025064622331099"/>
  </r>
  <r>
    <x v="4"/>
    <x v="1"/>
    <n v="0.51646179582509999"/>
  </r>
  <r>
    <x v="4"/>
    <x v="1"/>
    <n v="0.47820840717951901"/>
  </r>
  <r>
    <x v="4"/>
    <x v="1"/>
    <n v="-0.25512778371511902"/>
  </r>
  <r>
    <x v="4"/>
    <x v="1"/>
    <n v="-1.05922903470111"/>
  </r>
  <r>
    <x v="4"/>
    <x v="1"/>
    <n v="-0.65608844444636205"/>
  </r>
  <r>
    <x v="4"/>
    <x v="1"/>
    <n v="-1.01104887305339"/>
  </r>
  <r>
    <x v="4"/>
    <x v="1"/>
    <n v="0.306019731393398"/>
  </r>
  <r>
    <x v="4"/>
    <x v="1"/>
    <n v="-9.4452777793418305E-2"/>
  </r>
  <r>
    <x v="4"/>
    <x v="1"/>
    <n v="0.74405519456763702"/>
  </r>
  <r>
    <x v="4"/>
    <x v="1"/>
    <n v="0.12764740735080399"/>
  </r>
  <r>
    <x v="4"/>
    <x v="1"/>
    <n v="0.321715174010202"/>
  </r>
  <r>
    <x v="4"/>
    <x v="1"/>
    <n v="0.210020402315414"/>
  </r>
  <r>
    <x v="4"/>
    <x v="1"/>
    <n v="0.49185785064432802"/>
  </r>
  <r>
    <x v="4"/>
    <x v="1"/>
    <n v="0.86040317009381795"/>
  </r>
  <r>
    <x v="4"/>
    <x v="1"/>
    <n v="0.62931084082450905"/>
  </r>
  <r>
    <x v="4"/>
    <x v="1"/>
    <n v="-0.12872003352731401"/>
  </r>
  <r>
    <x v="4"/>
    <x v="1"/>
    <n v="0.53572487727128404"/>
  </r>
  <r>
    <x v="4"/>
    <x v="1"/>
    <n v="-0.32136505321159797"/>
  </r>
  <r>
    <x v="4"/>
    <x v="1"/>
    <n v="0.81669938052064905"/>
  </r>
  <r>
    <x v="4"/>
    <x v="1"/>
    <n v="0.14038804642518701"/>
  </r>
  <r>
    <x v="4"/>
    <x v="1"/>
    <n v="0.66725911319902298"/>
  </r>
  <r>
    <x v="4"/>
    <x v="1"/>
    <n v="0.55563511821099398"/>
  </r>
  <r>
    <x v="4"/>
    <x v="1"/>
    <n v="0.57861578907547495"/>
  </r>
  <r>
    <x v="4"/>
    <x v="1"/>
    <n v="0.53253527759339203"/>
  </r>
  <r>
    <x v="4"/>
    <x v="1"/>
    <n v="0.74677452000975197"/>
  </r>
  <r>
    <x v="4"/>
    <x v="1"/>
    <n v="-0.60911362079974696"/>
  </r>
  <r>
    <x v="4"/>
    <x v="1"/>
    <n v="0.70638171888065404"/>
  </r>
  <r>
    <x v="4"/>
    <x v="1"/>
    <n v="-0.66696882766674404"/>
  </r>
  <r>
    <x v="4"/>
    <x v="1"/>
    <n v="0.35727127139924097"/>
  </r>
  <r>
    <x v="4"/>
    <x v="1"/>
    <n v="0.2188360165795"/>
  </r>
  <r>
    <x v="4"/>
    <x v="1"/>
    <n v="-0.115558453419081"/>
  </r>
  <r>
    <x v="4"/>
    <x v="1"/>
    <n v="-0.32751663530616598"/>
  </r>
  <r>
    <x v="4"/>
    <x v="1"/>
    <n v="-1.00953229002258"/>
  </r>
  <r>
    <x v="4"/>
    <x v="1"/>
    <n v="-9.9338890603393598E-2"/>
  </r>
  <r>
    <x v="4"/>
    <x v="1"/>
    <n v="-1.05922726957279"/>
  </r>
  <r>
    <x v="4"/>
    <x v="1"/>
    <n v="-0.653949585942458"/>
  </r>
  <r>
    <x v="4"/>
    <x v="1"/>
    <n v="-0.98683719781071699"/>
  </r>
  <r>
    <x v="4"/>
    <x v="1"/>
    <n v="0.30960753874874403"/>
  </r>
  <r>
    <x v="4"/>
    <x v="1"/>
    <n v="-0.104837002752978"/>
  </r>
  <r>
    <x v="4"/>
    <x v="1"/>
    <n v="0.73641478732910504"/>
  </r>
  <r>
    <x v="4"/>
    <x v="1"/>
    <n v="0.12981809759787699"/>
  </r>
  <r>
    <x v="4"/>
    <x v="1"/>
    <n v="0.32627877299614899"/>
  </r>
  <r>
    <x v="4"/>
    <x v="1"/>
    <n v="0.158349948464928"/>
  </r>
  <r>
    <x v="4"/>
    <x v="1"/>
    <n v="0.53659838751067301"/>
  </r>
  <r>
    <x v="4"/>
    <x v="1"/>
    <n v="0.86040078406104803"/>
  </r>
  <r>
    <x v="4"/>
    <x v="1"/>
    <n v="0.62930799427053796"/>
  </r>
  <r>
    <x v="4"/>
    <x v="1"/>
    <n v="-4.65126152952271E-2"/>
  </r>
  <r>
    <x v="4"/>
    <x v="1"/>
    <n v="-0.115098537384507"/>
  </r>
  <r>
    <x v="4"/>
    <x v="1"/>
    <n v="0.10797879224508"/>
  </r>
  <r>
    <x v="4"/>
    <x v="1"/>
    <n v="-0.55300328476780303"/>
  </r>
  <r>
    <x v="4"/>
    <x v="1"/>
    <n v="-2.9179118084651998"/>
  </r>
  <r>
    <x v="4"/>
    <x v="1"/>
    <n v="0.292907672717651"/>
  </r>
  <r>
    <x v="4"/>
    <x v="1"/>
    <n v="0.76239522127285297"/>
  </r>
  <r>
    <x v="4"/>
    <x v="1"/>
    <n v="0.201000798988832"/>
  </r>
  <r>
    <x v="4"/>
    <x v="1"/>
    <n v="3.51768599277716E-2"/>
  </r>
  <r>
    <x v="4"/>
    <x v="1"/>
    <n v="-0.35568051310095"/>
  </r>
  <r>
    <x v="4"/>
    <x v="1"/>
    <n v="0.968339513782005"/>
  </r>
  <r>
    <x v="4"/>
    <x v="1"/>
    <n v="-0.91480116394886701"/>
  </r>
  <r>
    <x v="4"/>
    <x v="1"/>
    <n v="0.54750884044086501"/>
  </r>
  <r>
    <x v="4"/>
    <x v="1"/>
    <n v="0.50779835945201302"/>
  </r>
  <r>
    <x v="4"/>
    <x v="1"/>
    <n v="-0.21057718286275501"/>
  </r>
  <r>
    <x v="4"/>
    <x v="1"/>
    <n v="-1.0760560359589699"/>
  </r>
  <r>
    <x v="4"/>
    <x v="1"/>
    <n v="-0.61574007286098498"/>
  </r>
  <r>
    <x v="4"/>
    <x v="1"/>
    <n v="-0.99135381006026502"/>
  </r>
  <r>
    <x v="4"/>
    <x v="1"/>
    <n v="0.305512652088332"/>
  </r>
  <r>
    <x v="4"/>
    <x v="1"/>
    <n v="-2.6799011209450701E-2"/>
  </r>
  <r>
    <x v="4"/>
    <x v="1"/>
    <n v="0.76306595949728995"/>
  </r>
  <r>
    <x v="4"/>
    <x v="1"/>
    <n v="0.169847980882605"/>
  </r>
  <r>
    <x v="4"/>
    <x v="1"/>
    <n v="0.28915454621980002"/>
  </r>
  <r>
    <x v="4"/>
    <x v="1"/>
    <n v="0.22989036699691201"/>
  </r>
  <r>
    <x v="4"/>
    <x v="1"/>
    <n v="0.547086949916328"/>
  </r>
  <r>
    <x v="4"/>
    <x v="1"/>
    <n v="0.84154534181892704"/>
  </r>
  <r>
    <x v="4"/>
    <x v="1"/>
    <n v="0.650966897663106"/>
  </r>
  <r>
    <x v="4"/>
    <x v="1"/>
    <n v="-8.5805716877434698E-2"/>
  </r>
  <r>
    <x v="4"/>
    <x v="1"/>
    <n v="0.44960322467016001"/>
  </r>
  <r>
    <x v="4"/>
    <x v="1"/>
    <n v="-7.7504280245861201E-2"/>
  </r>
  <r>
    <x v="4"/>
    <x v="1"/>
    <n v="0.75755741560175405"/>
  </r>
  <r>
    <x v="4"/>
    <x v="1"/>
    <n v="5.1354082480095799E-2"/>
  </r>
  <r>
    <x v="4"/>
    <x v="1"/>
    <n v="0.75339436335199494"/>
  </r>
  <r>
    <x v="4"/>
    <x v="1"/>
    <n v="0.57204770735069199"/>
  </r>
  <r>
    <x v="4"/>
    <x v="1"/>
    <n v="0.66171435891993402"/>
  </r>
  <r>
    <x v="4"/>
    <x v="1"/>
    <n v="0.56310988517620597"/>
  </r>
  <r>
    <x v="4"/>
    <x v="1"/>
    <n v="0.75454615170574701"/>
  </r>
  <r>
    <x v="4"/>
    <x v="1"/>
    <n v="-0.68365632347033001"/>
  </r>
  <r>
    <x v="4"/>
    <x v="1"/>
    <n v="0.70827040142450404"/>
  </r>
  <r>
    <x v="4"/>
    <x v="1"/>
    <n v="-0.39339943781459802"/>
  </r>
  <r>
    <x v="4"/>
    <x v="1"/>
    <n v="0.30278493189032202"/>
  </r>
  <r>
    <x v="4"/>
    <x v="1"/>
    <n v="0.23526123112625699"/>
  </r>
  <r>
    <x v="4"/>
    <x v="1"/>
    <n v="-0.12971808356709"/>
  </r>
  <r>
    <x v="4"/>
    <x v="1"/>
    <n v="-0.28964312626099098"/>
  </r>
  <r>
    <x v="4"/>
    <x v="1"/>
    <n v="-0.96043174813134802"/>
  </r>
  <r>
    <x v="4"/>
    <x v="1"/>
    <n v="-7.5659713276618801E-2"/>
  </r>
  <r>
    <x v="4"/>
    <x v="1"/>
    <n v="-1.0468320271667699"/>
  </r>
  <r>
    <x v="4"/>
    <x v="1"/>
    <n v="-0.60019647042486601"/>
  </r>
  <r>
    <x v="4"/>
    <x v="1"/>
    <n v="-0.94457300108690101"/>
  </r>
  <r>
    <x v="4"/>
    <x v="1"/>
    <n v="0.313194584091535"/>
  </r>
  <r>
    <x v="4"/>
    <x v="1"/>
    <n v="-0.14349355935655"/>
  </r>
  <r>
    <x v="4"/>
    <x v="1"/>
    <n v="0.74447717069442199"/>
  </r>
  <r>
    <x v="4"/>
    <x v="1"/>
    <n v="0.145588095086785"/>
  </r>
  <r>
    <x v="4"/>
    <x v="1"/>
    <n v="0.30494593749751098"/>
  </r>
  <r>
    <x v="4"/>
    <x v="1"/>
    <n v="0.150199396079088"/>
  </r>
  <r>
    <x v="4"/>
    <x v="1"/>
    <n v="0.55342331341495998"/>
  </r>
  <r>
    <x v="4"/>
    <x v="1"/>
    <n v="0.86703773733797096"/>
  </r>
  <r>
    <x v="4"/>
    <x v="1"/>
    <n v="0.611252603766546"/>
  </r>
  <r>
    <x v="4"/>
    <x v="1"/>
    <n v="-2.2981085153194799E-2"/>
  </r>
  <r>
    <x v="4"/>
    <x v="1"/>
    <n v="1.3204252327266E-2"/>
  </r>
  <r>
    <x v="4"/>
    <x v="1"/>
    <n v="0.236206176485108"/>
  </r>
  <r>
    <x v="4"/>
    <x v="1"/>
    <n v="-0.52058133385317296"/>
  </r>
  <r>
    <x v="4"/>
    <x v="1"/>
    <n v="-1.68556024667549"/>
  </r>
  <r>
    <x v="4"/>
    <x v="2"/>
    <n v="0.84212021071292398"/>
  </r>
  <r>
    <x v="4"/>
    <x v="2"/>
    <n v="0.93990580675869895"/>
  </r>
  <r>
    <x v="4"/>
    <x v="2"/>
    <n v="0.65094989638763601"/>
  </r>
  <r>
    <x v="4"/>
    <x v="2"/>
    <n v="0.83595129733468798"/>
  </r>
  <r>
    <x v="4"/>
    <x v="2"/>
    <n v="0.92317115991763699"/>
  </r>
  <r>
    <x v="4"/>
    <x v="2"/>
    <n v="0.75225612438196898"/>
  </r>
  <r>
    <x v="4"/>
    <x v="2"/>
    <n v="0.81719493208377103"/>
  </r>
  <r>
    <x v="4"/>
    <x v="2"/>
    <n v="0.92204824677497099"/>
  </r>
  <r>
    <x v="4"/>
    <x v="2"/>
    <n v="0.90975433104488501"/>
  </r>
  <r>
    <x v="4"/>
    <x v="2"/>
    <n v="0.71474079317292105"/>
  </r>
  <r>
    <x v="4"/>
    <x v="2"/>
    <n v="0.80689125057020705"/>
  </r>
  <r>
    <x v="4"/>
    <x v="2"/>
    <n v="0.84102945016036901"/>
  </r>
  <r>
    <x v="4"/>
    <x v="2"/>
    <n v="0.95806155992754805"/>
  </r>
  <r>
    <x v="4"/>
    <x v="2"/>
    <n v="0.80556182809652699"/>
  </r>
  <r>
    <x v="4"/>
    <x v="2"/>
    <n v="0.66002354290687604"/>
  </r>
  <r>
    <x v="4"/>
    <x v="2"/>
    <n v="0.67998006776114395"/>
  </r>
  <r>
    <x v="4"/>
    <x v="2"/>
    <n v="0.72551490522418904"/>
  </r>
  <r>
    <x v="4"/>
    <x v="2"/>
    <n v="0.96316782047635896"/>
  </r>
  <r>
    <x v="4"/>
    <x v="2"/>
    <n v="0.85357272991912703"/>
  </r>
  <r>
    <x v="4"/>
    <x v="2"/>
    <n v="0.84680914375092597"/>
  </r>
  <r>
    <x v="4"/>
    <x v="2"/>
    <n v="0.74757111935143905"/>
  </r>
  <r>
    <x v="4"/>
    <x v="2"/>
    <n v="0.65832837282426804"/>
  </r>
  <r>
    <x v="4"/>
    <x v="2"/>
    <n v="0.76767972343870705"/>
  </r>
  <r>
    <x v="4"/>
    <x v="2"/>
    <n v="0.83210889010393896"/>
  </r>
  <r>
    <x v="4"/>
    <x v="2"/>
    <n v="0.81804975324963802"/>
  </r>
  <r>
    <x v="4"/>
    <x v="2"/>
    <n v="0.80604651488856804"/>
  </r>
  <r>
    <x v="4"/>
    <x v="2"/>
    <n v="0.87047004647943504"/>
  </r>
  <r>
    <x v="4"/>
    <x v="2"/>
    <n v="0.76943327762796299"/>
  </r>
  <r>
    <x v="4"/>
    <x v="2"/>
    <n v="0.97807655137946004"/>
  </r>
  <r>
    <x v="4"/>
    <x v="2"/>
    <n v="0.96585063374728897"/>
  </r>
  <r>
    <x v="4"/>
    <x v="2"/>
    <n v="0.95940922644145998"/>
  </r>
  <r>
    <x v="4"/>
    <x v="2"/>
    <n v="0.92717550421973105"/>
  </r>
  <r>
    <x v="4"/>
    <x v="2"/>
    <n v="0.69461693605687203"/>
  </r>
  <r>
    <x v="4"/>
    <x v="2"/>
    <n v="0.76627104945646396"/>
  </r>
  <r>
    <x v="4"/>
    <x v="2"/>
    <n v="0.85367920326970104"/>
  </r>
  <r>
    <x v="4"/>
    <x v="2"/>
    <n v="0.81359665241049794"/>
  </r>
  <r>
    <x v="4"/>
    <x v="2"/>
    <n v="0.62731155159417795"/>
  </r>
  <r>
    <x v="4"/>
    <x v="2"/>
    <n v="0.81456569869546702"/>
  </r>
  <r>
    <x v="4"/>
    <x v="2"/>
    <n v="0.87116833326969501"/>
  </r>
  <r>
    <x v="4"/>
    <x v="2"/>
    <n v="0.88685026835690395"/>
  </r>
  <r>
    <x v="4"/>
    <x v="2"/>
    <n v="0.68203956591254999"/>
  </r>
  <r>
    <x v="4"/>
    <x v="2"/>
    <n v="0.80689083662927796"/>
  </r>
  <r>
    <x v="4"/>
    <x v="2"/>
    <n v="0.84218555612980905"/>
  </r>
  <r>
    <x v="4"/>
    <x v="2"/>
    <n v="0.96065876651527704"/>
  </r>
  <r>
    <x v="4"/>
    <x v="2"/>
    <n v="0.79315845980185695"/>
  </r>
  <r>
    <x v="4"/>
    <x v="2"/>
    <n v="0.66052470494715598"/>
  </r>
  <r>
    <x v="4"/>
    <x v="2"/>
    <n v="0.67787914572755703"/>
  </r>
  <r>
    <x v="4"/>
    <x v="2"/>
    <n v="0.72606140371228001"/>
  </r>
  <r>
    <x v="4"/>
    <x v="2"/>
    <n v="0.97029772809177095"/>
  </r>
  <r>
    <x v="4"/>
    <x v="2"/>
    <n v="0.85744533944852097"/>
  </r>
  <r>
    <x v="4"/>
    <x v="2"/>
    <n v="0.81504989450541498"/>
  </r>
  <r>
    <x v="4"/>
    <x v="2"/>
    <n v="0.74756999763335197"/>
  </r>
  <r>
    <x v="4"/>
    <x v="2"/>
    <n v="0.65832897022830905"/>
  </r>
  <r>
    <x v="4"/>
    <x v="2"/>
    <n v="0.76788644300553499"/>
  </r>
  <r>
    <x v="4"/>
    <x v="2"/>
    <n v="0.77426182026694002"/>
  </r>
  <r>
    <x v="4"/>
    <x v="2"/>
    <n v="0.87991605687038799"/>
  </r>
  <r>
    <x v="4"/>
    <x v="2"/>
    <n v="0.65672405170610904"/>
  </r>
  <r>
    <x v="4"/>
    <x v="2"/>
    <n v="0.88191981284223198"/>
  </r>
  <r>
    <x v="4"/>
    <x v="2"/>
    <n v="0.84070490218858696"/>
  </r>
  <r>
    <x v="4"/>
    <x v="2"/>
    <n v="0.92433666655568503"/>
  </r>
  <r>
    <x v="4"/>
    <x v="2"/>
    <n v="0.62240492116846302"/>
  </r>
  <r>
    <x v="4"/>
    <x v="2"/>
    <n v="0.80354748145296795"/>
  </r>
  <r>
    <x v="4"/>
    <x v="2"/>
    <n v="0.87644964574162998"/>
  </r>
  <r>
    <x v="4"/>
    <x v="2"/>
    <n v="0.78547878225485901"/>
  </r>
  <r>
    <x v="4"/>
    <x v="2"/>
    <n v="0.79604392348194997"/>
  </r>
  <r>
    <x v="4"/>
    <x v="2"/>
    <n v="0.90779710986905604"/>
  </r>
  <r>
    <x v="4"/>
    <x v="2"/>
    <n v="0.89343177485088698"/>
  </r>
  <r>
    <x v="4"/>
    <x v="2"/>
    <n v="0.74166862099603204"/>
  </r>
  <r>
    <x v="4"/>
    <x v="2"/>
    <n v="0.78267313369332803"/>
  </r>
  <r>
    <x v="4"/>
    <x v="2"/>
    <n v="0.81879129793514105"/>
  </r>
  <r>
    <x v="4"/>
    <x v="2"/>
    <n v="0.94087355484343704"/>
  </r>
  <r>
    <x v="4"/>
    <x v="2"/>
    <n v="0.80229017892270904"/>
  </r>
  <r>
    <x v="4"/>
    <x v="2"/>
    <n v="0.680295353672978"/>
  </r>
  <r>
    <x v="4"/>
    <x v="2"/>
    <n v="0.63733847541654998"/>
  </r>
  <r>
    <x v="4"/>
    <x v="2"/>
    <n v="0.75884840812906296"/>
  </r>
  <r>
    <x v="4"/>
    <x v="2"/>
    <n v="0.96007844330917602"/>
  </r>
  <r>
    <x v="4"/>
    <x v="2"/>
    <n v="0.85181836811546197"/>
  </r>
  <r>
    <x v="4"/>
    <x v="2"/>
    <n v="0.838038939665945"/>
  </r>
  <r>
    <x v="4"/>
    <x v="2"/>
    <n v="0.73642313510573898"/>
  </r>
  <r>
    <x v="4"/>
    <x v="2"/>
    <n v="0.65707306665904996"/>
  </r>
  <r>
    <x v="4"/>
    <x v="2"/>
    <n v="0.77981282169320298"/>
  </r>
  <r>
    <x v="4"/>
    <x v="2"/>
    <n v="0.84591394657166397"/>
  </r>
  <r>
    <x v="4"/>
    <x v="2"/>
    <n v="0.84943330710951104"/>
  </r>
  <r>
    <x v="4"/>
    <x v="2"/>
    <n v="0.82370601327662296"/>
  </r>
  <r>
    <x v="4"/>
    <x v="2"/>
    <n v="0.83798592102540603"/>
  </r>
  <r>
    <x v="4"/>
    <x v="2"/>
    <n v="0.68927769709727105"/>
  </r>
  <r>
    <x v="4"/>
    <x v="2"/>
    <n v="0.97331367606430796"/>
  </r>
  <r>
    <x v="4"/>
    <x v="2"/>
    <n v="0.93722566827042897"/>
  </r>
  <r>
    <x v="4"/>
    <x v="2"/>
    <n v="0.92301809792318501"/>
  </r>
  <r>
    <x v="4"/>
    <x v="2"/>
    <n v="0.90957871110334299"/>
  </r>
  <r>
    <x v="4"/>
    <x v="2"/>
    <n v="0.70831035184353797"/>
  </r>
  <r>
    <x v="4"/>
    <x v="2"/>
    <n v="0.77688268723760801"/>
  </r>
  <r>
    <x v="4"/>
    <x v="2"/>
    <n v="0.89488356789327606"/>
  </r>
  <r>
    <x v="4"/>
    <x v="2"/>
    <n v="0.86469075536247697"/>
  </r>
  <r>
    <x v="4"/>
    <x v="2"/>
    <n v="0.60709592296938597"/>
  </r>
  <r>
    <x v="4"/>
    <x v="2"/>
    <n v="0.794397436196981"/>
  </r>
  <r>
    <x v="4"/>
    <x v="2"/>
    <n v="0.86377249555765601"/>
  </r>
  <r>
    <x v="4"/>
    <x v="2"/>
    <n v="0.88224545733354698"/>
  </r>
  <r>
    <x v="4"/>
    <x v="2"/>
    <n v="0.70126118512324098"/>
  </r>
  <r>
    <x v="4"/>
    <x v="2"/>
    <n v="0.81462843720325995"/>
  </r>
  <r>
    <x v="4"/>
    <x v="2"/>
    <n v="0.82501222500107496"/>
  </r>
  <r>
    <x v="4"/>
    <x v="2"/>
    <n v="0.95569859236252397"/>
  </r>
  <r>
    <x v="4"/>
    <x v="2"/>
    <n v="0.79902693423454596"/>
  </r>
  <r>
    <x v="4"/>
    <x v="2"/>
    <n v="0.66062974336075797"/>
  </r>
  <r>
    <x v="4"/>
    <x v="2"/>
    <n v="0.65982135519725205"/>
  </r>
  <r>
    <x v="4"/>
    <x v="2"/>
    <n v="0.69867192999354499"/>
  </r>
  <r>
    <x v="4"/>
    <x v="2"/>
    <n v="0.95741952504997396"/>
  </r>
  <r>
    <x v="4"/>
    <x v="2"/>
    <n v="0.88941470098031805"/>
  </r>
  <r>
    <x v="4"/>
    <x v="2"/>
    <n v="0.78881735246317997"/>
  </r>
  <r>
    <x v="4"/>
    <x v="2"/>
    <n v="0.75549840162420301"/>
  </r>
  <r>
    <x v="4"/>
    <x v="2"/>
    <n v="0.65626716990295297"/>
  </r>
  <r>
    <x v="4"/>
    <x v="2"/>
    <n v="0.81612103981092698"/>
  </r>
  <r>
    <x v="4"/>
    <x v="2"/>
    <n v="0.80757145605662395"/>
  </r>
  <r>
    <x v="4"/>
    <x v="2"/>
    <n v="0.82459270088663605"/>
  </r>
  <r>
    <x v="4"/>
    <x v="2"/>
    <n v="0.649210961852691"/>
  </r>
  <r>
    <x v="4"/>
    <x v="2"/>
    <n v="0.91871757817083599"/>
  </r>
  <r>
    <x v="4"/>
    <x v="3"/>
    <n v="0.93635485857819301"/>
  </r>
  <r>
    <x v="4"/>
    <x v="3"/>
    <n v="0.56378612488310398"/>
  </r>
  <r>
    <x v="4"/>
    <x v="3"/>
    <n v="0.73644112818822904"/>
  </r>
  <r>
    <x v="4"/>
    <x v="3"/>
    <n v="0.91209010223229603"/>
  </r>
  <r>
    <x v="4"/>
    <x v="3"/>
    <n v="0.84994522109289194"/>
  </r>
  <r>
    <x v="4"/>
    <x v="3"/>
    <n v="0.726752389105776"/>
  </r>
  <r>
    <x v="4"/>
    <x v="3"/>
    <n v="0.97089036881928903"/>
  </r>
  <r>
    <x v="4"/>
    <x v="3"/>
    <n v="0.97015583881417"/>
  </r>
  <r>
    <x v="4"/>
    <x v="3"/>
    <n v="0.961751348881414"/>
  </r>
  <r>
    <x v="4"/>
    <x v="3"/>
    <n v="0.61104821120439901"/>
  </r>
  <r>
    <x v="4"/>
    <x v="3"/>
    <n v="0.75777027231330096"/>
  </r>
  <r>
    <x v="4"/>
    <x v="3"/>
    <n v="0.54429078909514095"/>
  </r>
  <r>
    <x v="4"/>
    <x v="3"/>
    <n v="0.90512524943023598"/>
  </r>
  <r>
    <x v="4"/>
    <x v="3"/>
    <n v="0.73231770933910201"/>
  </r>
  <r>
    <x v="4"/>
    <x v="3"/>
    <n v="0.71893412329113004"/>
  </r>
  <r>
    <x v="4"/>
    <x v="3"/>
    <n v="0.79522809825366703"/>
  </r>
  <r>
    <x v="4"/>
    <x v="3"/>
    <n v="0.544567264835632"/>
  </r>
  <r>
    <x v="4"/>
    <x v="3"/>
    <n v="0.89717510249964505"/>
  </r>
  <r>
    <x v="4"/>
    <x v="3"/>
    <n v="0.52869836367260903"/>
  </r>
  <r>
    <x v="4"/>
    <x v="3"/>
    <n v="0.81059871497217695"/>
  </r>
  <r>
    <x v="4"/>
    <x v="3"/>
    <n v="0.74757281496778305"/>
  </r>
  <r>
    <x v="4"/>
    <x v="3"/>
    <n v="0.86824830689200205"/>
  </r>
  <r>
    <x v="4"/>
    <x v="3"/>
    <n v="0.92690619845108502"/>
  </r>
  <r>
    <x v="4"/>
    <x v="3"/>
    <n v="0.92179322439484102"/>
  </r>
  <r>
    <x v="4"/>
    <x v="3"/>
    <n v="0.94874127035587497"/>
  </r>
  <r>
    <x v="4"/>
    <x v="3"/>
    <n v="0.79535716972558801"/>
  </r>
  <r>
    <x v="4"/>
    <x v="3"/>
    <n v="0.63324789400708903"/>
  </r>
  <r>
    <x v="4"/>
    <x v="3"/>
    <n v="0.88390787148332195"/>
  </r>
  <r>
    <x v="4"/>
    <x v="3"/>
    <n v="0.59351333583810495"/>
  </r>
  <r>
    <x v="4"/>
    <x v="3"/>
    <n v="0.74787144754500201"/>
  </r>
  <r>
    <x v="4"/>
    <x v="3"/>
    <n v="0.54170103071134001"/>
  </r>
  <r>
    <x v="4"/>
    <x v="3"/>
    <n v="0.98824094394445805"/>
  </r>
  <r>
    <x v="4"/>
    <x v="3"/>
    <n v="0.65275296654433601"/>
  </r>
  <r>
    <x v="4"/>
    <x v="3"/>
    <n v="0.74949024915968399"/>
  </r>
  <r>
    <x v="4"/>
    <x v="3"/>
    <n v="0.38708310889214997"/>
  </r>
  <r>
    <x v="4"/>
    <x v="3"/>
    <n v="0.70308668597635304"/>
  </r>
  <r>
    <x v="4"/>
    <x v="3"/>
    <n v="0.57775336779116204"/>
  </r>
  <r>
    <x v="4"/>
    <x v="3"/>
    <n v="0.82577695780215399"/>
  </r>
  <r>
    <x v="4"/>
    <x v="3"/>
    <n v="0.90447618358978299"/>
  </r>
  <r>
    <x v="4"/>
    <x v="3"/>
    <n v="0.98189960552161903"/>
  </r>
  <r>
    <x v="4"/>
    <x v="3"/>
    <n v="0.51833016475606497"/>
  </r>
  <r>
    <x v="4"/>
    <x v="3"/>
    <n v="0.75776995299643202"/>
  </r>
  <r>
    <x v="4"/>
    <x v="3"/>
    <n v="0.49741129947350199"/>
  </r>
  <r>
    <x v="4"/>
    <x v="3"/>
    <n v="0.91029658154309401"/>
  </r>
  <r>
    <x v="4"/>
    <x v="3"/>
    <n v="0.731177101794666"/>
  </r>
  <r>
    <x v="4"/>
    <x v="3"/>
    <n v="0.73722803016305105"/>
  </r>
  <r>
    <x v="4"/>
    <x v="3"/>
    <n v="0.70477831805431201"/>
  </r>
  <r>
    <x v="4"/>
    <x v="3"/>
    <n v="0.53076939222228603"/>
  </r>
  <r>
    <x v="4"/>
    <x v="3"/>
    <n v="0.91720597600599596"/>
  </r>
  <r>
    <x v="4"/>
    <x v="3"/>
    <n v="0.52950156439104901"/>
  </r>
  <r>
    <x v="4"/>
    <x v="3"/>
    <n v="0.80205567023198598"/>
  </r>
  <r>
    <x v="4"/>
    <x v="3"/>
    <n v="0.74757319657632404"/>
  </r>
  <r>
    <x v="4"/>
    <x v="3"/>
    <n v="0.86824610211198205"/>
  </r>
  <r>
    <x v="4"/>
    <x v="3"/>
    <n v="0.70604778505690402"/>
  </r>
  <r>
    <x v="4"/>
    <x v="3"/>
    <n v="0.74266121307424404"/>
  </r>
  <r>
    <x v="4"/>
    <x v="3"/>
    <n v="0.45759101465309598"/>
  </r>
  <r>
    <x v="4"/>
    <x v="3"/>
    <n v="0.671578003827903"/>
  </r>
  <r>
    <x v="4"/>
    <x v="3"/>
    <n v="0.53738090948662698"/>
  </r>
  <r>
    <x v="4"/>
    <x v="3"/>
    <n v="0.93391165678326704"/>
  </r>
  <r>
    <x v="4"/>
    <x v="3"/>
    <n v="0.56745219356842402"/>
  </r>
  <r>
    <x v="4"/>
    <x v="3"/>
    <n v="0.74213770345036001"/>
  </r>
  <r>
    <x v="4"/>
    <x v="3"/>
    <n v="0.89340901848033205"/>
  </r>
  <r>
    <x v="4"/>
    <x v="3"/>
    <n v="0.82336017377152904"/>
  </r>
  <r>
    <x v="4"/>
    <x v="3"/>
    <n v="0.75532948107493403"/>
  </r>
  <r>
    <x v="4"/>
    <x v="3"/>
    <n v="0.96687170380925602"/>
  </r>
  <r>
    <x v="4"/>
    <x v="3"/>
    <n v="0.98335427679028697"/>
  </r>
  <r>
    <x v="4"/>
    <x v="3"/>
    <n v="0.94939490167150098"/>
  </r>
  <r>
    <x v="4"/>
    <x v="3"/>
    <n v="0.61583045106166401"/>
  </r>
  <r>
    <x v="4"/>
    <x v="3"/>
    <n v="0.72320016882801397"/>
  </r>
  <r>
    <x v="4"/>
    <x v="3"/>
    <n v="0.54594754950041102"/>
  </r>
  <r>
    <x v="4"/>
    <x v="3"/>
    <n v="0.92612955197330904"/>
  </r>
  <r>
    <x v="4"/>
    <x v="3"/>
    <n v="0.71187780143676305"/>
  </r>
  <r>
    <x v="4"/>
    <x v="3"/>
    <n v="0.71962742868077501"/>
  </r>
  <r>
    <x v="4"/>
    <x v="3"/>
    <n v="0.77250008061789899"/>
  </r>
  <r>
    <x v="4"/>
    <x v="3"/>
    <n v="0.57151118751587804"/>
  </r>
  <r>
    <x v="4"/>
    <x v="3"/>
    <n v="0.90156693434119495"/>
  </r>
  <r>
    <x v="4"/>
    <x v="3"/>
    <n v="0.53053842064558698"/>
  </r>
  <r>
    <x v="4"/>
    <x v="3"/>
    <n v="0.79882332979112403"/>
  </r>
  <r>
    <x v="4"/>
    <x v="3"/>
    <n v="0.74644944697299698"/>
  </r>
  <r>
    <x v="4"/>
    <x v="3"/>
    <n v="0.85009256905050001"/>
  </r>
  <r>
    <x v="4"/>
    <x v="3"/>
    <n v="0.93044729434113305"/>
  </r>
  <r>
    <x v="4"/>
    <x v="3"/>
    <n v="0.89012476821466702"/>
  </r>
  <r>
    <x v="4"/>
    <x v="3"/>
    <n v="0.96398561865896004"/>
  </r>
  <r>
    <x v="4"/>
    <x v="3"/>
    <n v="0.88128475794975403"/>
  </r>
  <r>
    <x v="4"/>
    <x v="3"/>
    <n v="0.66726473154175603"/>
  </r>
  <r>
    <x v="4"/>
    <x v="3"/>
    <n v="0.84447342158229999"/>
  </r>
  <r>
    <x v="4"/>
    <x v="3"/>
    <n v="0.58106284521526397"/>
  </r>
  <r>
    <x v="4"/>
    <x v="3"/>
    <n v="0.76039114954205"/>
  </r>
  <r>
    <x v="4"/>
    <x v="3"/>
    <n v="0.53715859521002596"/>
  </r>
  <r>
    <x v="4"/>
    <x v="3"/>
    <n v="0.95167801265367502"/>
  </r>
  <r>
    <x v="4"/>
    <x v="3"/>
    <n v="0.64321688442940606"/>
  </r>
  <r>
    <x v="4"/>
    <x v="3"/>
    <n v="0.77671078343145195"/>
  </r>
  <r>
    <x v="4"/>
    <x v="3"/>
    <n v="0.395394625441506"/>
  </r>
  <r>
    <x v="4"/>
    <x v="3"/>
    <n v="0.65507362976938599"/>
  </r>
  <r>
    <x v="4"/>
    <x v="3"/>
    <n v="0.63765581315975195"/>
  </r>
  <r>
    <x v="4"/>
    <x v="3"/>
    <n v="0.83642521629344802"/>
  </r>
  <r>
    <x v="4"/>
    <x v="3"/>
    <n v="0.90709464287392105"/>
  </r>
  <r>
    <x v="4"/>
    <x v="3"/>
    <n v="0.96508199269589301"/>
  </r>
  <r>
    <x v="4"/>
    <x v="3"/>
    <n v="0.52128950410605501"/>
  </r>
  <r>
    <x v="4"/>
    <x v="3"/>
    <n v="0.74103547829429095"/>
  </r>
  <r>
    <x v="4"/>
    <x v="3"/>
    <n v="0.51969686381594404"/>
  </r>
  <r>
    <x v="4"/>
    <x v="3"/>
    <n v="0.90779573070354402"/>
  </r>
  <r>
    <x v="4"/>
    <x v="3"/>
    <n v="0.70070081471286705"/>
  </r>
  <r>
    <x v="4"/>
    <x v="3"/>
    <n v="0.7503767226111"/>
  </r>
  <r>
    <x v="4"/>
    <x v="3"/>
    <n v="0.69187645710566903"/>
  </r>
  <r>
    <x v="4"/>
    <x v="3"/>
    <n v="0.52333069495024098"/>
  </r>
  <r>
    <x v="4"/>
    <x v="3"/>
    <n v="0.91825955280914096"/>
  </r>
  <r>
    <x v="4"/>
    <x v="3"/>
    <n v="0.54843655231022703"/>
  </r>
  <r>
    <x v="4"/>
    <x v="3"/>
    <n v="0.81262183927237597"/>
  </r>
  <r>
    <x v="4"/>
    <x v="3"/>
    <n v="0.73768422342234996"/>
  </r>
  <r>
    <x v="4"/>
    <x v="3"/>
    <n v="0.87696632080312897"/>
  </r>
  <r>
    <x v="4"/>
    <x v="3"/>
    <n v="0.66386645844926695"/>
  </r>
  <r>
    <x v="4"/>
    <x v="3"/>
    <n v="0.69802279676653201"/>
  </r>
  <r>
    <x v="4"/>
    <x v="3"/>
    <n v="0.59746719675258397"/>
  </r>
  <r>
    <x v="4"/>
    <x v="3"/>
    <n v="0.63064177434221302"/>
  </r>
  <r>
    <x v="4"/>
    <x v="3"/>
    <n v="0.48626178396272302"/>
  </r>
  <r>
    <x v="5"/>
    <x v="0"/>
    <n v="0.90336043073695504"/>
  </r>
  <r>
    <x v="5"/>
    <x v="0"/>
    <n v="0.91229961739227505"/>
  </r>
  <r>
    <x v="5"/>
    <x v="0"/>
    <n v="0.50482088388964697"/>
  </r>
  <r>
    <x v="5"/>
    <x v="0"/>
    <n v="0.92031000459675205"/>
  </r>
  <r>
    <x v="5"/>
    <x v="0"/>
    <n v="0.455728393109671"/>
  </r>
  <r>
    <x v="5"/>
    <x v="0"/>
    <n v="0.484165614557721"/>
  </r>
  <r>
    <x v="5"/>
    <x v="0"/>
    <n v="0.50556511503551205"/>
  </r>
  <r>
    <x v="5"/>
    <x v="0"/>
    <n v="0.61332307133344199"/>
  </r>
  <r>
    <x v="5"/>
    <x v="0"/>
    <n v="0.559506087708317"/>
  </r>
  <r>
    <x v="5"/>
    <x v="0"/>
    <n v="0.32941038067713502"/>
  </r>
  <r>
    <x v="5"/>
    <x v="0"/>
    <n v="0.76936171688964505"/>
  </r>
  <r>
    <x v="5"/>
    <x v="0"/>
    <n v="0.85465627358347596"/>
  </r>
  <r>
    <x v="5"/>
    <x v="0"/>
    <n v="0.78353130897326995"/>
  </r>
  <r>
    <x v="5"/>
    <x v="0"/>
    <n v="0.96910256388690397"/>
  </r>
  <r>
    <x v="5"/>
    <x v="0"/>
    <n v="0.64752759644758595"/>
  </r>
  <r>
    <x v="5"/>
    <x v="0"/>
    <n v="0.87643808011389601"/>
  </r>
  <r>
    <x v="5"/>
    <x v="0"/>
    <n v="0.80729573974776003"/>
  </r>
  <r>
    <x v="5"/>
    <x v="1"/>
    <n v="-0.54965440995155501"/>
  </r>
  <r>
    <x v="5"/>
    <x v="1"/>
    <n v="-0.70198013645022705"/>
  </r>
  <r>
    <x v="5"/>
    <x v="1"/>
    <n v="-1.74794722799989"/>
  </r>
  <r>
    <x v="5"/>
    <x v="1"/>
    <n v="-8.9335843365141901E-2"/>
  </r>
  <r>
    <x v="5"/>
    <x v="1"/>
    <n v="-2.3660180975288898"/>
  </r>
  <r>
    <x v="5"/>
    <x v="1"/>
    <n v="-1.4413901247140499"/>
  </r>
  <r>
    <x v="5"/>
    <x v="1"/>
    <n v="0.720315858955349"/>
  </r>
  <r>
    <x v="5"/>
    <x v="1"/>
    <n v="0.83343173219474398"/>
  </r>
  <r>
    <x v="5"/>
    <x v="1"/>
    <n v="-2.7212183050816101"/>
  </r>
  <r>
    <x v="5"/>
    <x v="1"/>
    <n v="0.83531629655435702"/>
  </r>
  <r>
    <x v="5"/>
    <x v="1"/>
    <n v="-2.0314283604302101"/>
  </r>
  <r>
    <x v="5"/>
    <x v="1"/>
    <n v="0.29272240710456998"/>
  </r>
  <r>
    <x v="5"/>
    <x v="1"/>
    <n v="-2.7271426340865799"/>
  </r>
  <r>
    <x v="5"/>
    <x v="1"/>
    <n v="0.70410243589107901"/>
  </r>
  <r>
    <x v="5"/>
    <x v="1"/>
    <n v="0.57306999754203203"/>
  </r>
  <r>
    <x v="5"/>
    <x v="1"/>
    <n v="0.45202612801335601"/>
  </r>
  <r>
    <x v="5"/>
    <x v="1"/>
    <n v="0.90903819953422604"/>
  </r>
  <r>
    <x v="5"/>
    <x v="2"/>
    <n v="0.87182532545765501"/>
  </r>
  <r>
    <x v="5"/>
    <x v="2"/>
    <n v="0.76981754279868497"/>
  </r>
  <r>
    <x v="5"/>
    <x v="2"/>
    <n v="0.276100591347824"/>
  </r>
  <r>
    <x v="5"/>
    <x v="2"/>
    <n v="0.93460375451404598"/>
  </r>
  <r>
    <x v="5"/>
    <x v="2"/>
    <n v="0.24637424282116999"/>
  </r>
  <r>
    <x v="5"/>
    <x v="2"/>
    <n v="0.73536698519677601"/>
  </r>
  <r>
    <x v="5"/>
    <x v="2"/>
    <n v="0.59004643323657102"/>
  </r>
  <r>
    <x v="5"/>
    <x v="2"/>
    <n v="0.53203381289016305"/>
  </r>
  <r>
    <x v="5"/>
    <x v="2"/>
    <n v="0.206477508670177"/>
  </r>
  <r>
    <x v="5"/>
    <x v="2"/>
    <n v="0.61527364856714295"/>
  </r>
  <r>
    <x v="5"/>
    <x v="2"/>
    <n v="-0.94310267932349501"/>
  </r>
  <r>
    <x v="5"/>
    <x v="2"/>
    <n v="0.61757328141306"/>
  </r>
  <r>
    <x v="5"/>
    <x v="2"/>
    <n v="-1.1005562609762101"/>
  </r>
  <r>
    <x v="5"/>
    <x v="2"/>
    <n v="0.53802388089133202"/>
  </r>
  <r>
    <x v="5"/>
    <x v="2"/>
    <n v="0.91838245914678796"/>
  </r>
  <r>
    <x v="5"/>
    <x v="2"/>
    <n v="0.99733845592829296"/>
  </r>
  <r>
    <x v="5"/>
    <x v="2"/>
    <n v="0.83085436171232196"/>
  </r>
  <r>
    <x v="5"/>
    <x v="3"/>
    <n v="0.89176410122479899"/>
  </r>
  <r>
    <x v="5"/>
    <x v="3"/>
    <n v="0.93262855440029802"/>
  </r>
  <r>
    <x v="5"/>
    <x v="3"/>
    <n v="9.9582139374456397E-2"/>
  </r>
  <r>
    <x v="5"/>
    <x v="3"/>
    <n v="0.815695938639181"/>
  </r>
  <r>
    <x v="5"/>
    <x v="3"/>
    <n v="6.3239837767344806E-2"/>
  </r>
  <r>
    <x v="5"/>
    <x v="3"/>
    <n v="-0.40991524028840098"/>
  </r>
  <r>
    <x v="5"/>
    <x v="3"/>
    <n v="0.65096650281808899"/>
  </r>
  <r>
    <x v="5"/>
    <x v="3"/>
    <n v="0.94043383041515405"/>
  </r>
  <r>
    <x v="5"/>
    <x v="3"/>
    <n v="-0.79992091929422804"/>
  </r>
  <r>
    <x v="5"/>
    <x v="3"/>
    <n v="0.83540600557695299"/>
  </r>
  <r>
    <x v="5"/>
    <x v="3"/>
    <n v="0.26525477463297698"/>
  </r>
  <r>
    <x v="5"/>
    <x v="3"/>
    <n v="0.50889484769543403"/>
  </r>
  <r>
    <x v="5"/>
    <x v="3"/>
    <n v="0.31663709213498997"/>
  </r>
  <r>
    <x v="5"/>
    <x v="3"/>
    <n v="0.98663489105796498"/>
  </r>
  <r>
    <x v="5"/>
    <x v="3"/>
    <n v="0.86085503785568196"/>
  </r>
  <r>
    <x v="5"/>
    <x v="3"/>
    <n v="0.86730042434214705"/>
  </r>
  <r>
    <x v="5"/>
    <x v="3"/>
    <n v="0.907204912158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5500F8-6ED3-484C-A8CB-42FC830C5CE7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3">
    <pivotField showAll="0"/>
    <pivotField axis="axisRow" showAll="0">
      <items count="5">
        <item x="0"/>
        <item x="3"/>
        <item x="1"/>
        <item x="2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EAN_CIO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B7F16-C949-CC42-8C81-F52D22EC02F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10" firstHeaderRow="1" firstDataRow="3" firstDataCol="1"/>
  <pivotFields count="3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-2"/>
    <field x="0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/>
    </i>
  </colItems>
  <dataFields count="2">
    <dataField name="Min. of MSE" fld="2" subtotal="min" baseField="0" baseItem="0"/>
    <dataField name="Max. of MSE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7394F-45CE-BF45-A4E9-BB05384BE16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6" firstHeaderRow="0" firstDataRow="1" firstDataCol="1"/>
  <pivotFields count="3">
    <pivotField showAll="0"/>
    <pivotField axis="axisRow" showAll="0">
      <items count="5">
        <item x="0"/>
        <item x="3"/>
        <item x="1"/>
        <item x="2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in. of MEAN_CIO" fld="2" subtotal="min" baseField="0" baseItem="0"/>
    <dataField name="Max. of MEAN_CIO" fld="2" subtotal="max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AA65D-BA60-AC4E-85A8-FDAA5FD00A1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8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n. of MIN_CI_OVERLAP" fld="2" subtotal="min" baseField="0" baseItem="0"/>
    <dataField name="Max. of MAX_CI_OVERLAP" fld="3" subtotal="max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F97BB-0E02-C24C-8B3D-43DAB2A58BF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6" firstHeaderRow="0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in. of MIN_CI_OVERLAP" fld="2" subtotal="min" baseField="0" baseItem="0"/>
    <dataField name="Max. of MAX_CI_OVERLAP" fld="3" subtotal="max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A7718-27BE-164E-9F30-420C6D8524B8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K10" firstHeaderRow="1" firstDataRow="3" firstDataCol="1"/>
  <pivotFields count="3">
    <pivotField axis="axisRow" showAll="0">
      <items count="7">
        <item x="5"/>
        <item x="3"/>
        <item x="4"/>
        <item x="2"/>
        <item x="0"/>
        <item x="1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Min. of CI_OVERLAP" fld="2" subtotal="min" baseField="0" baseItem="0"/>
    <dataField name="Max. of CI_OVERLAP2" fld="2" subtotal="max" baseField="0" baseItem="0"/>
  </dataFields>
  <chartFormats count="12"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BEFBA-B52A-1D4F-AFA2-879ADAA812DF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3" firstHeaderRow="1" firstDataRow="2" firstDataCol="1"/>
  <pivotFields count="3">
    <pivotField showAll="0"/>
    <pivotField axis="axisCol" showAll="0">
      <items count="5">
        <item x="3"/>
        <item x="1"/>
        <item x="0"/>
        <item x="2"/>
        <item t="default"/>
      </items>
    </pivotField>
    <pivotField dataField="1" showAll="0">
      <items count="7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t="default"/>
      </items>
    </pivotField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I_OVERLAP" fld="2" baseField="0" baseItem="0"/>
  </dataFields>
  <chartFormats count="8"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6F75A-3111-0F4A-9FB6-D1EA71F34F16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3">
    <pivotField showAll="0"/>
    <pivotField axis="axisRow" showAll="0">
      <items count="5">
        <item x="3"/>
        <item x="1"/>
        <item x="0"/>
        <item x="2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in. of CI_OVERLAP" fld="2" subtotal="min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0569A-D14E-2748-8EF1-B91F0C531626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2" firstHeaderRow="0" firstDataRow="1" firstDataCol="1"/>
  <pivotFields count="3">
    <pivotField axis="axisRow" showAll="0">
      <items count="13">
        <item m="1" x="6"/>
        <item m="1" x="7"/>
        <item m="1" x="8"/>
        <item m="1" x="9"/>
        <item m="1" x="10"/>
        <item m="1" x="11"/>
        <item x="0"/>
        <item x="1"/>
        <item x="2"/>
        <item x="3"/>
        <item x="4"/>
        <item x="5"/>
        <item t="default"/>
      </items>
    </pivotField>
    <pivotField axis="axisRow" showAll="0">
      <items count="6">
        <item m="1" x="4"/>
        <item x="3"/>
        <item x="1"/>
        <item x="2"/>
        <item x="0"/>
        <item t="default"/>
      </items>
    </pivotField>
    <pivotField dataField="1" showAll="0"/>
  </pivotFields>
  <rowFields count="2">
    <field x="1"/>
    <field x="0"/>
  </rowFields>
  <rowItems count="29"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. of CIO" fld="2" subtotal="min" baseField="0" baseItem="0"/>
    <dataField name="Max. of CIO" fld="2" subtotal="max" baseField="0" baseItem="0"/>
    <dataField name="Average of CIO2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490F2-649B-C349-B2CA-9E7C0D1F4773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udies/Methods">
  <location ref="A3:D34" firstHeaderRow="0" firstDataRow="1" firstDataCol="1"/>
  <pivotFields count="3">
    <pivotField axis="axisRow" showAll="0">
      <items count="13">
        <item m="1" x="6"/>
        <item m="1" x="7"/>
        <item m="1" x="8"/>
        <item m="1" x="9"/>
        <item m="1" x="10"/>
        <item m="1" x="11"/>
        <item x="0"/>
        <item x="1"/>
        <item x="2"/>
        <item x="3"/>
        <item x="4"/>
        <item x="5"/>
        <item t="default"/>
      </items>
    </pivotField>
    <pivotField axis="axisRow" showAll="0">
      <items count="6">
        <item m="1" x="4"/>
        <item x="3"/>
        <item x="1"/>
        <item x="2"/>
        <item x="0"/>
        <item t="default"/>
      </items>
    </pivotField>
    <pivotField dataField="1" showAll="0"/>
  </pivotFields>
  <rowFields count="2">
    <field x="0"/>
    <field x="1"/>
  </rowFields>
  <rowItems count="31"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CIO" fld="2" subtotal="min" baseField="0" baseItem="0"/>
    <dataField name="Mean CIO" fld="2" subtotal="average" baseField="0" baseItem="0"/>
    <dataField name="Max CIO" fld="2" subtotal="max" baseField="0" baseItem="0"/>
  </dataFields>
  <formats count="1">
    <format dxfId="8">
      <pivotArea outline="0" collapsedLevelsAreSubtotals="1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50D8345D-534F-4645-94F1-EF1F984CE6AF}" autoFormatId="16" applyNumberFormats="0" applyBorderFormats="0" applyFontFormats="0" applyPatternFormats="0" applyAlignmentFormats="0" applyWidthHeightFormats="0">
  <queryTableRefresh nextId="4">
    <queryTableFields count="3">
      <queryTableField id="1" name="Study" tableColumnId="1"/>
      <queryTableField id="2" name="Method" tableColumnId="2"/>
      <queryTableField id="3" name="CIO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A0CBD450-7D02-C047-A0E1-ADFC6FE6DED7}" autoFormatId="16" applyNumberFormats="0" applyBorderFormats="0" applyFontFormats="0" applyPatternFormats="0" applyAlignmentFormats="0" applyWidthHeightFormats="0">
  <queryTableRefresh nextId="6">
    <queryTableFields count="5">
      <queryTableField id="1" name="STUDY" tableColumnId="1"/>
      <queryTableField id="2" name="METHOD" tableColumnId="2"/>
      <queryTableField id="3" name="MIN_CI_OVERLAP" tableColumnId="3"/>
      <queryTableField id="4" name="MAX_CI_OVERLAP" tableColumnId="4"/>
      <queryTableField id="5" name="MEAN_CI_OVERLAP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B73D2155-89F9-F742-90E4-D0DD76E4E0E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E83C535E-2ED8-1D4E-AF29-682074E6F4A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FF8395BE-87FD-734A-A429-38434ECFB8C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9F2BAE21-32FB-2049-BD00-AF026EC8CEEC}" autoFormatId="16" applyNumberFormats="0" applyBorderFormats="0" applyFontFormats="0" applyPatternFormats="0" applyAlignmentFormats="0" applyWidthHeightFormats="0">
  <queryTableRefresh nextId="4">
    <queryTableFields count="3">
      <queryTableField id="1" name="Study" tableColumnId="1"/>
      <queryTableField id="2" name="Method" tableColumnId="2"/>
      <queryTableField id="3" name="MSE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A758CBF-46EF-7540-BAC7-3DE652657188}" name="Table2114" displayName="Table2114" ref="A1:M371" totalsRowShown="0" headerRowCellStyle="Normal" dataCellStyle="Normal">
  <autoFilter ref="A1:M371" xr:uid="{995BDE6E-5D43-314A-B781-31E975D20955}"/>
  <tableColumns count="13">
    <tableColumn id="1" xr3:uid="{98A69B44-F4DF-BA41-9926-4204474686FA}" name="STUDY" dataCellStyle="Normal"/>
    <tableColumn id="2" xr3:uid="{5EB2549B-C6F2-7F43-97F0-7686B842A058}" name="METHOD" dataCellStyle="Normal"/>
    <tableColumn id="3" xr3:uid="{03BAEA40-793D-244D-AC14-6E0D12329BDC}" name="ESTIMATE_NAME" dataDxfId="90" dataCellStyle="Normal"/>
    <tableColumn id="4" xr3:uid="{B751F097-2261-5C4F-97B4-035D5CACB0B5}" name="TERM" dataCellStyle="Normal"/>
    <tableColumn id="5" xr3:uid="{AD7D824C-0E40-C441-97A4-9CA0110B93E5}" name="ESTIMATE_VALUE" dataCellStyle="Normal"/>
    <tableColumn id="6" xr3:uid="{D6965489-2595-2A40-9C77-60C3CE1F0AF6}" name="std.error" dataCellStyle="Normal"/>
    <tableColumn id="7" xr3:uid="{078AD9BF-8812-7046-95D2-17B3955BDBD1}" name="conf.low" dataDxfId="89" dataCellStyle="Normal"/>
    <tableColumn id="8" xr3:uid="{C9EE5A48-567D-4C46-B0EC-9B9E7D0F46F1}" name="conf.high" dataDxfId="88" dataCellStyle="Normal"/>
    <tableColumn id="9" xr3:uid="{87C11A7E-E1EA-4B49-8313-C342A46D0889}" name="statistic" dataCellStyle="Normal"/>
    <tableColumn id="10" xr3:uid="{DC404C69-36E5-3445-B56A-DED7E6C8F9E7}" name="VALUE_ORIGINAL" dataDxfId="87" dataCellStyle="Normal"/>
    <tableColumn id="11" xr3:uid="{8922670D-1900-9A49-AE77-98D74038E801}" name="DIFFENCE_ORIGINAL" dataDxfId="86" dataCellStyle="Normal">
      <calculatedColumnFormula>Table2114[[#This Row],[VALUE_ORIGINAL]]-Table2114[[#This Row],[ESTIMATE_VALUE]]</calculatedColumnFormula>
    </tableColumn>
    <tableColumn id="12" xr3:uid="{46ED076E-D6C4-214D-89B9-F8F2E018B6AB}" name="DIFF_SQUARED" dataDxfId="85" dataCellStyle="Normal">
      <calculatedColumnFormula>Table2114[[#This Row],[DIFFENCE_ORIGINAL]]^2</calculatedColumnFormula>
    </tableColumn>
    <tableColumn id="13" xr3:uid="{254ED7D2-CD7E-7C4C-A888-C2D698999FB5}" name="CI_OVERLAP" dataCellStyle="Normal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82C5EB-F7F9-544E-BE44-00AD5C70C6DD}" name="Table21" displayName="Table21" ref="A1:U1061" totalsRowShown="0" headerRowCellStyle="Normal" dataCellStyle="Normal">
  <autoFilter ref="A1:U1061" xr:uid="{995BDE6E-5D43-314A-B781-31E975D20955}">
    <filterColumn colId="0">
      <filters>
        <filter val="Study_2_Emanuel_1"/>
      </filters>
    </filterColumn>
    <filterColumn colId="1">
      <filters>
        <filter val="cart"/>
        <filter val="parametric"/>
      </filters>
    </filterColumn>
  </autoFilter>
  <sortState xmlns:xlrd2="http://schemas.microsoft.com/office/spreadsheetml/2017/richdata2" ref="A201:U256">
    <sortCondition ref="K1:K1061"/>
  </sortState>
  <tableColumns count="21">
    <tableColumn id="1" xr3:uid="{1517BB56-290D-BA4E-A6D0-709D22775D27}" name="STUDY" dataCellStyle="Normal"/>
    <tableColumn id="2" xr3:uid="{B6904F59-E331-EB42-8EE7-750489BD26C4}" name="METHOD" dataCellStyle="Normal"/>
    <tableColumn id="3" xr3:uid="{8B3A7428-CD35-2E4F-87A1-0FFB97E6FB81}" name="ESTIMATE_NAME" dataDxfId="58" dataCellStyle="Normal"/>
    <tableColumn id="4" xr3:uid="{7878630A-2BFB-FA4A-BDB5-98569EF444F9}" name="TERM" dataCellStyle="Normal"/>
    <tableColumn id="5" xr3:uid="{9890DA7C-2C58-E24A-9D2C-BA27B863D54D}" name="ESTIMATE_VALUE" dataCellStyle="Normal"/>
    <tableColumn id="6" xr3:uid="{97E62956-E24A-6640-ADCD-AB441465FC44}" name="std.error" dataCellStyle="Normal"/>
    <tableColumn id="7" xr3:uid="{0EDFBC83-BC18-634D-ABE0-37BE9E70CAA8}" name="conf.low" dataDxfId="57" dataCellStyle="Normal"/>
    <tableColumn id="8" xr3:uid="{3B9460EC-B802-4E4A-976A-D684A751D017}" name="conf.high" dataDxfId="56" dataCellStyle="Normal"/>
    <tableColumn id="9" xr3:uid="{5539F9EC-8C5F-CE42-8B04-BB8D1AF732CD}" name="statistic" dataCellStyle="Normal"/>
    <tableColumn id="10" xr3:uid="{5E550CE3-BB98-114A-B349-EA141A0D532A}" name="VALUE_ORIGINAL" dataDxfId="55" dataCellStyle="Normal"/>
    <tableColumn id="11" xr3:uid="{D3A8F94A-95BE-5C4E-8B88-92038F244FC1}" name="DIFFENCE_ORIGINAL" dataDxfId="54" dataCellStyle="Normal">
      <calculatedColumnFormula>Table21[[#This Row],[VALUE_ORIGINAL]]-Table21[[#This Row],[ESTIMATE_VALUE]]</calculatedColumnFormula>
    </tableColumn>
    <tableColumn id="19" xr3:uid="{EDD49FEB-F25A-6744-8942-8005CA7D76BE}" name="conf.low.orig" dataDxfId="53"/>
    <tableColumn id="20" xr3:uid="{9E6E3C73-BF3F-DD4F-A44F-24E0FA3E454A}" name="conf.high.orig" dataDxfId="52"/>
    <tableColumn id="12" xr3:uid="{26FCDEA7-2F3C-1340-B2E7-3290BE4307FF}" name="DIFF_SQUARED" dataDxfId="51" dataCellStyle="Normal">
      <calculatedColumnFormula>Table21[[#This Row],[DIFFENCE_ORIGINAL]]^2</calculatedColumnFormula>
    </tableColumn>
    <tableColumn id="13" xr3:uid="{BFD6EEF5-063C-6A4D-BD59-E46660C7476E}" name="WIDTH_OVERLAP" dataDxfId="50" dataCellStyle="Normal">
      <calculatedColumnFormula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calculatedColumnFormula>
    </tableColumn>
    <tableColumn id="14" xr3:uid="{26C2AC37-16B7-2D49-AC02-0C0C949562A8}" name="WIDTH_NEW" dataDxfId="49" dataCellStyle="Normal">
      <calculatedColumnFormula>IF(OR(G2="NA", H2="NA"), "NA", IF(OR(B2="boot", B2="parametric", B2="independent", B2="cart"), Table21[[#This Row],[conf.high]]-Table21[[#This Row],[conf.low]], ""))</calculatedColumnFormula>
    </tableColumn>
    <tableColumn id="15" xr3:uid="{701B9FF2-9352-7E41-BA6D-5EE8AFA741AE}" name="WIDTH_ORIG" dataDxfId="48" dataCellStyle="Normal">
      <calculatedColumnFormula>IF(OR(G2="NA", H2="NA"), "NA", IF(OR(B2="boot", B2="parametric", B2="independent", B2="cart"), Table21[[#This Row],[conf.high.orig]]-Table21[[#This Row],[conf.low.orig]], ""))</calculatedColumnFormula>
    </tableColumn>
    <tableColumn id="17" xr3:uid="{22ADB568-4B1E-DB47-AC01-1E9484E9B8FA}" name="PERS_NEW" dataDxfId="47">
      <calculatedColumnFormula>IF(OR(B2="boot", B2="independent", B2="parametric", B2="cart"), Table21[[#This Row],[WIDTH_OVERLAP]]/Table21[[#This Row],[WIDTH_NEW]], "NA")</calculatedColumnFormula>
    </tableColumn>
    <tableColumn id="18" xr3:uid="{3C735CE6-6D91-8945-8CFA-A6840206C4FF}" name="PERS_ORIG" dataDxfId="46">
      <calculatedColumnFormula>IF(OR(B2="boot", B2="independent", B2="parametric", B2="cart"), Table21[[#This Row],[WIDTH_OVERLAP]]/Table21[[#This Row],[WIDTH_ORIG]], "")</calculatedColumnFormula>
    </tableColumn>
    <tableColumn id="16" xr3:uid="{E90B2ED2-0E64-C54C-9EC6-0E754EC2091E}" name="PERS_CI_OVERLAP" dataDxfId="45" dataCellStyle="Normal">
      <calculatedColumnFormula>IF(OR(B2="boot", B2="independent", B2="parametric", B2="cart"), (Table21[[#This Row],[PERS_NEW]]+Table21[[#This Row],[PERS_ORIG]]) / 2, "")</calculatedColumnFormula>
    </tableColumn>
    <tableColumn id="21" xr3:uid="{61DDA687-ECA8-5B46-86A7-9708A41A19A7}" name="CI_OVERLAP" dataDxfId="44" dataCellStyle="Normal">
      <calculatedColumnFormula>0.5*(Table21[[#This Row],[WIDTH_OVERLAP]]/Table21[[#This Row],[WIDTH_ORIG]] +Table21[[#This Row],[WIDTH_OVERLAP]]/Table21[[#This Row],[WIDTH_NEW]])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F262296-9FC7-944B-89E9-F3AF55915FDF}" name="Table2125" displayName="Table2125" ref="A1:M976" totalsRowShown="0" headerRowCellStyle="Normal" dataCellStyle="Normal">
  <autoFilter ref="A1:M976" xr:uid="{995BDE6E-5D43-314A-B781-31E975D20955}"/>
  <tableColumns count="13">
    <tableColumn id="1" xr3:uid="{A28DE2C7-4A21-B44B-B27D-DCD073FE1867}" name="STUDY" dataCellStyle="Normal"/>
    <tableColumn id="2" xr3:uid="{FBDE7E33-5C2A-C24A-8A53-C31C74ED8DDA}" name="METHOD" dataCellStyle="Normal"/>
    <tableColumn id="3" xr3:uid="{F6858209-4548-0C4F-8610-839A60F02780}" name="ESTIMATE_NAME" dataDxfId="84" dataCellStyle="Normal"/>
    <tableColumn id="4" xr3:uid="{68E9E378-7EB2-F642-89F9-63463F6139E5}" name="TERM" dataCellStyle="Normal"/>
    <tableColumn id="5" xr3:uid="{DF99ED6E-2F5C-2646-A80A-744EA568961F}" name="ESTIMATE_VALUE" dataCellStyle="Normal"/>
    <tableColumn id="6" xr3:uid="{3C2544F1-8139-A44B-BDAF-E3A984503585}" name="std.error" dataCellStyle="Normal"/>
    <tableColumn id="7" xr3:uid="{E25938D7-3A9B-E344-A837-82F737B1AA87}" name="conf.low" dataDxfId="83" dataCellStyle="Normal"/>
    <tableColumn id="8" xr3:uid="{1E47BC70-E17B-F942-A8A6-A686D183D3ED}" name="conf.high" dataDxfId="82" dataCellStyle="Normal"/>
    <tableColumn id="9" xr3:uid="{72C4B27C-271C-804D-B866-61403E812542}" name="statistic" dataCellStyle="Normal"/>
    <tableColumn id="10" xr3:uid="{A17027A7-2B67-0D4E-A3BC-485743884A49}" name="VALUE_ORIGINAL" dataDxfId="81" dataCellStyle="Normal"/>
    <tableColumn id="11" xr3:uid="{D40FA5F3-C13B-5743-8796-D2095D65F1C2}" name="DIFFENCE_ORIGINAL" dataDxfId="80" dataCellStyle="Normal">
      <calculatedColumnFormula>Table2125[[#This Row],[VALUE_ORIGINAL]]-Table2125[[#This Row],[ESTIMATE_VALUE]]</calculatedColumnFormula>
    </tableColumn>
    <tableColumn id="12" xr3:uid="{F8A3F465-3FAC-644D-99F9-D2C1C05A2979}" name="DIFF_SQUARED" dataDxfId="79" dataCellStyle="Normal">
      <calculatedColumnFormula>Table2125[[#This Row],[DIFFENCE_ORIGINAL]]^2</calculatedColumnFormula>
    </tableColumn>
    <tableColumn id="13" xr3:uid="{79FABA63-0810-F141-BBEE-7A07521A9CBA}" name="CI_OVERLAP" dataCellStyle="Normal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898CCA-F7BB-4C4F-B1BF-F018AAD0B103}" name="CIO_results" displayName="CIO_results" ref="A1:C25" tableType="queryTable" totalsRowShown="0">
  <autoFilter ref="A1:C25" xr:uid="{DE898CCA-F7BB-4C4F-B1BF-F018AAD0B103}"/>
  <tableColumns count="3">
    <tableColumn id="1" xr3:uid="{B67273AD-71EA-2840-8EED-AC702F02ACA6}" uniqueName="1" name="Study" queryTableFieldId="1" dataDxfId="78"/>
    <tableColumn id="2" xr3:uid="{69A40A3C-A7B4-1F4F-A57C-6D965ADC73BC}" uniqueName="2" name="Method" queryTableFieldId="2" dataDxfId="77"/>
    <tableColumn id="3" xr3:uid="{8CBFB3AA-289A-A24B-8718-221473AE48B0}" uniqueName="3" name="MEAN_CI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EBCE16-DB53-3C4D-BD2E-A679CD88B756}" name="CIO_ranges" displayName="CIO_ranges" ref="A1:E25" tableType="queryTable" totalsRowShown="0">
  <autoFilter ref="A1:E25" xr:uid="{03EBCE16-DB53-3C4D-BD2E-A679CD88B756}">
    <filterColumn colId="0">
      <filters>
        <filter val="Study_2_Emanuel_1"/>
        <filter val="Study_3_Emanuel_2"/>
      </filters>
    </filterColumn>
  </autoFilter>
  <sortState xmlns:xlrd2="http://schemas.microsoft.com/office/spreadsheetml/2017/richdata2" ref="A2:E25">
    <sortCondition ref="C1:C25"/>
  </sortState>
  <tableColumns count="5">
    <tableColumn id="1" xr3:uid="{1856C364-E6BF-D74B-BB93-2B051414B6D3}" uniqueName="1" name="STUDY" queryTableFieldId="1" dataDxfId="76"/>
    <tableColumn id="2" xr3:uid="{0568018A-D38F-0644-984B-342C91A8571F}" uniqueName="2" name="METHOD" queryTableFieldId="2" dataDxfId="75"/>
    <tableColumn id="3" xr3:uid="{2CA0DD7A-ADB5-EE47-B70D-215FF9053DE0}" uniqueName="3" name="MIN_CI_OVERLAP" queryTableFieldId="3"/>
    <tableColumn id="4" xr3:uid="{A5797AAB-4B9B-804A-8CBC-74C4188A579B}" uniqueName="4" name="MAX_CI_OVERLAP" queryTableFieldId="4"/>
    <tableColumn id="5" xr3:uid="{E3C36AF7-C102-C346-9A84-AD0874DDF91A}" uniqueName="5" name="MEAN_CI_OVERLAP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03710D-1F68-F343-914D-BF35F9A34F35}" name="original__6" displayName="original__6" ref="A1:G9" tableType="queryTable" totalsRowShown="0">
  <autoFilter ref="A1:G9" xr:uid="{E403710D-1F68-F343-914D-BF35F9A34F35}"/>
  <tableColumns count="7">
    <tableColumn id="1" xr3:uid="{F8D1FAE1-5EFC-684A-8C83-441183E839DA}" uniqueName="1" name="Column1" queryTableFieldId="1" dataDxfId="19"/>
    <tableColumn id="2" xr3:uid="{3B4085D3-B254-CA4B-ABAB-9555C3562A73}" uniqueName="2" name="Column2" queryTableFieldId="2" dataDxfId="18"/>
    <tableColumn id="3" xr3:uid="{6F8ECBA2-BBFC-5F44-BC65-62CA0C606632}" uniqueName="3" name="Column3" queryTableFieldId="3" dataDxfId="17"/>
    <tableColumn id="4" xr3:uid="{A5A92507-E04A-794B-BF0B-1EA5D894437E}" uniqueName="4" name="Column4" queryTableFieldId="4" dataDxfId="16"/>
    <tableColumn id="5" xr3:uid="{03E95862-1B26-FD4D-B4A4-14ED99F8A52F}" uniqueName="5" name="Column5" queryTableFieldId="5" dataDxfId="15"/>
    <tableColumn id="6" xr3:uid="{8961FF26-FA34-204B-87AB-826F13EA5EFA}" uniqueName="6" name="Column6" queryTableFieldId="6" dataDxfId="14"/>
    <tableColumn id="7" xr3:uid="{10834611-91EA-0544-938F-7CCE5D148AAC}" uniqueName="7" name="Column7" queryTableFieldId="7" dataDxf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8131C0-82E8-D24D-9FBB-F67255067E74}" name="CIO_all_estimates__2" displayName="CIO_all_estimates__2" ref="A1:C869" tableType="queryTable" totalsRowShown="0">
  <autoFilter ref="A1:C869" xr:uid="{628131C0-82E8-D24D-9FBB-F67255067E74}"/>
  <tableColumns count="3">
    <tableColumn id="1" xr3:uid="{F91363FE-B15E-0147-9867-BD5A9751778E}" uniqueName="1" name="STUDY" queryTableFieldId="1" dataDxfId="21"/>
    <tableColumn id="2" xr3:uid="{2EFD829C-A4F8-D14D-A938-3818BDF35589}" uniqueName="2" name="METHOD" queryTableFieldId="2" dataDxfId="20"/>
    <tableColumn id="3" xr3:uid="{4739D0CD-6C25-9E4A-92C6-5D88C1B868A1}" uniqueName="3" name="CI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B33A80-9C05-3448-811B-56AB834A0F51}" name="CIO_all_estimates" displayName="CIO_all_estimates" ref="A1:C713" tableType="queryTable" totalsRowShown="0">
  <autoFilter ref="A1:C713" xr:uid="{37B33A80-9C05-3448-811B-56AB834A0F51}">
    <filterColumn colId="0">
      <filters>
        <filter val="Study_2_Emanuel_1"/>
      </filters>
    </filterColumn>
    <filterColumn colId="1">
      <filters>
        <filter val="cart"/>
        <filter val="parametric"/>
      </filters>
    </filterColumn>
  </autoFilter>
  <sortState xmlns:xlrd2="http://schemas.microsoft.com/office/spreadsheetml/2017/richdata2" ref="A2:C713">
    <sortCondition ref="C1:C713"/>
  </sortState>
  <tableColumns count="3">
    <tableColumn id="1" xr3:uid="{D952007C-CFE9-7842-9245-0428CBB890DD}" uniqueName="1" name="STUDY" queryTableFieldId="1" dataDxfId="23"/>
    <tableColumn id="2" xr3:uid="{8917E597-D2CA-0941-B031-3F3D3C6A08AA}" uniqueName="2" name="METHOD" queryTableFieldId="2" dataDxfId="22"/>
    <tableColumn id="3" xr3:uid="{FCEB4B83-788C-1149-933D-C8149C201391}" uniqueName="3" name="CI_OVERLAP" queryTableFieldId="3" dataCellStyle="Per cent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F36008-EE65-7A4F-8EE3-70EB4E7AAFA3}" name="MSE_results" displayName="MSE_results" ref="A1:C25" tableType="queryTable" totalsRowShown="0" headerRowDxfId="2" headerRowBorderDxfId="5" tableBorderDxfId="6" totalsRowBorderDxfId="4">
  <autoFilter ref="A1:C25" xr:uid="{5EF36008-EE65-7A4F-8EE3-70EB4E7AAFA3}"/>
  <tableColumns count="3">
    <tableColumn id="1" xr3:uid="{6F05BA4B-083C-A745-9F96-AB7563F8871A}" uniqueName="1" name="Study" queryTableFieldId="1" dataDxfId="3"/>
    <tableColumn id="2" xr3:uid="{F1288941-CACC-F74E-ABD9-4A4FB7E38A6C}" uniqueName="2" name="Method" queryTableFieldId="2" dataDxfId="1"/>
    <tableColumn id="3" xr3:uid="{82DF6888-FF55-BD4D-A79C-888924AEF346}" uniqueName="3" name="RMSE" queryTableFieldId="3" dataDxfId="0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2BD0F43-1AFF-7E4A-A0BB-60D1F207EA23}" name="Table2131" displayName="Table2131" ref="A1:V1086" totalsRowShown="0" headerRowCellStyle="Normal" dataCellStyle="Normal">
  <autoFilter ref="A1:V1086" xr:uid="{995BDE6E-5D43-314A-B781-31E975D20955}">
    <filterColumn colId="0">
      <filters>
        <filter val="Study_2_Emanuel_1"/>
        <filter val="Study_3_Emanuel_2"/>
      </filters>
    </filterColumn>
  </autoFilter>
  <sortState xmlns:xlrd2="http://schemas.microsoft.com/office/spreadsheetml/2017/richdata2" ref="A117:V396">
    <sortCondition ref="U1:U1086"/>
  </sortState>
  <tableColumns count="22">
    <tableColumn id="1" xr3:uid="{108511B2-6053-8C4F-9C9B-A035CD40FC8B}" name="STUDY" dataCellStyle="Normal"/>
    <tableColumn id="2" xr3:uid="{FE5A3FC9-D68E-FE4D-9120-BE97266C10B3}" name="METHOD" dataCellStyle="Normal"/>
    <tableColumn id="3" xr3:uid="{C263C04B-8BF4-E84B-9DE3-F6D6AF0EF018}" name="ESTIMATE_NAME" dataDxfId="74" dataCellStyle="Normal"/>
    <tableColumn id="4" xr3:uid="{ECBF5A30-77A5-6D40-9442-8357D2F05D21}" name="TERM" dataCellStyle="Normal"/>
    <tableColumn id="5" xr3:uid="{B78AFB5E-5455-454F-A7A1-EEE4DA0A4A47}" name="ESTIMATE_VALUE" dataCellStyle="Normal"/>
    <tableColumn id="6" xr3:uid="{595083F3-6FA0-F247-BE38-58F6017652D2}" name="std.error" dataCellStyle="Normal"/>
    <tableColumn id="7" xr3:uid="{38D67386-0F4B-314C-B013-B936279F2598}" name="conf.low" dataDxfId="73" dataCellStyle="Normal"/>
    <tableColumn id="8" xr3:uid="{D89B193C-2F63-FB40-9E27-A820D74168AC}" name="conf.high" dataDxfId="72" dataCellStyle="Normal"/>
    <tableColumn id="9" xr3:uid="{9F347850-B9B9-1841-A289-619B2A347804}" name="statistic" dataCellStyle="Normal"/>
    <tableColumn id="10" xr3:uid="{7AF935D4-6502-524D-B7FC-EEE74EE3AD0C}" name="VALUE_ORIGINAL" dataDxfId="71" dataCellStyle="Normal"/>
    <tableColumn id="11" xr3:uid="{7C2AD4A3-3DDD-CE4F-A930-E199D4E0BB18}" name="DIFFENCE_ORIGINAL" dataDxfId="70" dataCellStyle="Normal">
      <calculatedColumnFormula>Table2131[[#This Row],[VALUE_ORIGINAL]]-Table2131[[#This Row],[ESTIMATE_VALUE]]</calculatedColumnFormula>
    </tableColumn>
    <tableColumn id="19" xr3:uid="{D4F7C533-D642-224E-96C9-BD6E5C7FC8E1}" name="conf.low.orig" dataDxfId="69"/>
    <tableColumn id="20" xr3:uid="{8D4E62EB-1FB3-0D4B-855C-15CE2A0C17AF}" name="conf.high.orig" dataDxfId="68"/>
    <tableColumn id="12" xr3:uid="{104DC809-608A-3B4B-8DD4-76033CA6817E}" name="DIFF_SQUARED" dataDxfId="67" dataCellStyle="Normal">
      <calculatedColumnFormula>Table2131[[#This Row],[DIFFENCE_ORIGINAL]]^2</calculatedColumnFormula>
    </tableColumn>
    <tableColumn id="13" xr3:uid="{80FE4564-ACB5-2C4A-9A56-25753771E708}" name="WIDTH_OVERLAP" dataDxfId="66" dataCellStyle="Normal">
      <calculatedColumnFormula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calculatedColumnFormula>
    </tableColumn>
    <tableColumn id="14" xr3:uid="{157CED7B-60E5-FE4E-8032-B302A131CBE7}" name="WIDTH_NEW" dataDxfId="65" dataCellStyle="Normal">
      <calculatedColumnFormula>IF(OR(G2="NA", H2="NA"), "NA", IF(OR(B2="boot", B2="parametric", B2="independent", B2="cart"), Table2131[[#This Row],[conf.high]]-Table2131[[#This Row],[conf.low]], ""))</calculatedColumnFormula>
    </tableColumn>
    <tableColumn id="15" xr3:uid="{E2BA242E-0560-E244-AE45-F8BE25CDA2CE}" name="WIDTH_ORIG" dataDxfId="64" dataCellStyle="Normal">
      <calculatedColumnFormula>IF(OR(G2="NA", H2="NA"), "NA", IF(OR(B2="boot", B2="parametric", B2="independent", B2="cart"), Table2131[[#This Row],[conf.high.orig]]-Table2131[[#This Row],[conf.low.orig]], ""))</calculatedColumnFormula>
    </tableColumn>
    <tableColumn id="17" xr3:uid="{3606A40E-F69D-B94E-981D-833B6D3732C1}" name="PERS_NEW" dataDxfId="63">
      <calculatedColumnFormula>IF(OR(B2="boot", B2="independent", B2="parametric", B2="cart"), Table2131[[#This Row],[WIDTH_OVERLAP]]/Table2131[[#This Row],[WIDTH_NEW]], "NA")</calculatedColumnFormula>
    </tableColumn>
    <tableColumn id="18" xr3:uid="{B1AD41DB-175D-BA4B-A75A-E1B7BAED02FE}" name="PERS_ORIG" dataDxfId="62">
      <calculatedColumnFormula>IF(OR(B2="boot", B2="independent", B2="parametric", B2="cart"), Table2131[[#This Row],[WIDTH_OVERLAP]]/Table2131[[#This Row],[WIDTH_ORIG]], "")</calculatedColumnFormula>
    </tableColumn>
    <tableColumn id="16" xr3:uid="{6ED485F9-EB9A-7A4A-A5AA-F6BB764EF9DF}" name="PERS_CI_OVERLAP" dataDxfId="61" dataCellStyle="Normal">
      <calculatedColumnFormula>IF(OR(B2="boot", B2="independent", B2="parametric", B2="cart"), (Table2131[[#This Row],[PERS_NEW]]+Table2131[[#This Row],[PERS_ORIG]]) / 2, "")</calculatedColumnFormula>
    </tableColumn>
    <tableColumn id="21" xr3:uid="{542C76BD-87C2-674B-8ACA-B8A5CEC3B6DF}" name="CI_OVERLAP" dataDxfId="60" dataCellStyle="Normal">
      <calculatedColumnFormula>0.5*(Table2131[[#This Row],[WIDTH_OVERLAP]]/Table2131[[#This Row],[WIDTH_ORIG]] +Table2131[[#This Row],[WIDTH_OVERLAP]]/Table2131[[#This Row],[WIDTH_NEW]])</calculatedColumnFormula>
    </tableColumn>
    <tableColumn id="24" xr3:uid="{3D969354-58E3-AA49-8DDD-57971157AF6E}" name="testi" dataDxfId="59" dataCellStyle="Normal">
      <calculatedColumnFormula>0.5*(Table2131[[#This Row],[WIDTH_OVERLAP]]/Table2131[[#This Row],[WIDTH_ORIG]] +Table2131[[#This Row],[WIDTH_OVERLAP]]/Table2131[[#This Row],[WIDTH_NEW]])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DE53E-ED59-7943-AABC-5E02456FACBD}">
  <sheetPr>
    <tabColor theme="8"/>
  </sheetPr>
  <dimension ref="A1:M371"/>
  <sheetViews>
    <sheetView workbookViewId="0">
      <pane xSplit="1" ySplit="1" topLeftCell="B346" activePane="bottomRight" state="frozen"/>
      <selection pane="topRight" activeCell="B1" sqref="B1"/>
      <selection pane="bottomLeft" activeCell="A2" sqref="A2"/>
      <selection pane="bottomRight" activeCell="E376" sqref="E376"/>
    </sheetView>
  </sheetViews>
  <sheetFormatPr baseColWidth="10" defaultRowHeight="16" x14ac:dyDescent="0.2"/>
  <cols>
    <col min="1" max="1" width="18.33203125" bestFit="1" customWidth="1"/>
    <col min="2" max="2" width="10.83203125" customWidth="1"/>
    <col min="3" max="3" width="17.1640625" style="3" customWidth="1"/>
    <col min="4" max="4" width="10" bestFit="1" customWidth="1"/>
    <col min="5" max="5" width="17.6640625" customWidth="1"/>
    <col min="6" max="6" width="19.83203125" bestFit="1" customWidth="1"/>
    <col min="7" max="9" width="12.83203125" bestFit="1" customWidth="1"/>
    <col min="10" max="10" width="18.1640625" style="4" customWidth="1"/>
    <col min="11" max="11" width="21.1640625" customWidth="1"/>
    <col min="16" max="16" width="15.83203125" bestFit="1" customWidth="1"/>
    <col min="17" max="17" width="15.33203125" bestFit="1" customWidth="1"/>
  </cols>
  <sheetData>
    <row r="1" spans="1:13" x14ac:dyDescent="0.2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9</v>
      </c>
      <c r="K1" t="s">
        <v>10</v>
      </c>
      <c r="L1" t="s">
        <v>11</v>
      </c>
      <c r="M1" t="s">
        <v>134</v>
      </c>
    </row>
    <row r="2" spans="1:13" x14ac:dyDescent="0.2">
      <c r="A2" t="s">
        <v>12</v>
      </c>
      <c r="B2" t="s">
        <v>13</v>
      </c>
      <c r="C2" s="3" t="s">
        <v>14</v>
      </c>
      <c r="D2" t="s">
        <v>15</v>
      </c>
      <c r="E2">
        <v>3.7972575757575764</v>
      </c>
      <c r="F2" t="s">
        <v>16</v>
      </c>
      <c r="G2" s="1">
        <v>3.7102224178651242</v>
      </c>
      <c r="H2" s="1">
        <v>3.8842927336500286</v>
      </c>
      <c r="I2">
        <v>86.333932759592031</v>
      </c>
      <c r="J2" s="4">
        <v>3.7972575757575764</v>
      </c>
      <c r="K2">
        <f>Table2114[[#This Row],[VALUE_ORIGINAL]]-Table2114[[#This Row],[ESTIMATE_VALUE]]</f>
        <v>0</v>
      </c>
      <c r="L2">
        <f>Table2114[[#This Row],[DIFFENCE_ORIGINAL]]^2</f>
        <v>0</v>
      </c>
    </row>
    <row r="3" spans="1:13" x14ac:dyDescent="0.2">
      <c r="A3" t="s">
        <v>12</v>
      </c>
      <c r="B3" t="s">
        <v>13</v>
      </c>
      <c r="C3" s="3" t="s">
        <v>14</v>
      </c>
      <c r="D3" t="s">
        <v>17</v>
      </c>
      <c r="E3">
        <v>4.8376623376624331E-3</v>
      </c>
      <c r="F3" t="s">
        <v>18</v>
      </c>
      <c r="G3" s="1">
        <v>-0.11970533167351961</v>
      </c>
      <c r="H3" s="1">
        <v>0.12938065634884449</v>
      </c>
      <c r="I3">
        <v>7.6863904004131581E-2</v>
      </c>
      <c r="J3" s="4">
        <v>4.8376623376624331E-3</v>
      </c>
      <c r="K3">
        <f>Table2114[[#This Row],[VALUE_ORIGINAL]]-Table2114[[#This Row],[ESTIMATE_VALUE]]</f>
        <v>0</v>
      </c>
      <c r="L3">
        <f>Table2114[[#This Row],[DIFFENCE_ORIGINAL]]^2</f>
        <v>0</v>
      </c>
    </row>
    <row r="4" spans="1:13" x14ac:dyDescent="0.2">
      <c r="A4" t="s">
        <v>12</v>
      </c>
      <c r="B4" t="s">
        <v>13</v>
      </c>
      <c r="C4" s="3" t="s">
        <v>19</v>
      </c>
      <c r="D4" t="s">
        <v>15</v>
      </c>
      <c r="E4">
        <v>3.0815999999999995</v>
      </c>
      <c r="F4" t="s">
        <v>20</v>
      </c>
      <c r="G4" s="1">
        <v>2.9685734723191493</v>
      </c>
      <c r="H4" s="1">
        <v>3.1946265276808496</v>
      </c>
      <c r="I4">
        <v>53.852339356330312</v>
      </c>
      <c r="J4" s="4">
        <v>3.0815999999999995</v>
      </c>
      <c r="K4">
        <f>Table2114[[#This Row],[VALUE_ORIGINAL]]-Table2114[[#This Row],[ESTIMATE_VALUE]]</f>
        <v>0</v>
      </c>
      <c r="L4">
        <f>Table2114[[#This Row],[DIFFENCE_ORIGINAL]]^2</f>
        <v>0</v>
      </c>
    </row>
    <row r="5" spans="1:13" x14ac:dyDescent="0.2">
      <c r="A5" t="s">
        <v>12</v>
      </c>
      <c r="B5" t="s">
        <v>13</v>
      </c>
      <c r="C5" s="3" t="s">
        <v>19</v>
      </c>
      <c r="D5" t="s">
        <v>17</v>
      </c>
      <c r="E5">
        <v>4.3983333333333513E-2</v>
      </c>
      <c r="F5" t="s">
        <v>21</v>
      </c>
      <c r="G5" s="1">
        <v>-0.11151985747663379</v>
      </c>
      <c r="H5" s="1">
        <v>0.19948652414330081</v>
      </c>
      <c r="I5">
        <v>0.5586728021687456</v>
      </c>
      <c r="J5" s="4">
        <v>4.3983333333333513E-2</v>
      </c>
      <c r="K5">
        <f>Table2114[[#This Row],[VALUE_ORIGINAL]]-Table2114[[#This Row],[ESTIMATE_VALUE]]</f>
        <v>0</v>
      </c>
      <c r="L5">
        <f>Table2114[[#This Row],[DIFFENCE_ORIGINAL]]^2</f>
        <v>0</v>
      </c>
    </row>
    <row r="6" spans="1:13" x14ac:dyDescent="0.2">
      <c r="A6" t="s">
        <v>12</v>
      </c>
      <c r="B6" t="s">
        <v>13</v>
      </c>
      <c r="C6" s="3" t="s">
        <v>22</v>
      </c>
      <c r="D6" t="s">
        <v>15</v>
      </c>
      <c r="E6">
        <v>2.3913043478260811</v>
      </c>
      <c r="F6" t="s">
        <v>23</v>
      </c>
      <c r="G6" s="1">
        <v>2.103984150706208</v>
      </c>
      <c r="H6" s="1">
        <v>2.6786245449459543</v>
      </c>
      <c r="I6">
        <v>16.456673093015805</v>
      </c>
      <c r="J6" s="4">
        <v>2.3913043478260811</v>
      </c>
      <c r="K6">
        <f>Table2114[[#This Row],[VALUE_ORIGINAL]]-Table2114[[#This Row],[ESTIMATE_VALUE]]</f>
        <v>0</v>
      </c>
      <c r="L6">
        <f>Table2114[[#This Row],[DIFFENCE_ORIGINAL]]^2</f>
        <v>0</v>
      </c>
    </row>
    <row r="7" spans="1:13" x14ac:dyDescent="0.2">
      <c r="A7" t="s">
        <v>12</v>
      </c>
      <c r="B7" t="s">
        <v>13</v>
      </c>
      <c r="C7" s="3" t="s">
        <v>22</v>
      </c>
      <c r="D7" t="s">
        <v>17</v>
      </c>
      <c r="E7">
        <v>-0.20820575627679069</v>
      </c>
      <c r="F7" t="s">
        <v>24</v>
      </c>
      <c r="G7" s="1">
        <v>-0.61166623471932147</v>
      </c>
      <c r="H7" s="1">
        <v>0.19525472216574005</v>
      </c>
      <c r="I7">
        <v>-1.0203873770879968</v>
      </c>
      <c r="J7" s="4">
        <v>-0.20820575627679069</v>
      </c>
      <c r="K7">
        <f>Table2114[[#This Row],[VALUE_ORIGINAL]]-Table2114[[#This Row],[ESTIMATE_VALUE]]</f>
        <v>0</v>
      </c>
      <c r="L7">
        <f>Table2114[[#This Row],[DIFFENCE_ORIGINAL]]^2</f>
        <v>0</v>
      </c>
    </row>
    <row r="8" spans="1:13" x14ac:dyDescent="0.2">
      <c r="A8" t="s">
        <v>12</v>
      </c>
      <c r="B8" t="s">
        <v>13</v>
      </c>
      <c r="C8" s="3" t="s">
        <v>25</v>
      </c>
      <c r="D8" t="s">
        <v>15</v>
      </c>
      <c r="E8">
        <v>2.898734177215188</v>
      </c>
      <c r="F8" t="s">
        <v>26</v>
      </c>
      <c r="G8" s="1">
        <v>2.561889635906438</v>
      </c>
      <c r="H8" s="1">
        <v>3.235578718523938</v>
      </c>
      <c r="I8">
        <v>16.995938243725721</v>
      </c>
      <c r="J8" s="4">
        <v>2.898734177215188</v>
      </c>
      <c r="K8">
        <f>Table2114[[#This Row],[VALUE_ORIGINAL]]-Table2114[[#This Row],[ESTIMATE_VALUE]]</f>
        <v>0</v>
      </c>
      <c r="L8">
        <f>Table2114[[#This Row],[DIFFENCE_ORIGINAL]]^2</f>
        <v>0</v>
      </c>
    </row>
    <row r="9" spans="1:13" x14ac:dyDescent="0.2">
      <c r="A9" t="s">
        <v>12</v>
      </c>
      <c r="B9" t="s">
        <v>13</v>
      </c>
      <c r="C9" s="3" t="s">
        <v>25</v>
      </c>
      <c r="D9" t="s">
        <v>17</v>
      </c>
      <c r="E9">
        <v>-0.33775856745908978</v>
      </c>
      <c r="F9" t="s">
        <v>27</v>
      </c>
      <c r="G9" s="1">
        <v>-0.80975153255922994</v>
      </c>
      <c r="H9" s="1">
        <v>0.13423439764105044</v>
      </c>
      <c r="I9">
        <v>-1.4133089704418369</v>
      </c>
      <c r="J9" s="4">
        <v>-0.33775856745908978</v>
      </c>
      <c r="K9">
        <f>Table2114[[#This Row],[VALUE_ORIGINAL]]-Table2114[[#This Row],[ESTIMATE_VALUE]]</f>
        <v>0</v>
      </c>
      <c r="L9">
        <f>Table2114[[#This Row],[DIFFENCE_ORIGINAL]]^2</f>
        <v>0</v>
      </c>
    </row>
    <row r="10" spans="1:13" x14ac:dyDescent="0.2">
      <c r="A10" t="s">
        <v>12</v>
      </c>
      <c r="B10" t="s">
        <v>13</v>
      </c>
      <c r="C10" s="3" t="s">
        <v>28</v>
      </c>
      <c r="D10" t="s">
        <v>15</v>
      </c>
      <c r="E10">
        <v>5.7426470588235272</v>
      </c>
      <c r="F10" t="s">
        <v>29</v>
      </c>
      <c r="G10" s="1">
        <v>5.4889392703325557</v>
      </c>
      <c r="H10" s="1">
        <v>5.9963548473144987</v>
      </c>
      <c r="I10">
        <v>44.758931536669948</v>
      </c>
      <c r="J10" s="4">
        <v>5.7426470588235272</v>
      </c>
      <c r="K10">
        <f>Table2114[[#This Row],[VALUE_ORIGINAL]]-Table2114[[#This Row],[ESTIMATE_VALUE]]</f>
        <v>0</v>
      </c>
      <c r="L10">
        <f>Table2114[[#This Row],[DIFFENCE_ORIGINAL]]^2</f>
        <v>0</v>
      </c>
    </row>
    <row r="11" spans="1:13" x14ac:dyDescent="0.2">
      <c r="A11" t="s">
        <v>12</v>
      </c>
      <c r="B11" t="s">
        <v>13</v>
      </c>
      <c r="C11" s="3" t="s">
        <v>28</v>
      </c>
      <c r="D11" t="s">
        <v>17</v>
      </c>
      <c r="E11">
        <v>0.12707125103562636</v>
      </c>
      <c r="F11" t="s">
        <v>30</v>
      </c>
      <c r="G11" s="1">
        <v>-0.22791540274635189</v>
      </c>
      <c r="H11" s="1">
        <v>0.48205790481760458</v>
      </c>
      <c r="I11">
        <v>0.70784254931234381</v>
      </c>
      <c r="J11" s="4">
        <v>0.12707125103562636</v>
      </c>
      <c r="K11">
        <f>Table2114[[#This Row],[VALUE_ORIGINAL]]-Table2114[[#This Row],[ESTIMATE_VALUE]]</f>
        <v>0</v>
      </c>
      <c r="L11">
        <f>Table2114[[#This Row],[DIFFENCE_ORIGINAL]]^2</f>
        <v>0</v>
      </c>
    </row>
    <row r="12" spans="1:13" x14ac:dyDescent="0.2">
      <c r="A12" t="s">
        <v>12</v>
      </c>
      <c r="B12" t="s">
        <v>13</v>
      </c>
      <c r="C12" s="3" t="s">
        <v>31</v>
      </c>
      <c r="D12" t="s">
        <v>15</v>
      </c>
      <c r="E12">
        <v>5.9807692307692291</v>
      </c>
      <c r="F12" t="s">
        <v>32</v>
      </c>
      <c r="G12" s="1">
        <v>5.7413052874335335</v>
      </c>
      <c r="H12" s="1">
        <v>6.2202331741049246</v>
      </c>
      <c r="I12">
        <v>49.329221476375061</v>
      </c>
      <c r="J12" s="4">
        <v>5.9807692307692291</v>
      </c>
      <c r="K12">
        <f>Table2114[[#This Row],[VALUE_ORIGINAL]]-Table2114[[#This Row],[ESTIMATE_VALUE]]</f>
        <v>0</v>
      </c>
      <c r="L12">
        <f>Table2114[[#This Row],[DIFFENCE_ORIGINAL]]^2</f>
        <v>0</v>
      </c>
    </row>
    <row r="13" spans="1:13" x14ac:dyDescent="0.2">
      <c r="A13" t="s">
        <v>12</v>
      </c>
      <c r="B13" t="s">
        <v>13</v>
      </c>
      <c r="C13" s="3" t="s">
        <v>31</v>
      </c>
      <c r="D13" t="s">
        <v>17</v>
      </c>
      <c r="E13">
        <v>2.2279549718574352E-2</v>
      </c>
      <c r="F13" t="s">
        <v>33</v>
      </c>
      <c r="G13" s="1">
        <v>-0.31221819582162413</v>
      </c>
      <c r="H13" s="1">
        <v>0.35677729525877289</v>
      </c>
      <c r="I13">
        <v>0.13155294054878053</v>
      </c>
      <c r="J13" s="4">
        <v>2.2279549718574352E-2</v>
      </c>
      <c r="K13">
        <f>Table2114[[#This Row],[VALUE_ORIGINAL]]-Table2114[[#This Row],[ESTIMATE_VALUE]]</f>
        <v>0</v>
      </c>
      <c r="L13">
        <f>Table2114[[#This Row],[DIFFENCE_ORIGINAL]]^2</f>
        <v>0</v>
      </c>
    </row>
    <row r="14" spans="1:13" x14ac:dyDescent="0.2">
      <c r="A14" t="s">
        <v>12</v>
      </c>
      <c r="B14" t="s">
        <v>13</v>
      </c>
      <c r="C14" s="3" t="s">
        <v>34</v>
      </c>
      <c r="D14" t="s">
        <v>15</v>
      </c>
      <c r="E14">
        <v>5.8749999999999973</v>
      </c>
      <c r="F14" t="s">
        <v>35</v>
      </c>
      <c r="G14" s="1">
        <v>5.5918436238818554</v>
      </c>
      <c r="H14" s="1">
        <v>6.1581563761181393</v>
      </c>
      <c r="I14">
        <v>41.02824217337524</v>
      </c>
      <c r="J14" s="4">
        <v>5.8749999999999973</v>
      </c>
      <c r="K14">
        <f>Table2114[[#This Row],[VALUE_ORIGINAL]]-Table2114[[#This Row],[ESTIMATE_VALUE]]</f>
        <v>0</v>
      </c>
      <c r="L14">
        <f>Table2114[[#This Row],[DIFFENCE_ORIGINAL]]^2</f>
        <v>0</v>
      </c>
    </row>
    <row r="15" spans="1:13" x14ac:dyDescent="0.2">
      <c r="A15" t="s">
        <v>12</v>
      </c>
      <c r="B15" t="s">
        <v>13</v>
      </c>
      <c r="C15" s="3" t="s">
        <v>34</v>
      </c>
      <c r="D15" t="s">
        <v>17</v>
      </c>
      <c r="E15">
        <v>0.26936619718309895</v>
      </c>
      <c r="F15" t="s">
        <v>36</v>
      </c>
      <c r="G15" s="1">
        <v>-0.12682477138382642</v>
      </c>
      <c r="H15" s="1">
        <v>0.66555716575002433</v>
      </c>
      <c r="I15">
        <v>1.3444353054722369</v>
      </c>
      <c r="J15" s="4">
        <v>0.26936619718309895</v>
      </c>
      <c r="K15">
        <f>Table2114[[#This Row],[VALUE_ORIGINAL]]-Table2114[[#This Row],[ESTIMATE_VALUE]]</f>
        <v>0</v>
      </c>
      <c r="L15">
        <f>Table2114[[#This Row],[DIFFENCE_ORIGINAL]]^2</f>
        <v>0</v>
      </c>
    </row>
    <row r="16" spans="1:13" x14ac:dyDescent="0.2">
      <c r="A16" t="s">
        <v>12</v>
      </c>
      <c r="B16" t="s">
        <v>13</v>
      </c>
      <c r="C16" s="3" t="s">
        <v>37</v>
      </c>
      <c r="D16" t="s">
        <v>15</v>
      </c>
      <c r="E16">
        <v>6.1153846153846105</v>
      </c>
      <c r="F16" t="s">
        <v>38</v>
      </c>
      <c r="G16" s="1">
        <v>5.9012881844904204</v>
      </c>
      <c r="H16" s="1">
        <v>6.3294810462788007</v>
      </c>
      <c r="I16">
        <v>56.41592260545864</v>
      </c>
      <c r="J16" s="4">
        <v>6.1153846153846105</v>
      </c>
      <c r="K16">
        <f>Table2114[[#This Row],[VALUE_ORIGINAL]]-Table2114[[#This Row],[ESTIMATE_VALUE]]</f>
        <v>0</v>
      </c>
      <c r="L16">
        <f>Table2114[[#This Row],[DIFFENCE_ORIGINAL]]^2</f>
        <v>0</v>
      </c>
    </row>
    <row r="17" spans="1:13" x14ac:dyDescent="0.2">
      <c r="A17" t="s">
        <v>12</v>
      </c>
      <c r="B17" t="s">
        <v>13</v>
      </c>
      <c r="C17" s="3" t="s">
        <v>37</v>
      </c>
      <c r="D17" t="s">
        <v>17</v>
      </c>
      <c r="E17">
        <v>0.11632270168855646</v>
      </c>
      <c r="F17" t="s">
        <v>39</v>
      </c>
      <c r="G17" s="1">
        <v>-0.18274016541672461</v>
      </c>
      <c r="H17" s="1">
        <v>0.41538556879383753</v>
      </c>
      <c r="I17">
        <v>0.76822658795898024</v>
      </c>
      <c r="J17" s="4">
        <v>0.11632270168855646</v>
      </c>
      <c r="K17">
        <f>Table2114[[#This Row],[VALUE_ORIGINAL]]-Table2114[[#This Row],[ESTIMATE_VALUE]]</f>
        <v>0</v>
      </c>
      <c r="L17">
        <f>Table2114[[#This Row],[DIFFENCE_ORIGINAL]]^2</f>
        <v>0</v>
      </c>
    </row>
    <row r="18" spans="1:13" x14ac:dyDescent="0.2">
      <c r="A18" t="s">
        <v>12</v>
      </c>
      <c r="B18" t="s">
        <v>13</v>
      </c>
      <c r="C18" s="3" t="s">
        <v>40</v>
      </c>
      <c r="D18" t="s">
        <v>15</v>
      </c>
      <c r="E18">
        <v>4.5735294117647038</v>
      </c>
      <c r="F18" t="s">
        <v>41</v>
      </c>
      <c r="G18" s="1">
        <v>4.2906920267740327</v>
      </c>
      <c r="H18" s="1">
        <v>4.856366796755375</v>
      </c>
      <c r="I18">
        <v>31.975404558104032</v>
      </c>
      <c r="J18" s="4">
        <v>4.5735294117647038</v>
      </c>
      <c r="K18">
        <f>Table2114[[#This Row],[VALUE_ORIGINAL]]-Table2114[[#This Row],[ESTIMATE_VALUE]]</f>
        <v>0</v>
      </c>
      <c r="L18">
        <f>Table2114[[#This Row],[DIFFENCE_ORIGINAL]]^2</f>
        <v>0</v>
      </c>
    </row>
    <row r="19" spans="1:13" x14ac:dyDescent="0.2">
      <c r="A19" t="s">
        <v>12</v>
      </c>
      <c r="B19" t="s">
        <v>13</v>
      </c>
      <c r="C19" s="3" t="s">
        <v>40</v>
      </c>
      <c r="D19" t="s">
        <v>17</v>
      </c>
      <c r="E19">
        <v>0.28210439105219581</v>
      </c>
      <c r="F19" t="s">
        <v>42</v>
      </c>
      <c r="G19" s="1">
        <v>-0.11364024674340922</v>
      </c>
      <c r="H19" s="1">
        <v>0.67784902884780085</v>
      </c>
      <c r="I19">
        <v>1.4096009767892692</v>
      </c>
      <c r="J19" s="4">
        <v>0.28210439105219581</v>
      </c>
      <c r="K19">
        <f>Table2114[[#This Row],[VALUE_ORIGINAL]]-Table2114[[#This Row],[ESTIMATE_VALUE]]</f>
        <v>0</v>
      </c>
      <c r="L19">
        <f>Table2114[[#This Row],[DIFFENCE_ORIGINAL]]^2</f>
        <v>0</v>
      </c>
    </row>
    <row r="20" spans="1:13" x14ac:dyDescent="0.2">
      <c r="A20" t="s">
        <v>12</v>
      </c>
      <c r="B20" t="s">
        <v>13</v>
      </c>
      <c r="C20" s="3" t="s">
        <v>43</v>
      </c>
      <c r="D20" t="s">
        <v>15</v>
      </c>
      <c r="E20">
        <v>4.6346153846153904</v>
      </c>
      <c r="F20" t="s">
        <v>44</v>
      </c>
      <c r="G20" s="1">
        <v>4.3757325183274887</v>
      </c>
      <c r="H20" s="1">
        <v>4.893498250903292</v>
      </c>
      <c r="I20">
        <v>35.358817821660843</v>
      </c>
      <c r="J20" s="4">
        <v>4.6346153846153904</v>
      </c>
      <c r="K20">
        <f>Table2114[[#This Row],[VALUE_ORIGINAL]]-Table2114[[#This Row],[ESTIMATE_VALUE]]</f>
        <v>0</v>
      </c>
      <c r="L20">
        <f>Table2114[[#This Row],[DIFFENCE_ORIGINAL]]^2</f>
        <v>0</v>
      </c>
    </row>
    <row r="21" spans="1:13" x14ac:dyDescent="0.2">
      <c r="A21" t="s">
        <v>12</v>
      </c>
      <c r="B21" t="s">
        <v>13</v>
      </c>
      <c r="C21" s="3" t="s">
        <v>43</v>
      </c>
      <c r="D21" t="s">
        <v>17</v>
      </c>
      <c r="E21">
        <v>0.25257973733583466</v>
      </c>
      <c r="F21" t="s">
        <v>45</v>
      </c>
      <c r="G21" s="1">
        <v>-0.10904353640643677</v>
      </c>
      <c r="H21" s="1">
        <v>0.61420301107810604</v>
      </c>
      <c r="I21">
        <v>1.3795246964531642</v>
      </c>
      <c r="J21" s="4">
        <v>0.25257973733583466</v>
      </c>
      <c r="K21">
        <f>Table2114[[#This Row],[VALUE_ORIGINAL]]-Table2114[[#This Row],[ESTIMATE_VALUE]]</f>
        <v>0</v>
      </c>
      <c r="L21">
        <f>Table2114[[#This Row],[DIFFENCE_ORIGINAL]]^2</f>
        <v>0</v>
      </c>
    </row>
    <row r="22" spans="1:13" x14ac:dyDescent="0.2">
      <c r="A22" t="s">
        <v>12</v>
      </c>
      <c r="B22" t="s">
        <v>13</v>
      </c>
      <c r="C22" s="3" t="s">
        <v>46</v>
      </c>
      <c r="D22" t="s">
        <v>47</v>
      </c>
      <c r="E22">
        <v>-3.6369047619047734</v>
      </c>
      <c r="F22" t="s">
        <v>47</v>
      </c>
      <c r="G22" s="1">
        <v>-6.9972917004577493</v>
      </c>
      <c r="H22" s="1">
        <v>-0.27651782335179864</v>
      </c>
      <c r="I22">
        <v>-2.1372004679688721</v>
      </c>
      <c r="J22" s="4">
        <v>-3.6369047619047734</v>
      </c>
      <c r="K22">
        <f>Table2114[[#This Row],[VALUE_ORIGINAL]]-Table2114[[#This Row],[ESTIMATE_VALUE]]</f>
        <v>0</v>
      </c>
      <c r="L22">
        <f>Table2114[[#This Row],[DIFFENCE_ORIGINAL]]^2</f>
        <v>0</v>
      </c>
    </row>
    <row r="23" spans="1:13" x14ac:dyDescent="0.2">
      <c r="A23" t="s">
        <v>12</v>
      </c>
      <c r="B23" t="s">
        <v>13</v>
      </c>
      <c r="C23" s="3" t="s">
        <v>48</v>
      </c>
      <c r="D23" t="s">
        <v>47</v>
      </c>
      <c r="E23">
        <v>-2.9445812807881708</v>
      </c>
      <c r="F23" t="s">
        <v>47</v>
      </c>
      <c r="G23" s="1">
        <v>-6.4437661044203365</v>
      </c>
      <c r="H23" s="1">
        <v>0.55460354284399438</v>
      </c>
      <c r="I23">
        <v>-1.6613137908288274</v>
      </c>
      <c r="J23" s="4">
        <v>-2.9445812807881708</v>
      </c>
      <c r="K23">
        <f>Table2114[[#This Row],[VALUE_ORIGINAL]]-Table2114[[#This Row],[ESTIMATE_VALUE]]</f>
        <v>0</v>
      </c>
      <c r="L23">
        <f>Table2114[[#This Row],[DIFFENCE_ORIGINAL]]^2</f>
        <v>0</v>
      </c>
    </row>
    <row r="24" spans="1:13" x14ac:dyDescent="0.2">
      <c r="A24" t="s">
        <v>12</v>
      </c>
      <c r="B24" t="s">
        <v>13</v>
      </c>
      <c r="C24" s="3" t="s">
        <v>49</v>
      </c>
      <c r="D24" t="s">
        <v>47</v>
      </c>
      <c r="E24">
        <v>-5.250821018062382</v>
      </c>
      <c r="F24" t="s">
        <v>47</v>
      </c>
      <c r="G24" s="1">
        <v>-9.6320551924209603</v>
      </c>
      <c r="H24" s="1">
        <v>-0.86958684370380335</v>
      </c>
      <c r="I24">
        <v>-2.3683506382663304</v>
      </c>
      <c r="J24" s="4">
        <v>-5.250821018062382</v>
      </c>
      <c r="K24">
        <f>Table2114[[#This Row],[VALUE_ORIGINAL]]-Table2114[[#This Row],[ESTIMATE_VALUE]]</f>
        <v>0</v>
      </c>
      <c r="L24">
        <f>Table2114[[#This Row],[DIFFENCE_ORIGINAL]]^2</f>
        <v>0</v>
      </c>
    </row>
    <row r="25" spans="1:13" x14ac:dyDescent="0.2">
      <c r="A25" t="s">
        <v>12</v>
      </c>
      <c r="B25" t="s">
        <v>50</v>
      </c>
      <c r="C25" s="3" t="s">
        <v>14</v>
      </c>
      <c r="D25" t="s">
        <v>15</v>
      </c>
      <c r="E25">
        <v>3.7994057971014508</v>
      </c>
      <c r="F25" t="s">
        <v>51</v>
      </c>
      <c r="G25" s="1">
        <v>3.6966269062391373</v>
      </c>
      <c r="H25" s="1">
        <v>3.9021846879637643</v>
      </c>
      <c r="I25">
        <v>73.113871806610177</v>
      </c>
      <c r="J25" s="4">
        <v>3.7972575757575764</v>
      </c>
      <c r="K25">
        <f>Table2114[[#This Row],[VALUE_ORIGINAL]]-Table2114[[#This Row],[ESTIMATE_VALUE]]</f>
        <v>-2.1482213438743791E-3</v>
      </c>
      <c r="L25">
        <f>Table2114[[#This Row],[DIFFENCE_ORIGINAL]]^2</f>
        <v>4.6148549422774438E-6</v>
      </c>
      <c r="M25">
        <f>MAX(0, MIN(H2, Table2114[[#This Row],[conf.high]]) - MAX(G2,Table2114[[#This Row],[conf.low]]))</f>
        <v>0.17407031578490439</v>
      </c>
    </row>
    <row r="26" spans="1:13" x14ac:dyDescent="0.2">
      <c r="A26" t="s">
        <v>12</v>
      </c>
      <c r="B26" t="s">
        <v>50</v>
      </c>
      <c r="C26" s="3" t="s">
        <v>14</v>
      </c>
      <c r="D26" t="s">
        <v>17</v>
      </c>
      <c r="E26">
        <v>-1.2823707549211119E-2</v>
      </c>
      <c r="F26" t="s">
        <v>52</v>
      </c>
      <c r="G26" s="1">
        <v>-0.15925570263269517</v>
      </c>
      <c r="H26" s="1">
        <v>0.13360828753427295</v>
      </c>
      <c r="I26">
        <v>-0.17320708558635636</v>
      </c>
      <c r="J26" s="4">
        <v>4.8376623376624331E-3</v>
      </c>
      <c r="K26">
        <f>Table2114[[#This Row],[VALUE_ORIGINAL]]-Table2114[[#This Row],[ESTIMATE_VALUE]]</f>
        <v>1.7661369886873553E-2</v>
      </c>
      <c r="L26">
        <f>Table2114[[#This Row],[DIFFENCE_ORIGINAL]]^2</f>
        <v>3.1192398628096394E-4</v>
      </c>
      <c r="M26">
        <f>MAX(0, MIN(H3, Table2114[[#This Row],[conf.high]]) - MAX(G3,Table2114[[#This Row],[conf.low]]))</f>
        <v>0.24908598802236409</v>
      </c>
    </row>
    <row r="27" spans="1:13" x14ac:dyDescent="0.2">
      <c r="A27" t="s">
        <v>12</v>
      </c>
      <c r="B27" t="s">
        <v>50</v>
      </c>
      <c r="C27" s="3" t="s">
        <v>19</v>
      </c>
      <c r="D27" t="s">
        <v>15</v>
      </c>
      <c r="E27">
        <v>3.0128888888888881</v>
      </c>
      <c r="F27" t="s">
        <v>53</v>
      </c>
      <c r="G27" s="1">
        <v>2.8993869618182897</v>
      </c>
      <c r="H27" s="1">
        <v>3.1263908159594864</v>
      </c>
      <c r="I27">
        <v>52.431052374869779</v>
      </c>
      <c r="J27" s="4">
        <v>3.0815999999999995</v>
      </c>
      <c r="K27">
        <f>Table2114[[#This Row],[VALUE_ORIGINAL]]-Table2114[[#This Row],[ESTIMATE_VALUE]]</f>
        <v>6.8711111111111389E-2</v>
      </c>
      <c r="L27">
        <f>Table2114[[#This Row],[DIFFENCE_ORIGINAL]]^2</f>
        <v>4.7212167901234947E-3</v>
      </c>
      <c r="M27">
        <f>MAX(0, MIN(H4, Table2114[[#This Row],[conf.high]]) - MAX(G4,Table2114[[#This Row],[conf.low]]))</f>
        <v>0.15781734364033717</v>
      </c>
    </row>
    <row r="28" spans="1:13" x14ac:dyDescent="0.2">
      <c r="A28" t="s">
        <v>12</v>
      </c>
      <c r="B28" t="s">
        <v>50</v>
      </c>
      <c r="C28" s="3" t="s">
        <v>19</v>
      </c>
      <c r="D28" t="s">
        <v>17</v>
      </c>
      <c r="E28">
        <v>0.15483524904214546</v>
      </c>
      <c r="F28" t="s">
        <v>54</v>
      </c>
      <c r="G28" s="1">
        <v>1.3939837675280564E-3</v>
      </c>
      <c r="H28" s="1">
        <v>0.30827651431676284</v>
      </c>
      <c r="I28">
        <v>1.9931333688037642</v>
      </c>
      <c r="J28" s="4">
        <v>4.3983333333333513E-2</v>
      </c>
      <c r="K28">
        <f>Table2114[[#This Row],[VALUE_ORIGINAL]]-Table2114[[#This Row],[ESTIMATE_VALUE]]</f>
        <v>-0.11085191570881195</v>
      </c>
      <c r="L28">
        <f>Table2114[[#This Row],[DIFFENCE_ORIGINAL]]^2</f>
        <v>1.228814721631355E-2</v>
      </c>
      <c r="M28">
        <f>MAX(0, MIN(H5, Table2114[[#This Row],[conf.high]]) - MAX(G5,Table2114[[#This Row],[conf.low]]))</f>
        <v>0.19809254037577276</v>
      </c>
    </row>
    <row r="29" spans="1:13" x14ac:dyDescent="0.2">
      <c r="A29" t="s">
        <v>12</v>
      </c>
      <c r="B29" t="s">
        <v>50</v>
      </c>
      <c r="C29" s="3" t="s">
        <v>22</v>
      </c>
      <c r="D29" t="s">
        <v>15</v>
      </c>
      <c r="E29">
        <v>2.3239436619718359</v>
      </c>
      <c r="F29" t="s">
        <v>55</v>
      </c>
      <c r="G29" s="1">
        <v>2.0813812237806246</v>
      </c>
      <c r="H29" s="1">
        <v>2.5665061001630471</v>
      </c>
      <c r="I29">
        <v>18.942956195876814</v>
      </c>
      <c r="J29" s="4">
        <v>2.3913043478260811</v>
      </c>
      <c r="K29">
        <f>Table2114[[#This Row],[VALUE_ORIGINAL]]-Table2114[[#This Row],[ESTIMATE_VALUE]]</f>
        <v>6.7360685854245261E-2</v>
      </c>
      <c r="L29">
        <f>Table2114[[#This Row],[DIFFENCE_ORIGINAL]]^2</f>
        <v>4.5374619987543175E-3</v>
      </c>
      <c r="M29">
        <f>MAX(0, MIN(H6, Table2114[[#This Row],[conf.high]]) - MAX(G6,Table2114[[#This Row],[conf.low]]))</f>
        <v>0.46252194945683911</v>
      </c>
    </row>
    <row r="30" spans="1:13" x14ac:dyDescent="0.2">
      <c r="A30" t="s">
        <v>12</v>
      </c>
      <c r="B30" t="s">
        <v>50</v>
      </c>
      <c r="C30" s="3" t="s">
        <v>22</v>
      </c>
      <c r="D30" t="s">
        <v>17</v>
      </c>
      <c r="E30">
        <v>-0.30965794768611887</v>
      </c>
      <c r="F30" t="s">
        <v>56</v>
      </c>
      <c r="G30" s="1">
        <v>-0.65391598287397823</v>
      </c>
      <c r="H30" s="1">
        <v>3.4600087501740484E-2</v>
      </c>
      <c r="I30">
        <v>-1.7784589865630427</v>
      </c>
      <c r="J30" s="4">
        <v>-0.20820575627679069</v>
      </c>
      <c r="K30">
        <f>Table2114[[#This Row],[VALUE_ORIGINAL]]-Table2114[[#This Row],[ESTIMATE_VALUE]]</f>
        <v>0.10145219140932818</v>
      </c>
      <c r="L30">
        <f>Table2114[[#This Row],[DIFFENCE_ORIGINAL]]^2</f>
        <v>1.0292547141754963E-2</v>
      </c>
      <c r="M30">
        <f>MAX(0, MIN(H7, Table2114[[#This Row],[conf.high]]) - MAX(G7,Table2114[[#This Row],[conf.low]]))</f>
        <v>0.64626632222106195</v>
      </c>
    </row>
    <row r="31" spans="1:13" x14ac:dyDescent="0.2">
      <c r="A31" t="s">
        <v>12</v>
      </c>
      <c r="B31" t="s">
        <v>50</v>
      </c>
      <c r="C31" s="3" t="s">
        <v>25</v>
      </c>
      <c r="D31" t="s">
        <v>15</v>
      </c>
      <c r="E31">
        <v>2.8874999999999975</v>
      </c>
      <c r="F31" t="s">
        <v>57</v>
      </c>
      <c r="G31" s="1">
        <v>2.5825610413880553</v>
      </c>
      <c r="H31" s="1">
        <v>3.1924389586119397</v>
      </c>
      <c r="I31">
        <v>18.697081585586702</v>
      </c>
      <c r="J31" s="4">
        <v>2.898734177215188</v>
      </c>
      <c r="K31">
        <f>Table2114[[#This Row],[VALUE_ORIGINAL]]-Table2114[[#This Row],[ESTIMATE_VALUE]]</f>
        <v>1.1234177215190488E-2</v>
      </c>
      <c r="L31">
        <f>Table2114[[#This Row],[DIFFENCE_ORIGINAL]]^2</f>
        <v>1.2620673770230513E-4</v>
      </c>
      <c r="M31">
        <f>MAX(0, MIN(H8, Table2114[[#This Row],[conf.high]]) - MAX(G8,Table2114[[#This Row],[conf.low]]))</f>
        <v>0.6098779172238844</v>
      </c>
    </row>
    <row r="32" spans="1:13" x14ac:dyDescent="0.2">
      <c r="A32" t="s">
        <v>12</v>
      </c>
      <c r="B32" t="s">
        <v>50</v>
      </c>
      <c r="C32" s="3" t="s">
        <v>25</v>
      </c>
      <c r="D32" t="s">
        <v>17</v>
      </c>
      <c r="E32">
        <v>-0.46889534883720674</v>
      </c>
      <c r="F32" t="s">
        <v>58</v>
      </c>
      <c r="G32" s="1">
        <v>-0.89255561158031027</v>
      </c>
      <c r="H32" s="1">
        <v>-4.5235086094103205E-2</v>
      </c>
      <c r="I32">
        <v>-2.185359733158867</v>
      </c>
      <c r="J32" s="4">
        <v>-0.33775856745908978</v>
      </c>
      <c r="K32">
        <f>Table2114[[#This Row],[VALUE_ORIGINAL]]-Table2114[[#This Row],[ESTIMATE_VALUE]]</f>
        <v>0.13113678137811696</v>
      </c>
      <c r="L32">
        <f>Table2114[[#This Row],[DIFFENCE_ORIGINAL]]^2</f>
        <v>1.7196855430212044E-2</v>
      </c>
      <c r="M32">
        <f>MAX(0, MIN(H9, Table2114[[#This Row],[conf.high]]) - MAX(G9,Table2114[[#This Row],[conf.low]]))</f>
        <v>0.76451644646512673</v>
      </c>
    </row>
    <row r="33" spans="1:13" x14ac:dyDescent="0.2">
      <c r="A33" t="s">
        <v>12</v>
      </c>
      <c r="B33" t="s">
        <v>50</v>
      </c>
      <c r="C33" s="3" t="s">
        <v>28</v>
      </c>
      <c r="D33" t="s">
        <v>15</v>
      </c>
      <c r="E33">
        <v>5.7535211267605657</v>
      </c>
      <c r="F33" t="s">
        <v>59</v>
      </c>
      <c r="G33" s="1">
        <v>5.5330113729701456</v>
      </c>
      <c r="H33" s="1">
        <v>5.9740308805509859</v>
      </c>
      <c r="I33">
        <v>51.588347516034702</v>
      </c>
      <c r="J33" s="4">
        <v>5.7426470588235272</v>
      </c>
      <c r="K33">
        <f>Table2114[[#This Row],[VALUE_ORIGINAL]]-Table2114[[#This Row],[ESTIMATE_VALUE]]</f>
        <v>-1.087406793703849E-2</v>
      </c>
      <c r="L33">
        <f>Table2114[[#This Row],[DIFFENCE_ORIGINAL]]^2</f>
        <v>1.1824535349932851E-4</v>
      </c>
      <c r="M33">
        <f>MAX(0, MIN(H10, Table2114[[#This Row],[conf.high]]) - MAX(G10,Table2114[[#This Row],[conf.low]]))</f>
        <v>0.4410195075808403</v>
      </c>
    </row>
    <row r="34" spans="1:13" x14ac:dyDescent="0.2">
      <c r="A34" t="s">
        <v>12</v>
      </c>
      <c r="B34" t="s">
        <v>50</v>
      </c>
      <c r="C34" s="3" t="s">
        <v>28</v>
      </c>
      <c r="D34" t="s">
        <v>17</v>
      </c>
      <c r="E34">
        <v>0.21790744466800765</v>
      </c>
      <c r="F34" t="s">
        <v>60</v>
      </c>
      <c r="G34" s="1">
        <v>-9.5052200468010661E-2</v>
      </c>
      <c r="H34" s="1">
        <v>0.53086708980402597</v>
      </c>
      <c r="I34">
        <v>1.3766686928947038</v>
      </c>
      <c r="J34" s="4">
        <v>0.12707125103562636</v>
      </c>
      <c r="K34">
        <f>Table2114[[#This Row],[VALUE_ORIGINAL]]-Table2114[[#This Row],[ESTIMATE_VALUE]]</f>
        <v>-9.0836193632381296E-2</v>
      </c>
      <c r="L34">
        <f>Table2114[[#This Row],[DIFFENCE_ORIGINAL]]^2</f>
        <v>8.2512140736194679E-3</v>
      </c>
      <c r="M34">
        <f>MAX(0, MIN(H11, Table2114[[#This Row],[conf.high]]) - MAX(G11,Table2114[[#This Row],[conf.low]]))</f>
        <v>0.57711010528561524</v>
      </c>
    </row>
    <row r="35" spans="1:13" x14ac:dyDescent="0.2">
      <c r="A35" t="s">
        <v>12</v>
      </c>
      <c r="B35" t="s">
        <v>50</v>
      </c>
      <c r="C35" s="3" t="s">
        <v>31</v>
      </c>
      <c r="D35" t="s">
        <v>15</v>
      </c>
      <c r="E35">
        <v>5.9687500000000036</v>
      </c>
      <c r="F35" t="s">
        <v>61</v>
      </c>
      <c r="G35" s="1">
        <v>5.723551745591025</v>
      </c>
      <c r="H35" s="1">
        <v>6.2139482544089821</v>
      </c>
      <c r="I35">
        <v>48.065200456107817</v>
      </c>
      <c r="J35" s="4">
        <v>5.9807692307692291</v>
      </c>
      <c r="K35">
        <f>Table2114[[#This Row],[VALUE_ORIGINAL]]-Table2114[[#This Row],[ESTIMATE_VALUE]]</f>
        <v>1.2019230769225508E-2</v>
      </c>
      <c r="L35">
        <f>Table2114[[#This Row],[DIFFENCE_ORIGINAL]]^2</f>
        <v>1.444619082838972E-4</v>
      </c>
      <c r="M35">
        <f>MAX(0, MIN(H12, Table2114[[#This Row],[conf.high]]) - MAX(G12,Table2114[[#This Row],[conf.low]]))</f>
        <v>0.47264296697544861</v>
      </c>
    </row>
    <row r="36" spans="1:13" x14ac:dyDescent="0.2">
      <c r="A36" t="s">
        <v>12</v>
      </c>
      <c r="B36" t="s">
        <v>50</v>
      </c>
      <c r="C36" s="3" t="s">
        <v>31</v>
      </c>
      <c r="D36" t="s">
        <v>17</v>
      </c>
      <c r="E36">
        <v>-3.2703488372093296E-2</v>
      </c>
      <c r="F36" t="s">
        <v>62</v>
      </c>
      <c r="G36" s="1">
        <v>-0.37336431229539563</v>
      </c>
      <c r="H36" s="1">
        <v>0.30795733555120902</v>
      </c>
      <c r="I36">
        <v>-0.18955560489227893</v>
      </c>
      <c r="J36" s="4">
        <v>2.2279549718574352E-2</v>
      </c>
      <c r="K36">
        <f>Table2114[[#This Row],[VALUE_ORIGINAL]]-Table2114[[#This Row],[ESTIMATE_VALUE]]</f>
        <v>5.4983038090667652E-2</v>
      </c>
      <c r="L36">
        <f>Table2114[[#This Row],[DIFFENCE_ORIGINAL]]^2</f>
        <v>3.02313447767981E-3</v>
      </c>
      <c r="M36">
        <f>MAX(0, MIN(H13, Table2114[[#This Row],[conf.high]]) - MAX(G13,Table2114[[#This Row],[conf.low]]))</f>
        <v>0.62017553137283321</v>
      </c>
    </row>
    <row r="37" spans="1:13" x14ac:dyDescent="0.2">
      <c r="A37" t="s">
        <v>12</v>
      </c>
      <c r="B37" t="s">
        <v>50</v>
      </c>
      <c r="C37" s="3" t="s">
        <v>34</v>
      </c>
      <c r="D37" t="s">
        <v>15</v>
      </c>
      <c r="E37">
        <v>5.7112676056338039</v>
      </c>
      <c r="F37" t="s">
        <v>63</v>
      </c>
      <c r="G37" s="1">
        <v>5.4394638070141443</v>
      </c>
      <c r="H37" s="1">
        <v>5.9830714042534634</v>
      </c>
      <c r="I37">
        <v>41.545376281748474</v>
      </c>
      <c r="J37" s="4">
        <v>5.8749999999999973</v>
      </c>
      <c r="K37">
        <f>Table2114[[#This Row],[VALUE_ORIGINAL]]-Table2114[[#This Row],[ESTIMATE_VALUE]]</f>
        <v>0.16373239436619347</v>
      </c>
      <c r="L37">
        <f>Table2114[[#This Row],[DIFFENCE_ORIGINAL]]^2</f>
        <v>2.6808296964886704E-2</v>
      </c>
      <c r="M37">
        <f>MAX(0, MIN(H14, Table2114[[#This Row],[conf.high]]) - MAX(G14,Table2114[[#This Row],[conf.low]]))</f>
        <v>0.39122778037160799</v>
      </c>
    </row>
    <row r="38" spans="1:13" x14ac:dyDescent="0.2">
      <c r="A38" t="s">
        <v>12</v>
      </c>
      <c r="B38" t="s">
        <v>50</v>
      </c>
      <c r="C38" s="3" t="s">
        <v>34</v>
      </c>
      <c r="D38" t="s">
        <v>17</v>
      </c>
      <c r="E38">
        <v>0.38873239436619733</v>
      </c>
      <c r="F38" t="s">
        <v>64</v>
      </c>
      <c r="G38" s="1">
        <v>2.973402301484962E-3</v>
      </c>
      <c r="H38" s="1">
        <v>0.77449138643090976</v>
      </c>
      <c r="I38">
        <v>1.992417666830951</v>
      </c>
      <c r="J38" s="4">
        <v>0.26936619718309895</v>
      </c>
      <c r="K38">
        <f>Table2114[[#This Row],[VALUE_ORIGINAL]]-Table2114[[#This Row],[ESTIMATE_VALUE]]</f>
        <v>-0.11936619718309838</v>
      </c>
      <c r="L38">
        <f>Table2114[[#This Row],[DIFFENCE_ORIGINAL]]^2</f>
        <v>1.4248289029954323E-2</v>
      </c>
      <c r="M38">
        <f>MAX(0, MIN(H15, Table2114[[#This Row],[conf.high]]) - MAX(G15,Table2114[[#This Row],[conf.low]]))</f>
        <v>0.66258376344853942</v>
      </c>
    </row>
    <row r="39" spans="1:13" x14ac:dyDescent="0.2">
      <c r="A39" t="s">
        <v>12</v>
      </c>
      <c r="B39" t="s">
        <v>50</v>
      </c>
      <c r="C39" s="3" t="s">
        <v>37</v>
      </c>
      <c r="D39" t="s">
        <v>15</v>
      </c>
      <c r="E39">
        <v>6.0625000000000044</v>
      </c>
      <c r="F39" t="s">
        <v>65</v>
      </c>
      <c r="G39" s="1">
        <v>5.8520524327131795</v>
      </c>
      <c r="H39" s="1">
        <v>6.2729475672868293</v>
      </c>
      <c r="I39">
        <v>56.881702271363935</v>
      </c>
      <c r="J39" s="4">
        <v>6.1153846153846105</v>
      </c>
      <c r="K39">
        <f>Table2114[[#This Row],[VALUE_ORIGINAL]]-Table2114[[#This Row],[ESTIMATE_VALUE]]</f>
        <v>5.2884615384606093E-2</v>
      </c>
      <c r="L39">
        <f>Table2114[[#This Row],[DIFFENCE_ORIGINAL]]^2</f>
        <v>2.7967825443777155E-3</v>
      </c>
      <c r="M39">
        <f>MAX(0, MIN(H16, Table2114[[#This Row],[conf.high]]) - MAX(G16,Table2114[[#This Row],[conf.low]]))</f>
        <v>0.37165938279640898</v>
      </c>
    </row>
    <row r="40" spans="1:13" x14ac:dyDescent="0.2">
      <c r="A40" t="s">
        <v>12</v>
      </c>
      <c r="B40" t="s">
        <v>50</v>
      </c>
      <c r="C40" s="3" t="s">
        <v>37</v>
      </c>
      <c r="D40" t="s">
        <v>17</v>
      </c>
      <c r="E40">
        <v>0.17005813953488316</v>
      </c>
      <c r="F40" t="s">
        <v>66</v>
      </c>
      <c r="G40" s="1">
        <v>-0.12232257841675023</v>
      </c>
      <c r="H40" s="1">
        <v>0.46243885748651659</v>
      </c>
      <c r="I40">
        <v>1.1484535600372188</v>
      </c>
      <c r="J40" s="4">
        <v>0.11632270168855646</v>
      </c>
      <c r="K40">
        <f>Table2114[[#This Row],[VALUE_ORIGINAL]]-Table2114[[#This Row],[ESTIMATE_VALUE]]</f>
        <v>-5.37354378463267E-2</v>
      </c>
      <c r="L40">
        <f>Table2114[[#This Row],[DIFFENCE_ORIGINAL]]^2</f>
        <v>2.8874972805364397E-3</v>
      </c>
      <c r="M40">
        <f>MAX(0, MIN(H17, Table2114[[#This Row],[conf.high]]) - MAX(G17,Table2114[[#This Row],[conf.low]]))</f>
        <v>0.53770814721058779</v>
      </c>
    </row>
    <row r="41" spans="1:13" x14ac:dyDescent="0.2">
      <c r="A41" t="s">
        <v>12</v>
      </c>
      <c r="B41" t="s">
        <v>50</v>
      </c>
      <c r="C41" s="3" t="s">
        <v>40</v>
      </c>
      <c r="D41" t="s">
        <v>15</v>
      </c>
      <c r="E41">
        <v>4.6866197183098679</v>
      </c>
      <c r="F41" t="s">
        <v>67</v>
      </c>
      <c r="G41" s="1">
        <v>4.4326707032537058</v>
      </c>
      <c r="H41" s="1">
        <v>4.94056873336603</v>
      </c>
      <c r="I41">
        <v>36.488742073483238</v>
      </c>
      <c r="J41" s="4">
        <v>4.5735294117647038</v>
      </c>
      <c r="K41">
        <f>Table2114[[#This Row],[VALUE_ORIGINAL]]-Table2114[[#This Row],[ESTIMATE_VALUE]]</f>
        <v>-0.11309030654516405</v>
      </c>
      <c r="L41">
        <f>Table2114[[#This Row],[DIFFENCE_ORIGINAL]]^2</f>
        <v>1.2789417434479176E-2</v>
      </c>
      <c r="M41">
        <f>MAX(0, MIN(H18, Table2114[[#This Row],[conf.high]]) - MAX(G18,Table2114[[#This Row],[conf.low]]))</f>
        <v>0.42369609350166915</v>
      </c>
    </row>
    <row r="42" spans="1:13" x14ac:dyDescent="0.2">
      <c r="A42" t="s">
        <v>12</v>
      </c>
      <c r="B42" t="s">
        <v>50</v>
      </c>
      <c r="C42" s="3" t="s">
        <v>40</v>
      </c>
      <c r="D42" t="s">
        <v>17</v>
      </c>
      <c r="E42">
        <v>8.4808853118710684E-2</v>
      </c>
      <c r="F42" t="s">
        <v>68</v>
      </c>
      <c r="G42" s="1">
        <v>-0.27560964206565214</v>
      </c>
      <c r="H42" s="1">
        <v>0.44522734830307348</v>
      </c>
      <c r="I42">
        <v>0.46524298132955988</v>
      </c>
      <c r="J42" s="4">
        <v>0.28210439105219581</v>
      </c>
      <c r="K42">
        <f>Table2114[[#This Row],[VALUE_ORIGINAL]]-Table2114[[#This Row],[ESTIMATE_VALUE]]</f>
        <v>0.19729553793348514</v>
      </c>
      <c r="L42">
        <f>Table2114[[#This Row],[DIFFENCE_ORIGINAL]]^2</f>
        <v>3.8925529288463274E-2</v>
      </c>
      <c r="M42">
        <f>MAX(0, MIN(H19, Table2114[[#This Row],[conf.high]]) - MAX(G19,Table2114[[#This Row],[conf.low]]))</f>
        <v>0.55886759504648276</v>
      </c>
    </row>
    <row r="43" spans="1:13" x14ac:dyDescent="0.2">
      <c r="A43" t="s">
        <v>12</v>
      </c>
      <c r="B43" t="s">
        <v>50</v>
      </c>
      <c r="C43" s="3" t="s">
        <v>43</v>
      </c>
      <c r="D43" t="s">
        <v>15</v>
      </c>
      <c r="E43">
        <v>4.7406249999999952</v>
      </c>
      <c r="F43" t="s">
        <v>69</v>
      </c>
      <c r="G43" s="1">
        <v>4.4859836634109946</v>
      </c>
      <c r="H43" s="1">
        <v>4.9952663365889958</v>
      </c>
      <c r="I43">
        <v>36.759656146430231</v>
      </c>
      <c r="J43" s="4">
        <v>4.6346153846153904</v>
      </c>
      <c r="K43">
        <f>Table2114[[#This Row],[VALUE_ORIGINAL]]-Table2114[[#This Row],[ESTIMATE_VALUE]]</f>
        <v>-0.10600961538460485</v>
      </c>
      <c r="L43">
        <f>Table2114[[#This Row],[DIFFENCE_ORIGINAL]]^2</f>
        <v>1.1238038553991849E-2</v>
      </c>
      <c r="M43">
        <f>MAX(0, MIN(H20, Table2114[[#This Row],[conf.high]]) - MAX(G20,Table2114[[#This Row],[conf.low]]))</f>
        <v>0.40751458749229741</v>
      </c>
    </row>
    <row r="44" spans="1:13" x14ac:dyDescent="0.2">
      <c r="A44" t="s">
        <v>12</v>
      </c>
      <c r="B44" t="s">
        <v>50</v>
      </c>
      <c r="C44" s="3" t="s">
        <v>43</v>
      </c>
      <c r="D44" t="s">
        <v>17</v>
      </c>
      <c r="E44">
        <v>0.32332848837209305</v>
      </c>
      <c r="F44" t="s">
        <v>70</v>
      </c>
      <c r="G44" s="1">
        <v>-3.0451874936086754E-2</v>
      </c>
      <c r="H44" s="1">
        <v>0.67710885168027279</v>
      </c>
      <c r="I44">
        <v>1.8045752276381093</v>
      </c>
      <c r="J44" s="4">
        <v>0.25257973733583466</v>
      </c>
      <c r="K44">
        <f>Table2114[[#This Row],[VALUE_ORIGINAL]]-Table2114[[#This Row],[ESTIMATE_VALUE]]</f>
        <v>-7.0748751036258384E-2</v>
      </c>
      <c r="L44">
        <f>Table2114[[#This Row],[DIFFENCE_ORIGINAL]]^2</f>
        <v>5.0053857731904719E-3</v>
      </c>
      <c r="M44">
        <f>MAX(0, MIN(H21, Table2114[[#This Row],[conf.high]]) - MAX(G21,Table2114[[#This Row],[conf.low]]))</f>
        <v>0.64465488601419274</v>
      </c>
    </row>
    <row r="45" spans="1:13" x14ac:dyDescent="0.2">
      <c r="A45" t="s">
        <v>12</v>
      </c>
      <c r="B45" t="s">
        <v>50</v>
      </c>
      <c r="C45" s="3" t="s">
        <v>46</v>
      </c>
      <c r="D45" t="s">
        <v>47</v>
      </c>
      <c r="E45">
        <v>-2.8969416126042518</v>
      </c>
      <c r="F45" t="s">
        <v>47</v>
      </c>
      <c r="G45" s="1">
        <v>-6.2804531575161926</v>
      </c>
      <c r="H45" s="1">
        <v>0.48656993230768864</v>
      </c>
      <c r="I45">
        <v>-1.6907616832468515</v>
      </c>
      <c r="J45" s="4">
        <v>-3.6369047619047734</v>
      </c>
      <c r="K45">
        <f>Table2114[[#This Row],[VALUE_ORIGINAL]]-Table2114[[#This Row],[ESTIMATE_VALUE]]</f>
        <v>-0.73996314930052165</v>
      </c>
      <c r="L45">
        <f>Table2114[[#This Row],[DIFFENCE_ORIGINAL]]^2</f>
        <v>0.54754546232274615</v>
      </c>
      <c r="M45">
        <f>MAX(0, MIN(H22, Table2114[[#This Row],[conf.high]]) - MAX(G22,Table2114[[#This Row],[conf.low]]))</f>
        <v>6.0039353341643942</v>
      </c>
    </row>
    <row r="46" spans="1:13" x14ac:dyDescent="0.2">
      <c r="A46" t="s">
        <v>12</v>
      </c>
      <c r="B46" t="s">
        <v>50</v>
      </c>
      <c r="C46" s="3" t="s">
        <v>48</v>
      </c>
      <c r="D46" t="s">
        <v>47</v>
      </c>
      <c r="E46">
        <v>-2.7491063153713782</v>
      </c>
      <c r="F46" t="s">
        <v>47</v>
      </c>
      <c r="G46" s="1">
        <v>-6.0562244070481892</v>
      </c>
      <c r="H46" s="1">
        <v>0.55801177630543275</v>
      </c>
      <c r="I46">
        <v>-1.6409661335618133</v>
      </c>
      <c r="J46" s="4">
        <v>-2.9445812807881708</v>
      </c>
      <c r="K46">
        <f>Table2114[[#This Row],[VALUE_ORIGINAL]]-Table2114[[#This Row],[ESTIMATE_VALUE]]</f>
        <v>-0.19547496541679266</v>
      </c>
      <c r="L46">
        <f>Table2114[[#This Row],[DIFFENCE_ORIGINAL]]^2</f>
        <v>3.8210462104696287E-2</v>
      </c>
      <c r="M46">
        <f>MAX(0, MIN(H23, Table2114[[#This Row],[conf.high]]) - MAX(G23,Table2114[[#This Row],[conf.low]]))</f>
        <v>6.6108279498921831</v>
      </c>
    </row>
    <row r="47" spans="1:13" x14ac:dyDescent="0.2">
      <c r="A47" t="s">
        <v>12</v>
      </c>
      <c r="B47" t="s">
        <v>50</v>
      </c>
      <c r="C47" s="3" t="s">
        <v>49</v>
      </c>
      <c r="D47" t="s">
        <v>47</v>
      </c>
      <c r="E47">
        <v>-4.5501125380643543</v>
      </c>
      <c r="F47" t="s">
        <v>47</v>
      </c>
      <c r="G47" s="1">
        <v>-8.9624845731912313</v>
      </c>
      <c r="H47" s="1">
        <v>-0.13774050293747847</v>
      </c>
      <c r="I47">
        <v>-2.0378318609210129</v>
      </c>
      <c r="J47" s="4">
        <v>-5.250821018062382</v>
      </c>
      <c r="K47">
        <f>Table2114[[#This Row],[VALUE_ORIGINAL]]-Table2114[[#This Row],[ESTIMATE_VALUE]]</f>
        <v>-0.70070847999802766</v>
      </c>
      <c r="L47">
        <f>Table2114[[#This Row],[DIFFENCE_ORIGINAL]]^2</f>
        <v>0.49099237394114631</v>
      </c>
      <c r="M47">
        <f>MAX(0, MIN(H24, Table2114[[#This Row],[conf.high]]) - MAX(G24,Table2114[[#This Row],[conf.low]]))</f>
        <v>8.0928977294874276</v>
      </c>
    </row>
    <row r="48" spans="1:13" x14ac:dyDescent="0.2">
      <c r="A48" t="s">
        <v>12</v>
      </c>
      <c r="B48" t="s">
        <v>71</v>
      </c>
      <c r="C48" s="3" t="s">
        <v>14</v>
      </c>
      <c r="D48" t="s">
        <v>15</v>
      </c>
      <c r="E48">
        <v>3.7783913043478239</v>
      </c>
      <c r="F48" t="s">
        <v>72</v>
      </c>
      <c r="G48" s="1">
        <v>3.6832635275067673</v>
      </c>
      <c r="H48" s="1">
        <v>3.8735190811888804</v>
      </c>
      <c r="I48">
        <v>78.585245890219824</v>
      </c>
      <c r="J48" s="4">
        <v>3.7972575757575764</v>
      </c>
      <c r="K48">
        <f>Table2114[[#This Row],[VALUE_ORIGINAL]]-Table2114[[#This Row],[ESTIMATE_VALUE]]</f>
        <v>1.88662714097525E-2</v>
      </c>
      <c r="L48">
        <f>Table2114[[#This Row],[DIFFENCE_ORIGINAL]]^2</f>
        <v>3.5593619690644455E-4</v>
      </c>
      <c r="M48">
        <f>MAX(0, MIN(H2, Table2114[[#This Row],[conf.high]]) - MAX(G2,Table2114[[#This Row],[conf.low]]))</f>
        <v>0.16329666332375625</v>
      </c>
    </row>
    <row r="49" spans="1:13" x14ac:dyDescent="0.2">
      <c r="A49" t="s">
        <v>12</v>
      </c>
      <c r="B49" t="s">
        <v>71</v>
      </c>
      <c r="C49" s="3" t="s">
        <v>14</v>
      </c>
      <c r="D49" t="s">
        <v>17</v>
      </c>
      <c r="E49">
        <v>5.533450210378716E-2</v>
      </c>
      <c r="F49" t="s">
        <v>73</v>
      </c>
      <c r="G49" s="1">
        <v>-8.2941606928255279E-2</v>
      </c>
      <c r="H49" s="1">
        <v>0.19361061113582959</v>
      </c>
      <c r="I49">
        <v>0.79175403764639463</v>
      </c>
      <c r="J49" s="4">
        <v>4.8376623376624331E-3</v>
      </c>
      <c r="K49">
        <f>Table2114[[#This Row],[VALUE_ORIGINAL]]-Table2114[[#This Row],[ESTIMATE_VALUE]]</f>
        <v>-5.0496839766124728E-2</v>
      </c>
      <c r="L49">
        <f>Table2114[[#This Row],[DIFFENCE_ORIGINAL]]^2</f>
        <v>2.5499308263656757E-3</v>
      </c>
      <c r="M49">
        <f>MAX(0, MIN(H3, Table2114[[#This Row],[conf.high]]) - MAX(G3,Table2114[[#This Row],[conf.low]]))</f>
        <v>0.21232226327709977</v>
      </c>
    </row>
    <row r="50" spans="1:13" x14ac:dyDescent="0.2">
      <c r="A50" t="s">
        <v>12</v>
      </c>
      <c r="B50" t="s">
        <v>71</v>
      </c>
      <c r="C50" s="3" t="s">
        <v>19</v>
      </c>
      <c r="D50" t="s">
        <v>15</v>
      </c>
      <c r="E50">
        <v>3.224932432432432</v>
      </c>
      <c r="F50" t="s">
        <v>74</v>
      </c>
      <c r="G50" s="1">
        <v>3.1240633918442451</v>
      </c>
      <c r="H50" s="1">
        <v>3.3258014730206189</v>
      </c>
      <c r="I50">
        <v>63.176064196550158</v>
      </c>
      <c r="J50" s="4">
        <v>3.0815999999999995</v>
      </c>
      <c r="K50">
        <f>Table2114[[#This Row],[VALUE_ORIGINAL]]-Table2114[[#This Row],[ESTIMATE_VALUE]]</f>
        <v>-0.14333243243243254</v>
      </c>
      <c r="L50">
        <f>Table2114[[#This Row],[DIFFENCE_ORIGINAL]]^2</f>
        <v>2.054418618699784E-2</v>
      </c>
      <c r="M50">
        <f>MAX(0, MIN(H4, Table2114[[#This Row],[conf.high]]) - MAX(G4,Table2114[[#This Row],[conf.low]]))</f>
        <v>7.0563135836604562E-2</v>
      </c>
    </row>
    <row r="51" spans="1:13" x14ac:dyDescent="0.2">
      <c r="A51" t="s">
        <v>12</v>
      </c>
      <c r="B51" t="s">
        <v>71</v>
      </c>
      <c r="C51" s="3" t="s">
        <v>19</v>
      </c>
      <c r="D51" t="s">
        <v>17</v>
      </c>
      <c r="E51">
        <v>-9.8828536328536179E-2</v>
      </c>
      <c r="F51" t="s">
        <v>75</v>
      </c>
      <c r="G51" s="1">
        <v>-0.2400826164087364</v>
      </c>
      <c r="H51" s="1">
        <v>4.242554375166406E-2</v>
      </c>
      <c r="I51">
        <v>-1.3825192872732848</v>
      </c>
      <c r="J51" s="4">
        <v>4.3983333333333513E-2</v>
      </c>
      <c r="K51">
        <f>Table2114[[#This Row],[VALUE_ORIGINAL]]-Table2114[[#This Row],[ESTIMATE_VALUE]]</f>
        <v>0.14281186966186971</v>
      </c>
      <c r="L51">
        <f>Table2114[[#This Row],[DIFFENCE_ORIGINAL]]^2</f>
        <v>2.0395230116318861E-2</v>
      </c>
      <c r="M51">
        <f>MAX(0, MIN(H5, Table2114[[#This Row],[conf.high]]) - MAX(G5,Table2114[[#This Row],[conf.low]]))</f>
        <v>0.15394540122829786</v>
      </c>
    </row>
    <row r="52" spans="1:13" x14ac:dyDescent="0.2">
      <c r="A52" t="s">
        <v>12</v>
      </c>
      <c r="B52" t="s">
        <v>71</v>
      </c>
      <c r="C52" s="3" t="s">
        <v>22</v>
      </c>
      <c r="D52" t="s">
        <v>15</v>
      </c>
      <c r="E52">
        <v>2.2537313432835804</v>
      </c>
      <c r="F52" t="s">
        <v>76</v>
      </c>
      <c r="G52" s="1">
        <v>1.9539178916655184</v>
      </c>
      <c r="H52" s="1">
        <v>2.5535447949016423</v>
      </c>
      <c r="I52">
        <v>14.864572214203076</v>
      </c>
      <c r="J52" s="4">
        <v>2.3913043478260811</v>
      </c>
      <c r="K52">
        <f>Table2114[[#This Row],[VALUE_ORIGINAL]]-Table2114[[#This Row],[ESTIMATE_VALUE]]</f>
        <v>0.13757300454250077</v>
      </c>
      <c r="L52">
        <f>Table2114[[#This Row],[DIFFENCE_ORIGINAL]]^2</f>
        <v>1.8926331578850937E-2</v>
      </c>
      <c r="M52">
        <f>MAX(0, MIN(H6, Table2114[[#This Row],[conf.high]]) - MAX(G6,Table2114[[#This Row],[conf.low]]))</f>
        <v>0.44956064419543429</v>
      </c>
    </row>
    <row r="53" spans="1:13" x14ac:dyDescent="0.2">
      <c r="A53" t="s">
        <v>12</v>
      </c>
      <c r="B53" t="s">
        <v>71</v>
      </c>
      <c r="C53" s="3" t="s">
        <v>22</v>
      </c>
      <c r="D53" t="s">
        <v>17</v>
      </c>
      <c r="E53">
        <v>-0.15650912106136008</v>
      </c>
      <c r="F53" t="s">
        <v>77</v>
      </c>
      <c r="G53" s="1">
        <v>-0.57308322248250254</v>
      </c>
      <c r="H53" s="1">
        <v>0.26006498035978232</v>
      </c>
      <c r="I53">
        <v>-0.74293149752190379</v>
      </c>
      <c r="J53" s="4">
        <v>-0.20820575627679069</v>
      </c>
      <c r="K53">
        <f>Table2114[[#This Row],[VALUE_ORIGINAL]]-Table2114[[#This Row],[ESTIMATE_VALUE]]</f>
        <v>-5.1696635215430609E-2</v>
      </c>
      <c r="L53">
        <f>Table2114[[#This Row],[DIFFENCE_ORIGINAL]]^2</f>
        <v>2.6725420925973E-3</v>
      </c>
      <c r="M53">
        <f>MAX(0, MIN(H7, Table2114[[#This Row],[conf.high]]) - MAX(G7,Table2114[[#This Row],[conf.low]]))</f>
        <v>0.76833794464824257</v>
      </c>
    </row>
    <row r="54" spans="1:13" x14ac:dyDescent="0.2">
      <c r="A54" t="s">
        <v>12</v>
      </c>
      <c r="B54" t="s">
        <v>71</v>
      </c>
      <c r="C54" s="3" t="s">
        <v>25</v>
      </c>
      <c r="D54" t="s">
        <v>15</v>
      </c>
      <c r="E54">
        <v>2.8024691358024696</v>
      </c>
      <c r="F54" t="s">
        <v>78</v>
      </c>
      <c r="G54" s="1">
        <v>2.4733541944199668</v>
      </c>
      <c r="H54" s="1">
        <v>3.1315840771849723</v>
      </c>
      <c r="I54">
        <v>16.819905688333428</v>
      </c>
      <c r="J54" s="4">
        <v>2.898734177215188</v>
      </c>
      <c r="K54">
        <f>Table2114[[#This Row],[VALUE_ORIGINAL]]-Table2114[[#This Row],[ESTIMATE_VALUE]]</f>
        <v>9.6265041412718411E-2</v>
      </c>
      <c r="L54">
        <f>Table2114[[#This Row],[DIFFENCE_ORIGINAL]]^2</f>
        <v>9.2669581981923901E-3</v>
      </c>
      <c r="M54">
        <f>MAX(0, MIN(H8, Table2114[[#This Row],[conf.high]]) - MAX(G8,Table2114[[#This Row],[conf.low]]))</f>
        <v>0.5696944412785343</v>
      </c>
    </row>
    <row r="55" spans="1:13" x14ac:dyDescent="0.2">
      <c r="A55" t="s">
        <v>12</v>
      </c>
      <c r="B55" t="s">
        <v>71</v>
      </c>
      <c r="C55" s="3" t="s">
        <v>25</v>
      </c>
      <c r="D55" t="s">
        <v>17</v>
      </c>
      <c r="E55">
        <v>0.22350489017155714</v>
      </c>
      <c r="F55" t="s">
        <v>79</v>
      </c>
      <c r="G55" s="1">
        <v>-0.24793983401684297</v>
      </c>
      <c r="H55" s="1">
        <v>0.69494961435995728</v>
      </c>
      <c r="I55">
        <v>0.93645425394574788</v>
      </c>
      <c r="J55" s="4">
        <v>-0.33775856745908978</v>
      </c>
      <c r="K55">
        <f>Table2114[[#This Row],[VALUE_ORIGINAL]]-Table2114[[#This Row],[ESTIMATE_VALUE]]</f>
        <v>-0.56126345763064689</v>
      </c>
      <c r="L55">
        <f>Table2114[[#This Row],[DIFFENCE_ORIGINAL]]^2</f>
        <v>0.31501666887150898</v>
      </c>
      <c r="M55">
        <f>MAX(0, MIN(H9, Table2114[[#This Row],[conf.high]]) - MAX(G9,Table2114[[#This Row],[conf.low]]))</f>
        <v>0.38217423165789344</v>
      </c>
    </row>
    <row r="56" spans="1:13" x14ac:dyDescent="0.2">
      <c r="A56" t="s">
        <v>12</v>
      </c>
      <c r="B56" t="s">
        <v>71</v>
      </c>
      <c r="C56" s="3" t="s">
        <v>28</v>
      </c>
      <c r="D56" t="s">
        <v>15</v>
      </c>
      <c r="E56">
        <v>5.7500000000000107</v>
      </c>
      <c r="F56" t="s">
        <v>80</v>
      </c>
      <c r="G56" s="1">
        <v>5.4875043429636543</v>
      </c>
      <c r="H56" s="1">
        <v>6.012495657036367</v>
      </c>
      <c r="I56">
        <v>43.359850474440449</v>
      </c>
      <c r="J56" s="4">
        <v>5.7426470588235272</v>
      </c>
      <c r="K56">
        <f>Table2114[[#This Row],[VALUE_ORIGINAL]]-Table2114[[#This Row],[ESTIMATE_VALUE]]</f>
        <v>-7.3529411764834407E-3</v>
      </c>
      <c r="L56">
        <f>Table2114[[#This Row],[DIFFENCE_ORIGINAL]]^2</f>
        <v>5.4065743944825683E-5</v>
      </c>
      <c r="M56">
        <f>MAX(0, MIN(H10, Table2114[[#This Row],[conf.high]]) - MAX(G10,Table2114[[#This Row],[conf.low]]))</f>
        <v>0.50741557698194306</v>
      </c>
    </row>
    <row r="57" spans="1:13" x14ac:dyDescent="0.2">
      <c r="A57" t="s">
        <v>12</v>
      </c>
      <c r="B57" t="s">
        <v>71</v>
      </c>
      <c r="C57" s="3" t="s">
        <v>28</v>
      </c>
      <c r="D57" t="s">
        <v>17</v>
      </c>
      <c r="E57">
        <v>0.12499999999999885</v>
      </c>
      <c r="F57" t="s">
        <v>81</v>
      </c>
      <c r="G57" s="1">
        <v>-0.26717789889485427</v>
      </c>
      <c r="H57" s="1">
        <v>0.517177898894852</v>
      </c>
      <c r="I57">
        <v>0.63091223736449553</v>
      </c>
      <c r="J57" s="4">
        <v>0.12707125103562636</v>
      </c>
      <c r="K57">
        <f>Table2114[[#This Row],[VALUE_ORIGINAL]]-Table2114[[#This Row],[ESTIMATE_VALUE]]</f>
        <v>2.071251035627511E-3</v>
      </c>
      <c r="L57">
        <f>Table2114[[#This Row],[DIFFENCE_ORIGINAL]]^2</f>
        <v>4.2900808525880368E-6</v>
      </c>
      <c r="M57">
        <f>MAX(0, MIN(H11, Table2114[[#This Row],[conf.high]]) - MAX(G11,Table2114[[#This Row],[conf.low]]))</f>
        <v>0.70997330756395649</v>
      </c>
    </row>
    <row r="58" spans="1:13" x14ac:dyDescent="0.2">
      <c r="A58" t="s">
        <v>12</v>
      </c>
      <c r="B58" t="s">
        <v>71</v>
      </c>
      <c r="C58" s="3" t="s">
        <v>31</v>
      </c>
      <c r="D58" t="s">
        <v>15</v>
      </c>
      <c r="E58">
        <v>6.0316455696202587</v>
      </c>
      <c r="F58" t="s">
        <v>82</v>
      </c>
      <c r="G58" s="1">
        <v>5.8333417037247894</v>
      </c>
      <c r="H58" s="1">
        <v>6.2299494355157279</v>
      </c>
      <c r="I58">
        <v>60.077704036858435</v>
      </c>
      <c r="J58" s="4">
        <v>5.9807692307692291</v>
      </c>
      <c r="K58">
        <f>Table2114[[#This Row],[VALUE_ORIGINAL]]-Table2114[[#This Row],[ESTIMATE_VALUE]]</f>
        <v>-5.0876338851029601E-2</v>
      </c>
      <c r="L58">
        <f>Table2114[[#This Row],[DIFFENCE_ORIGINAL]]^2</f>
        <v>2.5884018548847838E-3</v>
      </c>
      <c r="M58">
        <f>MAX(0, MIN(H12, Table2114[[#This Row],[conf.high]]) - MAX(G12,Table2114[[#This Row],[conf.low]]))</f>
        <v>0.38689147038013516</v>
      </c>
    </row>
    <row r="59" spans="1:13" x14ac:dyDescent="0.2">
      <c r="A59" t="s">
        <v>12</v>
      </c>
      <c r="B59" t="s">
        <v>71</v>
      </c>
      <c r="C59" s="3" t="s">
        <v>31</v>
      </c>
      <c r="D59" t="s">
        <v>17</v>
      </c>
      <c r="E59">
        <v>1.2104430379746137E-2</v>
      </c>
      <c r="F59" t="s">
        <v>83</v>
      </c>
      <c r="G59" s="1">
        <v>-0.2674618250371274</v>
      </c>
      <c r="H59" s="1">
        <v>0.29167068579661964</v>
      </c>
      <c r="I59">
        <v>8.5520120000314448E-2</v>
      </c>
      <c r="J59" s="4">
        <v>2.2279549718574352E-2</v>
      </c>
      <c r="K59">
        <f>Table2114[[#This Row],[VALUE_ORIGINAL]]-Table2114[[#This Row],[ESTIMATE_VALUE]]</f>
        <v>1.0175119338828215E-2</v>
      </c>
      <c r="L59">
        <f>Table2114[[#This Row],[DIFFENCE_ORIGINAL]]^2</f>
        <v>1.0353305355939593E-4</v>
      </c>
      <c r="M59">
        <f>MAX(0, MIN(H13, Table2114[[#This Row],[conf.high]]) - MAX(G13,Table2114[[#This Row],[conf.low]]))</f>
        <v>0.55913251083374704</v>
      </c>
    </row>
    <row r="60" spans="1:13" x14ac:dyDescent="0.2">
      <c r="A60" t="s">
        <v>12</v>
      </c>
      <c r="B60" t="s">
        <v>71</v>
      </c>
      <c r="C60" s="3" t="s">
        <v>34</v>
      </c>
      <c r="D60" t="s">
        <v>15</v>
      </c>
      <c r="E60">
        <v>6.0955882352941178</v>
      </c>
      <c r="F60" t="s">
        <v>84</v>
      </c>
      <c r="G60" s="1">
        <v>5.8604743913095163</v>
      </c>
      <c r="H60" s="1">
        <v>6.3307020792787192</v>
      </c>
      <c r="I60">
        <v>51.260534353213735</v>
      </c>
      <c r="J60" s="4">
        <v>5.8749999999999973</v>
      </c>
      <c r="K60">
        <f>Table2114[[#This Row],[VALUE_ORIGINAL]]-Table2114[[#This Row],[ESTIMATE_VALUE]]</f>
        <v>-0.22058823529412042</v>
      </c>
      <c r="L60">
        <f>Table2114[[#This Row],[DIFFENCE_ORIGINAL]]^2</f>
        <v>4.8659169550174235E-2</v>
      </c>
      <c r="M60">
        <f>MAX(0, MIN(H14, Table2114[[#This Row],[conf.high]]) - MAX(G14,Table2114[[#This Row],[conf.low]]))</f>
        <v>0.29768198480862296</v>
      </c>
    </row>
    <row r="61" spans="1:13" x14ac:dyDescent="0.2">
      <c r="A61" t="s">
        <v>12</v>
      </c>
      <c r="B61" t="s">
        <v>71</v>
      </c>
      <c r="C61" s="3" t="s">
        <v>34</v>
      </c>
      <c r="D61" t="s">
        <v>17</v>
      </c>
      <c r="E61">
        <v>-9.9717969379534265E-3</v>
      </c>
      <c r="F61" t="s">
        <v>85</v>
      </c>
      <c r="G61" s="1">
        <v>-0.33672987150008821</v>
      </c>
      <c r="H61" s="1">
        <v>0.31678627762418138</v>
      </c>
      <c r="I61">
        <v>-6.0338263424040466E-2</v>
      </c>
      <c r="J61" s="4">
        <v>0.26936619718309895</v>
      </c>
      <c r="K61">
        <f>Table2114[[#This Row],[VALUE_ORIGINAL]]-Table2114[[#This Row],[ESTIMATE_VALUE]]</f>
        <v>0.27933799412105237</v>
      </c>
      <c r="L61">
        <f>Table2114[[#This Row],[DIFFENCE_ORIGINAL]]^2</f>
        <v>7.8029714959573088E-2</v>
      </c>
      <c r="M61">
        <f>MAX(0, MIN(H15, Table2114[[#This Row],[conf.high]]) - MAX(G15,Table2114[[#This Row],[conf.low]]))</f>
        <v>0.4436110490080078</v>
      </c>
    </row>
    <row r="62" spans="1:13" x14ac:dyDescent="0.2">
      <c r="A62" t="s">
        <v>12</v>
      </c>
      <c r="B62" t="s">
        <v>71</v>
      </c>
      <c r="C62" s="3" t="s">
        <v>37</v>
      </c>
      <c r="D62" t="s">
        <v>15</v>
      </c>
      <c r="E62">
        <v>6.2980769230769287</v>
      </c>
      <c r="F62" t="s">
        <v>86</v>
      </c>
      <c r="G62" s="1">
        <v>6.1004155097079789</v>
      </c>
      <c r="H62" s="1">
        <v>6.4957383364458785</v>
      </c>
      <c r="I62">
        <v>62.954794234476232</v>
      </c>
      <c r="J62" s="4">
        <v>6.1153846153846105</v>
      </c>
      <c r="K62">
        <f>Table2114[[#This Row],[VALUE_ORIGINAL]]-Table2114[[#This Row],[ESTIMATE_VALUE]]</f>
        <v>-0.18269230769231815</v>
      </c>
      <c r="L62">
        <f>Table2114[[#This Row],[DIFFENCE_ORIGINAL]]^2</f>
        <v>3.3376479289944645E-2</v>
      </c>
      <c r="M62">
        <f>MAX(0, MIN(H16, Table2114[[#This Row],[conf.high]]) - MAX(G16,Table2114[[#This Row],[conf.low]]))</f>
        <v>0.22906553657082185</v>
      </c>
    </row>
    <row r="63" spans="1:13" x14ac:dyDescent="0.2">
      <c r="A63" t="s">
        <v>12</v>
      </c>
      <c r="B63" t="s">
        <v>71</v>
      </c>
      <c r="C63" s="3" t="s">
        <v>37</v>
      </c>
      <c r="D63" t="s">
        <v>17</v>
      </c>
      <c r="E63">
        <v>-1.8076923076923899E-2</v>
      </c>
      <c r="F63" t="s">
        <v>87</v>
      </c>
      <c r="G63" s="1">
        <v>-0.300393890408719</v>
      </c>
      <c r="H63" s="1">
        <v>0.26424004425487124</v>
      </c>
      <c r="I63">
        <v>-0.12651157845341224</v>
      </c>
      <c r="J63" s="4">
        <v>0.11632270168855646</v>
      </c>
      <c r="K63">
        <f>Table2114[[#This Row],[VALUE_ORIGINAL]]-Table2114[[#This Row],[ESTIMATE_VALUE]]</f>
        <v>0.13439962476548037</v>
      </c>
      <c r="L63">
        <f>Table2114[[#This Row],[DIFFENCE_ORIGINAL]]^2</f>
        <v>1.8063259137101925E-2</v>
      </c>
      <c r="M63">
        <f>MAX(0, MIN(H17, Table2114[[#This Row],[conf.high]]) - MAX(G17,Table2114[[#This Row],[conf.low]]))</f>
        <v>0.44698020967159585</v>
      </c>
    </row>
    <row r="64" spans="1:13" x14ac:dyDescent="0.2">
      <c r="A64" t="s">
        <v>12</v>
      </c>
      <c r="B64" t="s">
        <v>71</v>
      </c>
      <c r="C64" s="3" t="s">
        <v>40</v>
      </c>
      <c r="D64" t="s">
        <v>15</v>
      </c>
      <c r="E64">
        <v>4.5261194029850751</v>
      </c>
      <c r="F64" t="s">
        <v>88</v>
      </c>
      <c r="G64" s="1">
        <v>4.239463511450702</v>
      </c>
      <c r="H64" s="1">
        <v>4.8127752945194482</v>
      </c>
      <c r="I64">
        <v>31.228646623955186</v>
      </c>
      <c r="J64" s="4">
        <v>4.5735294117647038</v>
      </c>
      <c r="K64">
        <f>Table2114[[#This Row],[VALUE_ORIGINAL]]-Table2114[[#This Row],[ESTIMATE_VALUE]]</f>
        <v>4.7410008779628754E-2</v>
      </c>
      <c r="L64">
        <f>Table2114[[#This Row],[DIFFENCE_ORIGINAL]]^2</f>
        <v>2.2477089324844757E-3</v>
      </c>
      <c r="M64">
        <f>MAX(0, MIN(H18, Table2114[[#This Row],[conf.high]]) - MAX(G18,Table2114[[#This Row],[conf.low]]))</f>
        <v>0.52208326774541547</v>
      </c>
    </row>
    <row r="65" spans="1:13" x14ac:dyDescent="0.2">
      <c r="A65" t="s">
        <v>12</v>
      </c>
      <c r="B65" t="s">
        <v>71</v>
      </c>
      <c r="C65" s="3" t="s">
        <v>40</v>
      </c>
      <c r="D65" t="s">
        <v>17</v>
      </c>
      <c r="E65">
        <v>0.10431537962362082</v>
      </c>
      <c r="F65" t="s">
        <v>89</v>
      </c>
      <c r="G65" s="1">
        <v>-0.29812892061070839</v>
      </c>
      <c r="H65" s="1">
        <v>0.50675967985795001</v>
      </c>
      <c r="I65">
        <v>0.51266136621664549</v>
      </c>
      <c r="J65" s="4">
        <v>0.28210439105219581</v>
      </c>
      <c r="K65">
        <f>Table2114[[#This Row],[VALUE_ORIGINAL]]-Table2114[[#This Row],[ESTIMATE_VALUE]]</f>
        <v>0.17778901142857501</v>
      </c>
      <c r="L65">
        <f>Table2114[[#This Row],[DIFFENCE_ORIGINAL]]^2</f>
        <v>3.1608932584749977E-2</v>
      </c>
      <c r="M65">
        <f>MAX(0, MIN(H19, Table2114[[#This Row],[conf.high]]) - MAX(G19,Table2114[[#This Row],[conf.low]]))</f>
        <v>0.62039992660135923</v>
      </c>
    </row>
    <row r="66" spans="1:13" x14ac:dyDescent="0.2">
      <c r="A66" t="s">
        <v>12</v>
      </c>
      <c r="B66" t="s">
        <v>71</v>
      </c>
      <c r="C66" s="3" t="s">
        <v>43</v>
      </c>
      <c r="D66" t="s">
        <v>15</v>
      </c>
      <c r="E66">
        <v>4.6038961038961039</v>
      </c>
      <c r="F66" t="s">
        <v>90</v>
      </c>
      <c r="G66" s="1">
        <v>4.3356072848735865</v>
      </c>
      <c r="H66" s="1">
        <v>4.8721849229186214</v>
      </c>
      <c r="I66">
        <v>33.906977143982132</v>
      </c>
      <c r="J66" s="4">
        <v>4.6346153846153904</v>
      </c>
      <c r="K66">
        <f>Table2114[[#This Row],[VALUE_ORIGINAL]]-Table2114[[#This Row],[ESTIMATE_VALUE]]</f>
        <v>3.0719280719286424E-2</v>
      </c>
      <c r="L66">
        <f>Table2114[[#This Row],[DIFFENCE_ORIGINAL]]^2</f>
        <v>9.4367420791032256E-4</v>
      </c>
      <c r="M66">
        <f>MAX(0, MIN(H20, Table2114[[#This Row],[conf.high]]) - MAX(G20,Table2114[[#This Row],[conf.low]]))</f>
        <v>0.49645240459113271</v>
      </c>
    </row>
    <row r="67" spans="1:13" x14ac:dyDescent="0.2">
      <c r="A67" t="s">
        <v>12</v>
      </c>
      <c r="B67" t="s">
        <v>71</v>
      </c>
      <c r="C67" s="3" t="s">
        <v>43</v>
      </c>
      <c r="D67" t="s">
        <v>17</v>
      </c>
      <c r="E67">
        <v>-0.18389610389610414</v>
      </c>
      <c r="F67" t="s">
        <v>91</v>
      </c>
      <c r="G67" s="1">
        <v>-0.56583486587590215</v>
      </c>
      <c r="H67" s="1">
        <v>0.19804265808369384</v>
      </c>
      <c r="I67">
        <v>-0.95136008227059521</v>
      </c>
      <c r="J67" s="4">
        <v>0.25257973733583466</v>
      </c>
      <c r="K67">
        <f>Table2114[[#This Row],[VALUE_ORIGINAL]]-Table2114[[#This Row],[ESTIMATE_VALUE]]</f>
        <v>0.43647584123193883</v>
      </c>
      <c r="L67">
        <f>Table2114[[#This Row],[DIFFENCE_ORIGINAL]]^2</f>
        <v>0.19051115997912868</v>
      </c>
      <c r="M67">
        <f>MAX(0, MIN(H21, Table2114[[#This Row],[conf.high]]) - MAX(G21,Table2114[[#This Row],[conf.low]]))</f>
        <v>0.30708619449013064</v>
      </c>
    </row>
    <row r="68" spans="1:13" x14ac:dyDescent="0.2">
      <c r="A68" t="s">
        <v>12</v>
      </c>
      <c r="B68" t="s">
        <v>71</v>
      </c>
      <c r="C68" s="3" t="s">
        <v>46</v>
      </c>
      <c r="D68" t="s">
        <v>47</v>
      </c>
      <c r="E68">
        <v>-3.9172366621067027</v>
      </c>
      <c r="F68" t="s">
        <v>47</v>
      </c>
      <c r="G68" s="1">
        <v>-7.4805102039238847</v>
      </c>
      <c r="H68" s="1">
        <v>-0.35396312028951987</v>
      </c>
      <c r="I68">
        <v>-2.1704232448948209</v>
      </c>
      <c r="J68" s="4">
        <v>-3.6369047619047734</v>
      </c>
      <c r="K68">
        <f>Table2114[[#This Row],[VALUE_ORIGINAL]]-Table2114[[#This Row],[ESTIMATE_VALUE]]</f>
        <v>0.28033190020192933</v>
      </c>
      <c r="L68">
        <f>Table2114[[#This Row],[DIFFENCE_ORIGINAL]]^2</f>
        <v>7.8585974270824463E-2</v>
      </c>
      <c r="M68">
        <f>MAX(0, MIN(H22, Table2114[[#This Row],[conf.high]]) - MAX(G22,Table2114[[#This Row],[conf.low]]))</f>
        <v>6.6433285801682294</v>
      </c>
    </row>
    <row r="69" spans="1:13" x14ac:dyDescent="0.2">
      <c r="A69" t="s">
        <v>12</v>
      </c>
      <c r="B69" t="s">
        <v>71</v>
      </c>
      <c r="C69" s="3" t="s">
        <v>48</v>
      </c>
      <c r="D69" t="s">
        <v>47</v>
      </c>
      <c r="E69">
        <v>3.3274965800273719</v>
      </c>
      <c r="F69" t="s">
        <v>47</v>
      </c>
      <c r="G69" s="1">
        <v>-1.555507123680421E-2</v>
      </c>
      <c r="H69" s="1">
        <v>6.6705482312915478</v>
      </c>
      <c r="I69">
        <v>1.9649713255697383</v>
      </c>
      <c r="J69" s="4">
        <v>-2.9445812807881708</v>
      </c>
      <c r="K69">
        <f>Table2114[[#This Row],[VALUE_ORIGINAL]]-Table2114[[#This Row],[ESTIMATE_VALUE]]</f>
        <v>-6.2720778608155427</v>
      </c>
      <c r="L69">
        <f>Table2114[[#This Row],[DIFFENCE_ORIGINAL]]^2</f>
        <v>39.338960692132474</v>
      </c>
      <c r="M69">
        <f>MAX(0, MIN(H23, Table2114[[#This Row],[conf.high]]) - MAX(G23,Table2114[[#This Row],[conf.low]]))</f>
        <v>0.5701586140807986</v>
      </c>
    </row>
    <row r="70" spans="1:13" x14ac:dyDescent="0.2">
      <c r="A70" t="s">
        <v>12</v>
      </c>
      <c r="B70" t="s">
        <v>71</v>
      </c>
      <c r="C70" s="3" t="s">
        <v>49</v>
      </c>
      <c r="D70" t="s">
        <v>47</v>
      </c>
      <c r="E70">
        <v>-1.8471956224350237</v>
      </c>
      <c r="F70" t="s">
        <v>47</v>
      </c>
      <c r="G70" s="1">
        <v>-5.7516599616356077</v>
      </c>
      <c r="H70" s="1">
        <v>2.0572687167655603</v>
      </c>
      <c r="I70">
        <v>-0.93490928991510669</v>
      </c>
      <c r="J70" s="4">
        <v>-5.250821018062382</v>
      </c>
      <c r="K70">
        <f>Table2114[[#This Row],[VALUE_ORIGINAL]]-Table2114[[#This Row],[ESTIMATE_VALUE]]</f>
        <v>-3.4036253956273583</v>
      </c>
      <c r="L70">
        <f>Table2114[[#This Row],[DIFFENCE_ORIGINAL]]^2</f>
        <v>11.584665833759491</v>
      </c>
      <c r="M70">
        <f>MAX(0, MIN(H24, Table2114[[#This Row],[conf.high]]) - MAX(G24,Table2114[[#This Row],[conf.low]]))</f>
        <v>4.882073117931804</v>
      </c>
    </row>
    <row r="71" spans="1:13" x14ac:dyDescent="0.2">
      <c r="A71" t="s">
        <v>12</v>
      </c>
      <c r="B71" t="s">
        <v>92</v>
      </c>
      <c r="C71" s="3" t="s">
        <v>14</v>
      </c>
      <c r="D71" t="s">
        <v>15</v>
      </c>
      <c r="E71">
        <v>3.8583114754098373</v>
      </c>
      <c r="F71" t="s">
        <v>93</v>
      </c>
      <c r="G71" s="1">
        <v>3.7861663080604324</v>
      </c>
      <c r="H71" s="1">
        <v>3.9304566427592422</v>
      </c>
      <c r="I71">
        <v>105.86867018956153</v>
      </c>
      <c r="J71" s="4">
        <v>3.7972575757575764</v>
      </c>
      <c r="K71">
        <f>Table2114[[#This Row],[VALUE_ORIGINAL]]-Table2114[[#This Row],[ESTIMATE_VALUE]]</f>
        <v>-6.1053899652260935E-2</v>
      </c>
      <c r="L71">
        <f>Table2114[[#This Row],[DIFFENCE_ORIGINAL]]^2</f>
        <v>3.727578662748348E-3</v>
      </c>
      <c r="M71">
        <f>MAX(0, MIN(H2, Table2114[[#This Row],[conf.high]]) - MAX(G2,Table2114[[#This Row],[conf.low]]))</f>
        <v>9.8126425589596167E-2</v>
      </c>
    </row>
    <row r="72" spans="1:13" x14ac:dyDescent="0.2">
      <c r="A72" t="s">
        <v>12</v>
      </c>
      <c r="B72" t="s">
        <v>92</v>
      </c>
      <c r="C72" s="3" t="s">
        <v>14</v>
      </c>
      <c r="D72" t="s">
        <v>17</v>
      </c>
      <c r="E72">
        <v>-6.4962269060629352E-2</v>
      </c>
      <c r="F72" t="s">
        <v>94</v>
      </c>
      <c r="G72" s="1">
        <v>-0.16617795274653446</v>
      </c>
      <c r="H72" s="1">
        <v>3.6253414625275746E-2</v>
      </c>
      <c r="I72">
        <v>-1.2705471647823821</v>
      </c>
      <c r="J72" s="4">
        <v>4.8376623376624331E-3</v>
      </c>
      <c r="K72">
        <f>Table2114[[#This Row],[VALUE_ORIGINAL]]-Table2114[[#This Row],[ESTIMATE_VALUE]]</f>
        <v>6.9799931398291784E-2</v>
      </c>
      <c r="L72">
        <f>Table2114[[#This Row],[DIFFENCE_ORIGINAL]]^2</f>
        <v>4.8720304232062394E-3</v>
      </c>
      <c r="M72">
        <f>MAX(0, MIN(H3, Table2114[[#This Row],[conf.high]]) - MAX(G3,Table2114[[#This Row],[conf.low]]))</f>
        <v>0.15595874629879536</v>
      </c>
    </row>
    <row r="73" spans="1:13" x14ac:dyDescent="0.2">
      <c r="A73" t="s">
        <v>12</v>
      </c>
      <c r="B73" t="s">
        <v>92</v>
      </c>
      <c r="C73" s="3" t="s">
        <v>19</v>
      </c>
      <c r="D73" t="s">
        <v>15</v>
      </c>
      <c r="E73">
        <v>3.0480454545454552</v>
      </c>
      <c r="F73" t="s">
        <v>95</v>
      </c>
      <c r="G73" s="1">
        <v>2.917927250323924</v>
      </c>
      <c r="H73" s="1">
        <v>3.1781636587669864</v>
      </c>
      <c r="I73">
        <v>46.312886345505049</v>
      </c>
      <c r="J73" s="4">
        <v>3.0815999999999995</v>
      </c>
      <c r="K73">
        <f>Table2114[[#This Row],[VALUE_ORIGINAL]]-Table2114[[#This Row],[ESTIMATE_VALUE]]</f>
        <v>3.3554545454544282E-2</v>
      </c>
      <c r="L73">
        <f>Table2114[[#This Row],[DIFFENCE_ORIGINAL]]^2</f>
        <v>1.1259075206610783E-3</v>
      </c>
      <c r="M73">
        <f>MAX(0, MIN(H4, Table2114[[#This Row],[conf.high]]) - MAX(G4,Table2114[[#This Row],[conf.low]]))</f>
        <v>0.20959018644783711</v>
      </c>
    </row>
    <row r="74" spans="1:13" x14ac:dyDescent="0.2">
      <c r="A74" t="s">
        <v>12</v>
      </c>
      <c r="B74" t="s">
        <v>92</v>
      </c>
      <c r="C74" s="3" t="s">
        <v>19</v>
      </c>
      <c r="D74" t="s">
        <v>17</v>
      </c>
      <c r="E74">
        <v>1.3822966507176862E-2</v>
      </c>
      <c r="F74" t="s">
        <v>96</v>
      </c>
      <c r="G74" s="1">
        <v>-0.16403586589105418</v>
      </c>
      <c r="H74" s="1">
        <v>0.19168179890540793</v>
      </c>
      <c r="I74">
        <v>0.15365414796224203</v>
      </c>
      <c r="J74" s="4">
        <v>4.3983333333333513E-2</v>
      </c>
      <c r="K74">
        <f>Table2114[[#This Row],[VALUE_ORIGINAL]]-Table2114[[#This Row],[ESTIMATE_VALUE]]</f>
        <v>3.0160366826156651E-2</v>
      </c>
      <c r="L74">
        <f>Table2114[[#This Row],[DIFFENCE_ORIGINAL]]^2</f>
        <v>9.096477270883306E-4</v>
      </c>
      <c r="M74">
        <f>MAX(0, MIN(H5, Table2114[[#This Row],[conf.high]]) - MAX(G5,Table2114[[#This Row],[conf.low]]))</f>
        <v>0.30320165638204172</v>
      </c>
    </row>
    <row r="75" spans="1:13" x14ac:dyDescent="0.2">
      <c r="A75" t="s">
        <v>12</v>
      </c>
      <c r="B75" t="s">
        <v>92</v>
      </c>
      <c r="C75" s="3" t="s">
        <v>22</v>
      </c>
      <c r="D75" t="s">
        <v>15</v>
      </c>
      <c r="E75">
        <v>2.3442622950819696</v>
      </c>
      <c r="F75" t="s">
        <v>97</v>
      </c>
      <c r="G75" s="1">
        <v>2.0490608941034401</v>
      </c>
      <c r="H75" s="1">
        <v>2.6394636960604991</v>
      </c>
      <c r="I75">
        <v>15.710774320328241</v>
      </c>
      <c r="J75" s="4">
        <v>2.3913043478260811</v>
      </c>
      <c r="K75">
        <f>Table2114[[#This Row],[VALUE_ORIGINAL]]-Table2114[[#This Row],[ESTIMATE_VALUE]]</f>
        <v>4.7042052744111551E-2</v>
      </c>
      <c r="L75">
        <f>Table2114[[#This Row],[DIFFENCE_ORIGINAL]]^2</f>
        <v>2.2129547263797732E-3</v>
      </c>
      <c r="M75">
        <f>MAX(0, MIN(H6, Table2114[[#This Row],[conf.high]]) - MAX(G6,Table2114[[#This Row],[conf.low]]))</f>
        <v>0.5354795453542911</v>
      </c>
    </row>
    <row r="76" spans="1:13" x14ac:dyDescent="0.2">
      <c r="A76" t="s">
        <v>12</v>
      </c>
      <c r="B76" t="s">
        <v>92</v>
      </c>
      <c r="C76" s="3" t="s">
        <v>22</v>
      </c>
      <c r="D76" t="s">
        <v>17</v>
      </c>
      <c r="E76">
        <v>-4.8487647194643095E-2</v>
      </c>
      <c r="F76" t="s">
        <v>98</v>
      </c>
      <c r="G76" s="1">
        <v>-0.45099721251600572</v>
      </c>
      <c r="H76" s="1">
        <v>0.35402191812671951</v>
      </c>
      <c r="I76">
        <v>-0.23832231425238729</v>
      </c>
      <c r="J76" s="4">
        <v>-0.20820575627679069</v>
      </c>
      <c r="K76">
        <f>Table2114[[#This Row],[VALUE_ORIGINAL]]-Table2114[[#This Row],[ESTIMATE_VALUE]]</f>
        <v>-0.15971810908214759</v>
      </c>
      <c r="L76">
        <f>Table2114[[#This Row],[DIFFENCE_ORIGINAL]]^2</f>
        <v>2.5509874368776796E-2</v>
      </c>
      <c r="M76">
        <f>MAX(0, MIN(H7, Table2114[[#This Row],[conf.high]]) - MAX(G7,Table2114[[#This Row],[conf.low]]))</f>
        <v>0.6462519346817458</v>
      </c>
    </row>
    <row r="77" spans="1:13" x14ac:dyDescent="0.2">
      <c r="A77" t="s">
        <v>12</v>
      </c>
      <c r="B77" t="s">
        <v>92</v>
      </c>
      <c r="C77" s="3" t="s">
        <v>25</v>
      </c>
      <c r="D77" t="s">
        <v>15</v>
      </c>
      <c r="E77">
        <v>3.0746268656716471</v>
      </c>
      <c r="F77" t="s">
        <v>99</v>
      </c>
      <c r="G77" s="1">
        <v>2.6929364943101848</v>
      </c>
      <c r="H77" s="1">
        <v>3.4563172370331094</v>
      </c>
      <c r="I77">
        <v>15.926741165206309</v>
      </c>
      <c r="J77" s="4">
        <v>2.898734177215188</v>
      </c>
      <c r="K77">
        <f>Table2114[[#This Row],[VALUE_ORIGINAL]]-Table2114[[#This Row],[ESTIMATE_VALUE]]</f>
        <v>-0.17589268845645911</v>
      </c>
      <c r="L77">
        <f>Table2114[[#This Row],[DIFFENCE_ORIGINAL]]^2</f>
        <v>3.0938237852440986E-2</v>
      </c>
      <c r="M77">
        <f>MAX(0, MIN(H8, Table2114[[#This Row],[conf.high]]) - MAX(G8,Table2114[[#This Row],[conf.low]]))</f>
        <v>0.54264222421375319</v>
      </c>
    </row>
    <row r="78" spans="1:13" x14ac:dyDescent="0.2">
      <c r="A78" t="s">
        <v>12</v>
      </c>
      <c r="B78" t="s">
        <v>92</v>
      </c>
      <c r="C78" s="3" t="s">
        <v>25</v>
      </c>
      <c r="D78" t="s">
        <v>17</v>
      </c>
      <c r="E78">
        <v>-0.54759983864461448</v>
      </c>
      <c r="F78" t="s">
        <v>100</v>
      </c>
      <c r="G78" s="1">
        <v>-1.0744715739228488</v>
      </c>
      <c r="H78" s="1">
        <v>-2.0728103366380313E-2</v>
      </c>
      <c r="I78">
        <v>-2.0549635336404353</v>
      </c>
      <c r="J78" s="4">
        <v>-0.33775856745908978</v>
      </c>
      <c r="K78">
        <f>Table2114[[#This Row],[VALUE_ORIGINAL]]-Table2114[[#This Row],[ESTIMATE_VALUE]]</f>
        <v>0.2098412711855247</v>
      </c>
      <c r="L78">
        <f>Table2114[[#This Row],[DIFFENCE_ORIGINAL]]^2</f>
        <v>4.4033359092756921E-2</v>
      </c>
      <c r="M78">
        <f>MAX(0, MIN(H9, Table2114[[#This Row],[conf.high]]) - MAX(G9,Table2114[[#This Row],[conf.low]]))</f>
        <v>0.78902342919284962</v>
      </c>
    </row>
    <row r="79" spans="1:13" x14ac:dyDescent="0.2">
      <c r="A79" t="s">
        <v>12</v>
      </c>
      <c r="B79" t="s">
        <v>92</v>
      </c>
      <c r="C79" s="3" t="s">
        <v>28</v>
      </c>
      <c r="D79" t="s">
        <v>15</v>
      </c>
      <c r="E79">
        <v>5.8442622950819718</v>
      </c>
      <c r="F79" t="s">
        <v>101</v>
      </c>
      <c r="G79" s="1">
        <v>5.5810648294403373</v>
      </c>
      <c r="H79" s="1">
        <v>6.1074597607236063</v>
      </c>
      <c r="I79">
        <v>43.929655556128345</v>
      </c>
      <c r="J79" s="4">
        <v>5.7426470588235272</v>
      </c>
      <c r="K79">
        <f>Table2114[[#This Row],[VALUE_ORIGINAL]]-Table2114[[#This Row],[ESTIMATE_VALUE]]</f>
        <v>-0.1016152362584446</v>
      </c>
      <c r="L79">
        <f>Table2114[[#This Row],[DIFFENCE_ORIGINAL]]^2</f>
        <v>1.0325656239859513E-2</v>
      </c>
      <c r="M79">
        <f>MAX(0, MIN(H10, Table2114[[#This Row],[conf.high]]) - MAX(G10,Table2114[[#This Row],[conf.low]]))</f>
        <v>0.41529001787416142</v>
      </c>
    </row>
    <row r="80" spans="1:13" x14ac:dyDescent="0.2">
      <c r="A80" t="s">
        <v>12</v>
      </c>
      <c r="B80" t="s">
        <v>92</v>
      </c>
      <c r="C80" s="3" t="s">
        <v>28</v>
      </c>
      <c r="D80" t="s">
        <v>17</v>
      </c>
      <c r="E80">
        <v>-0.13299468944816351</v>
      </c>
      <c r="F80" t="s">
        <v>102</v>
      </c>
      <c r="G80" s="1">
        <v>-0.4918666227720972</v>
      </c>
      <c r="H80" s="1">
        <v>0.22587724387577018</v>
      </c>
      <c r="I80">
        <v>-0.73316986702122089</v>
      </c>
      <c r="J80" s="4">
        <v>0.12707125103562636</v>
      </c>
      <c r="K80">
        <f>Table2114[[#This Row],[VALUE_ORIGINAL]]-Table2114[[#This Row],[ESTIMATE_VALUE]]</f>
        <v>0.26006594048378984</v>
      </c>
      <c r="L80">
        <f>Table2114[[#This Row],[DIFFENCE_ORIGINAL]]^2</f>
        <v>6.7634293399718118E-2</v>
      </c>
      <c r="M80">
        <f>MAX(0, MIN(H11, Table2114[[#This Row],[conf.high]]) - MAX(G11,Table2114[[#This Row],[conf.low]]))</f>
        <v>0.45379264662212204</v>
      </c>
    </row>
    <row r="81" spans="1:13" x14ac:dyDescent="0.2">
      <c r="A81" t="s">
        <v>12</v>
      </c>
      <c r="B81" t="s">
        <v>92</v>
      </c>
      <c r="C81" s="3" t="s">
        <v>31</v>
      </c>
      <c r="D81" t="s">
        <v>15</v>
      </c>
      <c r="E81">
        <v>6.0708955223880592</v>
      </c>
      <c r="F81" t="s">
        <v>103</v>
      </c>
      <c r="G81" s="1">
        <v>5.8364569193298959</v>
      </c>
      <c r="H81" s="1">
        <v>6.3053341254462225</v>
      </c>
      <c r="I81">
        <v>51.199927136555097</v>
      </c>
      <c r="J81" s="4">
        <v>5.9807692307692291</v>
      </c>
      <c r="K81">
        <f>Table2114[[#This Row],[VALUE_ORIGINAL]]-Table2114[[#This Row],[ESTIMATE_VALUE]]</f>
        <v>-9.0126291618830123E-2</v>
      </c>
      <c r="L81">
        <f>Table2114[[#This Row],[DIFFENCE_ORIGINAL]]^2</f>
        <v>8.1227484409624098E-3</v>
      </c>
      <c r="M81">
        <f>MAX(0, MIN(H12, Table2114[[#This Row],[conf.high]]) - MAX(G12,Table2114[[#This Row],[conf.low]]))</f>
        <v>0.38377625477502875</v>
      </c>
    </row>
    <row r="82" spans="1:13" x14ac:dyDescent="0.2">
      <c r="A82" t="s">
        <v>12</v>
      </c>
      <c r="B82" t="s">
        <v>92</v>
      </c>
      <c r="C82" s="3" t="s">
        <v>31</v>
      </c>
      <c r="D82" t="s">
        <v>17</v>
      </c>
      <c r="E82">
        <v>-2.359822509076193E-2</v>
      </c>
      <c r="F82" t="s">
        <v>104</v>
      </c>
      <c r="G82" s="1">
        <v>-0.34720888670864841</v>
      </c>
      <c r="H82" s="1">
        <v>0.30001243652712456</v>
      </c>
      <c r="I82">
        <v>-0.14417907232628799</v>
      </c>
      <c r="J82" s="4">
        <v>2.2279549718574352E-2</v>
      </c>
      <c r="K82">
        <f>Table2114[[#This Row],[VALUE_ORIGINAL]]-Table2114[[#This Row],[ESTIMATE_VALUE]]</f>
        <v>4.5877774809336282E-2</v>
      </c>
      <c r="L82">
        <f>Table2114[[#This Row],[DIFFENCE_ORIGINAL]]^2</f>
        <v>2.1047702214561708E-3</v>
      </c>
      <c r="M82">
        <f>MAX(0, MIN(H13, Table2114[[#This Row],[conf.high]]) - MAX(G13,Table2114[[#This Row],[conf.low]]))</f>
        <v>0.61223063234874875</v>
      </c>
    </row>
    <row r="83" spans="1:13" x14ac:dyDescent="0.2">
      <c r="A83" t="s">
        <v>12</v>
      </c>
      <c r="B83" t="s">
        <v>92</v>
      </c>
      <c r="C83" s="3" t="s">
        <v>34</v>
      </c>
      <c r="D83" t="s">
        <v>15</v>
      </c>
      <c r="E83">
        <v>5.6721311475409903</v>
      </c>
      <c r="F83" t="s">
        <v>105</v>
      </c>
      <c r="G83" s="1">
        <v>5.371338667203247</v>
      </c>
      <c r="H83" s="1">
        <v>5.9729236278787337</v>
      </c>
      <c r="I83">
        <v>37.306893798743303</v>
      </c>
      <c r="J83" s="4">
        <v>5.8749999999999973</v>
      </c>
      <c r="K83">
        <f>Table2114[[#This Row],[VALUE_ORIGINAL]]-Table2114[[#This Row],[ESTIMATE_VALUE]]</f>
        <v>0.20286885245900699</v>
      </c>
      <c r="L83">
        <f>Table2114[[#This Row],[DIFFENCE_ORIGINAL]]^2</f>
        <v>4.1155771298034348E-2</v>
      </c>
      <c r="M83">
        <f>MAX(0, MIN(H14, Table2114[[#This Row],[conf.high]]) - MAX(G14,Table2114[[#This Row],[conf.low]]))</f>
        <v>0.38108000399687825</v>
      </c>
    </row>
    <row r="84" spans="1:13" x14ac:dyDescent="0.2">
      <c r="A84" t="s">
        <v>12</v>
      </c>
      <c r="B84" t="s">
        <v>92</v>
      </c>
      <c r="C84" s="3" t="s">
        <v>34</v>
      </c>
      <c r="D84" t="s">
        <v>17</v>
      </c>
      <c r="E84">
        <v>0.49336181020549535</v>
      </c>
      <c r="F84" t="s">
        <v>106</v>
      </c>
      <c r="G84" s="1">
        <v>8.3228761678787677E-2</v>
      </c>
      <c r="H84" s="1">
        <v>0.90349485873220303</v>
      </c>
      <c r="I84">
        <v>2.3798553703795426</v>
      </c>
      <c r="J84" s="4">
        <v>0.26936619718309895</v>
      </c>
      <c r="K84">
        <f>Table2114[[#This Row],[VALUE_ORIGINAL]]-Table2114[[#This Row],[ESTIMATE_VALUE]]</f>
        <v>-0.2239956130223964</v>
      </c>
      <c r="L84">
        <f>Table2114[[#This Row],[DIFFENCE_ORIGINAL]]^2</f>
        <v>5.0174034653279159E-2</v>
      </c>
      <c r="M84">
        <f>MAX(0, MIN(H15, Table2114[[#This Row],[conf.high]]) - MAX(G15,Table2114[[#This Row],[conf.low]]))</f>
        <v>0.58232840407123665</v>
      </c>
    </row>
    <row r="85" spans="1:13" x14ac:dyDescent="0.2">
      <c r="A85" t="s">
        <v>12</v>
      </c>
      <c r="B85" t="s">
        <v>92</v>
      </c>
      <c r="C85" s="3" t="s">
        <v>37</v>
      </c>
      <c r="D85" t="s">
        <v>15</v>
      </c>
      <c r="E85">
        <v>6.1044776119403021</v>
      </c>
      <c r="F85" t="s">
        <v>107</v>
      </c>
      <c r="G85" s="1">
        <v>5.9075099362008956</v>
      </c>
      <c r="H85" s="1">
        <v>6.3014452876797087</v>
      </c>
      <c r="I85">
        <v>61.281147574120062</v>
      </c>
      <c r="J85" s="4">
        <v>6.1153846153846105</v>
      </c>
      <c r="K85">
        <f>Table2114[[#This Row],[VALUE_ORIGINAL]]-Table2114[[#This Row],[ESTIMATE_VALUE]]</f>
        <v>1.0907003444308394E-2</v>
      </c>
      <c r="L85">
        <f>Table2114[[#This Row],[DIFFENCE_ORIGINAL]]^2</f>
        <v>1.1896272413415518E-4</v>
      </c>
      <c r="M85">
        <f>MAX(0, MIN(H16, Table2114[[#This Row],[conf.high]]) - MAX(G16,Table2114[[#This Row],[conf.low]]))</f>
        <v>0.39393535147881309</v>
      </c>
    </row>
    <row r="86" spans="1:13" x14ac:dyDescent="0.2">
      <c r="A86" t="s">
        <v>12</v>
      </c>
      <c r="B86" t="s">
        <v>92</v>
      </c>
      <c r="C86" s="3" t="s">
        <v>37</v>
      </c>
      <c r="D86" t="s">
        <v>17</v>
      </c>
      <c r="E86">
        <v>4.2782662032305359E-2</v>
      </c>
      <c r="F86" t="s">
        <v>108</v>
      </c>
      <c r="G86" s="1">
        <v>-0.22998793102944171</v>
      </c>
      <c r="H86" s="1">
        <v>0.31555325509405241</v>
      </c>
      <c r="I86">
        <v>0.31012987222819616</v>
      </c>
      <c r="J86" s="4">
        <v>0.11632270168855646</v>
      </c>
      <c r="K86">
        <f>Table2114[[#This Row],[VALUE_ORIGINAL]]-Table2114[[#This Row],[ESTIMATE_VALUE]]</f>
        <v>7.3540039656251111E-2</v>
      </c>
      <c r="L86">
        <f>Table2114[[#This Row],[DIFFENCE_ORIGINAL]]^2</f>
        <v>5.408137432642986E-3</v>
      </c>
      <c r="M86">
        <f>MAX(0, MIN(H17, Table2114[[#This Row],[conf.high]]) - MAX(G17,Table2114[[#This Row],[conf.low]]))</f>
        <v>0.49829342051077702</v>
      </c>
    </row>
    <row r="87" spans="1:13" x14ac:dyDescent="0.2">
      <c r="A87" t="s">
        <v>12</v>
      </c>
      <c r="B87" t="s">
        <v>92</v>
      </c>
      <c r="C87" s="3" t="s">
        <v>40</v>
      </c>
      <c r="D87" t="s">
        <v>15</v>
      </c>
      <c r="E87">
        <v>4.8114754098360724</v>
      </c>
      <c r="F87" t="s">
        <v>109</v>
      </c>
      <c r="G87" s="1">
        <v>4.5108777796144421</v>
      </c>
      <c r="H87" s="1">
        <v>5.1120730400577026</v>
      </c>
      <c r="I87">
        <v>31.666679025684644</v>
      </c>
      <c r="J87" s="4">
        <v>4.5735294117647038</v>
      </c>
      <c r="K87">
        <f>Table2114[[#This Row],[VALUE_ORIGINAL]]-Table2114[[#This Row],[ESTIMATE_VALUE]]</f>
        <v>-0.23794599807136851</v>
      </c>
      <c r="L87">
        <f>Table2114[[#This Row],[DIFFENCE_ORIGINAL]]^2</f>
        <v>5.661829799817971E-2</v>
      </c>
      <c r="M87">
        <f>MAX(0, MIN(H18, Table2114[[#This Row],[conf.high]]) - MAX(G18,Table2114[[#This Row],[conf.low]]))</f>
        <v>0.34548901714093283</v>
      </c>
    </row>
    <row r="88" spans="1:13" x14ac:dyDescent="0.2">
      <c r="A88" t="s">
        <v>12</v>
      </c>
      <c r="B88" t="s">
        <v>92</v>
      </c>
      <c r="C88" s="3" t="s">
        <v>40</v>
      </c>
      <c r="D88" t="s">
        <v>17</v>
      </c>
      <c r="E88">
        <v>-9.3165550681134995E-2</v>
      </c>
      <c r="F88" t="s">
        <v>110</v>
      </c>
      <c r="G88" s="1">
        <v>-0.50303291945402251</v>
      </c>
      <c r="H88" s="1">
        <v>0.31670181809175246</v>
      </c>
      <c r="I88">
        <v>-0.44969888791603235</v>
      </c>
      <c r="J88" s="4">
        <v>0.28210439105219581</v>
      </c>
      <c r="K88">
        <f>Table2114[[#This Row],[VALUE_ORIGINAL]]-Table2114[[#This Row],[ESTIMATE_VALUE]]</f>
        <v>0.37526994173333084</v>
      </c>
      <c r="L88">
        <f>Table2114[[#This Row],[DIFFENCE_ORIGINAL]]^2</f>
        <v>0.14082752916853752</v>
      </c>
      <c r="M88">
        <f>MAX(0, MIN(H19, Table2114[[#This Row],[conf.high]]) - MAX(G19,Table2114[[#This Row],[conf.low]]))</f>
        <v>0.43034206483516169</v>
      </c>
    </row>
    <row r="89" spans="1:13" x14ac:dyDescent="0.2">
      <c r="A89" t="s">
        <v>12</v>
      </c>
      <c r="B89" t="s">
        <v>92</v>
      </c>
      <c r="C89" s="3" t="s">
        <v>43</v>
      </c>
      <c r="D89" t="s">
        <v>15</v>
      </c>
      <c r="E89">
        <v>4.7499999999999956</v>
      </c>
      <c r="F89" t="s">
        <v>111</v>
      </c>
      <c r="G89" s="1">
        <v>4.5019477167247723</v>
      </c>
      <c r="H89" s="1">
        <v>4.9980522832752188</v>
      </c>
      <c r="I89">
        <v>37.863758803664375</v>
      </c>
      <c r="J89" s="4">
        <v>4.6346153846153904</v>
      </c>
      <c r="K89">
        <f>Table2114[[#This Row],[VALUE_ORIGINAL]]-Table2114[[#This Row],[ESTIMATE_VALUE]]</f>
        <v>-0.1153846153846052</v>
      </c>
      <c r="L89">
        <f>Table2114[[#This Row],[DIFFENCE_ORIGINAL]]^2</f>
        <v>1.3313609467453273E-2</v>
      </c>
      <c r="M89">
        <f>MAX(0, MIN(H20, Table2114[[#This Row],[conf.high]]) - MAX(G20,Table2114[[#This Row],[conf.low]]))</f>
        <v>0.3915505341785197</v>
      </c>
    </row>
    <row r="90" spans="1:13" x14ac:dyDescent="0.2">
      <c r="A90" t="s">
        <v>12</v>
      </c>
      <c r="B90" t="s">
        <v>92</v>
      </c>
      <c r="C90" s="3" t="s">
        <v>43</v>
      </c>
      <c r="D90" t="s">
        <v>17</v>
      </c>
      <c r="E90">
        <v>0.13356164383561586</v>
      </c>
      <c r="F90" t="s">
        <v>112</v>
      </c>
      <c r="G90" s="1">
        <v>-0.20995344393351112</v>
      </c>
      <c r="H90" s="1">
        <v>0.47707673160474284</v>
      </c>
      <c r="I90">
        <v>0.76879275711083506</v>
      </c>
      <c r="J90" s="4">
        <v>0.25257973733583466</v>
      </c>
      <c r="K90">
        <f>Table2114[[#This Row],[VALUE_ORIGINAL]]-Table2114[[#This Row],[ESTIMATE_VALUE]]</f>
        <v>0.1190180935002188</v>
      </c>
      <c r="L90">
        <f>Table2114[[#This Row],[DIFFENCE_ORIGINAL]]^2</f>
        <v>1.4165306580426825E-2</v>
      </c>
      <c r="M90">
        <f>MAX(0, MIN(H21, Table2114[[#This Row],[conf.high]]) - MAX(G21,Table2114[[#This Row],[conf.low]]))</f>
        <v>0.58612026801117967</v>
      </c>
    </row>
    <row r="91" spans="1:13" x14ac:dyDescent="0.2">
      <c r="A91" t="s">
        <v>12</v>
      </c>
      <c r="B91" t="s">
        <v>92</v>
      </c>
      <c r="C91" s="3" t="s">
        <v>46</v>
      </c>
      <c r="D91" t="s">
        <v>47</v>
      </c>
      <c r="E91">
        <v>-2.269613821138222</v>
      </c>
      <c r="F91" t="s">
        <v>47</v>
      </c>
      <c r="G91" s="1">
        <v>-6.478862325183866</v>
      </c>
      <c r="H91" s="1">
        <v>1.9396346829074216</v>
      </c>
      <c r="I91">
        <v>-1.0653630212939207</v>
      </c>
      <c r="J91" s="4">
        <v>-3.6369047619047734</v>
      </c>
      <c r="K91">
        <f>Table2114[[#This Row],[VALUE_ORIGINAL]]-Table2114[[#This Row],[ESTIMATE_VALUE]]</f>
        <v>-1.3672909407665514</v>
      </c>
      <c r="L91">
        <f>Table2114[[#This Row],[DIFFENCE_ORIGINAL]]^2</f>
        <v>1.8694845167022813</v>
      </c>
      <c r="M91">
        <f>MAX(0, MIN(H22, Table2114[[#This Row],[conf.high]]) - MAX(G22,Table2114[[#This Row],[conf.low]]))</f>
        <v>6.2023445018320675</v>
      </c>
    </row>
    <row r="92" spans="1:13" x14ac:dyDescent="0.2">
      <c r="A92" t="s">
        <v>12</v>
      </c>
      <c r="B92" t="s">
        <v>92</v>
      </c>
      <c r="C92" s="3" t="s">
        <v>48</v>
      </c>
      <c r="D92" t="s">
        <v>47</v>
      </c>
      <c r="E92">
        <v>-3.5514905149051543</v>
      </c>
      <c r="F92" t="s">
        <v>47</v>
      </c>
      <c r="G92" s="1">
        <v>-7.6812830451820613</v>
      </c>
      <c r="H92" s="1">
        <v>0.57830201537175252</v>
      </c>
      <c r="I92">
        <v>-1.699139204962852</v>
      </c>
      <c r="J92" s="4">
        <v>-2.9445812807881708</v>
      </c>
      <c r="K92">
        <f>Table2114[[#This Row],[VALUE_ORIGINAL]]-Table2114[[#This Row],[ESTIMATE_VALUE]]</f>
        <v>0.6069092341169835</v>
      </c>
      <c r="L92">
        <f>Table2114[[#This Row],[DIFFENCE_ORIGINAL]]^2</f>
        <v>0.36833881845646349</v>
      </c>
      <c r="M92">
        <f>MAX(0, MIN(H23, Table2114[[#This Row],[conf.high]]) - MAX(G23,Table2114[[#This Row],[conf.low]]))</f>
        <v>6.9983696472643313</v>
      </c>
    </row>
    <row r="93" spans="1:13" x14ac:dyDescent="0.2">
      <c r="A93" t="s">
        <v>12</v>
      </c>
      <c r="B93" t="s">
        <v>92</v>
      </c>
      <c r="C93" s="3" t="s">
        <v>49</v>
      </c>
      <c r="D93" t="s">
        <v>47</v>
      </c>
      <c r="E93">
        <v>-4.9170054200541955</v>
      </c>
      <c r="F93" t="s">
        <v>47</v>
      </c>
      <c r="G93" s="1">
        <v>-11.413435437883027</v>
      </c>
      <c r="H93" s="1">
        <v>1.5794245977746364</v>
      </c>
      <c r="I93">
        <v>-1.4959944119195903</v>
      </c>
      <c r="J93" s="4">
        <v>-5.250821018062382</v>
      </c>
      <c r="K93">
        <f>Table2114[[#This Row],[VALUE_ORIGINAL]]-Table2114[[#This Row],[ESTIMATE_VALUE]]</f>
        <v>-0.3338155980081865</v>
      </c>
      <c r="L93">
        <f>Table2114[[#This Row],[DIFFENCE_ORIGINAL]]^2</f>
        <v>0.11143285347356316</v>
      </c>
      <c r="M93">
        <f>MAX(0, MIN(H24, Table2114[[#This Row],[conf.high]]) - MAX(G24,Table2114[[#This Row],[conf.low]]))</f>
        <v>8.7624683487171566</v>
      </c>
    </row>
    <row r="94" spans="1:13" x14ac:dyDescent="0.2">
      <c r="A94" t="s">
        <v>12</v>
      </c>
      <c r="B94" t="s">
        <v>113</v>
      </c>
      <c r="C94" s="3" t="s">
        <v>14</v>
      </c>
      <c r="D94" t="s">
        <v>15</v>
      </c>
      <c r="E94">
        <v>3.7017368421052628</v>
      </c>
      <c r="F94" t="s">
        <v>114</v>
      </c>
      <c r="G94" s="1">
        <v>3.6126135269655411</v>
      </c>
      <c r="H94" s="1">
        <v>3.7908601572449845</v>
      </c>
      <c r="I94">
        <v>82.19654279407402</v>
      </c>
      <c r="J94" s="4">
        <v>3.7972575757575764</v>
      </c>
      <c r="K94">
        <f>Table2114[[#This Row],[VALUE_ORIGINAL]]-Table2114[[#This Row],[ESTIMATE_VALUE]]</f>
        <v>9.5520733652313616E-2</v>
      </c>
      <c r="L94">
        <f>Table2114[[#This Row],[DIFFENCE_ORIGINAL]]^2</f>
        <v>9.1242105574762394E-3</v>
      </c>
      <c r="M94">
        <f>MAX(0, MIN(H2, Table2114[[#This Row],[conf.high]]) - MAX(G2,Table2114[[#This Row],[conf.low]]))</f>
        <v>8.0637739379860296E-2</v>
      </c>
    </row>
    <row r="95" spans="1:13" x14ac:dyDescent="0.2">
      <c r="A95" t="s">
        <v>12</v>
      </c>
      <c r="B95" t="s">
        <v>113</v>
      </c>
      <c r="C95" s="3" t="s">
        <v>14</v>
      </c>
      <c r="D95" t="s">
        <v>17</v>
      </c>
      <c r="E95">
        <v>9.2840622683469043E-2</v>
      </c>
      <c r="F95" t="s">
        <v>115</v>
      </c>
      <c r="G95" s="1">
        <v>-2.6824376764300065E-2</v>
      </c>
      <c r="H95" s="1">
        <v>0.21250562213123814</v>
      </c>
      <c r="I95">
        <v>1.5353600786275139</v>
      </c>
      <c r="J95" s="4">
        <v>4.8376623376624331E-3</v>
      </c>
      <c r="K95">
        <f>Table2114[[#This Row],[VALUE_ORIGINAL]]-Table2114[[#This Row],[ESTIMATE_VALUE]]</f>
        <v>-8.8002960345806611E-2</v>
      </c>
      <c r="L95">
        <f>Table2114[[#This Row],[DIFFENCE_ORIGINAL]]^2</f>
        <v>7.7445210296256109E-3</v>
      </c>
      <c r="M95">
        <f>MAX(0, MIN(H26, Table2114[[#This Row],[conf.high]]) - MAX(G26,Table2114[[#This Row],[conf.low]]))</f>
        <v>0.160432664298573</v>
      </c>
    </row>
    <row r="96" spans="1:13" x14ac:dyDescent="0.2">
      <c r="A96" t="s">
        <v>12</v>
      </c>
      <c r="B96" t="s">
        <v>113</v>
      </c>
      <c r="C96" s="3" t="s">
        <v>19</v>
      </c>
      <c r="D96" t="s">
        <v>15</v>
      </c>
      <c r="E96">
        <v>3.0220799999999994</v>
      </c>
      <c r="F96" t="s">
        <v>116</v>
      </c>
      <c r="G96" s="1">
        <v>2.9045256487354867</v>
      </c>
      <c r="H96" s="1">
        <v>3.1396343512645122</v>
      </c>
      <c r="I96">
        <v>50.791017441260678</v>
      </c>
      <c r="J96" s="4">
        <v>3.0815999999999995</v>
      </c>
      <c r="K96">
        <f>Table2114[[#This Row],[VALUE_ORIGINAL]]-Table2114[[#This Row],[ESTIMATE_VALUE]]</f>
        <v>5.9520000000000017E-2</v>
      </c>
      <c r="L96">
        <f>Table2114[[#This Row],[DIFFENCE_ORIGINAL]]^2</f>
        <v>3.542630400000002E-3</v>
      </c>
      <c r="M96">
        <f>MAX(0, MIN(H27, Table2114[[#This Row],[conf.high]]) - MAX(G27,Table2114[[#This Row],[conf.low]]))</f>
        <v>0.22186516722399974</v>
      </c>
    </row>
    <row r="97" spans="1:13" x14ac:dyDescent="0.2">
      <c r="A97" t="s">
        <v>12</v>
      </c>
      <c r="B97" t="s">
        <v>113</v>
      </c>
      <c r="C97" s="3" t="s">
        <v>19</v>
      </c>
      <c r="D97" t="s">
        <v>17</v>
      </c>
      <c r="E97">
        <v>0.17712253164556954</v>
      </c>
      <c r="F97" t="s">
        <v>117</v>
      </c>
      <c r="G97" s="1">
        <v>1.29934558889922E-2</v>
      </c>
      <c r="H97" s="1">
        <v>0.34125160740214688</v>
      </c>
      <c r="I97">
        <v>2.1321018755410579</v>
      </c>
      <c r="J97" s="4">
        <v>4.3983333333333513E-2</v>
      </c>
      <c r="K97">
        <f>Table2114[[#This Row],[VALUE_ORIGINAL]]-Table2114[[#This Row],[ESTIMATE_VALUE]]</f>
        <v>-0.13313919831223603</v>
      </c>
      <c r="L97">
        <f>Table2114[[#This Row],[DIFFENCE_ORIGINAL]]^2</f>
        <v>1.7726046127224913E-2</v>
      </c>
      <c r="M97">
        <f>MAX(0, MIN(H28, Table2114[[#This Row],[conf.high]]) - MAX(G28,Table2114[[#This Row],[conf.low]]))</f>
        <v>0.29528305842777064</v>
      </c>
    </row>
    <row r="98" spans="1:13" x14ac:dyDescent="0.2">
      <c r="A98" t="s">
        <v>12</v>
      </c>
      <c r="B98" t="s">
        <v>113</v>
      </c>
      <c r="C98" s="3" t="s">
        <v>22</v>
      </c>
      <c r="D98" t="s">
        <v>15</v>
      </c>
      <c r="E98">
        <v>2.2666666666666666</v>
      </c>
      <c r="F98" t="s">
        <v>118</v>
      </c>
      <c r="G98" s="1">
        <v>2.0062693013803439</v>
      </c>
      <c r="H98" s="1">
        <v>2.5270640319529893</v>
      </c>
      <c r="I98">
        <v>17.218648519854444</v>
      </c>
      <c r="J98" s="4">
        <v>2.3913043478260811</v>
      </c>
      <c r="K98">
        <f>Table2114[[#This Row],[VALUE_ORIGINAL]]-Table2114[[#This Row],[ESTIMATE_VALUE]]</f>
        <v>0.12463768115941454</v>
      </c>
      <c r="L98">
        <f>Table2114[[#This Row],[DIFFENCE_ORIGINAL]]^2</f>
        <v>1.5534551564795877E-2</v>
      </c>
      <c r="M98">
        <f>MAX(0, MIN(H29, Table2114[[#This Row],[conf.high]]) - MAX(G29,Table2114[[#This Row],[conf.low]]))</f>
        <v>0.44568280817236472</v>
      </c>
    </row>
    <row r="99" spans="1:13" x14ac:dyDescent="0.2">
      <c r="A99" t="s">
        <v>12</v>
      </c>
      <c r="B99" t="s">
        <v>113</v>
      </c>
      <c r="C99" s="3" t="s">
        <v>22</v>
      </c>
      <c r="D99" t="s">
        <v>17</v>
      </c>
      <c r="E99">
        <v>-0.1855855855855853</v>
      </c>
      <c r="F99" t="s">
        <v>119</v>
      </c>
      <c r="G99" s="1">
        <v>-0.5359928693021474</v>
      </c>
      <c r="H99" s="1">
        <v>0.1648216981309768</v>
      </c>
      <c r="I99">
        <v>-1.0476569665760758</v>
      </c>
      <c r="J99" s="4">
        <v>-0.20820575627679069</v>
      </c>
      <c r="K99">
        <f>Table2114[[#This Row],[VALUE_ORIGINAL]]-Table2114[[#This Row],[ESTIMATE_VALUE]]</f>
        <v>-2.2620170691205393E-2</v>
      </c>
      <c r="L99">
        <f>Table2114[[#This Row],[DIFFENCE_ORIGINAL]]^2</f>
        <v>5.1167212209926745E-4</v>
      </c>
      <c r="M99">
        <f>MAX(0, MIN(H30, Table2114[[#This Row],[conf.high]]) - MAX(G30,Table2114[[#This Row],[conf.low]]))</f>
        <v>0.57059295680388789</v>
      </c>
    </row>
    <row r="100" spans="1:13" x14ac:dyDescent="0.2">
      <c r="A100" t="s">
        <v>12</v>
      </c>
      <c r="B100" t="s">
        <v>113</v>
      </c>
      <c r="C100" s="3" t="s">
        <v>25</v>
      </c>
      <c r="D100" t="s">
        <v>15</v>
      </c>
      <c r="E100">
        <v>3.1999999999999993</v>
      </c>
      <c r="F100" t="s">
        <v>120</v>
      </c>
      <c r="G100" s="1">
        <v>2.8444773502915925</v>
      </c>
      <c r="H100" s="1">
        <v>3.555522649708406</v>
      </c>
      <c r="I100">
        <v>17.777473918644699</v>
      </c>
      <c r="J100" s="4">
        <v>2.898734177215188</v>
      </c>
      <c r="K100">
        <f>Table2114[[#This Row],[VALUE_ORIGINAL]]-Table2114[[#This Row],[ESTIMATE_VALUE]]</f>
        <v>-0.30126582278481129</v>
      </c>
      <c r="L100">
        <f>Table2114[[#This Row],[DIFFENCE_ORIGINAL]]^2</f>
        <v>9.0761095978209319E-2</v>
      </c>
      <c r="M100">
        <f>MAX(0, MIN(H31, Table2114[[#This Row],[conf.high]]) - MAX(G31,Table2114[[#This Row],[conf.low]]))</f>
        <v>0.34796160832034717</v>
      </c>
    </row>
    <row r="101" spans="1:13" x14ac:dyDescent="0.2">
      <c r="A101" t="s">
        <v>12</v>
      </c>
      <c r="B101" t="s">
        <v>113</v>
      </c>
      <c r="C101" s="3" t="s">
        <v>25</v>
      </c>
      <c r="D101" t="s">
        <v>17</v>
      </c>
      <c r="E101">
        <v>-0.57499999999999962</v>
      </c>
      <c r="F101" t="s">
        <v>121</v>
      </c>
      <c r="G101" s="1">
        <v>-1.077784952948448</v>
      </c>
      <c r="H101" s="1">
        <v>-7.2215047051551351E-2</v>
      </c>
      <c r="I101">
        <v>-2.2587747209807394</v>
      </c>
      <c r="J101" s="4">
        <v>-0.33775856745908978</v>
      </c>
      <c r="K101">
        <f>Table2114[[#This Row],[VALUE_ORIGINAL]]-Table2114[[#This Row],[ESTIMATE_VALUE]]</f>
        <v>0.23724143254090985</v>
      </c>
      <c r="L101">
        <f>Table2114[[#This Row],[DIFFENCE_ORIGINAL]]^2</f>
        <v>5.6283497314063076E-2</v>
      </c>
      <c r="M101">
        <f>MAX(0, MIN(H32, Table2114[[#This Row],[conf.high]]) - MAX(G32,Table2114[[#This Row],[conf.low]]))</f>
        <v>0.82034056452875892</v>
      </c>
    </row>
    <row r="102" spans="1:13" x14ac:dyDescent="0.2">
      <c r="A102" t="s">
        <v>12</v>
      </c>
      <c r="B102" t="s">
        <v>113</v>
      </c>
      <c r="C102" s="3" t="s">
        <v>28</v>
      </c>
      <c r="D102" t="s">
        <v>15</v>
      </c>
      <c r="E102">
        <v>5.7695312499999991</v>
      </c>
      <c r="F102" t="s">
        <v>122</v>
      </c>
      <c r="G102" s="1">
        <v>5.5172467199734907</v>
      </c>
      <c r="H102" s="1">
        <v>6.0218157800265075</v>
      </c>
      <c r="I102">
        <v>45.222159174558101</v>
      </c>
      <c r="J102" s="4">
        <v>5.7426470588235272</v>
      </c>
      <c r="K102">
        <f>Table2114[[#This Row],[VALUE_ORIGINAL]]-Table2114[[#This Row],[ESTIMATE_VALUE]]</f>
        <v>-2.6884191176471894E-2</v>
      </c>
      <c r="L102">
        <f>Table2114[[#This Row],[DIFFENCE_ORIGINAL]]^2</f>
        <v>7.2275973521308931E-4</v>
      </c>
      <c r="M102">
        <f>MAX(0, MIN(H33, Table2114[[#This Row],[conf.high]]) - MAX(G33,Table2114[[#This Row],[conf.low]]))</f>
        <v>0.4410195075808403</v>
      </c>
    </row>
    <row r="103" spans="1:13" x14ac:dyDescent="0.2">
      <c r="A103" t="s">
        <v>12</v>
      </c>
      <c r="B103" t="s">
        <v>113</v>
      </c>
      <c r="C103" s="3" t="s">
        <v>28</v>
      </c>
      <c r="D103" t="s">
        <v>17</v>
      </c>
      <c r="E103">
        <v>-9.5312499999997743E-3</v>
      </c>
      <c r="F103" t="s">
        <v>123</v>
      </c>
      <c r="G103" s="1">
        <v>-0.35298430916251561</v>
      </c>
      <c r="H103" s="1">
        <v>0.33392180916251607</v>
      </c>
      <c r="I103">
        <v>-5.4876178096272273E-2</v>
      </c>
      <c r="J103" s="4">
        <v>0.12707125103562636</v>
      </c>
      <c r="K103">
        <f>Table2114[[#This Row],[VALUE_ORIGINAL]]-Table2114[[#This Row],[ESTIMATE_VALUE]]</f>
        <v>0.13660250103562613</v>
      </c>
      <c r="L103">
        <f>Table2114[[#This Row],[DIFFENCE_ORIGINAL]]^2</f>
        <v>1.8660243289188236E-2</v>
      </c>
      <c r="M103">
        <f>MAX(0, MIN(H34, Table2114[[#This Row],[conf.high]]) - MAX(G34,Table2114[[#This Row],[conf.low]]))</f>
        <v>0.42897400963052673</v>
      </c>
    </row>
    <row r="104" spans="1:13" x14ac:dyDescent="0.2">
      <c r="A104" t="s">
        <v>12</v>
      </c>
      <c r="B104" t="s">
        <v>113</v>
      </c>
      <c r="C104" s="3" t="s">
        <v>31</v>
      </c>
      <c r="D104" t="s">
        <v>15</v>
      </c>
      <c r="E104">
        <v>5.8843750000000083</v>
      </c>
      <c r="F104" t="s">
        <v>124</v>
      </c>
      <c r="G104" s="1">
        <v>5.6506709614291939</v>
      </c>
      <c r="H104" s="1">
        <v>6.1180790385708228</v>
      </c>
      <c r="I104">
        <v>49.732789397034821</v>
      </c>
      <c r="J104" s="4">
        <v>5.9807692307692291</v>
      </c>
      <c r="K104">
        <f>Table2114[[#This Row],[VALUE_ORIGINAL]]-Table2114[[#This Row],[ESTIMATE_VALUE]]</f>
        <v>9.6394230769220712E-2</v>
      </c>
      <c r="L104">
        <f>Table2114[[#This Row],[DIFFENCE_ORIGINAL]]^2</f>
        <v>9.2918477255897764E-3</v>
      </c>
      <c r="M104">
        <f>MAX(0, MIN(H35, Table2114[[#This Row],[conf.high]]) - MAX(G35,Table2114[[#This Row],[conf.low]]))</f>
        <v>0.39452729297979783</v>
      </c>
    </row>
    <row r="105" spans="1:13" x14ac:dyDescent="0.2">
      <c r="A105" t="s">
        <v>12</v>
      </c>
      <c r="B105" t="s">
        <v>113</v>
      </c>
      <c r="C105" s="3" t="s">
        <v>31</v>
      </c>
      <c r="D105" t="s">
        <v>17</v>
      </c>
      <c r="E105">
        <v>8.0814873417722741E-2</v>
      </c>
      <c r="F105" t="s">
        <v>125</v>
      </c>
      <c r="G105" s="1">
        <v>-0.25073680736666198</v>
      </c>
      <c r="H105" s="1">
        <v>0.41236655420210749</v>
      </c>
      <c r="I105">
        <v>0.48144730200870095</v>
      </c>
      <c r="J105" s="4">
        <v>2.2279549718574352E-2</v>
      </c>
      <c r="K105">
        <f>Table2114[[#This Row],[VALUE_ORIGINAL]]-Table2114[[#This Row],[ESTIMATE_VALUE]]</f>
        <v>-5.8535323699148392E-2</v>
      </c>
      <c r="L105">
        <f>Table2114[[#This Row],[DIFFENCE_ORIGINAL]]^2</f>
        <v>3.4263841205640832E-3</v>
      </c>
      <c r="M105">
        <f>MAX(0, MIN(H36, Table2114[[#This Row],[conf.high]]) - MAX(G36,Table2114[[#This Row],[conf.low]]))</f>
        <v>0.55869414291787101</v>
      </c>
    </row>
    <row r="106" spans="1:13" x14ac:dyDescent="0.2">
      <c r="A106" t="s">
        <v>12</v>
      </c>
      <c r="B106" t="s">
        <v>113</v>
      </c>
      <c r="C106" s="3" t="s">
        <v>34</v>
      </c>
      <c r="D106" t="s">
        <v>15</v>
      </c>
      <c r="E106">
        <v>6.0211864406779672</v>
      </c>
      <c r="F106" t="s">
        <v>126</v>
      </c>
      <c r="G106" s="1">
        <v>5.6724174646088859</v>
      </c>
      <c r="H106" s="1">
        <v>6.3699554167470485</v>
      </c>
      <c r="I106">
        <v>34.154979625885787</v>
      </c>
      <c r="J106" s="4">
        <v>5.8749999999999973</v>
      </c>
      <c r="K106">
        <f>Table2114[[#This Row],[VALUE_ORIGINAL]]-Table2114[[#This Row],[ESTIMATE_VALUE]]</f>
        <v>-0.14618644067796982</v>
      </c>
      <c r="L106">
        <f>Table2114[[#This Row],[DIFFENCE_ORIGINAL]]^2</f>
        <v>2.1370475438093589E-2</v>
      </c>
      <c r="M106">
        <f>MAX(0, MIN(H37, Table2114[[#This Row],[conf.high]]) - MAX(G37,Table2114[[#This Row],[conf.low]]))</f>
        <v>0.31065393964457755</v>
      </c>
    </row>
    <row r="107" spans="1:13" x14ac:dyDescent="0.2">
      <c r="A107" t="s">
        <v>12</v>
      </c>
      <c r="B107" t="s">
        <v>113</v>
      </c>
      <c r="C107" s="3" t="s">
        <v>34</v>
      </c>
      <c r="D107" t="s">
        <v>17</v>
      </c>
      <c r="E107">
        <v>-0.23351520780125323</v>
      </c>
      <c r="F107" t="s">
        <v>127</v>
      </c>
      <c r="G107" s="1">
        <v>-0.70250499102689257</v>
      </c>
      <c r="H107" s="1">
        <v>0.23547457542438605</v>
      </c>
      <c r="I107">
        <v>-0.98505751726710544</v>
      </c>
      <c r="J107" s="4">
        <v>0.26936619718309895</v>
      </c>
      <c r="K107">
        <f>Table2114[[#This Row],[VALUE_ORIGINAL]]-Table2114[[#This Row],[ESTIMATE_VALUE]]</f>
        <v>0.50288140498435219</v>
      </c>
      <c r="L107">
        <f>Table2114[[#This Row],[DIFFENCE_ORIGINAL]]^2</f>
        <v>0.25288970747903605</v>
      </c>
      <c r="M107">
        <f>MAX(0, MIN(H38, Table2114[[#This Row],[conf.high]]) - MAX(G38,Table2114[[#This Row],[conf.low]]))</f>
        <v>0.23250117312290108</v>
      </c>
    </row>
    <row r="108" spans="1:13" x14ac:dyDescent="0.2">
      <c r="A108" t="s">
        <v>12</v>
      </c>
      <c r="B108" t="s">
        <v>113</v>
      </c>
      <c r="C108" s="3" t="s">
        <v>37</v>
      </c>
      <c r="D108" t="s">
        <v>15</v>
      </c>
      <c r="E108">
        <v>6.1187500000000083</v>
      </c>
      <c r="F108" t="s">
        <v>128</v>
      </c>
      <c r="G108" s="1">
        <v>5.9143924139928448</v>
      </c>
      <c r="H108" s="1">
        <v>6.3231075860071719</v>
      </c>
      <c r="I108">
        <v>59.139907295397478</v>
      </c>
      <c r="J108" s="4">
        <v>6.1153846153846105</v>
      </c>
      <c r="K108">
        <f>Table2114[[#This Row],[VALUE_ORIGINAL]]-Table2114[[#This Row],[ESTIMATE_VALUE]]</f>
        <v>-3.3653846153978151E-3</v>
      </c>
      <c r="L108">
        <f>Table2114[[#This Row],[DIFFENCE_ORIGINAL]]^2</f>
        <v>1.13258136095563E-5</v>
      </c>
      <c r="M108">
        <f>MAX(0, MIN(H39, Table2114[[#This Row],[conf.high]]) - MAX(G39,Table2114[[#This Row],[conf.low]]))</f>
        <v>0.35855515329398457</v>
      </c>
    </row>
    <row r="109" spans="1:13" x14ac:dyDescent="0.2">
      <c r="A109" t="s">
        <v>12</v>
      </c>
      <c r="B109" t="s">
        <v>113</v>
      </c>
      <c r="C109" s="3" t="s">
        <v>37</v>
      </c>
      <c r="D109" t="s">
        <v>17</v>
      </c>
      <c r="E109">
        <v>0.23568037974683764</v>
      </c>
      <c r="F109" t="s">
        <v>129</v>
      </c>
      <c r="G109" s="1">
        <v>-5.423802104786779E-2</v>
      </c>
      <c r="H109" s="1">
        <v>0.52559878054154308</v>
      </c>
      <c r="I109">
        <v>1.6056701842645849</v>
      </c>
      <c r="J109" s="4">
        <v>0.11632270168855646</v>
      </c>
      <c r="K109">
        <f>Table2114[[#This Row],[VALUE_ORIGINAL]]-Table2114[[#This Row],[ESTIMATE_VALUE]]</f>
        <v>-0.11935767805828118</v>
      </c>
      <c r="L109">
        <f>Table2114[[#This Row],[DIFFENCE_ORIGINAL]]^2</f>
        <v>1.4246255311464296E-2</v>
      </c>
      <c r="M109">
        <f>MAX(0, MIN(H40, Table2114[[#This Row],[conf.high]]) - MAX(G40,Table2114[[#This Row],[conf.low]]))</f>
        <v>0.51667687853438438</v>
      </c>
    </row>
    <row r="110" spans="1:13" x14ac:dyDescent="0.2">
      <c r="A110" t="s">
        <v>12</v>
      </c>
      <c r="B110" t="s">
        <v>113</v>
      </c>
      <c r="C110" s="3" t="s">
        <v>40</v>
      </c>
      <c r="D110" t="s">
        <v>15</v>
      </c>
      <c r="E110">
        <v>4.6328124999999982</v>
      </c>
      <c r="F110" t="s">
        <v>130</v>
      </c>
      <c r="G110" s="1">
        <v>4.339435965755075</v>
      </c>
      <c r="H110" s="1">
        <v>4.9261890342449215</v>
      </c>
      <c r="I110">
        <v>31.226314885236778</v>
      </c>
      <c r="J110" s="4">
        <v>4.5735294117647038</v>
      </c>
      <c r="K110">
        <f>Table2114[[#This Row],[VALUE_ORIGINAL]]-Table2114[[#This Row],[ESTIMATE_VALUE]]</f>
        <v>-5.9283088235294379E-2</v>
      </c>
      <c r="L110">
        <f>Table2114[[#This Row],[DIFFENCE_ORIGINAL]]^2</f>
        <v>3.5144845507136986E-3</v>
      </c>
      <c r="M110">
        <f>MAX(0, MIN(H41, Table2114[[#This Row],[conf.high]]) - MAX(G41,Table2114[[#This Row],[conf.low]]))</f>
        <v>0.49351833099121567</v>
      </c>
    </row>
    <row r="111" spans="1:13" x14ac:dyDescent="0.2">
      <c r="A111" t="s">
        <v>12</v>
      </c>
      <c r="B111" t="s">
        <v>113</v>
      </c>
      <c r="C111" s="3" t="s">
        <v>40</v>
      </c>
      <c r="D111" t="s">
        <v>17</v>
      </c>
      <c r="E111">
        <v>0.21718750000000026</v>
      </c>
      <c r="F111" t="s">
        <v>131</v>
      </c>
      <c r="G111" s="1">
        <v>-0.18220705725774416</v>
      </c>
      <c r="H111" s="1">
        <v>0.61658205725774473</v>
      </c>
      <c r="I111">
        <v>1.0753109515862151</v>
      </c>
      <c r="J111" s="4">
        <v>0.28210439105219581</v>
      </c>
      <c r="K111">
        <f>Table2114[[#This Row],[VALUE_ORIGINAL]]-Table2114[[#This Row],[ESTIMATE_VALUE]]</f>
        <v>6.4916891052195558E-2</v>
      </c>
      <c r="L111">
        <f>Table2114[[#This Row],[DIFFENCE_ORIGINAL]]^2</f>
        <v>4.2142027438826276E-3</v>
      </c>
      <c r="M111">
        <f>MAX(0, MIN(H42, Table2114[[#This Row],[conf.high]]) - MAX(G42,Table2114[[#This Row],[conf.low]]))</f>
        <v>0.62743440556081764</v>
      </c>
    </row>
    <row r="112" spans="1:13" x14ac:dyDescent="0.2">
      <c r="A112" t="s">
        <v>12</v>
      </c>
      <c r="B112" t="s">
        <v>113</v>
      </c>
      <c r="C112" s="3" t="s">
        <v>43</v>
      </c>
      <c r="D112" t="s">
        <v>15</v>
      </c>
      <c r="E112">
        <v>4.5531250000000014</v>
      </c>
      <c r="F112" t="s">
        <v>132</v>
      </c>
      <c r="G112" s="1">
        <v>4.3107042836717158</v>
      </c>
      <c r="H112" s="1">
        <v>4.7955457163282871</v>
      </c>
      <c r="I112">
        <v>37.097832620684059</v>
      </c>
      <c r="J112" s="4">
        <v>4.6346153846153904</v>
      </c>
      <c r="K112">
        <f>Table2114[[#This Row],[VALUE_ORIGINAL]]-Table2114[[#This Row],[ESTIMATE_VALUE]]</f>
        <v>8.1490384615388933E-2</v>
      </c>
      <c r="L112">
        <f>Table2114[[#This Row],[DIFFENCE_ORIGINAL]]^2</f>
        <v>6.640682784764017E-3</v>
      </c>
      <c r="M112">
        <f>MAX(0, MIN(H43, Table2114[[#This Row],[conf.high]]) - MAX(G43,Table2114[[#This Row],[conf.low]]))</f>
        <v>0.30956205291729244</v>
      </c>
    </row>
    <row r="113" spans="1:13" x14ac:dyDescent="0.2">
      <c r="A113" t="s">
        <v>12</v>
      </c>
      <c r="B113" t="s">
        <v>113</v>
      </c>
      <c r="C113" s="3" t="s">
        <v>43</v>
      </c>
      <c r="D113" t="s">
        <v>17</v>
      </c>
      <c r="E113">
        <v>0.3202927215189883</v>
      </c>
      <c r="F113" t="s">
        <v>133</v>
      </c>
      <c r="G113" s="1">
        <v>-2.3625151903825969E-2</v>
      </c>
      <c r="H113" s="1">
        <v>0.66421059494180257</v>
      </c>
      <c r="I113">
        <v>1.83950518843446</v>
      </c>
      <c r="J113" s="4">
        <v>0.25257973733583466</v>
      </c>
      <c r="K113">
        <f>Table2114[[#This Row],[VALUE_ORIGINAL]]-Table2114[[#This Row],[ESTIMATE_VALUE]]</f>
        <v>-6.7712984183153635E-2</v>
      </c>
      <c r="L113">
        <f>Table2114[[#This Row],[DIFFENCE_ORIGINAL]]^2</f>
        <v>4.5850482269880147E-3</v>
      </c>
      <c r="M113">
        <f>MAX(0, MIN(H44, Table2114[[#This Row],[conf.high]]) - MAX(G44,Table2114[[#This Row],[conf.low]]))</f>
        <v>0.68783574684562854</v>
      </c>
    </row>
    <row r="114" spans="1:13" x14ac:dyDescent="0.2">
      <c r="A114" t="s">
        <v>12</v>
      </c>
      <c r="B114" t="s">
        <v>113</v>
      </c>
      <c r="C114" s="3" t="s">
        <v>46</v>
      </c>
      <c r="D114" t="s">
        <v>47</v>
      </c>
      <c r="E114">
        <v>-2.0594336977852521</v>
      </c>
      <c r="F114" t="s">
        <v>47</v>
      </c>
      <c r="G114" s="1">
        <v>-4.987618371970453</v>
      </c>
      <c r="H114" s="1">
        <v>0.86875097639994914</v>
      </c>
      <c r="I114">
        <v>-1.3885589852217286</v>
      </c>
      <c r="J114" s="4">
        <v>-3.6369047619047734</v>
      </c>
      <c r="K114">
        <f>Table2114[[#This Row],[VALUE_ORIGINAL]]-Table2114[[#This Row],[ESTIMATE_VALUE]]</f>
        <v>-1.5774710641195213</v>
      </c>
      <c r="L114">
        <f>Table2114[[#This Row],[DIFFENCE_ORIGINAL]]^2</f>
        <v>2.4884149581343751</v>
      </c>
      <c r="M114">
        <f>MAX(0, MIN(H45, Table2114[[#This Row],[conf.high]]) - MAX(G45,Table2114[[#This Row],[conf.low]]))</f>
        <v>5.4741883042781421</v>
      </c>
    </row>
    <row r="115" spans="1:13" x14ac:dyDescent="0.2">
      <c r="A115" t="s">
        <v>12</v>
      </c>
      <c r="B115" t="s">
        <v>113</v>
      </c>
      <c r="C115" s="3" t="s">
        <v>48</v>
      </c>
      <c r="D115" t="s">
        <v>47</v>
      </c>
      <c r="E115">
        <v>-2.449677600224291</v>
      </c>
      <c r="F115" t="s">
        <v>47</v>
      </c>
      <c r="G115" s="1">
        <v>-5.5357140046201883</v>
      </c>
      <c r="H115" s="1">
        <v>0.63635880417160573</v>
      </c>
      <c r="I115">
        <v>-1.5675725536273635</v>
      </c>
      <c r="J115" s="4">
        <v>-2.9445812807881708</v>
      </c>
      <c r="K115">
        <f>Table2114[[#This Row],[VALUE_ORIGINAL]]-Table2114[[#This Row],[ESTIMATE_VALUE]]</f>
        <v>-0.49490368056387979</v>
      </c>
      <c r="L115">
        <f>Table2114[[#This Row],[DIFFENCE_ORIGINAL]]^2</f>
        <v>0.24492965303567477</v>
      </c>
      <c r="M115">
        <f>MAX(0, MIN(H46, Table2114[[#This Row],[conf.high]]) - MAX(G46,Table2114[[#This Row],[conf.low]]))</f>
        <v>6.0937257809256211</v>
      </c>
    </row>
    <row r="116" spans="1:13" x14ac:dyDescent="0.2">
      <c r="A116" t="s">
        <v>12</v>
      </c>
      <c r="B116" t="s">
        <v>113</v>
      </c>
      <c r="C116" s="3" t="s">
        <v>49</v>
      </c>
      <c r="D116" t="s">
        <v>47</v>
      </c>
      <c r="E116">
        <v>-3.7715166806840585</v>
      </c>
      <c r="F116" t="s">
        <v>47</v>
      </c>
      <c r="G116" s="1">
        <v>-7.2100794406462683</v>
      </c>
      <c r="H116" s="1">
        <v>-0.33295392072184854</v>
      </c>
      <c r="I116">
        <v>-2.166310670087126</v>
      </c>
      <c r="J116" s="4">
        <v>-5.250821018062382</v>
      </c>
      <c r="K116">
        <f>Table2114[[#This Row],[VALUE_ORIGINAL]]-Table2114[[#This Row],[ESTIMATE_VALUE]]</f>
        <v>-1.4793043373783235</v>
      </c>
      <c r="L116">
        <f>Table2114[[#This Row],[DIFFENCE_ORIGINAL]]^2</f>
        <v>2.1883413225863206</v>
      </c>
      <c r="M116">
        <f>MAX(0, MIN(H47, Table2114[[#This Row],[conf.high]]) - MAX(G47,Table2114[[#This Row],[conf.low]]))</f>
        <v>6.8771255199244195</v>
      </c>
    </row>
    <row r="117" spans="1:13" s="2" customFormat="1" x14ac:dyDescent="0.2">
      <c r="A117" s="2" t="s">
        <v>157</v>
      </c>
      <c r="B117" s="2" t="s">
        <v>13</v>
      </c>
      <c r="C117" s="3" t="s">
        <v>135</v>
      </c>
      <c r="D117" s="2" t="s">
        <v>15</v>
      </c>
      <c r="E117" s="2">
        <v>88.409249609340392</v>
      </c>
      <c r="F117" s="2">
        <v>1.74506237659695</v>
      </c>
      <c r="G117" s="2">
        <v>84.9889902004345</v>
      </c>
      <c r="H117" s="2">
        <v>91.829509018246199</v>
      </c>
      <c r="I117" s="2">
        <v>50.662515446437702</v>
      </c>
      <c r="J117" s="4">
        <v>88.409249609340392</v>
      </c>
      <c r="K117" s="2">
        <f>Table2114[[#This Row],[VALUE_ORIGINAL]]-Table2114[[#This Row],[ESTIMATE_VALUE]]</f>
        <v>0</v>
      </c>
      <c r="L117" s="2">
        <f>Table2114[[#This Row],[DIFFENCE_ORIGINAL]]^2</f>
        <v>0</v>
      </c>
    </row>
    <row r="118" spans="1:13" x14ac:dyDescent="0.2">
      <c r="A118" s="2" t="s">
        <v>157</v>
      </c>
      <c r="B118" t="s">
        <v>13</v>
      </c>
      <c r="C118" s="3" t="s">
        <v>135</v>
      </c>
      <c r="D118" t="s">
        <v>136</v>
      </c>
      <c r="E118">
        <v>-2.4597554013203977</v>
      </c>
      <c r="F118">
        <v>0.48243468114378202</v>
      </c>
      <c r="G118">
        <v>-3.4053100012552702</v>
      </c>
      <c r="H118">
        <v>-1.5142008013855199</v>
      </c>
      <c r="I118">
        <v>-5.0986288868965097</v>
      </c>
      <c r="J118" s="4">
        <v>-2.4597554013203977</v>
      </c>
      <c r="K118">
        <f>Table2114[[#This Row],[VALUE_ORIGINAL]]-Table2114[[#This Row],[ESTIMATE_VALUE]]</f>
        <v>0</v>
      </c>
      <c r="L118">
        <f>Table2114[[#This Row],[DIFFENCE_ORIGINAL]]^2</f>
        <v>0</v>
      </c>
    </row>
    <row r="119" spans="1:13" x14ac:dyDescent="0.2">
      <c r="A119" s="2" t="s">
        <v>157</v>
      </c>
      <c r="B119" t="s">
        <v>13</v>
      </c>
      <c r="C119" s="3" t="s">
        <v>135</v>
      </c>
      <c r="D119" t="s">
        <v>137</v>
      </c>
      <c r="E119">
        <v>5.3503378777487717E-2</v>
      </c>
      <c r="F119">
        <v>2.0943609837422001</v>
      </c>
      <c r="G119">
        <v>-4.0513687199831097</v>
      </c>
      <c r="H119">
        <v>4.1583754775380903</v>
      </c>
      <c r="I119">
        <v>2.5546397776131099E-2</v>
      </c>
      <c r="J119" s="4">
        <v>5.3503378777487717E-2</v>
      </c>
      <c r="K119">
        <f>Table2114[[#This Row],[VALUE_ORIGINAL]]-Table2114[[#This Row],[ESTIMATE_VALUE]]</f>
        <v>0</v>
      </c>
      <c r="L119">
        <f>Table2114[[#This Row],[DIFFENCE_ORIGINAL]]^2</f>
        <v>0</v>
      </c>
    </row>
    <row r="120" spans="1:13" x14ac:dyDescent="0.2">
      <c r="A120" s="2" t="s">
        <v>157</v>
      </c>
      <c r="B120" t="s">
        <v>13</v>
      </c>
      <c r="C120" s="3" t="s">
        <v>135</v>
      </c>
      <c r="D120" t="s">
        <v>138</v>
      </c>
      <c r="E120">
        <v>-1.338248721415485</v>
      </c>
      <c r="F120">
        <v>0.32863671865588301</v>
      </c>
      <c r="G120">
        <v>-1.98236485397843</v>
      </c>
      <c r="H120">
        <v>-0.69413258885253004</v>
      </c>
      <c r="I120">
        <v>-4.0721217242214696</v>
      </c>
      <c r="J120" s="4">
        <v>-1.338248721415485</v>
      </c>
      <c r="K120">
        <f>Table2114[[#This Row],[VALUE_ORIGINAL]]-Table2114[[#This Row],[ESTIMATE_VALUE]]</f>
        <v>0</v>
      </c>
      <c r="L120">
        <f>Table2114[[#This Row],[DIFFENCE_ORIGINAL]]^2</f>
        <v>0</v>
      </c>
    </row>
    <row r="121" spans="1:13" x14ac:dyDescent="0.2">
      <c r="A121" s="2" t="s">
        <v>157</v>
      </c>
      <c r="B121" t="s">
        <v>13</v>
      </c>
      <c r="C121" s="3" t="s">
        <v>135</v>
      </c>
      <c r="D121" t="s">
        <v>139</v>
      </c>
      <c r="E121">
        <v>11.046547241687691</v>
      </c>
      <c r="F121" t="s">
        <v>47</v>
      </c>
      <c r="G121" t="s">
        <v>47</v>
      </c>
      <c r="H121" t="s">
        <v>47</v>
      </c>
      <c r="I121" t="s">
        <v>47</v>
      </c>
      <c r="J121" s="4">
        <v>11.046547241687691</v>
      </c>
      <c r="K121">
        <f>Table2114[[#This Row],[VALUE_ORIGINAL]]-Table2114[[#This Row],[ESTIMATE_VALUE]]</f>
        <v>0</v>
      </c>
      <c r="L121">
        <f>Table2114[[#This Row],[DIFFENCE_ORIGINAL]]^2</f>
        <v>0</v>
      </c>
    </row>
    <row r="122" spans="1:13" x14ac:dyDescent="0.2">
      <c r="A122" s="2" t="s">
        <v>157</v>
      </c>
      <c r="B122" t="s">
        <v>13</v>
      </c>
      <c r="C122" s="3" t="s">
        <v>135</v>
      </c>
      <c r="D122" t="s">
        <v>140</v>
      </c>
      <c r="E122">
        <v>-0.24284115834783762</v>
      </c>
      <c r="F122" t="s">
        <v>47</v>
      </c>
      <c r="G122" t="s">
        <v>47</v>
      </c>
      <c r="H122" t="s">
        <v>47</v>
      </c>
      <c r="I122" t="s">
        <v>47</v>
      </c>
      <c r="J122" s="4">
        <v>-0.24284115834783762</v>
      </c>
      <c r="K122">
        <f>Table2114[[#This Row],[VALUE_ORIGINAL]]-Table2114[[#This Row],[ESTIMATE_VALUE]]</f>
        <v>0</v>
      </c>
      <c r="L122">
        <f>Table2114[[#This Row],[DIFFENCE_ORIGINAL]]^2</f>
        <v>0</v>
      </c>
    </row>
    <row r="123" spans="1:13" x14ac:dyDescent="0.2">
      <c r="A123" s="2" t="s">
        <v>157</v>
      </c>
      <c r="B123" t="s">
        <v>13</v>
      </c>
      <c r="C123" s="3" t="s">
        <v>135</v>
      </c>
      <c r="D123" t="s">
        <v>141</v>
      </c>
      <c r="E123">
        <v>-0.70377867037408237</v>
      </c>
      <c r="F123" t="s">
        <v>47</v>
      </c>
      <c r="G123" t="s">
        <v>47</v>
      </c>
      <c r="H123" t="s">
        <v>47</v>
      </c>
      <c r="I123" t="s">
        <v>47</v>
      </c>
      <c r="J123" s="4">
        <v>-0.70377867037408237</v>
      </c>
      <c r="K123">
        <f>Table2114[[#This Row],[VALUE_ORIGINAL]]-Table2114[[#This Row],[ESTIMATE_VALUE]]</f>
        <v>0</v>
      </c>
      <c r="L123">
        <f>Table2114[[#This Row],[DIFFENCE_ORIGINAL]]^2</f>
        <v>0</v>
      </c>
    </row>
    <row r="124" spans="1:13" x14ac:dyDescent="0.2">
      <c r="A124" s="2" t="s">
        <v>157</v>
      </c>
      <c r="B124" t="s">
        <v>13</v>
      </c>
      <c r="C124" s="3" t="s">
        <v>135</v>
      </c>
      <c r="D124" t="s">
        <v>142</v>
      </c>
      <c r="E124">
        <v>0.2319853453200553</v>
      </c>
      <c r="F124" t="s">
        <v>47</v>
      </c>
      <c r="G124" t="s">
        <v>47</v>
      </c>
      <c r="H124" t="s">
        <v>47</v>
      </c>
      <c r="I124" t="s">
        <v>47</v>
      </c>
      <c r="J124" s="4">
        <v>0.2319853453200553</v>
      </c>
      <c r="K124">
        <f>Table2114[[#This Row],[VALUE_ORIGINAL]]-Table2114[[#This Row],[ESTIMATE_VALUE]]</f>
        <v>0</v>
      </c>
      <c r="L124">
        <f>Table2114[[#This Row],[DIFFENCE_ORIGINAL]]^2</f>
        <v>0</v>
      </c>
    </row>
    <row r="125" spans="1:13" x14ac:dyDescent="0.2">
      <c r="A125" s="2" t="s">
        <v>157</v>
      </c>
      <c r="B125" t="s">
        <v>13</v>
      </c>
      <c r="C125" s="3" t="s">
        <v>135</v>
      </c>
      <c r="D125" t="s">
        <v>143</v>
      </c>
      <c r="E125">
        <v>0.295957502290282</v>
      </c>
      <c r="F125" t="s">
        <v>47</v>
      </c>
      <c r="G125" t="s">
        <v>47</v>
      </c>
      <c r="H125" t="s">
        <v>47</v>
      </c>
      <c r="I125" t="s">
        <v>47</v>
      </c>
      <c r="J125" s="4">
        <v>0.295957502290282</v>
      </c>
      <c r="K125">
        <f>Table2114[[#This Row],[VALUE_ORIGINAL]]-Table2114[[#This Row],[ESTIMATE_VALUE]]</f>
        <v>0</v>
      </c>
      <c r="L125">
        <f>Table2114[[#This Row],[DIFFENCE_ORIGINAL]]^2</f>
        <v>0</v>
      </c>
    </row>
    <row r="126" spans="1:13" x14ac:dyDescent="0.2">
      <c r="A126" s="2" t="s">
        <v>157</v>
      </c>
      <c r="B126" t="s">
        <v>13</v>
      </c>
      <c r="C126" s="3" t="s">
        <v>135</v>
      </c>
      <c r="D126" t="s">
        <v>144</v>
      </c>
      <c r="E126">
        <v>13.081946325000867</v>
      </c>
      <c r="F126" t="s">
        <v>47</v>
      </c>
      <c r="G126" t="s">
        <v>47</v>
      </c>
      <c r="H126" t="s">
        <v>47</v>
      </c>
      <c r="I126" t="s">
        <v>47</v>
      </c>
      <c r="J126" s="4">
        <v>13.081946325000867</v>
      </c>
      <c r="K126">
        <f>Table2114[[#This Row],[VALUE_ORIGINAL]]-Table2114[[#This Row],[ESTIMATE_VALUE]]</f>
        <v>0</v>
      </c>
      <c r="L126">
        <f>Table2114[[#This Row],[DIFFENCE_ORIGINAL]]^2</f>
        <v>0</v>
      </c>
    </row>
    <row r="127" spans="1:13" x14ac:dyDescent="0.2">
      <c r="A127" s="2" t="s">
        <v>157</v>
      </c>
      <c r="B127" t="s">
        <v>13</v>
      </c>
      <c r="C127" s="3" t="s">
        <v>135</v>
      </c>
      <c r="D127" t="s">
        <v>145</v>
      </c>
      <c r="E127">
        <v>6.5611823110585501</v>
      </c>
      <c r="F127" t="s">
        <v>47</v>
      </c>
      <c r="G127" t="s">
        <v>47</v>
      </c>
      <c r="H127" t="s">
        <v>47</v>
      </c>
      <c r="I127" t="s">
        <v>47</v>
      </c>
      <c r="J127" s="4">
        <v>6.5611823110585501</v>
      </c>
      <c r="K127">
        <f>Table2114[[#This Row],[VALUE_ORIGINAL]]-Table2114[[#This Row],[ESTIMATE_VALUE]]</f>
        <v>0</v>
      </c>
      <c r="L127">
        <f>Table2114[[#This Row],[DIFFENCE_ORIGINAL]]^2</f>
        <v>0</v>
      </c>
    </row>
    <row r="128" spans="1:13" x14ac:dyDescent="0.2">
      <c r="A128" s="2" t="s">
        <v>157</v>
      </c>
      <c r="B128" t="s">
        <v>13</v>
      </c>
      <c r="C128" s="3" t="s">
        <v>146</v>
      </c>
      <c r="D128" t="s">
        <v>15</v>
      </c>
      <c r="E128">
        <v>86.576578452404746</v>
      </c>
      <c r="F128">
        <v>1.7803908100630801</v>
      </c>
      <c r="G128">
        <v>83.087076586275003</v>
      </c>
      <c r="H128">
        <v>90.066080318534404</v>
      </c>
      <c r="I128">
        <v>48.627850673604001</v>
      </c>
      <c r="J128" s="4">
        <v>86.576578452404746</v>
      </c>
      <c r="K128">
        <f>Table2114[[#This Row],[VALUE_ORIGINAL]]-Table2114[[#This Row],[ESTIMATE_VALUE]]</f>
        <v>0</v>
      </c>
      <c r="L128">
        <f>Table2114[[#This Row],[DIFFENCE_ORIGINAL]]^2</f>
        <v>0</v>
      </c>
    </row>
    <row r="129" spans="1:12" x14ac:dyDescent="0.2">
      <c r="A129" s="2" t="s">
        <v>157</v>
      </c>
      <c r="B129" t="s">
        <v>13</v>
      </c>
      <c r="C129" s="3" t="s">
        <v>146</v>
      </c>
      <c r="D129" t="s">
        <v>136</v>
      </c>
      <c r="E129">
        <v>-2.4540131232701703</v>
      </c>
      <c r="F129">
        <v>0.477836085556054</v>
      </c>
      <c r="G129">
        <v>-3.3905546414736301</v>
      </c>
      <c r="H129">
        <v>-1.5174716050667001</v>
      </c>
      <c r="I129">
        <v>-5.1356797810999399</v>
      </c>
      <c r="J129" s="4">
        <v>-2.4540131232701703</v>
      </c>
      <c r="K129">
        <f>Table2114[[#This Row],[VALUE_ORIGINAL]]-Table2114[[#This Row],[ESTIMATE_VALUE]]</f>
        <v>0</v>
      </c>
      <c r="L129">
        <f>Table2114[[#This Row],[DIFFENCE_ORIGINAL]]^2</f>
        <v>0</v>
      </c>
    </row>
    <row r="130" spans="1:12" x14ac:dyDescent="0.2">
      <c r="A130" s="2" t="s">
        <v>157</v>
      </c>
      <c r="B130" t="s">
        <v>13</v>
      </c>
      <c r="C130" s="3" t="s">
        <v>146</v>
      </c>
      <c r="D130" t="s">
        <v>147</v>
      </c>
      <c r="E130">
        <v>1.8341868013663891</v>
      </c>
      <c r="F130">
        <v>0.27292234503842799</v>
      </c>
      <c r="G130">
        <v>1.29926883451485</v>
      </c>
      <c r="H130">
        <v>2.36910476821792</v>
      </c>
      <c r="I130">
        <v>6.7205446337057104</v>
      </c>
      <c r="J130" s="4">
        <v>1.8341868013663891</v>
      </c>
      <c r="K130">
        <f>Table2114[[#This Row],[VALUE_ORIGINAL]]-Table2114[[#This Row],[ESTIMATE_VALUE]]</f>
        <v>0</v>
      </c>
      <c r="L130">
        <f>Table2114[[#This Row],[DIFFENCE_ORIGINAL]]^2</f>
        <v>0</v>
      </c>
    </row>
    <row r="131" spans="1:12" x14ac:dyDescent="0.2">
      <c r="A131" s="2" t="s">
        <v>157</v>
      </c>
      <c r="B131" t="s">
        <v>13</v>
      </c>
      <c r="C131" s="3" t="s">
        <v>146</v>
      </c>
      <c r="D131" t="s">
        <v>137</v>
      </c>
      <c r="E131">
        <v>-0.5867196339304489</v>
      </c>
      <c r="F131">
        <v>2.1250349835644999</v>
      </c>
      <c r="G131">
        <v>-4.7517116676045497</v>
      </c>
      <c r="H131">
        <v>3.5782723997436499</v>
      </c>
      <c r="I131">
        <v>-0.27609881176934398</v>
      </c>
      <c r="J131" s="4">
        <v>-0.5867196339304489</v>
      </c>
      <c r="K131">
        <f>Table2114[[#This Row],[VALUE_ORIGINAL]]-Table2114[[#This Row],[ESTIMATE_VALUE]]</f>
        <v>0</v>
      </c>
      <c r="L131">
        <f>Table2114[[#This Row],[DIFFENCE_ORIGINAL]]^2</f>
        <v>0</v>
      </c>
    </row>
    <row r="132" spans="1:12" x14ac:dyDescent="0.2">
      <c r="A132" s="2" t="s">
        <v>157</v>
      </c>
      <c r="B132" t="s">
        <v>13</v>
      </c>
      <c r="C132" s="3" t="s">
        <v>146</v>
      </c>
      <c r="D132" t="s">
        <v>138</v>
      </c>
      <c r="E132">
        <v>-1.3387481462005686</v>
      </c>
      <c r="F132">
        <v>0.31108964332845301</v>
      </c>
      <c r="G132">
        <v>-1.9484726430877399</v>
      </c>
      <c r="H132">
        <v>-0.72902364931338803</v>
      </c>
      <c r="I132">
        <v>-4.3034159924992901</v>
      </c>
      <c r="J132" s="4">
        <v>-1.3387481462005686</v>
      </c>
      <c r="K132">
        <f>Table2114[[#This Row],[VALUE_ORIGINAL]]-Table2114[[#This Row],[ESTIMATE_VALUE]]</f>
        <v>0</v>
      </c>
      <c r="L132">
        <f>Table2114[[#This Row],[DIFFENCE_ORIGINAL]]^2</f>
        <v>0</v>
      </c>
    </row>
    <row r="133" spans="1:12" x14ac:dyDescent="0.2">
      <c r="A133" s="2" t="s">
        <v>157</v>
      </c>
      <c r="B133" t="s">
        <v>13</v>
      </c>
      <c r="C133" s="3" t="s">
        <v>146</v>
      </c>
      <c r="D133" t="s">
        <v>148</v>
      </c>
      <c r="E133">
        <v>0.63915209687677155</v>
      </c>
      <c r="F133">
        <v>0.34906745783776</v>
      </c>
      <c r="G133">
        <v>-4.5007548660191903E-2</v>
      </c>
      <c r="H133">
        <v>1.32331174241373</v>
      </c>
      <c r="I133">
        <v>1.83102744906641</v>
      </c>
      <c r="J133" s="4">
        <v>0.63915209687677155</v>
      </c>
      <c r="K133">
        <f>Table2114[[#This Row],[VALUE_ORIGINAL]]-Table2114[[#This Row],[ESTIMATE_VALUE]]</f>
        <v>0</v>
      </c>
      <c r="L133">
        <f>Table2114[[#This Row],[DIFFENCE_ORIGINAL]]^2</f>
        <v>0</v>
      </c>
    </row>
    <row r="134" spans="1:12" x14ac:dyDescent="0.2">
      <c r="A134" s="2" t="s">
        <v>157</v>
      </c>
      <c r="B134" t="s">
        <v>13</v>
      </c>
      <c r="C134" s="3" t="s">
        <v>146</v>
      </c>
      <c r="D134" t="s">
        <v>139</v>
      </c>
      <c r="E134">
        <v>11.064968719858522</v>
      </c>
      <c r="F134" t="s">
        <v>47</v>
      </c>
      <c r="G134" t="s">
        <v>47</v>
      </c>
      <c r="H134" t="s">
        <v>47</v>
      </c>
      <c r="I134" t="s">
        <v>47</v>
      </c>
      <c r="J134" s="4">
        <v>11.064968719858522</v>
      </c>
      <c r="K134">
        <f>Table2114[[#This Row],[VALUE_ORIGINAL]]-Table2114[[#This Row],[ESTIMATE_VALUE]]</f>
        <v>0</v>
      </c>
      <c r="L134">
        <f>Table2114[[#This Row],[DIFFENCE_ORIGINAL]]^2</f>
        <v>0</v>
      </c>
    </row>
    <row r="135" spans="1:12" x14ac:dyDescent="0.2">
      <c r="A135" s="2" t="s">
        <v>157</v>
      </c>
      <c r="B135" t="s">
        <v>13</v>
      </c>
      <c r="C135" s="3" t="s">
        <v>146</v>
      </c>
      <c r="D135" t="s">
        <v>141</v>
      </c>
      <c r="E135">
        <v>-0.57537740622005218</v>
      </c>
      <c r="F135" t="s">
        <v>47</v>
      </c>
      <c r="G135" t="s">
        <v>47</v>
      </c>
      <c r="H135" t="s">
        <v>47</v>
      </c>
      <c r="I135" t="s">
        <v>47</v>
      </c>
      <c r="J135" s="4">
        <v>-0.57537740622005218</v>
      </c>
      <c r="K135">
        <f>Table2114[[#This Row],[VALUE_ORIGINAL]]-Table2114[[#This Row],[ESTIMATE_VALUE]]</f>
        <v>0</v>
      </c>
      <c r="L135">
        <f>Table2114[[#This Row],[DIFFENCE_ORIGINAL]]^2</f>
        <v>0</v>
      </c>
    </row>
    <row r="136" spans="1:12" x14ac:dyDescent="0.2">
      <c r="A136" s="2" t="s">
        <v>157</v>
      </c>
      <c r="B136" t="s">
        <v>13</v>
      </c>
      <c r="C136" s="3" t="s">
        <v>146</v>
      </c>
      <c r="D136" t="s">
        <v>149</v>
      </c>
      <c r="E136">
        <v>0.19483870136298537</v>
      </c>
      <c r="F136" t="s">
        <v>47</v>
      </c>
      <c r="G136" t="s">
        <v>47</v>
      </c>
      <c r="H136" t="s">
        <v>47</v>
      </c>
      <c r="I136" t="s">
        <v>47</v>
      </c>
      <c r="J136" s="4">
        <v>0.19483870136298537</v>
      </c>
      <c r="K136">
        <f>Table2114[[#This Row],[VALUE_ORIGINAL]]-Table2114[[#This Row],[ESTIMATE_VALUE]]</f>
        <v>0</v>
      </c>
      <c r="L136">
        <f>Table2114[[#This Row],[DIFFENCE_ORIGINAL]]^2</f>
        <v>0</v>
      </c>
    </row>
    <row r="137" spans="1:12" x14ac:dyDescent="0.2">
      <c r="A137" s="2" t="s">
        <v>157</v>
      </c>
      <c r="B137" t="s">
        <v>13</v>
      </c>
      <c r="C137" s="3" t="s">
        <v>146</v>
      </c>
      <c r="D137" t="s">
        <v>150</v>
      </c>
      <c r="E137">
        <v>-0.18356475677620857</v>
      </c>
      <c r="F137" t="s">
        <v>47</v>
      </c>
      <c r="G137" t="s">
        <v>47</v>
      </c>
      <c r="H137" t="s">
        <v>47</v>
      </c>
      <c r="I137" t="s">
        <v>47</v>
      </c>
      <c r="J137" s="4">
        <v>-0.18356475677620857</v>
      </c>
      <c r="K137">
        <f>Table2114[[#This Row],[VALUE_ORIGINAL]]-Table2114[[#This Row],[ESTIMATE_VALUE]]</f>
        <v>0</v>
      </c>
      <c r="L137">
        <f>Table2114[[#This Row],[DIFFENCE_ORIGINAL]]^2</f>
        <v>0</v>
      </c>
    </row>
    <row r="138" spans="1:12" x14ac:dyDescent="0.2">
      <c r="A138" s="2" t="s">
        <v>157</v>
      </c>
      <c r="B138" t="s">
        <v>13</v>
      </c>
      <c r="C138" s="3" t="s">
        <v>146</v>
      </c>
      <c r="D138" t="s">
        <v>144</v>
      </c>
      <c r="E138">
        <v>13.110967804410883</v>
      </c>
      <c r="F138" t="s">
        <v>47</v>
      </c>
      <c r="G138" t="s">
        <v>47</v>
      </c>
      <c r="H138" t="s">
        <v>47</v>
      </c>
      <c r="I138" t="s">
        <v>47</v>
      </c>
      <c r="J138" s="4">
        <v>13.110967804410883</v>
      </c>
      <c r="K138">
        <f>Table2114[[#This Row],[VALUE_ORIGINAL]]-Table2114[[#This Row],[ESTIMATE_VALUE]]</f>
        <v>0</v>
      </c>
      <c r="L138">
        <f>Table2114[[#This Row],[DIFFENCE_ORIGINAL]]^2</f>
        <v>0</v>
      </c>
    </row>
    <row r="139" spans="1:12" x14ac:dyDescent="0.2">
      <c r="A139" s="2" t="s">
        <v>157</v>
      </c>
      <c r="B139" t="s">
        <v>13</v>
      </c>
      <c r="C139" s="3" t="s">
        <v>146</v>
      </c>
      <c r="D139" t="s">
        <v>151</v>
      </c>
      <c r="E139">
        <v>0.2940251099326438</v>
      </c>
      <c r="F139" t="s">
        <v>47</v>
      </c>
      <c r="G139" t="s">
        <v>47</v>
      </c>
      <c r="H139" t="s">
        <v>47</v>
      </c>
      <c r="I139" t="s">
        <v>47</v>
      </c>
      <c r="J139" s="4">
        <v>0.2940251099326438</v>
      </c>
      <c r="K139">
        <f>Table2114[[#This Row],[VALUE_ORIGINAL]]-Table2114[[#This Row],[ESTIMATE_VALUE]]</f>
        <v>0</v>
      </c>
      <c r="L139">
        <f>Table2114[[#This Row],[DIFFENCE_ORIGINAL]]^2</f>
        <v>0</v>
      </c>
    </row>
    <row r="140" spans="1:12" x14ac:dyDescent="0.2">
      <c r="A140" s="2" t="s">
        <v>157</v>
      </c>
      <c r="B140" t="s">
        <v>13</v>
      </c>
      <c r="C140" s="3" t="s">
        <v>146</v>
      </c>
      <c r="D140" t="s">
        <v>152</v>
      </c>
      <c r="E140">
        <v>4.0882182495466123E-2</v>
      </c>
      <c r="F140" t="s">
        <v>47</v>
      </c>
      <c r="G140" t="s">
        <v>47</v>
      </c>
      <c r="H140" t="s">
        <v>47</v>
      </c>
      <c r="I140" t="s">
        <v>47</v>
      </c>
      <c r="J140" s="4">
        <v>4.0882182495466123E-2</v>
      </c>
      <c r="K140">
        <f>Table2114[[#This Row],[VALUE_ORIGINAL]]-Table2114[[#This Row],[ESTIMATE_VALUE]]</f>
        <v>0</v>
      </c>
      <c r="L140">
        <f>Table2114[[#This Row],[DIFFENCE_ORIGINAL]]^2</f>
        <v>0</v>
      </c>
    </row>
    <row r="141" spans="1:12" x14ac:dyDescent="0.2">
      <c r="A141" s="2" t="s">
        <v>157</v>
      </c>
      <c r="B141" t="s">
        <v>13</v>
      </c>
      <c r="C141" s="3" t="s">
        <v>146</v>
      </c>
      <c r="D141" t="s">
        <v>153</v>
      </c>
      <c r="E141">
        <v>2.6832943027713916</v>
      </c>
      <c r="F141" t="s">
        <v>47</v>
      </c>
      <c r="G141" t="s">
        <v>47</v>
      </c>
      <c r="H141" t="s">
        <v>47</v>
      </c>
      <c r="I141" t="s">
        <v>47</v>
      </c>
      <c r="J141" s="4">
        <v>2.6832943027713916</v>
      </c>
      <c r="K141">
        <f>Table2114[[#This Row],[VALUE_ORIGINAL]]-Table2114[[#This Row],[ESTIMATE_VALUE]]</f>
        <v>0</v>
      </c>
      <c r="L141">
        <f>Table2114[[#This Row],[DIFFENCE_ORIGINAL]]^2</f>
        <v>0</v>
      </c>
    </row>
    <row r="142" spans="1:12" x14ac:dyDescent="0.2">
      <c r="A142" s="2" t="s">
        <v>157</v>
      </c>
      <c r="B142" t="s">
        <v>13</v>
      </c>
      <c r="C142" s="3" t="s">
        <v>146</v>
      </c>
      <c r="D142" t="s">
        <v>154</v>
      </c>
      <c r="E142">
        <v>4.887768412291724E-3</v>
      </c>
      <c r="F142" t="s">
        <v>47</v>
      </c>
      <c r="G142" t="s">
        <v>47</v>
      </c>
      <c r="H142" t="s">
        <v>47</v>
      </c>
      <c r="I142" t="s">
        <v>47</v>
      </c>
      <c r="J142" s="4">
        <v>4.887768412291724E-3</v>
      </c>
      <c r="K142">
        <f>Table2114[[#This Row],[VALUE_ORIGINAL]]-Table2114[[#This Row],[ESTIMATE_VALUE]]</f>
        <v>0</v>
      </c>
      <c r="L142">
        <f>Table2114[[#This Row],[DIFFENCE_ORIGINAL]]^2</f>
        <v>0</v>
      </c>
    </row>
    <row r="143" spans="1:12" x14ac:dyDescent="0.2">
      <c r="A143" s="2" t="s">
        <v>157</v>
      </c>
      <c r="B143" t="s">
        <v>13</v>
      </c>
      <c r="C143" s="3" t="s">
        <v>146</v>
      </c>
      <c r="D143" t="s">
        <v>155</v>
      </c>
      <c r="E143">
        <v>0.7403948526594446</v>
      </c>
      <c r="F143" t="s">
        <v>47</v>
      </c>
      <c r="G143" t="s">
        <v>47</v>
      </c>
      <c r="H143" t="s">
        <v>47</v>
      </c>
      <c r="I143" t="s">
        <v>47</v>
      </c>
      <c r="J143" s="4">
        <v>0.7403948526594446</v>
      </c>
      <c r="K143">
        <f>Table2114[[#This Row],[VALUE_ORIGINAL]]-Table2114[[#This Row],[ESTIMATE_VALUE]]</f>
        <v>0</v>
      </c>
      <c r="L143">
        <f>Table2114[[#This Row],[DIFFENCE_ORIGINAL]]^2</f>
        <v>0</v>
      </c>
    </row>
    <row r="144" spans="1:12" x14ac:dyDescent="0.2">
      <c r="A144" s="2" t="s">
        <v>157</v>
      </c>
      <c r="B144" t="s">
        <v>13</v>
      </c>
      <c r="C144" s="3" t="s">
        <v>146</v>
      </c>
      <c r="D144" t="s">
        <v>145</v>
      </c>
      <c r="E144">
        <v>6.2105687717512197</v>
      </c>
      <c r="F144" t="s">
        <v>47</v>
      </c>
      <c r="G144" t="s">
        <v>47</v>
      </c>
      <c r="H144" t="s">
        <v>47</v>
      </c>
      <c r="I144" t="s">
        <v>47</v>
      </c>
      <c r="J144" s="4">
        <v>6.2105687717512197</v>
      </c>
      <c r="K144">
        <f>Table2114[[#This Row],[VALUE_ORIGINAL]]-Table2114[[#This Row],[ESTIMATE_VALUE]]</f>
        <v>0</v>
      </c>
      <c r="L144">
        <f>Table2114[[#This Row],[DIFFENCE_ORIGINAL]]^2</f>
        <v>0</v>
      </c>
    </row>
    <row r="145" spans="1:13" x14ac:dyDescent="0.2">
      <c r="A145" s="2" t="s">
        <v>157</v>
      </c>
      <c r="B145" t="s">
        <v>50</v>
      </c>
      <c r="C145" s="3" t="s">
        <v>135</v>
      </c>
      <c r="D145" t="s">
        <v>15</v>
      </c>
      <c r="E145">
        <v>88.159323639407575</v>
      </c>
      <c r="F145">
        <v>1.77474162901578</v>
      </c>
      <c r="G145">
        <v>84.680893964672606</v>
      </c>
      <c r="H145">
        <v>91.637753314142401</v>
      </c>
      <c r="I145">
        <v>49.674455254818</v>
      </c>
      <c r="J145" s="4">
        <v>88.409249609340392</v>
      </c>
      <c r="K145">
        <f>Table2114[[#This Row],[VALUE_ORIGINAL]]-Table2114[[#This Row],[ESTIMATE_VALUE]]</f>
        <v>0.24992596993281779</v>
      </c>
      <c r="L145">
        <f>Table2114[[#This Row],[DIFFENCE_ORIGINAL]]^2</f>
        <v>6.2462990446859747E-2</v>
      </c>
      <c r="M145">
        <f>MAX(0,MIN(H117,H145)-MAX(G117,G145))</f>
        <v>6.6487631137079006</v>
      </c>
    </row>
    <row r="146" spans="1:13" x14ac:dyDescent="0.2">
      <c r="A146" s="2" t="s">
        <v>157</v>
      </c>
      <c r="B146" t="s">
        <v>50</v>
      </c>
      <c r="C146" s="3" t="s">
        <v>135</v>
      </c>
      <c r="D146" t="s">
        <v>136</v>
      </c>
      <c r="E146">
        <v>-2.3883581234761433</v>
      </c>
      <c r="F146">
        <v>0.53827857703360604</v>
      </c>
      <c r="G146">
        <v>-3.4433647481114802</v>
      </c>
      <c r="H146">
        <v>-1.3333514988408</v>
      </c>
      <c r="I146">
        <v>-4.43702986776497</v>
      </c>
      <c r="J146" s="4">
        <v>-2.4597554013203977</v>
      </c>
      <c r="K146">
        <f>Table2114[[#This Row],[VALUE_ORIGINAL]]-Table2114[[#This Row],[ESTIMATE_VALUE]]</f>
        <v>-7.1397277844254425E-2</v>
      </c>
      <c r="L146">
        <f>Table2114[[#This Row],[DIFFENCE_ORIGINAL]]^2</f>
        <v>5.0975712835696638E-3</v>
      </c>
      <c r="M146">
        <f t="shared" ref="M146:M171" si="0">MAX(0,MIN(H118,H146)-MAX(G118,G146))</f>
        <v>1.8911091998697502</v>
      </c>
    </row>
    <row r="147" spans="1:13" x14ac:dyDescent="0.2">
      <c r="A147" s="2" t="s">
        <v>157</v>
      </c>
      <c r="B147" t="s">
        <v>50</v>
      </c>
      <c r="C147" s="3" t="s">
        <v>135</v>
      </c>
      <c r="D147" t="s">
        <v>137</v>
      </c>
      <c r="E147">
        <v>0.14716145479853279</v>
      </c>
      <c r="F147">
        <v>2.20219182064712</v>
      </c>
      <c r="G147">
        <v>-4.1690552007185202</v>
      </c>
      <c r="H147">
        <v>4.4633781103155803</v>
      </c>
      <c r="I147">
        <v>6.6824993816973002E-2</v>
      </c>
      <c r="J147" s="4">
        <v>5.3503378777487717E-2</v>
      </c>
      <c r="K147">
        <f>Table2114[[#This Row],[VALUE_ORIGINAL]]-Table2114[[#This Row],[ESTIMATE_VALUE]]</f>
        <v>-9.3658076021045075E-2</v>
      </c>
      <c r="L147">
        <f>Table2114[[#This Row],[DIFFENCE_ORIGINAL]]^2</f>
        <v>8.7718352039638584E-3</v>
      </c>
      <c r="M147">
        <f t="shared" si="0"/>
        <v>8.2097441975212</v>
      </c>
    </row>
    <row r="148" spans="1:13" x14ac:dyDescent="0.2">
      <c r="A148" s="2" t="s">
        <v>157</v>
      </c>
      <c r="B148" t="s">
        <v>50</v>
      </c>
      <c r="C148" s="3" t="s">
        <v>135</v>
      </c>
      <c r="D148" t="s">
        <v>138</v>
      </c>
      <c r="E148">
        <v>-1.098262864287225</v>
      </c>
      <c r="F148">
        <v>0.35106911908701899</v>
      </c>
      <c r="G148">
        <v>-1.7863456937819799</v>
      </c>
      <c r="H148">
        <v>-0.41018003479246301</v>
      </c>
      <c r="I148">
        <v>-3.1283379955016701</v>
      </c>
      <c r="J148" s="4">
        <v>-1.338248721415485</v>
      </c>
      <c r="K148">
        <f>Table2114[[#This Row],[VALUE_ORIGINAL]]-Table2114[[#This Row],[ESTIMATE_VALUE]]</f>
        <v>-0.23998585712826004</v>
      </c>
      <c r="L148">
        <f>Table2114[[#This Row],[DIFFENCE_ORIGINAL]]^2</f>
        <v>5.7593211621585642E-2</v>
      </c>
      <c r="M148">
        <f t="shared" si="0"/>
        <v>1.0922131049294499</v>
      </c>
    </row>
    <row r="149" spans="1:13" x14ac:dyDescent="0.2">
      <c r="A149" s="2" t="s">
        <v>157</v>
      </c>
      <c r="B149" t="s">
        <v>50</v>
      </c>
      <c r="C149" s="3" t="s">
        <v>135</v>
      </c>
      <c r="D149" t="s">
        <v>139</v>
      </c>
      <c r="E149">
        <v>11.643918040260507</v>
      </c>
      <c r="F149" t="s">
        <v>47</v>
      </c>
      <c r="G149" t="s">
        <v>47</v>
      </c>
      <c r="H149" t="s">
        <v>47</v>
      </c>
      <c r="I149" t="s">
        <v>47</v>
      </c>
      <c r="J149" s="4">
        <v>11.046547241687691</v>
      </c>
      <c r="K149">
        <f>Table2114[[#This Row],[VALUE_ORIGINAL]]-Table2114[[#This Row],[ESTIMATE_VALUE]]</f>
        <v>-0.5973707985728165</v>
      </c>
      <c r="L149">
        <f>Table2114[[#This Row],[DIFFENCE_ORIGINAL]]^2</f>
        <v>0.35685187098752452</v>
      </c>
      <c r="M149">
        <f t="shared" si="0"/>
        <v>0</v>
      </c>
    </row>
    <row r="150" spans="1:13" x14ac:dyDescent="0.2">
      <c r="A150" s="2" t="s">
        <v>157</v>
      </c>
      <c r="B150" t="s">
        <v>50</v>
      </c>
      <c r="C150" s="3" t="s">
        <v>135</v>
      </c>
      <c r="D150" t="s">
        <v>140</v>
      </c>
      <c r="E150">
        <v>-0.33062751615991787</v>
      </c>
      <c r="F150" t="s">
        <v>47</v>
      </c>
      <c r="G150" t="s">
        <v>47</v>
      </c>
      <c r="H150" t="s">
        <v>47</v>
      </c>
      <c r="I150" t="s">
        <v>47</v>
      </c>
      <c r="J150" s="4">
        <v>-0.24284115834783762</v>
      </c>
      <c r="K150">
        <f>Table2114[[#This Row],[VALUE_ORIGINAL]]-Table2114[[#This Row],[ESTIMATE_VALUE]]</f>
        <v>8.7786357812080246E-2</v>
      </c>
      <c r="L150">
        <f>Table2114[[#This Row],[DIFFENCE_ORIGINAL]]^2</f>
        <v>7.7064446179105827E-3</v>
      </c>
      <c r="M150">
        <f t="shared" si="0"/>
        <v>0</v>
      </c>
    </row>
    <row r="151" spans="1:13" x14ac:dyDescent="0.2">
      <c r="A151" s="2" t="s">
        <v>157</v>
      </c>
      <c r="B151" t="s">
        <v>50</v>
      </c>
      <c r="C151" s="3" t="s">
        <v>135</v>
      </c>
      <c r="D151" t="s">
        <v>141</v>
      </c>
      <c r="E151">
        <v>-0.72149916409701997</v>
      </c>
      <c r="F151" t="s">
        <v>47</v>
      </c>
      <c r="G151" t="s">
        <v>47</v>
      </c>
      <c r="H151" t="s">
        <v>47</v>
      </c>
      <c r="I151" t="s">
        <v>47</v>
      </c>
      <c r="J151" s="4">
        <v>-0.70377867037408237</v>
      </c>
      <c r="K151">
        <f>Table2114[[#This Row],[VALUE_ORIGINAL]]-Table2114[[#This Row],[ESTIMATE_VALUE]]</f>
        <v>1.7720493722937602E-2</v>
      </c>
      <c r="L151">
        <f>Table2114[[#This Row],[DIFFENCE_ORIGINAL]]^2</f>
        <v>3.14015897784671E-4</v>
      </c>
      <c r="M151">
        <f t="shared" si="0"/>
        <v>0</v>
      </c>
    </row>
    <row r="152" spans="1:13" x14ac:dyDescent="0.2">
      <c r="A152" s="2" t="s">
        <v>157</v>
      </c>
      <c r="B152" t="s">
        <v>50</v>
      </c>
      <c r="C152" s="3" t="s">
        <v>135</v>
      </c>
      <c r="D152" t="s">
        <v>142</v>
      </c>
      <c r="E152">
        <v>0.2601614030487629</v>
      </c>
      <c r="F152" t="s">
        <v>47</v>
      </c>
      <c r="G152" t="s">
        <v>47</v>
      </c>
      <c r="H152" t="s">
        <v>47</v>
      </c>
      <c r="I152" t="s">
        <v>47</v>
      </c>
      <c r="J152" s="4">
        <v>0.2319853453200553</v>
      </c>
      <c r="K152">
        <f>Table2114[[#This Row],[VALUE_ORIGINAL]]-Table2114[[#This Row],[ESTIMATE_VALUE]]</f>
        <v>-2.8176057728707599E-2</v>
      </c>
      <c r="L152">
        <f>Table2114[[#This Row],[DIFFENCE_ORIGINAL]]^2</f>
        <v>7.9389022913146316E-4</v>
      </c>
      <c r="M152">
        <f t="shared" si="0"/>
        <v>0</v>
      </c>
    </row>
    <row r="153" spans="1:13" x14ac:dyDescent="0.2">
      <c r="A153" s="2" t="s">
        <v>157</v>
      </c>
      <c r="B153" t="s">
        <v>50</v>
      </c>
      <c r="C153" s="3" t="s">
        <v>135</v>
      </c>
      <c r="D153" t="s">
        <v>143</v>
      </c>
      <c r="E153">
        <v>0.32760131778535972</v>
      </c>
      <c r="F153" t="s">
        <v>47</v>
      </c>
      <c r="G153" t="s">
        <v>47</v>
      </c>
      <c r="H153" t="s">
        <v>47</v>
      </c>
      <c r="I153" t="s">
        <v>47</v>
      </c>
      <c r="J153" s="4">
        <v>0.295957502290282</v>
      </c>
      <c r="K153">
        <f>Table2114[[#This Row],[VALUE_ORIGINAL]]-Table2114[[#This Row],[ESTIMATE_VALUE]]</f>
        <v>-3.1643815495077721E-2</v>
      </c>
      <c r="L153">
        <f>Table2114[[#This Row],[DIFFENCE_ORIGINAL]]^2</f>
        <v>1.0013310590865209E-3</v>
      </c>
      <c r="M153">
        <f t="shared" si="0"/>
        <v>0</v>
      </c>
    </row>
    <row r="154" spans="1:13" x14ac:dyDescent="0.2">
      <c r="A154" s="2" t="s">
        <v>157</v>
      </c>
      <c r="B154" t="s">
        <v>50</v>
      </c>
      <c r="C154" s="3" t="s">
        <v>135</v>
      </c>
      <c r="D154" t="s">
        <v>144</v>
      </c>
      <c r="E154">
        <v>13.755765599544196</v>
      </c>
      <c r="F154" t="s">
        <v>47</v>
      </c>
      <c r="G154" t="s">
        <v>47</v>
      </c>
      <c r="H154" t="s">
        <v>47</v>
      </c>
      <c r="I154" t="s">
        <v>47</v>
      </c>
      <c r="J154" s="4">
        <v>13.081946325000867</v>
      </c>
      <c r="K154">
        <f>Table2114[[#This Row],[VALUE_ORIGINAL]]-Table2114[[#This Row],[ESTIMATE_VALUE]]</f>
        <v>-0.67381927454332846</v>
      </c>
      <c r="L154">
        <f>Table2114[[#This Row],[DIFFENCE_ORIGINAL]]^2</f>
        <v>0.45403241474609746</v>
      </c>
      <c r="M154">
        <f t="shared" si="0"/>
        <v>0</v>
      </c>
    </row>
    <row r="155" spans="1:13" x14ac:dyDescent="0.2">
      <c r="A155" s="2" t="s">
        <v>157</v>
      </c>
      <c r="B155" t="s">
        <v>50</v>
      </c>
      <c r="C155" s="3" t="s">
        <v>135</v>
      </c>
      <c r="D155" t="s">
        <v>145</v>
      </c>
      <c r="E155">
        <v>6.6279496015610402</v>
      </c>
      <c r="F155" t="s">
        <v>47</v>
      </c>
      <c r="G155" t="s">
        <v>47</v>
      </c>
      <c r="H155" t="s">
        <v>47</v>
      </c>
      <c r="I155" t="s">
        <v>47</v>
      </c>
      <c r="J155" s="4">
        <v>6.5611823110585501</v>
      </c>
      <c r="K155">
        <f>Table2114[[#This Row],[VALUE_ORIGINAL]]-Table2114[[#This Row],[ESTIMATE_VALUE]]</f>
        <v>-6.6767290502490084E-2</v>
      </c>
      <c r="L155">
        <f>Table2114[[#This Row],[DIFFENCE_ORIGINAL]]^2</f>
        <v>4.4578710810439029E-3</v>
      </c>
      <c r="M155">
        <f t="shared" si="0"/>
        <v>0</v>
      </c>
    </row>
    <row r="156" spans="1:13" x14ac:dyDescent="0.2">
      <c r="A156" s="2" t="s">
        <v>157</v>
      </c>
      <c r="B156" t="s">
        <v>50</v>
      </c>
      <c r="C156" s="3" t="s">
        <v>146</v>
      </c>
      <c r="D156" t="s">
        <v>15</v>
      </c>
      <c r="E156">
        <v>85.770239153307529</v>
      </c>
      <c r="F156">
        <v>1.85146971717318</v>
      </c>
      <c r="G156">
        <v>82.141425189181504</v>
      </c>
      <c r="H156">
        <v>89.399053117433496</v>
      </c>
      <c r="I156">
        <v>46.325488533650599</v>
      </c>
      <c r="J156" s="4">
        <v>86.576578452404746</v>
      </c>
      <c r="K156">
        <f>Table2114[[#This Row],[VALUE_ORIGINAL]]-Table2114[[#This Row],[ESTIMATE_VALUE]]</f>
        <v>0.80633929909721758</v>
      </c>
      <c r="L156">
        <f>Table2114[[#This Row],[DIFFENCE_ORIGINAL]]^2</f>
        <v>0.65018306526859215</v>
      </c>
      <c r="M156">
        <f t="shared" si="0"/>
        <v>6.3119765311584928</v>
      </c>
    </row>
    <row r="157" spans="1:13" x14ac:dyDescent="0.2">
      <c r="A157" s="2" t="s">
        <v>157</v>
      </c>
      <c r="B157" t="s">
        <v>50</v>
      </c>
      <c r="C157" s="3" t="s">
        <v>146</v>
      </c>
      <c r="D157" t="s">
        <v>136</v>
      </c>
      <c r="E157">
        <v>-2.4779132468058354</v>
      </c>
      <c r="F157">
        <v>0.55562064921891696</v>
      </c>
      <c r="G157">
        <v>-3.5669097083416701</v>
      </c>
      <c r="H157">
        <v>-1.38891678526999</v>
      </c>
      <c r="I157">
        <v>-4.4597213049753304</v>
      </c>
      <c r="J157" s="4">
        <v>-2.4540131232701703</v>
      </c>
      <c r="K157">
        <f>Table2114[[#This Row],[VALUE_ORIGINAL]]-Table2114[[#This Row],[ESTIMATE_VALUE]]</f>
        <v>2.3900123535665063E-2</v>
      </c>
      <c r="L157">
        <f>Table2114[[#This Row],[DIFFENCE_ORIGINAL]]^2</f>
        <v>5.7121590502005111E-4</v>
      </c>
      <c r="M157">
        <f t="shared" si="0"/>
        <v>1.87308303640693</v>
      </c>
    </row>
    <row r="158" spans="1:13" x14ac:dyDescent="0.2">
      <c r="A158" s="2" t="s">
        <v>157</v>
      </c>
      <c r="B158" t="s">
        <v>50</v>
      </c>
      <c r="C158" s="3" t="s">
        <v>146</v>
      </c>
      <c r="D158" t="s">
        <v>147</v>
      </c>
      <c r="E158">
        <v>2.4389957491077512</v>
      </c>
      <c r="F158">
        <v>0.3646422571679</v>
      </c>
      <c r="G158">
        <v>1.7243100578172701</v>
      </c>
      <c r="H158">
        <v>3.1536814403982198</v>
      </c>
      <c r="I158">
        <v>6.6887358806160204</v>
      </c>
      <c r="J158" s="4">
        <v>1.8341868013663891</v>
      </c>
      <c r="K158">
        <f>Table2114[[#This Row],[VALUE_ORIGINAL]]-Table2114[[#This Row],[ESTIMATE_VALUE]]</f>
        <v>-0.60480894774136207</v>
      </c>
      <c r="L158">
        <f>Table2114[[#This Row],[DIFFENCE_ORIGINAL]]^2</f>
        <v>0.36579386326801361</v>
      </c>
      <c r="M158">
        <f t="shared" si="0"/>
        <v>0.64479471040064995</v>
      </c>
    </row>
    <row r="159" spans="1:13" x14ac:dyDescent="0.2">
      <c r="A159" s="2" t="s">
        <v>157</v>
      </c>
      <c r="B159" t="s">
        <v>50</v>
      </c>
      <c r="C159" s="3" t="s">
        <v>146</v>
      </c>
      <c r="D159" t="s">
        <v>137</v>
      </c>
      <c r="E159">
        <v>0.39086803339058629</v>
      </c>
      <c r="F159">
        <v>2.2271598972144502</v>
      </c>
      <c r="G159">
        <v>-3.9742851529616701</v>
      </c>
      <c r="H159">
        <v>4.7560212197428404</v>
      </c>
      <c r="I159">
        <v>0.17550066067526199</v>
      </c>
      <c r="J159" s="4">
        <v>-0.5867196339304489</v>
      </c>
      <c r="K159">
        <f>Table2114[[#This Row],[VALUE_ORIGINAL]]-Table2114[[#This Row],[ESTIMATE_VALUE]]</f>
        <v>-0.97758766732103519</v>
      </c>
      <c r="L159">
        <f>Table2114[[#This Row],[DIFFENCE_ORIGINAL]]^2</f>
        <v>0.95567764729818294</v>
      </c>
      <c r="M159">
        <f t="shared" si="0"/>
        <v>7.5525575527053199</v>
      </c>
    </row>
    <row r="160" spans="1:13" x14ac:dyDescent="0.2">
      <c r="A160" s="2" t="s">
        <v>157</v>
      </c>
      <c r="B160" t="s">
        <v>50</v>
      </c>
      <c r="C160" s="3" t="s">
        <v>146</v>
      </c>
      <c r="D160" t="s">
        <v>138</v>
      </c>
      <c r="E160">
        <v>-0.9260901255469135</v>
      </c>
      <c r="F160">
        <v>0.329732313591167</v>
      </c>
      <c r="G160">
        <v>-1.5723535847246599</v>
      </c>
      <c r="H160">
        <v>-0.27982666636915798</v>
      </c>
      <c r="I160">
        <v>-2.8086119781853198</v>
      </c>
      <c r="J160" s="4">
        <v>-1.3387481462005686</v>
      </c>
      <c r="K160">
        <f>Table2114[[#This Row],[VALUE_ORIGINAL]]-Table2114[[#This Row],[ESTIMATE_VALUE]]</f>
        <v>-0.41265802065365509</v>
      </c>
      <c r="L160">
        <f>Table2114[[#This Row],[DIFFENCE_ORIGINAL]]^2</f>
        <v>0.17028664200979243</v>
      </c>
      <c r="M160">
        <f t="shared" si="0"/>
        <v>0.84332993541127188</v>
      </c>
    </row>
    <row r="161" spans="1:13" x14ac:dyDescent="0.2">
      <c r="A161" s="2" t="s">
        <v>157</v>
      </c>
      <c r="B161" t="s">
        <v>50</v>
      </c>
      <c r="C161" s="3" t="s">
        <v>146</v>
      </c>
      <c r="D161" t="s">
        <v>148</v>
      </c>
      <c r="E161">
        <v>-0.19390008855233623</v>
      </c>
      <c r="F161">
        <v>0.36925965259140298</v>
      </c>
      <c r="G161">
        <v>-0.917635708575259</v>
      </c>
      <c r="H161">
        <v>0.52983553147058704</v>
      </c>
      <c r="I161">
        <v>-0.52510499642074904</v>
      </c>
      <c r="J161" s="4">
        <v>0.63915209687677155</v>
      </c>
      <c r="K161">
        <f>Table2114[[#This Row],[VALUE_ORIGINAL]]-Table2114[[#This Row],[ESTIMATE_VALUE]]</f>
        <v>0.83305218542910775</v>
      </c>
      <c r="L161">
        <f>Table2114[[#This Row],[DIFFENCE_ORIGINAL]]^2</f>
        <v>0.69397594364821247</v>
      </c>
      <c r="M161">
        <f t="shared" si="0"/>
        <v>0.57484308013077889</v>
      </c>
    </row>
    <row r="162" spans="1:13" x14ac:dyDescent="0.2">
      <c r="A162" s="2" t="s">
        <v>157</v>
      </c>
      <c r="B162" t="s">
        <v>50</v>
      </c>
      <c r="C162" s="3" t="s">
        <v>146</v>
      </c>
      <c r="D162" t="s">
        <v>139</v>
      </c>
      <c r="E162">
        <v>11.505676562417943</v>
      </c>
      <c r="F162" t="s">
        <v>47</v>
      </c>
      <c r="G162" t="s">
        <v>47</v>
      </c>
      <c r="H162" t="s">
        <v>47</v>
      </c>
      <c r="I162" t="s">
        <v>47</v>
      </c>
      <c r="J162" s="4">
        <v>11.064968719858522</v>
      </c>
      <c r="K162">
        <f>Table2114[[#This Row],[VALUE_ORIGINAL]]-Table2114[[#This Row],[ESTIMATE_VALUE]]</f>
        <v>-0.44070784255942108</v>
      </c>
      <c r="L162">
        <f>Table2114[[#This Row],[DIFFENCE_ORIGINAL]]^2</f>
        <v>0.19422340249337947</v>
      </c>
      <c r="M162">
        <f t="shared" si="0"/>
        <v>0</v>
      </c>
    </row>
    <row r="163" spans="1:13" x14ac:dyDescent="0.2">
      <c r="A163" s="2" t="s">
        <v>157</v>
      </c>
      <c r="B163" t="s">
        <v>50</v>
      </c>
      <c r="C163" s="3" t="s">
        <v>146</v>
      </c>
      <c r="D163" t="s">
        <v>141</v>
      </c>
      <c r="E163">
        <v>-0.56188337244720499</v>
      </c>
      <c r="F163" t="s">
        <v>47</v>
      </c>
      <c r="G163" t="s">
        <v>47</v>
      </c>
      <c r="H163" t="s">
        <v>47</v>
      </c>
      <c r="I163" t="s">
        <v>47</v>
      </c>
      <c r="J163" s="4">
        <v>-0.57537740622005218</v>
      </c>
      <c r="K163">
        <f>Table2114[[#This Row],[VALUE_ORIGINAL]]-Table2114[[#This Row],[ESTIMATE_VALUE]]</f>
        <v>-1.3494033772847192E-2</v>
      </c>
      <c r="L163">
        <f>Table2114[[#This Row],[DIFFENCE_ORIGINAL]]^2</f>
        <v>1.820889474627406E-4</v>
      </c>
      <c r="M163">
        <f t="shared" si="0"/>
        <v>0</v>
      </c>
    </row>
    <row r="164" spans="1:13" x14ac:dyDescent="0.2">
      <c r="A164" s="2" t="s">
        <v>157</v>
      </c>
      <c r="B164" t="s">
        <v>50</v>
      </c>
      <c r="C164" s="3" t="s">
        <v>146</v>
      </c>
      <c r="D164" t="s">
        <v>149</v>
      </c>
      <c r="E164">
        <v>0.13546797825415269</v>
      </c>
      <c r="F164" t="s">
        <v>47</v>
      </c>
      <c r="G164" t="s">
        <v>47</v>
      </c>
      <c r="H164" t="s">
        <v>47</v>
      </c>
      <c r="I164" t="s">
        <v>47</v>
      </c>
      <c r="J164" s="4">
        <v>0.19483870136298537</v>
      </c>
      <c r="K164">
        <f>Table2114[[#This Row],[VALUE_ORIGINAL]]-Table2114[[#This Row],[ESTIMATE_VALUE]]</f>
        <v>5.9370723108832679E-2</v>
      </c>
      <c r="L164">
        <f>Table2114[[#This Row],[DIFFENCE_ORIGINAL]]^2</f>
        <v>3.5248827624656787E-3</v>
      </c>
      <c r="M164">
        <f t="shared" si="0"/>
        <v>0</v>
      </c>
    </row>
    <row r="165" spans="1:13" x14ac:dyDescent="0.2">
      <c r="A165" s="2" t="s">
        <v>157</v>
      </c>
      <c r="B165" t="s">
        <v>50</v>
      </c>
      <c r="C165" s="3" t="s">
        <v>146</v>
      </c>
      <c r="D165" t="s">
        <v>150</v>
      </c>
      <c r="E165">
        <v>-0.30263610785429912</v>
      </c>
      <c r="F165" t="s">
        <v>47</v>
      </c>
      <c r="G165" t="s">
        <v>47</v>
      </c>
      <c r="H165" t="s">
        <v>47</v>
      </c>
      <c r="I165" t="s">
        <v>47</v>
      </c>
      <c r="J165" s="4">
        <v>-0.18356475677620857</v>
      </c>
      <c r="K165">
        <f>Table2114[[#This Row],[VALUE_ORIGINAL]]-Table2114[[#This Row],[ESTIMATE_VALUE]]</f>
        <v>0.11907135107809055</v>
      </c>
      <c r="L165">
        <f>Table2114[[#This Row],[DIFFENCE_ORIGINAL]]^2</f>
        <v>1.4177986647561897E-2</v>
      </c>
      <c r="M165">
        <f t="shared" si="0"/>
        <v>0</v>
      </c>
    </row>
    <row r="166" spans="1:13" x14ac:dyDescent="0.2">
      <c r="A166" s="2" t="s">
        <v>157</v>
      </c>
      <c r="B166" t="s">
        <v>50</v>
      </c>
      <c r="C166" s="3" t="s">
        <v>146</v>
      </c>
      <c r="D166" t="s">
        <v>144</v>
      </c>
      <c r="E166">
        <v>13.752030104036168</v>
      </c>
      <c r="F166" t="s">
        <v>47</v>
      </c>
      <c r="G166" t="s">
        <v>47</v>
      </c>
      <c r="H166" t="s">
        <v>47</v>
      </c>
      <c r="I166" t="s">
        <v>47</v>
      </c>
      <c r="J166" s="4">
        <v>13.110967804410883</v>
      </c>
      <c r="K166">
        <f>Table2114[[#This Row],[VALUE_ORIGINAL]]-Table2114[[#This Row],[ESTIMATE_VALUE]]</f>
        <v>-0.64106229962528438</v>
      </c>
      <c r="L166">
        <f>Table2114[[#This Row],[DIFFENCE_ORIGINAL]]^2</f>
        <v>0.4109608720008579</v>
      </c>
      <c r="M166">
        <f t="shared" si="0"/>
        <v>0</v>
      </c>
    </row>
    <row r="167" spans="1:13" x14ac:dyDescent="0.2">
      <c r="A167" s="2" t="s">
        <v>157</v>
      </c>
      <c r="B167" t="s">
        <v>50</v>
      </c>
      <c r="C167" s="3" t="s">
        <v>146</v>
      </c>
      <c r="D167" t="s">
        <v>151</v>
      </c>
      <c r="E167">
        <v>0.37534278920661573</v>
      </c>
      <c r="F167" t="s">
        <v>47</v>
      </c>
      <c r="G167" t="s">
        <v>47</v>
      </c>
      <c r="H167" t="s">
        <v>47</v>
      </c>
      <c r="I167" t="s">
        <v>47</v>
      </c>
      <c r="J167" s="4">
        <v>0.2940251099326438</v>
      </c>
      <c r="K167">
        <f>Table2114[[#This Row],[VALUE_ORIGINAL]]-Table2114[[#This Row],[ESTIMATE_VALUE]]</f>
        <v>-8.1317679273971932E-2</v>
      </c>
      <c r="L167">
        <f>Table2114[[#This Row],[DIFFENCE_ORIGINAL]]^2</f>
        <v>6.6125649625045644E-3</v>
      </c>
      <c r="M167">
        <f t="shared" si="0"/>
        <v>0</v>
      </c>
    </row>
    <row r="168" spans="1:13" x14ac:dyDescent="0.2">
      <c r="A168" s="2" t="s">
        <v>157</v>
      </c>
      <c r="B168" t="s">
        <v>50</v>
      </c>
      <c r="C168" s="3" t="s">
        <v>146</v>
      </c>
      <c r="D168" t="s">
        <v>152</v>
      </c>
      <c r="E168">
        <v>-1.3487579475092173E-2</v>
      </c>
      <c r="F168" t="s">
        <v>47</v>
      </c>
      <c r="G168" t="s">
        <v>47</v>
      </c>
      <c r="H168" t="s">
        <v>47</v>
      </c>
      <c r="I168" t="s">
        <v>47</v>
      </c>
      <c r="J168" s="4">
        <v>4.0882182495466123E-2</v>
      </c>
      <c r="K168">
        <f>Table2114[[#This Row],[VALUE_ORIGINAL]]-Table2114[[#This Row],[ESTIMATE_VALUE]]</f>
        <v>5.4369761970558296E-2</v>
      </c>
      <c r="L168">
        <f>Table2114[[#This Row],[DIFFENCE_ORIGINAL]]^2</f>
        <v>2.9560710167351673E-3</v>
      </c>
      <c r="M168">
        <f t="shared" si="0"/>
        <v>0</v>
      </c>
    </row>
    <row r="169" spans="1:13" x14ac:dyDescent="0.2">
      <c r="A169" s="2" t="s">
        <v>157</v>
      </c>
      <c r="B169" t="s">
        <v>50</v>
      </c>
      <c r="C169" s="3" t="s">
        <v>146</v>
      </c>
      <c r="D169" t="s">
        <v>153</v>
      </c>
      <c r="E169">
        <v>3.1780892489567751</v>
      </c>
      <c r="F169" t="s">
        <v>47</v>
      </c>
      <c r="G169" t="s">
        <v>47</v>
      </c>
      <c r="H169" t="s">
        <v>47</v>
      </c>
      <c r="I169" t="s">
        <v>47</v>
      </c>
      <c r="J169" s="4">
        <v>2.6832943027713916</v>
      </c>
      <c r="K169">
        <f>Table2114[[#This Row],[VALUE_ORIGINAL]]-Table2114[[#This Row],[ESTIMATE_VALUE]]</f>
        <v>-0.49479494618538356</v>
      </c>
      <c r="L169">
        <f>Table2114[[#This Row],[DIFFENCE_ORIGINAL]]^2</f>
        <v>0.24482203877059661</v>
      </c>
      <c r="M169">
        <f t="shared" si="0"/>
        <v>0</v>
      </c>
    </row>
    <row r="170" spans="1:13" x14ac:dyDescent="0.2">
      <c r="A170" s="2" t="s">
        <v>157</v>
      </c>
      <c r="B170" t="s">
        <v>50</v>
      </c>
      <c r="C170" s="3" t="s">
        <v>146</v>
      </c>
      <c r="D170" t="s">
        <v>154</v>
      </c>
      <c r="E170">
        <v>-0.12431815734439684</v>
      </c>
      <c r="F170" t="s">
        <v>47</v>
      </c>
      <c r="G170" t="s">
        <v>47</v>
      </c>
      <c r="H170" t="s">
        <v>47</v>
      </c>
      <c r="I170" t="s">
        <v>47</v>
      </c>
      <c r="J170" s="4">
        <v>4.887768412291724E-3</v>
      </c>
      <c r="K170">
        <f>Table2114[[#This Row],[VALUE_ORIGINAL]]-Table2114[[#This Row],[ESTIMATE_VALUE]]</f>
        <v>0.12920592575668857</v>
      </c>
      <c r="L170">
        <f>Table2114[[#This Row],[DIFFENCE_ORIGINAL]]^2</f>
        <v>1.669417125064292E-2</v>
      </c>
      <c r="M170">
        <f t="shared" si="0"/>
        <v>0</v>
      </c>
    </row>
    <row r="171" spans="1:13" x14ac:dyDescent="0.2">
      <c r="A171" s="2" t="s">
        <v>157</v>
      </c>
      <c r="B171" t="s">
        <v>50</v>
      </c>
      <c r="C171" s="3" t="s">
        <v>146</v>
      </c>
      <c r="D171" t="s">
        <v>155</v>
      </c>
      <c r="E171">
        <v>1.60444766614135</v>
      </c>
      <c r="F171" t="s">
        <v>47</v>
      </c>
      <c r="G171" t="s">
        <v>47</v>
      </c>
      <c r="H171" t="s">
        <v>47</v>
      </c>
      <c r="I171" t="s">
        <v>47</v>
      </c>
      <c r="J171" s="4">
        <v>0.7403948526594446</v>
      </c>
      <c r="K171">
        <f>Table2114[[#This Row],[VALUE_ORIGINAL]]-Table2114[[#This Row],[ESTIMATE_VALUE]]</f>
        <v>-0.86405281348190544</v>
      </c>
      <c r="L171">
        <f>Table2114[[#This Row],[DIFFENCE_ORIGINAL]]^2</f>
        <v>0.74658726448599644</v>
      </c>
      <c r="M171">
        <f t="shared" si="0"/>
        <v>0</v>
      </c>
    </row>
    <row r="172" spans="1:13" x14ac:dyDescent="0.2">
      <c r="A172" s="2" t="s">
        <v>157</v>
      </c>
      <c r="B172" t="s">
        <v>50</v>
      </c>
      <c r="C172" s="3" t="s">
        <v>146</v>
      </c>
      <c r="D172" t="s">
        <v>145</v>
      </c>
      <c r="E172">
        <v>6.1333330483234629</v>
      </c>
      <c r="F172" t="s">
        <v>47</v>
      </c>
      <c r="G172" t="s">
        <v>47</v>
      </c>
      <c r="H172" t="s">
        <v>47</v>
      </c>
      <c r="I172" t="s">
        <v>47</v>
      </c>
      <c r="J172" s="4">
        <v>6.2105687717512197</v>
      </c>
      <c r="K172">
        <f>Table2114[[#This Row],[VALUE_ORIGINAL]]-Table2114[[#This Row],[ESTIMATE_VALUE]]</f>
        <v>7.7235723427756753E-2</v>
      </c>
      <c r="L172">
        <f>Table2114[[#This Row],[DIFFENCE_ORIGINAL]]^2</f>
        <v>5.9653569734089331E-3</v>
      </c>
      <c r="M172">
        <f>MAX(0,MIN(H144,H172)-MAX(G144,G172))</f>
        <v>0</v>
      </c>
    </row>
    <row r="173" spans="1:13" x14ac:dyDescent="0.2">
      <c r="A173" s="2" t="s">
        <v>157</v>
      </c>
      <c r="B173" t="s">
        <v>71</v>
      </c>
      <c r="C173" s="3" t="s">
        <v>135</v>
      </c>
      <c r="D173" t="s">
        <v>15</v>
      </c>
      <c r="E173">
        <v>88.661344452643377</v>
      </c>
      <c r="F173">
        <v>0.55676217306117204</v>
      </c>
      <c r="G173">
        <v>87.570110645489194</v>
      </c>
      <c r="H173">
        <v>89.752578259797502</v>
      </c>
      <c r="I173">
        <v>159.244554932976</v>
      </c>
      <c r="J173" s="4">
        <v>88.409249609340392</v>
      </c>
      <c r="K173">
        <f>Table2114[[#This Row],[VALUE_ORIGINAL]]-Table2114[[#This Row],[ESTIMATE_VALUE]]</f>
        <v>-0.25209484330298437</v>
      </c>
      <c r="L173">
        <f>Table2114[[#This Row],[DIFFENCE_ORIGINAL]]^2</f>
        <v>6.3551810019956245E-2</v>
      </c>
      <c r="M173">
        <f>MAX(0,MIN(H117,H173)-MAX(G117,G173))</f>
        <v>2.1824676143083082</v>
      </c>
    </row>
    <row r="174" spans="1:13" x14ac:dyDescent="0.2">
      <c r="A174" s="2" t="s">
        <v>157</v>
      </c>
      <c r="B174" t="s">
        <v>71</v>
      </c>
      <c r="C174" s="3" t="s">
        <v>135</v>
      </c>
      <c r="D174" t="s">
        <v>136</v>
      </c>
      <c r="E174">
        <v>0.26411686064083673</v>
      </c>
      <c r="F174">
        <v>0.50869826366952298</v>
      </c>
      <c r="G174">
        <v>-0.73291341514948805</v>
      </c>
      <c r="H174">
        <v>1.2611471364311599</v>
      </c>
      <c r="I174">
        <v>0.51920141959128197</v>
      </c>
      <c r="J174" s="4">
        <v>-2.4597554013203977</v>
      </c>
      <c r="K174">
        <f>Table2114[[#This Row],[VALUE_ORIGINAL]]-Table2114[[#This Row],[ESTIMATE_VALUE]]</f>
        <v>-2.7238722619612346</v>
      </c>
      <c r="L174">
        <f>Table2114[[#This Row],[DIFFENCE_ORIGINAL]]^2</f>
        <v>7.4194800994818122</v>
      </c>
      <c r="M174">
        <f t="shared" ref="M174:M199" si="1">MAX(0,MIN(H118,H174)-MAX(G118,G174))</f>
        <v>0</v>
      </c>
    </row>
    <row r="175" spans="1:13" x14ac:dyDescent="0.2">
      <c r="A175" s="2" t="s">
        <v>157</v>
      </c>
      <c r="B175" t="s">
        <v>71</v>
      </c>
      <c r="C175" s="3" t="s">
        <v>135</v>
      </c>
      <c r="D175" t="s">
        <v>137</v>
      </c>
      <c r="E175">
        <v>0.53379648708849159</v>
      </c>
      <c r="F175">
        <v>0.73288771196443503</v>
      </c>
      <c r="G175">
        <v>-0.90263703307376597</v>
      </c>
      <c r="H175">
        <v>1.9702300072507399</v>
      </c>
      <c r="I175">
        <v>0.72834689185564405</v>
      </c>
      <c r="J175" s="4">
        <v>5.3503378777487717E-2</v>
      </c>
      <c r="K175">
        <f>Table2114[[#This Row],[VALUE_ORIGINAL]]-Table2114[[#This Row],[ESTIMATE_VALUE]]</f>
        <v>-0.48029310831100386</v>
      </c>
      <c r="L175">
        <f>Table2114[[#This Row],[DIFFENCE_ORIGINAL]]^2</f>
        <v>0.23068146989104568</v>
      </c>
      <c r="M175">
        <f t="shared" si="1"/>
        <v>2.8728670403245058</v>
      </c>
    </row>
    <row r="176" spans="1:13" x14ac:dyDescent="0.2">
      <c r="A176" s="2" t="s">
        <v>157</v>
      </c>
      <c r="B176" t="s">
        <v>71</v>
      </c>
      <c r="C176" s="3" t="s">
        <v>135</v>
      </c>
      <c r="D176" t="s">
        <v>138</v>
      </c>
      <c r="E176">
        <v>-0.14578445167785417</v>
      </c>
      <c r="F176">
        <v>0.68448164667212297</v>
      </c>
      <c r="G176">
        <v>-1.4873438272338799</v>
      </c>
      <c r="H176">
        <v>1.1957749238781701</v>
      </c>
      <c r="I176">
        <v>-0.21298518723860899</v>
      </c>
      <c r="J176" s="4">
        <v>-1.338248721415485</v>
      </c>
      <c r="K176">
        <f>Table2114[[#This Row],[VALUE_ORIGINAL]]-Table2114[[#This Row],[ESTIMATE_VALUE]]</f>
        <v>-1.1924642697376309</v>
      </c>
      <c r="L176">
        <f>Table2114[[#This Row],[DIFFENCE_ORIGINAL]]^2</f>
        <v>1.4219710346009014</v>
      </c>
      <c r="M176">
        <f t="shared" si="1"/>
        <v>0.79321123838134988</v>
      </c>
    </row>
    <row r="177" spans="1:13" x14ac:dyDescent="0.2">
      <c r="A177" s="2" t="s">
        <v>157</v>
      </c>
      <c r="B177" t="s">
        <v>71</v>
      </c>
      <c r="C177" s="3" t="s">
        <v>135</v>
      </c>
      <c r="D177" t="s">
        <v>139</v>
      </c>
      <c r="E177">
        <v>1.4819030911857796E-4</v>
      </c>
      <c r="F177" t="s">
        <v>47</v>
      </c>
      <c r="G177" t="s">
        <v>47</v>
      </c>
      <c r="H177" t="s">
        <v>47</v>
      </c>
      <c r="I177" t="s">
        <v>47</v>
      </c>
      <c r="J177" s="4">
        <v>11.046547241687691</v>
      </c>
      <c r="K177">
        <f>Table2114[[#This Row],[VALUE_ORIGINAL]]-Table2114[[#This Row],[ESTIMATE_VALUE]]</f>
        <v>11.046399051378572</v>
      </c>
      <c r="L177">
        <f>Table2114[[#This Row],[DIFFENCE_ORIGINAL]]^2</f>
        <v>122.02293200229741</v>
      </c>
      <c r="M177">
        <f t="shared" si="1"/>
        <v>0</v>
      </c>
    </row>
    <row r="178" spans="1:13" x14ac:dyDescent="0.2">
      <c r="A178" s="2" t="s">
        <v>157</v>
      </c>
      <c r="B178" t="s">
        <v>71</v>
      </c>
      <c r="C178" s="3" t="s">
        <v>135</v>
      </c>
      <c r="D178" t="s">
        <v>140</v>
      </c>
      <c r="E178">
        <v>-7.1396828188824757E-2</v>
      </c>
      <c r="F178" t="s">
        <v>47</v>
      </c>
      <c r="G178" t="s">
        <v>47</v>
      </c>
      <c r="H178" t="s">
        <v>47</v>
      </c>
      <c r="I178" t="s">
        <v>47</v>
      </c>
      <c r="J178" s="4">
        <v>-0.24284115834783762</v>
      </c>
      <c r="K178">
        <f>Table2114[[#This Row],[VALUE_ORIGINAL]]-Table2114[[#This Row],[ESTIMATE_VALUE]]</f>
        <v>-0.17144433015901286</v>
      </c>
      <c r="L178">
        <f>Table2114[[#This Row],[DIFFENCE_ORIGINAL]]^2</f>
        <v>2.9393158343672607E-2</v>
      </c>
      <c r="M178">
        <f t="shared" si="1"/>
        <v>0</v>
      </c>
    </row>
    <row r="179" spans="1:13" x14ac:dyDescent="0.2">
      <c r="A179" s="2" t="s">
        <v>157</v>
      </c>
      <c r="B179" t="s">
        <v>71</v>
      </c>
      <c r="C179" s="3" t="s">
        <v>135</v>
      </c>
      <c r="D179" t="s">
        <v>141</v>
      </c>
      <c r="E179">
        <v>5.937359293127048E-2</v>
      </c>
      <c r="F179" t="s">
        <v>47</v>
      </c>
      <c r="G179" t="s">
        <v>47</v>
      </c>
      <c r="H179" t="s">
        <v>47</v>
      </c>
      <c r="I179" t="s">
        <v>47</v>
      </c>
      <c r="J179" s="4">
        <v>-0.70377867037408237</v>
      </c>
      <c r="K179">
        <f>Table2114[[#This Row],[VALUE_ORIGINAL]]-Table2114[[#This Row],[ESTIMATE_VALUE]]</f>
        <v>-0.76315226330535291</v>
      </c>
      <c r="L179">
        <f>Table2114[[#This Row],[DIFFENCE_ORIGINAL]]^2</f>
        <v>0.5824013769880827</v>
      </c>
      <c r="M179">
        <f t="shared" si="1"/>
        <v>0</v>
      </c>
    </row>
    <row r="180" spans="1:13" x14ac:dyDescent="0.2">
      <c r="A180" s="2" t="s">
        <v>157</v>
      </c>
      <c r="B180" t="s">
        <v>71</v>
      </c>
      <c r="C180" s="3" t="s">
        <v>135</v>
      </c>
      <c r="D180" t="s">
        <v>142</v>
      </c>
      <c r="E180">
        <v>8.3387704007558669E-2</v>
      </c>
      <c r="F180" t="s">
        <v>47</v>
      </c>
      <c r="G180" t="s">
        <v>47</v>
      </c>
      <c r="H180" t="s">
        <v>47</v>
      </c>
      <c r="I180" t="s">
        <v>47</v>
      </c>
      <c r="J180" s="4">
        <v>0.2319853453200553</v>
      </c>
      <c r="K180">
        <f>Table2114[[#This Row],[VALUE_ORIGINAL]]-Table2114[[#This Row],[ESTIMATE_VALUE]]</f>
        <v>0.14859764131249664</v>
      </c>
      <c r="L180">
        <f>Table2114[[#This Row],[DIFFENCE_ORIGINAL]]^2</f>
        <v>2.2081259003637409E-2</v>
      </c>
      <c r="M180">
        <f t="shared" si="1"/>
        <v>0</v>
      </c>
    </row>
    <row r="181" spans="1:13" x14ac:dyDescent="0.2">
      <c r="A181" s="2" t="s">
        <v>157</v>
      </c>
      <c r="B181" t="s">
        <v>71</v>
      </c>
      <c r="C181" s="3" t="s">
        <v>135</v>
      </c>
      <c r="D181" t="s">
        <v>143</v>
      </c>
      <c r="E181">
        <v>-0.86130393962322949</v>
      </c>
      <c r="F181" t="s">
        <v>47</v>
      </c>
      <c r="G181" t="s">
        <v>47</v>
      </c>
      <c r="H181" t="s">
        <v>47</v>
      </c>
      <c r="I181" t="s">
        <v>47</v>
      </c>
      <c r="J181" s="4">
        <v>0.295957502290282</v>
      </c>
      <c r="K181">
        <f>Table2114[[#This Row],[VALUE_ORIGINAL]]-Table2114[[#This Row],[ESTIMATE_VALUE]]</f>
        <v>1.1572614419135114</v>
      </c>
      <c r="L181">
        <f>Table2114[[#This Row],[DIFFENCE_ORIGINAL]]^2</f>
        <v>1.3392540449397397</v>
      </c>
      <c r="M181">
        <f t="shared" si="1"/>
        <v>0</v>
      </c>
    </row>
    <row r="182" spans="1:13" x14ac:dyDescent="0.2">
      <c r="A182" s="2" t="s">
        <v>157</v>
      </c>
      <c r="B182" t="s">
        <v>71</v>
      </c>
      <c r="C182" s="3" t="s">
        <v>135</v>
      </c>
      <c r="D182" t="s">
        <v>144</v>
      </c>
      <c r="E182">
        <v>1.6858166472765093</v>
      </c>
      <c r="F182" t="s">
        <v>47</v>
      </c>
      <c r="G182" t="s">
        <v>47</v>
      </c>
      <c r="H182" t="s">
        <v>47</v>
      </c>
      <c r="I182" t="s">
        <v>47</v>
      </c>
      <c r="J182" s="4">
        <v>13.081946325000867</v>
      </c>
      <c r="K182">
        <f>Table2114[[#This Row],[VALUE_ORIGINAL]]-Table2114[[#This Row],[ESTIMATE_VALUE]]</f>
        <v>11.396129677724359</v>
      </c>
      <c r="L182">
        <f>Table2114[[#This Row],[DIFFENCE_ORIGINAL]]^2</f>
        <v>129.87177163150989</v>
      </c>
      <c r="M182">
        <f t="shared" si="1"/>
        <v>0</v>
      </c>
    </row>
    <row r="183" spans="1:13" x14ac:dyDescent="0.2">
      <c r="A183" s="2" t="s">
        <v>157</v>
      </c>
      <c r="B183" t="s">
        <v>71</v>
      </c>
      <c r="C183" s="3" t="s">
        <v>135</v>
      </c>
      <c r="D183" t="s">
        <v>145</v>
      </c>
      <c r="E183">
        <v>13.541502810228764</v>
      </c>
      <c r="F183" t="s">
        <v>47</v>
      </c>
      <c r="G183" t="s">
        <v>47</v>
      </c>
      <c r="H183" t="s">
        <v>47</v>
      </c>
      <c r="I183" t="s">
        <v>47</v>
      </c>
      <c r="J183" s="4">
        <v>6.5611823110585501</v>
      </c>
      <c r="K183">
        <f>Table2114[[#This Row],[VALUE_ORIGINAL]]-Table2114[[#This Row],[ESTIMATE_VALUE]]</f>
        <v>-6.9803204991702135</v>
      </c>
      <c r="L183">
        <f>Table2114[[#This Row],[DIFFENCE_ORIGINAL]]^2</f>
        <v>48.724874271135896</v>
      </c>
      <c r="M183">
        <f t="shared" si="1"/>
        <v>0</v>
      </c>
    </row>
    <row r="184" spans="1:13" x14ac:dyDescent="0.2">
      <c r="A184" s="2" t="s">
        <v>157</v>
      </c>
      <c r="B184" t="s">
        <v>71</v>
      </c>
      <c r="C184" s="3" t="s">
        <v>146</v>
      </c>
      <c r="D184" t="s">
        <v>15</v>
      </c>
      <c r="E184">
        <v>88.257988905004538</v>
      </c>
      <c r="F184">
        <v>0.80897624256080802</v>
      </c>
      <c r="G184">
        <v>86.672424605236799</v>
      </c>
      <c r="H184">
        <v>89.843553204772206</v>
      </c>
      <c r="I184">
        <v>109.09836934843</v>
      </c>
      <c r="J184" s="4">
        <v>86.576578452404746</v>
      </c>
      <c r="K184">
        <f>Table2114[[#This Row],[VALUE_ORIGINAL]]-Table2114[[#This Row],[ESTIMATE_VALUE]]</f>
        <v>-1.6814104525997919</v>
      </c>
      <c r="L184">
        <f>Table2114[[#This Row],[DIFFENCE_ORIGINAL]]^2</f>
        <v>2.8271411101118371</v>
      </c>
      <c r="M184">
        <f t="shared" si="1"/>
        <v>3.1711285995354075</v>
      </c>
    </row>
    <row r="185" spans="1:13" x14ac:dyDescent="0.2">
      <c r="A185" s="2" t="s">
        <v>157</v>
      </c>
      <c r="B185" t="s">
        <v>71</v>
      </c>
      <c r="C185" s="3" t="s">
        <v>146</v>
      </c>
      <c r="D185" t="s">
        <v>136</v>
      </c>
      <c r="E185">
        <v>0.27294653597553864</v>
      </c>
      <c r="F185">
        <v>0.49759186605607297</v>
      </c>
      <c r="G185">
        <v>-0.70231560049444197</v>
      </c>
      <c r="H185">
        <v>1.2482086724455199</v>
      </c>
      <c r="I185">
        <v>0.54853496328008799</v>
      </c>
      <c r="J185" s="4">
        <v>-2.4540131232701703</v>
      </c>
      <c r="K185">
        <f>Table2114[[#This Row],[VALUE_ORIGINAL]]-Table2114[[#This Row],[ESTIMATE_VALUE]]</f>
        <v>-2.726959659245709</v>
      </c>
      <c r="L185">
        <f>Table2114[[#This Row],[DIFFENCE_ORIGINAL]]^2</f>
        <v>7.4363089831534737</v>
      </c>
      <c r="M185">
        <f t="shared" si="1"/>
        <v>0</v>
      </c>
    </row>
    <row r="186" spans="1:13" x14ac:dyDescent="0.2">
      <c r="A186" s="2" t="s">
        <v>157</v>
      </c>
      <c r="B186" t="s">
        <v>71</v>
      </c>
      <c r="C186" s="3" t="s">
        <v>146</v>
      </c>
      <c r="D186" t="s">
        <v>147</v>
      </c>
      <c r="E186">
        <v>0.37097259506708907</v>
      </c>
      <c r="F186">
        <v>0.55151043920496801</v>
      </c>
      <c r="G186">
        <v>-0.70996800287251505</v>
      </c>
      <c r="H186">
        <v>1.45191319300669</v>
      </c>
      <c r="I186">
        <v>0.67264836473787404</v>
      </c>
      <c r="J186" s="4">
        <v>1.8341868013663891</v>
      </c>
      <c r="K186">
        <f>Table2114[[#This Row],[VALUE_ORIGINAL]]-Table2114[[#This Row],[ESTIMATE_VALUE]]</f>
        <v>1.4632142062993001</v>
      </c>
      <c r="L186">
        <f>Table2114[[#This Row],[DIFFENCE_ORIGINAL]]^2</f>
        <v>2.1409958135160907</v>
      </c>
      <c r="M186">
        <f t="shared" si="1"/>
        <v>0.15264435849183999</v>
      </c>
    </row>
    <row r="187" spans="1:13" x14ac:dyDescent="0.2">
      <c r="A187" s="2" t="s">
        <v>157</v>
      </c>
      <c r="B187" t="s">
        <v>71</v>
      </c>
      <c r="C187" s="3" t="s">
        <v>146</v>
      </c>
      <c r="D187" t="s">
        <v>137</v>
      </c>
      <c r="E187">
        <v>2.0895299262983249</v>
      </c>
      <c r="F187">
        <v>1.0836315370313301</v>
      </c>
      <c r="G187">
        <v>-3.4348858794881899E-2</v>
      </c>
      <c r="H187">
        <v>4.2134087113915299</v>
      </c>
      <c r="I187">
        <v>1.92826607097712</v>
      </c>
      <c r="J187" s="4">
        <v>-0.5867196339304489</v>
      </c>
      <c r="K187">
        <f>Table2114[[#This Row],[VALUE_ORIGINAL]]-Table2114[[#This Row],[ESTIMATE_VALUE]]</f>
        <v>-2.6762495602287739</v>
      </c>
      <c r="L187">
        <f>Table2114[[#This Row],[DIFFENCE_ORIGINAL]]^2</f>
        <v>7.1623117086247055</v>
      </c>
      <c r="M187">
        <f t="shared" si="1"/>
        <v>3.6126212585385318</v>
      </c>
    </row>
    <row r="188" spans="1:13" x14ac:dyDescent="0.2">
      <c r="A188" s="2" t="s">
        <v>157</v>
      </c>
      <c r="B188" t="s">
        <v>71</v>
      </c>
      <c r="C188" s="3" t="s">
        <v>146</v>
      </c>
      <c r="D188" t="s">
        <v>138</v>
      </c>
      <c r="E188">
        <v>-0.13550544212713056</v>
      </c>
      <c r="F188">
        <v>0.68173406934356895</v>
      </c>
      <c r="G188">
        <v>-1.4716796650744499</v>
      </c>
      <c r="H188">
        <v>1.2006687808201899</v>
      </c>
      <c r="I188">
        <v>-0.19876583585973101</v>
      </c>
      <c r="J188" s="4">
        <v>-1.3387481462005686</v>
      </c>
      <c r="K188">
        <f>Table2114[[#This Row],[VALUE_ORIGINAL]]-Table2114[[#This Row],[ESTIMATE_VALUE]]</f>
        <v>-1.2032427040734381</v>
      </c>
      <c r="L188">
        <f>Table2114[[#This Row],[DIFFENCE_ORIGINAL]]^2</f>
        <v>1.4477930049059595</v>
      </c>
      <c r="M188">
        <f t="shared" si="1"/>
        <v>0.74265601576106188</v>
      </c>
    </row>
    <row r="189" spans="1:13" x14ac:dyDescent="0.2">
      <c r="A189" s="2" t="s">
        <v>157</v>
      </c>
      <c r="B189" t="s">
        <v>71</v>
      </c>
      <c r="C189" s="3" t="s">
        <v>146</v>
      </c>
      <c r="D189" t="s">
        <v>148</v>
      </c>
      <c r="E189">
        <v>-1.4879727021844218</v>
      </c>
      <c r="F189">
        <v>0.77306819935724602</v>
      </c>
      <c r="G189">
        <v>-3.0031585305178501</v>
      </c>
      <c r="H189">
        <v>2.72131261490118E-2</v>
      </c>
      <c r="I189">
        <v>-1.92476252861205</v>
      </c>
      <c r="J189" s="4">
        <v>0.63915209687677155</v>
      </c>
      <c r="K189">
        <f>Table2114[[#This Row],[VALUE_ORIGINAL]]-Table2114[[#This Row],[ESTIMATE_VALUE]]</f>
        <v>2.1271247990611934</v>
      </c>
      <c r="L189">
        <f>Table2114[[#This Row],[DIFFENCE_ORIGINAL]]^2</f>
        <v>4.5246599107811223</v>
      </c>
      <c r="M189">
        <f t="shared" si="1"/>
        <v>7.2220674809203703E-2</v>
      </c>
    </row>
    <row r="190" spans="1:13" x14ac:dyDescent="0.2">
      <c r="A190" s="2" t="s">
        <v>157</v>
      </c>
      <c r="B190" t="s">
        <v>71</v>
      </c>
      <c r="C190" s="3" t="s">
        <v>146</v>
      </c>
      <c r="D190" t="s">
        <v>139</v>
      </c>
      <c r="E190">
        <v>2.2640586062373438</v>
      </c>
      <c r="F190" t="s">
        <v>47</v>
      </c>
      <c r="G190" t="s">
        <v>47</v>
      </c>
      <c r="H190" t="s">
        <v>47</v>
      </c>
      <c r="I190" t="s">
        <v>47</v>
      </c>
      <c r="J190" s="4">
        <v>11.064968719858522</v>
      </c>
      <c r="K190">
        <f>Table2114[[#This Row],[VALUE_ORIGINAL]]-Table2114[[#This Row],[ESTIMATE_VALUE]]</f>
        <v>8.8009101136211783</v>
      </c>
      <c r="L190">
        <f>Table2114[[#This Row],[DIFFENCE_ORIGINAL]]^2</f>
        <v>77.456018828039547</v>
      </c>
      <c r="M190">
        <f t="shared" si="1"/>
        <v>0</v>
      </c>
    </row>
    <row r="191" spans="1:13" x14ac:dyDescent="0.2">
      <c r="A191" s="2" t="s">
        <v>157</v>
      </c>
      <c r="B191" t="s">
        <v>71</v>
      </c>
      <c r="C191" s="3" t="s">
        <v>146</v>
      </c>
      <c r="D191" t="s">
        <v>141</v>
      </c>
      <c r="E191">
        <v>-0.70021295976912989</v>
      </c>
      <c r="F191" t="s">
        <v>47</v>
      </c>
      <c r="G191" t="s">
        <v>47</v>
      </c>
      <c r="H191" t="s">
        <v>47</v>
      </c>
      <c r="I191" t="s">
        <v>47</v>
      </c>
      <c r="J191" s="4">
        <v>-0.57537740622005218</v>
      </c>
      <c r="K191">
        <f>Table2114[[#This Row],[VALUE_ORIGINAL]]-Table2114[[#This Row],[ESTIMATE_VALUE]]</f>
        <v>0.12483555354907772</v>
      </c>
      <c r="L191">
        <f>Table2114[[#This Row],[DIFFENCE_ORIGINAL]]^2</f>
        <v>1.558391542990465E-2</v>
      </c>
      <c r="M191">
        <f t="shared" si="1"/>
        <v>0</v>
      </c>
    </row>
    <row r="192" spans="1:13" x14ac:dyDescent="0.2">
      <c r="A192" s="2" t="s">
        <v>157</v>
      </c>
      <c r="B192" t="s">
        <v>71</v>
      </c>
      <c r="C192" s="3" t="s">
        <v>146</v>
      </c>
      <c r="D192" t="s">
        <v>149</v>
      </c>
      <c r="E192">
        <v>0.30830545695730549</v>
      </c>
      <c r="F192" t="s">
        <v>47</v>
      </c>
      <c r="G192" t="s">
        <v>47</v>
      </c>
      <c r="H192" t="s">
        <v>47</v>
      </c>
      <c r="I192" t="s">
        <v>47</v>
      </c>
      <c r="J192" s="4">
        <v>0.19483870136298537</v>
      </c>
      <c r="K192">
        <f>Table2114[[#This Row],[VALUE_ORIGINAL]]-Table2114[[#This Row],[ESTIMATE_VALUE]]</f>
        <v>-0.11346675559432012</v>
      </c>
      <c r="L192">
        <f>Table2114[[#This Row],[DIFFENCE_ORIGINAL]]^2</f>
        <v>1.2874704625101176E-2</v>
      </c>
      <c r="M192">
        <f t="shared" si="1"/>
        <v>0</v>
      </c>
    </row>
    <row r="193" spans="1:13" x14ac:dyDescent="0.2">
      <c r="A193" s="2" t="s">
        <v>157</v>
      </c>
      <c r="B193" t="s">
        <v>71</v>
      </c>
      <c r="C193" s="3" t="s">
        <v>146</v>
      </c>
      <c r="D193" t="s">
        <v>150</v>
      </c>
      <c r="E193">
        <v>0.4099692597538781</v>
      </c>
      <c r="F193" t="s">
        <v>47</v>
      </c>
      <c r="G193" t="s">
        <v>47</v>
      </c>
      <c r="H193" t="s">
        <v>47</v>
      </c>
      <c r="I193" t="s">
        <v>47</v>
      </c>
      <c r="J193" s="4">
        <v>-0.18356475677620857</v>
      </c>
      <c r="K193">
        <f>Table2114[[#This Row],[VALUE_ORIGINAL]]-Table2114[[#This Row],[ESTIMATE_VALUE]]</f>
        <v>-0.59353401653008664</v>
      </c>
      <c r="L193">
        <f>Table2114[[#This Row],[DIFFENCE_ORIGINAL]]^2</f>
        <v>0.35228262877833716</v>
      </c>
      <c r="M193">
        <f t="shared" si="1"/>
        <v>0</v>
      </c>
    </row>
    <row r="194" spans="1:13" x14ac:dyDescent="0.2">
      <c r="A194" s="2" t="s">
        <v>157</v>
      </c>
      <c r="B194" t="s">
        <v>71</v>
      </c>
      <c r="C194" s="3" t="s">
        <v>146</v>
      </c>
      <c r="D194" t="s">
        <v>144</v>
      </c>
      <c r="E194">
        <v>2.1741614484673581</v>
      </c>
      <c r="F194" t="s">
        <v>47</v>
      </c>
      <c r="G194" t="s">
        <v>47</v>
      </c>
      <c r="H194" t="s">
        <v>47</v>
      </c>
      <c r="I194" t="s">
        <v>47</v>
      </c>
      <c r="J194" s="4">
        <v>13.110967804410883</v>
      </c>
      <c r="K194">
        <f>Table2114[[#This Row],[VALUE_ORIGINAL]]-Table2114[[#This Row],[ESTIMATE_VALUE]]</f>
        <v>10.936806355943524</v>
      </c>
      <c r="L194">
        <f>Table2114[[#This Row],[DIFFENCE_ORIGINAL]]^2</f>
        <v>119.61373326740667</v>
      </c>
      <c r="M194">
        <f t="shared" si="1"/>
        <v>0</v>
      </c>
    </row>
    <row r="195" spans="1:13" x14ac:dyDescent="0.2">
      <c r="A195" s="2" t="s">
        <v>157</v>
      </c>
      <c r="B195" t="s">
        <v>71</v>
      </c>
      <c r="C195" s="3" t="s">
        <v>146</v>
      </c>
      <c r="D195" t="s">
        <v>151</v>
      </c>
      <c r="E195">
        <v>-0.8950129029411652</v>
      </c>
      <c r="F195" t="s">
        <v>47</v>
      </c>
      <c r="G195" t="s">
        <v>47</v>
      </c>
      <c r="H195" t="s">
        <v>47</v>
      </c>
      <c r="I195" t="s">
        <v>47</v>
      </c>
      <c r="J195" s="4">
        <v>0.2940251099326438</v>
      </c>
      <c r="K195">
        <f>Table2114[[#This Row],[VALUE_ORIGINAL]]-Table2114[[#This Row],[ESTIMATE_VALUE]]</f>
        <v>1.1890380128738089</v>
      </c>
      <c r="L195">
        <f>Table2114[[#This Row],[DIFFENCE_ORIGINAL]]^2</f>
        <v>1.4138113960588963</v>
      </c>
      <c r="M195">
        <f t="shared" si="1"/>
        <v>0</v>
      </c>
    </row>
    <row r="196" spans="1:13" x14ac:dyDescent="0.2">
      <c r="A196" s="2" t="s">
        <v>157</v>
      </c>
      <c r="B196" t="s">
        <v>71</v>
      </c>
      <c r="C196" s="3" t="s">
        <v>146</v>
      </c>
      <c r="D196" t="s">
        <v>152</v>
      </c>
      <c r="E196">
        <v>-0.9259934838071231</v>
      </c>
      <c r="F196" t="s">
        <v>47</v>
      </c>
      <c r="G196" t="s">
        <v>47</v>
      </c>
      <c r="H196" t="s">
        <v>47</v>
      </c>
      <c r="I196" t="s">
        <v>47</v>
      </c>
      <c r="J196" s="4">
        <v>4.0882182495466123E-2</v>
      </c>
      <c r="K196">
        <f>Table2114[[#This Row],[VALUE_ORIGINAL]]-Table2114[[#This Row],[ESTIMATE_VALUE]]</f>
        <v>0.96687566630258925</v>
      </c>
      <c r="L196">
        <f>Table2114[[#This Row],[DIFFENCE_ORIGINAL]]^2</f>
        <v>0.93484855408807588</v>
      </c>
      <c r="M196">
        <f t="shared" si="1"/>
        <v>0</v>
      </c>
    </row>
    <row r="197" spans="1:13" x14ac:dyDescent="0.2">
      <c r="A197" s="2" t="s">
        <v>157</v>
      </c>
      <c r="B197" t="s">
        <v>71</v>
      </c>
      <c r="C197" s="3" t="s">
        <v>146</v>
      </c>
      <c r="D197" t="s">
        <v>153</v>
      </c>
      <c r="E197">
        <v>0.71704124693840998</v>
      </c>
      <c r="F197" t="s">
        <v>47</v>
      </c>
      <c r="G197" t="s">
        <v>47</v>
      </c>
      <c r="H197" t="s">
        <v>47</v>
      </c>
      <c r="I197" t="s">
        <v>47</v>
      </c>
      <c r="J197" s="4">
        <v>2.6832943027713916</v>
      </c>
      <c r="K197">
        <f>Table2114[[#This Row],[VALUE_ORIGINAL]]-Table2114[[#This Row],[ESTIMATE_VALUE]]</f>
        <v>1.9662530558329816</v>
      </c>
      <c r="L197">
        <f>Table2114[[#This Row],[DIFFENCE_ORIGINAL]]^2</f>
        <v>3.8661510795725382</v>
      </c>
      <c r="M197">
        <f t="shared" si="1"/>
        <v>0</v>
      </c>
    </row>
    <row r="198" spans="1:13" x14ac:dyDescent="0.2">
      <c r="A198" s="2" t="s">
        <v>157</v>
      </c>
      <c r="B198" t="s">
        <v>71</v>
      </c>
      <c r="C198" s="3" t="s">
        <v>146</v>
      </c>
      <c r="D198" t="s">
        <v>154</v>
      </c>
      <c r="E198">
        <v>0.97652941710068419</v>
      </c>
      <c r="F198" t="s">
        <v>47</v>
      </c>
      <c r="G198" t="s">
        <v>47</v>
      </c>
      <c r="H198" t="s">
        <v>47</v>
      </c>
      <c r="I198" t="s">
        <v>47</v>
      </c>
      <c r="J198" s="4">
        <v>4.887768412291724E-3</v>
      </c>
      <c r="K198">
        <f>Table2114[[#This Row],[VALUE_ORIGINAL]]-Table2114[[#This Row],[ESTIMATE_VALUE]]</f>
        <v>-0.97164164868839242</v>
      </c>
      <c r="L198">
        <f>Table2114[[#This Row],[DIFFENCE_ORIGINAL]]^2</f>
        <v>0.94408749346589738</v>
      </c>
      <c r="M198">
        <f t="shared" si="1"/>
        <v>0</v>
      </c>
    </row>
    <row r="199" spans="1:13" x14ac:dyDescent="0.2">
      <c r="A199" s="2" t="s">
        <v>157</v>
      </c>
      <c r="B199" t="s">
        <v>71</v>
      </c>
      <c r="C199" s="3" t="s">
        <v>146</v>
      </c>
      <c r="D199" t="s">
        <v>155</v>
      </c>
      <c r="E199">
        <v>0.53915323804949677</v>
      </c>
      <c r="F199" t="s">
        <v>47</v>
      </c>
      <c r="G199" t="s">
        <v>47</v>
      </c>
      <c r="H199" t="s">
        <v>47</v>
      </c>
      <c r="I199" t="s">
        <v>47</v>
      </c>
      <c r="J199" s="4">
        <v>0.7403948526594446</v>
      </c>
      <c r="K199">
        <f>Table2114[[#This Row],[VALUE_ORIGINAL]]-Table2114[[#This Row],[ESTIMATE_VALUE]]</f>
        <v>0.20124161460994783</v>
      </c>
      <c r="L199">
        <f>Table2114[[#This Row],[DIFFENCE_ORIGINAL]]^2</f>
        <v>4.0498187450818769E-2</v>
      </c>
      <c r="M199">
        <f t="shared" si="1"/>
        <v>0</v>
      </c>
    </row>
    <row r="200" spans="1:13" x14ac:dyDescent="0.2">
      <c r="A200" s="2" t="s">
        <v>157</v>
      </c>
      <c r="B200" t="s">
        <v>71</v>
      </c>
      <c r="C200" s="3" t="s">
        <v>146</v>
      </c>
      <c r="D200" t="s">
        <v>145</v>
      </c>
      <c r="E200">
        <v>13.457172706264517</v>
      </c>
      <c r="F200" t="s">
        <v>47</v>
      </c>
      <c r="G200" t="s">
        <v>47</v>
      </c>
      <c r="H200" t="s">
        <v>47</v>
      </c>
      <c r="I200" t="s">
        <v>47</v>
      </c>
      <c r="J200" s="4">
        <v>6.2105687717512197</v>
      </c>
      <c r="K200">
        <f>Table2114[[#This Row],[VALUE_ORIGINAL]]-Table2114[[#This Row],[ESTIMATE_VALUE]]</f>
        <v>-7.2466039345132973</v>
      </c>
      <c r="L200">
        <f>Table2114[[#This Row],[DIFFENCE_ORIGINAL]]^2</f>
        <v>52.513268583703599</v>
      </c>
      <c r="M200">
        <f>MAX(0,MIN(H144,H200)-MAX(G144,G200))</f>
        <v>0</v>
      </c>
    </row>
    <row r="201" spans="1:13" x14ac:dyDescent="0.2">
      <c r="A201" s="2" t="s">
        <v>157</v>
      </c>
      <c r="B201" t="s">
        <v>92</v>
      </c>
      <c r="C201" s="3" t="s">
        <v>135</v>
      </c>
      <c r="D201" t="s">
        <v>15</v>
      </c>
      <c r="E201">
        <v>88.251747247747829</v>
      </c>
      <c r="F201">
        <v>0.81434065247410703</v>
      </c>
      <c r="G201">
        <v>86.655668897751696</v>
      </c>
      <c r="H201">
        <v>89.847825597743906</v>
      </c>
      <c r="I201">
        <v>108.372027086728</v>
      </c>
      <c r="J201" s="4">
        <v>88.409249609340392</v>
      </c>
      <c r="K201">
        <f>Table2114[[#This Row],[VALUE_ORIGINAL]]-Table2114[[#This Row],[ESTIMATE_VALUE]]</f>
        <v>0.15750236159256303</v>
      </c>
      <c r="L201">
        <f>Table2114[[#This Row],[DIFFENCE_ORIGINAL]]^2</f>
        <v>2.4806993907234474E-2</v>
      </c>
      <c r="M201">
        <f>MAX(0,MIN(H117,H201)-MAX(G117,G201))</f>
        <v>3.1921566999922106</v>
      </c>
    </row>
    <row r="202" spans="1:13" x14ac:dyDescent="0.2">
      <c r="A202" s="2" t="s">
        <v>157</v>
      </c>
      <c r="B202" t="s">
        <v>92</v>
      </c>
      <c r="C202" s="3" t="s">
        <v>135</v>
      </c>
      <c r="D202" t="s">
        <v>136</v>
      </c>
      <c r="E202">
        <v>-4.2803801434236215</v>
      </c>
      <c r="F202">
        <v>0.52394457500993497</v>
      </c>
      <c r="G202">
        <v>-5.3072926403382299</v>
      </c>
      <c r="H202">
        <v>-3.2534676465090002</v>
      </c>
      <c r="I202">
        <v>-8.1695285104201201</v>
      </c>
      <c r="J202" s="4">
        <v>-2.4597554013203977</v>
      </c>
      <c r="K202">
        <f>Table2114[[#This Row],[VALUE_ORIGINAL]]-Table2114[[#This Row],[ESTIMATE_VALUE]]</f>
        <v>1.8206247421032238</v>
      </c>
      <c r="L202">
        <f>Table2114[[#This Row],[DIFFENCE_ORIGINAL]]^2</f>
        <v>3.3146744515584303</v>
      </c>
      <c r="M202">
        <f t="shared" ref="M202:M235" si="2">MAX(0,MIN(H118,H202)-MAX(G118,G202))</f>
        <v>0.15184235474626995</v>
      </c>
    </row>
    <row r="203" spans="1:13" x14ac:dyDescent="0.2">
      <c r="A203" s="2" t="s">
        <v>157</v>
      </c>
      <c r="B203" t="s">
        <v>92</v>
      </c>
      <c r="C203" s="3" t="s">
        <v>135</v>
      </c>
      <c r="D203" t="s">
        <v>137</v>
      </c>
      <c r="E203">
        <v>0.76550647417843942</v>
      </c>
      <c r="F203">
        <v>0.89103220778636505</v>
      </c>
      <c r="G203">
        <v>-0.98088456214804598</v>
      </c>
      <c r="H203">
        <v>2.5118975105049199</v>
      </c>
      <c r="I203">
        <v>0.85912323649918798</v>
      </c>
      <c r="J203" s="4">
        <v>5.3503378777487717E-2</v>
      </c>
      <c r="K203">
        <f>Table2114[[#This Row],[VALUE_ORIGINAL]]-Table2114[[#This Row],[ESTIMATE_VALUE]]</f>
        <v>-0.71200309540095175</v>
      </c>
      <c r="L203">
        <f>Table2114[[#This Row],[DIFFENCE_ORIGINAL]]^2</f>
        <v>0.50694840786053674</v>
      </c>
      <c r="M203">
        <f t="shared" si="2"/>
        <v>3.4927820726529659</v>
      </c>
    </row>
    <row r="204" spans="1:13" x14ac:dyDescent="0.2">
      <c r="A204" s="2" t="s">
        <v>157</v>
      </c>
      <c r="B204" t="s">
        <v>92</v>
      </c>
      <c r="C204" s="3" t="s">
        <v>135</v>
      </c>
      <c r="D204" t="s">
        <v>138</v>
      </c>
      <c r="E204">
        <v>9.1178109851214786E-2</v>
      </c>
      <c r="F204">
        <v>0.73639953740525799</v>
      </c>
      <c r="G204">
        <v>-1.35213846169504</v>
      </c>
      <c r="H204">
        <v>1.53449468139747</v>
      </c>
      <c r="I204">
        <v>0.123816087897726</v>
      </c>
      <c r="J204" s="4">
        <v>-1.338248721415485</v>
      </c>
      <c r="K204">
        <f>Table2114[[#This Row],[VALUE_ORIGINAL]]-Table2114[[#This Row],[ESTIMATE_VALUE]]</f>
        <v>-1.4294268312666998</v>
      </c>
      <c r="L204">
        <f>Table2114[[#This Row],[DIFFENCE_ORIGINAL]]^2</f>
        <v>2.043261065945158</v>
      </c>
      <c r="M204">
        <f t="shared" si="2"/>
        <v>0.65800587284251</v>
      </c>
    </row>
    <row r="205" spans="1:13" x14ac:dyDescent="0.2">
      <c r="A205" s="2" t="s">
        <v>157</v>
      </c>
      <c r="B205" t="s">
        <v>92</v>
      </c>
      <c r="C205" s="3" t="s">
        <v>135</v>
      </c>
      <c r="D205" t="s">
        <v>139</v>
      </c>
      <c r="E205">
        <v>3.5272361806103119</v>
      </c>
      <c r="F205" t="s">
        <v>47</v>
      </c>
      <c r="G205" t="s">
        <v>47</v>
      </c>
      <c r="H205" t="s">
        <v>47</v>
      </c>
      <c r="I205" t="s">
        <v>47</v>
      </c>
      <c r="J205" s="4">
        <v>11.046547241687691</v>
      </c>
      <c r="K205">
        <f>Table2114[[#This Row],[VALUE_ORIGINAL]]-Table2114[[#This Row],[ESTIMATE_VALUE]]</f>
        <v>7.5193110610773788</v>
      </c>
      <c r="L205">
        <f>Table2114[[#This Row],[DIFFENCE_ORIGINAL]]^2</f>
        <v>56.540038833240615</v>
      </c>
      <c r="M205">
        <f t="shared" si="2"/>
        <v>0</v>
      </c>
    </row>
    <row r="206" spans="1:13" x14ac:dyDescent="0.2">
      <c r="A206" s="2" t="s">
        <v>157</v>
      </c>
      <c r="B206" t="s">
        <v>92</v>
      </c>
      <c r="C206" s="3" t="s">
        <v>135</v>
      </c>
      <c r="D206" t="s">
        <v>140</v>
      </c>
      <c r="E206">
        <v>9.2633583007225517E-2</v>
      </c>
      <c r="F206" t="s">
        <v>47</v>
      </c>
      <c r="G206" t="s">
        <v>47</v>
      </c>
      <c r="H206" t="s">
        <v>47</v>
      </c>
      <c r="I206" t="s">
        <v>47</v>
      </c>
      <c r="J206" s="4">
        <v>-0.24284115834783762</v>
      </c>
      <c r="K206">
        <f>Table2114[[#This Row],[VALUE_ORIGINAL]]-Table2114[[#This Row],[ESTIMATE_VALUE]]</f>
        <v>-0.33547474135506317</v>
      </c>
      <c r="L206">
        <f>Table2114[[#This Row],[DIFFENCE_ORIGINAL]]^2</f>
        <v>0.11254330208724653</v>
      </c>
      <c r="M206">
        <f t="shared" si="2"/>
        <v>0</v>
      </c>
    </row>
    <row r="207" spans="1:13" x14ac:dyDescent="0.2">
      <c r="A207" s="2" t="s">
        <v>157</v>
      </c>
      <c r="B207" t="s">
        <v>92</v>
      </c>
      <c r="C207" s="3" t="s">
        <v>135</v>
      </c>
      <c r="D207" t="s">
        <v>141</v>
      </c>
      <c r="E207">
        <v>-0.62107001043269194</v>
      </c>
      <c r="F207" t="s">
        <v>47</v>
      </c>
      <c r="G207" t="s">
        <v>47</v>
      </c>
      <c r="H207" t="s">
        <v>47</v>
      </c>
      <c r="I207" t="s">
        <v>47</v>
      </c>
      <c r="J207" s="4">
        <v>-0.70377867037408237</v>
      </c>
      <c r="K207">
        <f>Table2114[[#This Row],[VALUE_ORIGINAL]]-Table2114[[#This Row],[ESTIMATE_VALUE]]</f>
        <v>-8.2708659941390428E-2</v>
      </c>
      <c r="L207">
        <f>Table2114[[#This Row],[DIFFENCE_ORIGINAL]]^2</f>
        <v>6.8407224293005617E-3</v>
      </c>
      <c r="M207">
        <f t="shared" si="2"/>
        <v>0</v>
      </c>
    </row>
    <row r="208" spans="1:13" x14ac:dyDescent="0.2">
      <c r="A208" s="2" t="s">
        <v>157</v>
      </c>
      <c r="B208" t="s">
        <v>92</v>
      </c>
      <c r="C208" s="3" t="s">
        <v>135</v>
      </c>
      <c r="D208" t="s">
        <v>142</v>
      </c>
      <c r="E208">
        <v>5.2811047463620975E-2</v>
      </c>
      <c r="F208" t="s">
        <v>47</v>
      </c>
      <c r="G208" t="s">
        <v>47</v>
      </c>
      <c r="H208" t="s">
        <v>47</v>
      </c>
      <c r="I208" t="s">
        <v>47</v>
      </c>
      <c r="J208" s="4">
        <v>0.2319853453200553</v>
      </c>
      <c r="K208">
        <f>Table2114[[#This Row],[VALUE_ORIGINAL]]-Table2114[[#This Row],[ESTIMATE_VALUE]]</f>
        <v>0.17917429785643432</v>
      </c>
      <c r="L208">
        <f>Table2114[[#This Row],[DIFFENCE_ORIGINAL]]^2</f>
        <v>3.2103429012346245E-2</v>
      </c>
      <c r="M208">
        <f t="shared" si="2"/>
        <v>0</v>
      </c>
    </row>
    <row r="209" spans="1:13" x14ac:dyDescent="0.2">
      <c r="A209" s="2" t="s">
        <v>157</v>
      </c>
      <c r="B209" t="s">
        <v>92</v>
      </c>
      <c r="C209" s="3" t="s">
        <v>135</v>
      </c>
      <c r="D209" t="s">
        <v>143</v>
      </c>
      <c r="E209">
        <v>-0.77007732768937054</v>
      </c>
      <c r="F209" t="s">
        <v>47</v>
      </c>
      <c r="G209" t="s">
        <v>47</v>
      </c>
      <c r="H209" t="s">
        <v>47</v>
      </c>
      <c r="I209" t="s">
        <v>47</v>
      </c>
      <c r="J209" s="4">
        <v>0.295957502290282</v>
      </c>
      <c r="K209">
        <f>Table2114[[#This Row],[VALUE_ORIGINAL]]-Table2114[[#This Row],[ESTIMATE_VALUE]]</f>
        <v>1.0660348299796525</v>
      </c>
      <c r="L209">
        <f>Table2114[[#This Row],[DIFFENCE_ORIGINAL]]^2</f>
        <v>1.1364302587297466</v>
      </c>
      <c r="M209">
        <f t="shared" si="2"/>
        <v>0</v>
      </c>
    </row>
    <row r="210" spans="1:13" x14ac:dyDescent="0.2">
      <c r="A210" s="2" t="s">
        <v>157</v>
      </c>
      <c r="B210" t="s">
        <v>92</v>
      </c>
      <c r="C210" s="3" t="s">
        <v>135</v>
      </c>
      <c r="D210" t="s">
        <v>144</v>
      </c>
      <c r="E210">
        <v>2.9958339645343206</v>
      </c>
      <c r="F210" t="s">
        <v>47</v>
      </c>
      <c r="G210" t="s">
        <v>47</v>
      </c>
      <c r="H210" t="s">
        <v>47</v>
      </c>
      <c r="I210" t="s">
        <v>47</v>
      </c>
      <c r="J210" s="4">
        <v>13.081946325000867</v>
      </c>
      <c r="K210">
        <f>Table2114[[#This Row],[VALUE_ORIGINAL]]-Table2114[[#This Row],[ESTIMATE_VALUE]]</f>
        <v>10.086112360466547</v>
      </c>
      <c r="L210">
        <f>Table2114[[#This Row],[DIFFENCE_ORIGINAL]]^2</f>
        <v>101.72966254795607</v>
      </c>
      <c r="M210">
        <f t="shared" si="2"/>
        <v>0</v>
      </c>
    </row>
    <row r="211" spans="1:13" x14ac:dyDescent="0.2">
      <c r="A211" s="2" t="s">
        <v>157</v>
      </c>
      <c r="B211" t="s">
        <v>92</v>
      </c>
      <c r="C211" s="3" t="s">
        <v>135</v>
      </c>
      <c r="D211" t="s">
        <v>145</v>
      </c>
      <c r="E211">
        <v>14.539088430935518</v>
      </c>
      <c r="F211" t="s">
        <v>47</v>
      </c>
      <c r="G211" t="s">
        <v>47</v>
      </c>
      <c r="H211" t="s">
        <v>47</v>
      </c>
      <c r="I211" t="s">
        <v>47</v>
      </c>
      <c r="J211" s="4">
        <v>6.5611823110585501</v>
      </c>
      <c r="K211">
        <f>Table2114[[#This Row],[VALUE_ORIGINAL]]-Table2114[[#This Row],[ESTIMATE_VALUE]]</f>
        <v>-7.9779061198769678</v>
      </c>
      <c r="L211">
        <f>Table2114[[#This Row],[DIFFENCE_ORIGINAL]]^2</f>
        <v>63.646986057570373</v>
      </c>
      <c r="M211">
        <f t="shared" si="2"/>
        <v>0</v>
      </c>
    </row>
    <row r="212" spans="1:13" x14ac:dyDescent="0.2">
      <c r="A212" s="2" t="s">
        <v>157</v>
      </c>
      <c r="B212" t="s">
        <v>92</v>
      </c>
      <c r="C212" s="3" t="s">
        <v>146</v>
      </c>
      <c r="D212" t="s">
        <v>15</v>
      </c>
      <c r="E212">
        <v>87.905315195518241</v>
      </c>
      <c r="F212">
        <v>0.98119485197102196</v>
      </c>
      <c r="G212">
        <v>85.982208623838901</v>
      </c>
      <c r="H212">
        <v>89.828421767197497</v>
      </c>
      <c r="I212">
        <v>89.590069718501098</v>
      </c>
      <c r="J212" s="4">
        <v>86.576578452404746</v>
      </c>
      <c r="K212">
        <f>Table2114[[#This Row],[VALUE_ORIGINAL]]-Table2114[[#This Row],[ESTIMATE_VALUE]]</f>
        <v>-1.3287367431134953</v>
      </c>
      <c r="L212">
        <f>Table2114[[#This Row],[DIFFENCE_ORIGINAL]]^2</f>
        <v>1.7655413324998588</v>
      </c>
      <c r="M212">
        <f t="shared" si="2"/>
        <v>3.8462131433585967</v>
      </c>
    </row>
    <row r="213" spans="1:13" x14ac:dyDescent="0.2">
      <c r="A213" s="2" t="s">
        <v>157</v>
      </c>
      <c r="B213" t="s">
        <v>92</v>
      </c>
      <c r="C213" s="3" t="s">
        <v>146</v>
      </c>
      <c r="D213" t="s">
        <v>136</v>
      </c>
      <c r="E213">
        <v>-4.3154643083453834</v>
      </c>
      <c r="F213">
        <v>0.52681355200177404</v>
      </c>
      <c r="G213">
        <v>-5.3479998968364804</v>
      </c>
      <c r="H213">
        <v>-3.2829287198542798</v>
      </c>
      <c r="I213">
        <v>-8.1916349568980795</v>
      </c>
      <c r="J213" s="4">
        <v>-2.4540131232701703</v>
      </c>
      <c r="K213">
        <f>Table2114[[#This Row],[VALUE_ORIGINAL]]-Table2114[[#This Row],[ESTIMATE_VALUE]]</f>
        <v>1.8614511850752131</v>
      </c>
      <c r="L213">
        <f>Table2114[[#This Row],[DIFFENCE_ORIGINAL]]^2</f>
        <v>3.4650005144179152</v>
      </c>
      <c r="M213">
        <f t="shared" si="2"/>
        <v>0.10762592161935025</v>
      </c>
    </row>
    <row r="214" spans="1:13" x14ac:dyDescent="0.2">
      <c r="A214" s="2" t="s">
        <v>157</v>
      </c>
      <c r="B214" t="s">
        <v>92</v>
      </c>
      <c r="C214" s="3" t="s">
        <v>146</v>
      </c>
      <c r="D214" t="s">
        <v>147</v>
      </c>
      <c r="E214">
        <v>0.35271795354608537</v>
      </c>
      <c r="F214">
        <v>0.572265530320756</v>
      </c>
      <c r="G214">
        <v>-0.76890187547631095</v>
      </c>
      <c r="H214">
        <v>1.47433778256848</v>
      </c>
      <c r="I214">
        <v>0.616353659023261</v>
      </c>
      <c r="J214" s="4">
        <v>1.8341868013663891</v>
      </c>
      <c r="K214">
        <f>Table2114[[#This Row],[VALUE_ORIGINAL]]-Table2114[[#This Row],[ESTIMATE_VALUE]]</f>
        <v>1.4814688478203037</v>
      </c>
      <c r="L214">
        <f>Table2114[[#This Row],[DIFFENCE_ORIGINAL]]^2</f>
        <v>2.1947499470620184</v>
      </c>
      <c r="M214">
        <f t="shared" si="2"/>
        <v>0.17506894805363005</v>
      </c>
    </row>
    <row r="215" spans="1:13" x14ac:dyDescent="0.2">
      <c r="A215" s="2" t="s">
        <v>157</v>
      </c>
      <c r="B215" t="s">
        <v>92</v>
      </c>
      <c r="C215" s="3" t="s">
        <v>146</v>
      </c>
      <c r="D215" t="s">
        <v>137</v>
      </c>
      <c r="E215">
        <v>0.76456458323283916</v>
      </c>
      <c r="F215">
        <v>1.1768627838729699</v>
      </c>
      <c r="G215">
        <v>-1.5420440879037201</v>
      </c>
      <c r="H215">
        <v>3.0711732543694001</v>
      </c>
      <c r="I215">
        <v>0.64966331989589399</v>
      </c>
      <c r="J215" s="4">
        <v>-0.5867196339304489</v>
      </c>
      <c r="K215">
        <f>Table2114[[#This Row],[VALUE_ORIGINAL]]-Table2114[[#This Row],[ESTIMATE_VALUE]]</f>
        <v>-1.3512842171632879</v>
      </c>
      <c r="L215">
        <f>Table2114[[#This Row],[DIFFENCE_ORIGINAL]]^2</f>
        <v>1.8259690355545999</v>
      </c>
      <c r="M215">
        <f t="shared" si="2"/>
        <v>4.6132173422731206</v>
      </c>
    </row>
    <row r="216" spans="1:13" x14ac:dyDescent="0.2">
      <c r="A216" s="2" t="s">
        <v>157</v>
      </c>
      <c r="B216" t="s">
        <v>92</v>
      </c>
      <c r="C216" s="3" t="s">
        <v>146</v>
      </c>
      <c r="D216" t="s">
        <v>138</v>
      </c>
      <c r="E216">
        <v>9.9421854351561478E-2</v>
      </c>
      <c r="F216">
        <v>0.73897364671651</v>
      </c>
      <c r="G216">
        <v>-1.3489398787370199</v>
      </c>
      <c r="H216">
        <v>1.54778358744014</v>
      </c>
      <c r="I216">
        <v>0.13454045999248199</v>
      </c>
      <c r="J216" s="4">
        <v>-1.3387481462005686</v>
      </c>
      <c r="K216">
        <f>Table2114[[#This Row],[VALUE_ORIGINAL]]-Table2114[[#This Row],[ESTIMATE_VALUE]]</f>
        <v>-1.4381700005521301</v>
      </c>
      <c r="L216">
        <f>Table2114[[#This Row],[DIFFENCE_ORIGINAL]]^2</f>
        <v>2.0683329504881138</v>
      </c>
      <c r="M216">
        <f t="shared" si="2"/>
        <v>0.61991622942363189</v>
      </c>
    </row>
    <row r="217" spans="1:13" x14ac:dyDescent="0.2">
      <c r="A217" s="2" t="s">
        <v>157</v>
      </c>
      <c r="B217" t="s">
        <v>92</v>
      </c>
      <c r="C217" s="3" t="s">
        <v>146</v>
      </c>
      <c r="D217" t="s">
        <v>148</v>
      </c>
      <c r="E217">
        <v>1.5322535402598448E-2</v>
      </c>
      <c r="F217">
        <v>0.79164238140599996</v>
      </c>
      <c r="G217">
        <v>-1.5362680207886801</v>
      </c>
      <c r="H217">
        <v>1.56691309159387</v>
      </c>
      <c r="I217">
        <v>1.9355375308968099E-2</v>
      </c>
      <c r="J217" s="4">
        <v>0.63915209687677155</v>
      </c>
      <c r="K217">
        <f>Table2114[[#This Row],[VALUE_ORIGINAL]]-Table2114[[#This Row],[ESTIMATE_VALUE]]</f>
        <v>0.62382956147417312</v>
      </c>
      <c r="L217">
        <f>Table2114[[#This Row],[DIFFENCE_ORIGINAL]]^2</f>
        <v>0.38916332176905916</v>
      </c>
      <c r="M217">
        <f t="shared" si="2"/>
        <v>1.3683192910739219</v>
      </c>
    </row>
    <row r="218" spans="1:13" x14ac:dyDescent="0.2">
      <c r="A218" s="2" t="s">
        <v>157</v>
      </c>
      <c r="B218" t="s">
        <v>92</v>
      </c>
      <c r="C218" s="3" t="s">
        <v>146</v>
      </c>
      <c r="D218" t="s">
        <v>139</v>
      </c>
      <c r="E218">
        <v>3.6148734815947527</v>
      </c>
      <c r="F218" t="s">
        <v>47</v>
      </c>
      <c r="G218" t="s">
        <v>47</v>
      </c>
      <c r="H218" t="s">
        <v>47</v>
      </c>
      <c r="I218" t="s">
        <v>47</v>
      </c>
      <c r="J218" s="4">
        <v>11.064968719858522</v>
      </c>
      <c r="K218">
        <f>Table2114[[#This Row],[VALUE_ORIGINAL]]-Table2114[[#This Row],[ESTIMATE_VALUE]]</f>
        <v>7.4500952382637688</v>
      </c>
      <c r="L218">
        <f>Table2114[[#This Row],[DIFFENCE_ORIGINAL]]^2</f>
        <v>55.503919059200484</v>
      </c>
      <c r="M218">
        <f t="shared" si="2"/>
        <v>0</v>
      </c>
    </row>
    <row r="219" spans="1:13" x14ac:dyDescent="0.2">
      <c r="A219" s="2" t="s">
        <v>157</v>
      </c>
      <c r="B219" t="s">
        <v>92</v>
      </c>
      <c r="C219" s="3" t="s">
        <v>146</v>
      </c>
      <c r="D219" t="s">
        <v>141</v>
      </c>
      <c r="E219">
        <v>-0.91775330819668233</v>
      </c>
      <c r="F219" t="s">
        <v>47</v>
      </c>
      <c r="G219" t="s">
        <v>47</v>
      </c>
      <c r="H219" t="s">
        <v>47</v>
      </c>
      <c r="I219" t="s">
        <v>47</v>
      </c>
      <c r="J219" s="4">
        <v>-0.57537740622005218</v>
      </c>
      <c r="K219">
        <f>Table2114[[#This Row],[VALUE_ORIGINAL]]-Table2114[[#This Row],[ESTIMATE_VALUE]]</f>
        <v>0.34237590197663015</v>
      </c>
      <c r="L219">
        <f>Table2114[[#This Row],[DIFFENCE_ORIGINAL]]^2</f>
        <v>0.11722125825431105</v>
      </c>
      <c r="M219">
        <f t="shared" si="2"/>
        <v>0</v>
      </c>
    </row>
    <row r="220" spans="1:13" x14ac:dyDescent="0.2">
      <c r="A220" s="2" t="s">
        <v>157</v>
      </c>
      <c r="B220" t="s">
        <v>92</v>
      </c>
      <c r="C220" s="3" t="s">
        <v>146</v>
      </c>
      <c r="D220" t="s">
        <v>149</v>
      </c>
      <c r="E220">
        <v>0.49986235837744264</v>
      </c>
      <c r="F220" t="s">
        <v>47</v>
      </c>
      <c r="G220" t="s">
        <v>47</v>
      </c>
      <c r="H220" t="s">
        <v>47</v>
      </c>
      <c r="I220" t="s">
        <v>47</v>
      </c>
      <c r="J220" s="4">
        <v>0.19483870136298537</v>
      </c>
      <c r="K220">
        <f>Table2114[[#This Row],[VALUE_ORIGINAL]]-Table2114[[#This Row],[ESTIMATE_VALUE]]</f>
        <v>-0.30502365701445727</v>
      </c>
      <c r="L220">
        <f>Table2114[[#This Row],[DIFFENCE_ORIGINAL]]^2</f>
        <v>9.3039431338473269E-2</v>
      </c>
      <c r="M220">
        <f t="shared" si="2"/>
        <v>0</v>
      </c>
    </row>
    <row r="221" spans="1:13" x14ac:dyDescent="0.2">
      <c r="A221" s="2" t="s">
        <v>157</v>
      </c>
      <c r="B221" t="s">
        <v>92</v>
      </c>
      <c r="C221" s="3" t="s">
        <v>146</v>
      </c>
      <c r="D221" t="s">
        <v>150</v>
      </c>
      <c r="E221">
        <v>5.1223176968734734E-2</v>
      </c>
      <c r="F221" t="s">
        <v>47</v>
      </c>
      <c r="G221" t="s">
        <v>47</v>
      </c>
      <c r="H221" t="s">
        <v>47</v>
      </c>
      <c r="I221" t="s">
        <v>47</v>
      </c>
      <c r="J221" s="4">
        <v>-0.18356475677620857</v>
      </c>
      <c r="K221">
        <f>Table2114[[#This Row],[VALUE_ORIGINAL]]-Table2114[[#This Row],[ESTIMATE_VALUE]]</f>
        <v>-0.23478793374494331</v>
      </c>
      <c r="L221">
        <f>Table2114[[#This Row],[DIFFENCE_ORIGINAL]]^2</f>
        <v>5.5125373832219889E-2</v>
      </c>
      <c r="M221">
        <f t="shared" si="2"/>
        <v>0</v>
      </c>
    </row>
    <row r="222" spans="1:13" x14ac:dyDescent="0.2">
      <c r="A222" s="2" t="s">
        <v>157</v>
      </c>
      <c r="B222" t="s">
        <v>92</v>
      </c>
      <c r="C222" s="3" t="s">
        <v>146</v>
      </c>
      <c r="D222" t="s">
        <v>144</v>
      </c>
      <c r="E222">
        <v>2.8359911220275142</v>
      </c>
      <c r="F222" t="s">
        <v>47</v>
      </c>
      <c r="G222" t="s">
        <v>47</v>
      </c>
      <c r="H222" t="s">
        <v>47</v>
      </c>
      <c r="I222" t="s">
        <v>47</v>
      </c>
      <c r="J222" s="4">
        <v>13.110967804410883</v>
      </c>
      <c r="K222">
        <f>Table2114[[#This Row],[VALUE_ORIGINAL]]-Table2114[[#This Row],[ESTIMATE_VALUE]]</f>
        <v>10.274976682383368</v>
      </c>
      <c r="L222">
        <f>Table2114[[#This Row],[DIFFENCE_ORIGINAL]]^2</f>
        <v>105.57514582352192</v>
      </c>
      <c r="M222">
        <f t="shared" si="2"/>
        <v>0</v>
      </c>
    </row>
    <row r="223" spans="1:13" x14ac:dyDescent="0.2">
      <c r="A223" s="2" t="s">
        <v>157</v>
      </c>
      <c r="B223" t="s">
        <v>92</v>
      </c>
      <c r="C223" s="3" t="s">
        <v>146</v>
      </c>
      <c r="D223" t="s">
        <v>151</v>
      </c>
      <c r="E223">
        <v>-0.80272468679613174</v>
      </c>
      <c r="F223" t="s">
        <v>47</v>
      </c>
      <c r="G223" t="s">
        <v>47</v>
      </c>
      <c r="H223" t="s">
        <v>47</v>
      </c>
      <c r="I223" t="s">
        <v>47</v>
      </c>
      <c r="J223" s="4">
        <v>0.2940251099326438</v>
      </c>
      <c r="K223">
        <f>Table2114[[#This Row],[VALUE_ORIGINAL]]-Table2114[[#This Row],[ESTIMATE_VALUE]]</f>
        <v>1.0967497967287756</v>
      </c>
      <c r="L223">
        <f>Table2114[[#This Row],[DIFFENCE_ORIGINAL]]^2</f>
        <v>1.2028601166246107</v>
      </c>
      <c r="M223">
        <f t="shared" si="2"/>
        <v>0</v>
      </c>
    </row>
    <row r="224" spans="1:13" x14ac:dyDescent="0.2">
      <c r="A224" s="2" t="s">
        <v>157</v>
      </c>
      <c r="B224" t="s">
        <v>92</v>
      </c>
      <c r="C224" s="3" t="s">
        <v>146</v>
      </c>
      <c r="D224" t="s">
        <v>152</v>
      </c>
      <c r="E224">
        <v>0.3227157919599245</v>
      </c>
      <c r="F224" t="s">
        <v>47</v>
      </c>
      <c r="G224" t="s">
        <v>47</v>
      </c>
      <c r="H224" t="s">
        <v>47</v>
      </c>
      <c r="I224" t="s">
        <v>47</v>
      </c>
      <c r="J224" s="4">
        <v>4.0882182495466123E-2</v>
      </c>
      <c r="K224">
        <f>Table2114[[#This Row],[VALUE_ORIGINAL]]-Table2114[[#This Row],[ESTIMATE_VALUE]]</f>
        <v>-0.2818336094644584</v>
      </c>
      <c r="L224">
        <f>Table2114[[#This Row],[DIFFENCE_ORIGINAL]]^2</f>
        <v>7.9430183423764858E-2</v>
      </c>
      <c r="M224">
        <f t="shared" si="2"/>
        <v>0</v>
      </c>
    </row>
    <row r="225" spans="1:13" x14ac:dyDescent="0.2">
      <c r="A225" s="2" t="s">
        <v>157</v>
      </c>
      <c r="B225" t="s">
        <v>92</v>
      </c>
      <c r="C225" s="3" t="s">
        <v>146</v>
      </c>
      <c r="D225" t="s">
        <v>153</v>
      </c>
      <c r="E225">
        <v>0.65950447338808038</v>
      </c>
      <c r="F225" t="s">
        <v>47</v>
      </c>
      <c r="G225" t="s">
        <v>47</v>
      </c>
      <c r="H225" t="s">
        <v>47</v>
      </c>
      <c r="I225" t="s">
        <v>47</v>
      </c>
      <c r="J225" s="4">
        <v>2.6832943027713916</v>
      </c>
      <c r="K225">
        <f>Table2114[[#This Row],[VALUE_ORIGINAL]]-Table2114[[#This Row],[ESTIMATE_VALUE]]</f>
        <v>2.0237898293833112</v>
      </c>
      <c r="L225">
        <f>Table2114[[#This Row],[DIFFENCE_ORIGINAL]]^2</f>
        <v>4.095725273515332</v>
      </c>
      <c r="M225">
        <f t="shared" si="2"/>
        <v>0</v>
      </c>
    </row>
    <row r="226" spans="1:13" x14ac:dyDescent="0.2">
      <c r="A226" s="2" t="s">
        <v>157</v>
      </c>
      <c r="B226" t="s">
        <v>92</v>
      </c>
      <c r="C226" s="3" t="s">
        <v>146</v>
      </c>
      <c r="D226" t="s">
        <v>154</v>
      </c>
      <c r="E226">
        <v>-0.78069222135325389</v>
      </c>
      <c r="F226" t="s">
        <v>47</v>
      </c>
      <c r="G226" t="s">
        <v>47</v>
      </c>
      <c r="H226" t="s">
        <v>47</v>
      </c>
      <c r="I226" t="s">
        <v>47</v>
      </c>
      <c r="J226" s="4">
        <v>4.887768412291724E-3</v>
      </c>
      <c r="K226">
        <f>Table2114[[#This Row],[VALUE_ORIGINAL]]-Table2114[[#This Row],[ESTIMATE_VALUE]]</f>
        <v>0.78557998976554566</v>
      </c>
      <c r="L226">
        <f>Table2114[[#This Row],[DIFFENCE_ORIGINAL]]^2</f>
        <v>0.61713592032003484</v>
      </c>
      <c r="M226">
        <f t="shared" si="2"/>
        <v>0</v>
      </c>
    </row>
    <row r="227" spans="1:13" x14ac:dyDescent="0.2">
      <c r="A227" s="2" t="s">
        <v>157</v>
      </c>
      <c r="B227" t="s">
        <v>92</v>
      </c>
      <c r="C227" s="3" t="s">
        <v>146</v>
      </c>
      <c r="D227" t="s">
        <v>155</v>
      </c>
      <c r="E227">
        <v>0.78954944684349559</v>
      </c>
      <c r="F227" t="s">
        <v>47</v>
      </c>
      <c r="G227" t="s">
        <v>47</v>
      </c>
      <c r="H227" t="s">
        <v>47</v>
      </c>
      <c r="I227" t="s">
        <v>47</v>
      </c>
      <c r="J227" s="4">
        <v>0.7403948526594446</v>
      </c>
      <c r="K227">
        <f>Table2114[[#This Row],[VALUE_ORIGINAL]]-Table2114[[#This Row],[ESTIMATE_VALUE]]</f>
        <v>-4.9154594184050993E-2</v>
      </c>
      <c r="L227">
        <f>Table2114[[#This Row],[DIFFENCE_ORIGINAL]]^2</f>
        <v>2.4161741293987397E-3</v>
      </c>
      <c r="M227">
        <f t="shared" si="2"/>
        <v>0</v>
      </c>
    </row>
    <row r="228" spans="1:13" x14ac:dyDescent="0.2">
      <c r="A228" s="2" t="s">
        <v>157</v>
      </c>
      <c r="B228" t="s">
        <v>92</v>
      </c>
      <c r="C228" s="3" t="s">
        <v>146</v>
      </c>
      <c r="D228" t="s">
        <v>145</v>
      </c>
      <c r="E228">
        <v>14.53648092443966</v>
      </c>
      <c r="F228" t="s">
        <v>47</v>
      </c>
      <c r="G228" t="s">
        <v>47</v>
      </c>
      <c r="H228" t="s">
        <v>47</v>
      </c>
      <c r="I228" t="s">
        <v>47</v>
      </c>
      <c r="J228" s="4">
        <v>6.2105687717512197</v>
      </c>
      <c r="K228">
        <f>Table2114[[#This Row],[VALUE_ORIGINAL]]-Table2114[[#This Row],[ESTIMATE_VALUE]]</f>
        <v>-8.3259121526884403</v>
      </c>
      <c r="L228">
        <f>Table2114[[#This Row],[DIFFENCE_ORIGINAL]]^2</f>
        <v>69.320813174285064</v>
      </c>
      <c r="M228">
        <f t="shared" si="2"/>
        <v>0</v>
      </c>
    </row>
    <row r="229" spans="1:13" x14ac:dyDescent="0.2">
      <c r="A229" s="2" t="s">
        <v>157</v>
      </c>
      <c r="B229" t="s">
        <v>113</v>
      </c>
      <c r="C229" s="3" t="s">
        <v>135</v>
      </c>
      <c r="D229" t="s">
        <v>15</v>
      </c>
      <c r="E229">
        <v>88.804080799432256</v>
      </c>
      <c r="F229">
        <v>1.5348789500773701</v>
      </c>
      <c r="G229">
        <v>85.795773336651905</v>
      </c>
      <c r="H229">
        <v>91.812388262212494</v>
      </c>
      <c r="I229">
        <v>57.857383994324501</v>
      </c>
      <c r="J229" s="4">
        <v>88.409249609340392</v>
      </c>
      <c r="K229">
        <f>Table2114[[#This Row],[VALUE_ORIGINAL]]-Table2114[[#This Row],[ESTIMATE_VALUE]]</f>
        <v>-0.39483119009186396</v>
      </c>
      <c r="L229">
        <f>Table2114[[#This Row],[DIFFENCE_ORIGINAL]]^2</f>
        <v>0.15589166866935761</v>
      </c>
      <c r="M229">
        <f>MAX(0,MIN(H117,H229)-MAX(G117,G229))</f>
        <v>6.0166149255605887</v>
      </c>
    </row>
    <row r="230" spans="1:13" x14ac:dyDescent="0.2">
      <c r="A230" s="2" t="s">
        <v>157</v>
      </c>
      <c r="B230" t="s">
        <v>113</v>
      </c>
      <c r="C230" s="3" t="s">
        <v>135</v>
      </c>
      <c r="D230" t="s">
        <v>136</v>
      </c>
      <c r="E230">
        <v>-1.2081390038318605</v>
      </c>
      <c r="F230">
        <v>0.49284202497885898</v>
      </c>
      <c r="G230">
        <v>-2.1740916228582101</v>
      </c>
      <c r="H230">
        <v>-0.242186384805505</v>
      </c>
      <c r="I230">
        <v>-2.4513717227821199</v>
      </c>
      <c r="J230" s="4">
        <v>-2.4597554013203977</v>
      </c>
      <c r="K230">
        <f>Table2114[[#This Row],[VALUE_ORIGINAL]]-Table2114[[#This Row],[ESTIMATE_VALUE]]</f>
        <v>-1.2516163974885373</v>
      </c>
      <c r="L230">
        <f>Table2114[[#This Row],[DIFFENCE_ORIGINAL]]^2</f>
        <v>1.566543606462184</v>
      </c>
      <c r="M230">
        <f t="shared" si="2"/>
        <v>0.84074012401741016</v>
      </c>
    </row>
    <row r="231" spans="1:13" x14ac:dyDescent="0.2">
      <c r="A231" s="2" t="s">
        <v>157</v>
      </c>
      <c r="B231" t="s">
        <v>113</v>
      </c>
      <c r="C231" s="3" t="s">
        <v>135</v>
      </c>
      <c r="D231" t="s">
        <v>137</v>
      </c>
      <c r="E231">
        <v>-0.13511034773618771</v>
      </c>
      <c r="F231">
        <v>1.17221951059161</v>
      </c>
      <c r="G231">
        <v>-2.4326183704709199</v>
      </c>
      <c r="H231">
        <v>2.1623976749985401</v>
      </c>
      <c r="I231">
        <v>-0.115260278911411</v>
      </c>
      <c r="J231" s="4">
        <v>5.3503378777487717E-2</v>
      </c>
      <c r="K231">
        <f>Table2114[[#This Row],[VALUE_ORIGINAL]]-Table2114[[#This Row],[ESTIMATE_VALUE]]</f>
        <v>0.18861372651367542</v>
      </c>
      <c r="L231">
        <f>Table2114[[#This Row],[DIFFENCE_ORIGINAL]]^2</f>
        <v>3.5575137829375547E-2</v>
      </c>
      <c r="M231">
        <f t="shared" si="2"/>
        <v>4.5950160454694604</v>
      </c>
    </row>
    <row r="232" spans="1:13" x14ac:dyDescent="0.2">
      <c r="A232" s="2" t="s">
        <v>157</v>
      </c>
      <c r="B232" t="s">
        <v>113</v>
      </c>
      <c r="C232" s="3" t="s">
        <v>135</v>
      </c>
      <c r="D232" t="s">
        <v>138</v>
      </c>
      <c r="E232">
        <v>-0.84446564723622919</v>
      </c>
      <c r="F232">
        <v>0.52754217365045697</v>
      </c>
      <c r="G232">
        <v>-1.8784293079170999</v>
      </c>
      <c r="H232">
        <v>0.18949801344464101</v>
      </c>
      <c r="I232">
        <v>-1.6007547631552199</v>
      </c>
      <c r="J232" s="4">
        <v>-1.338248721415485</v>
      </c>
      <c r="K232">
        <f>Table2114[[#This Row],[VALUE_ORIGINAL]]-Table2114[[#This Row],[ESTIMATE_VALUE]]</f>
        <v>-0.49378307417925582</v>
      </c>
      <c r="L232">
        <f>Table2114[[#This Row],[DIFFENCE_ORIGINAL]]^2</f>
        <v>0.24382172434591645</v>
      </c>
      <c r="M232">
        <f t="shared" si="2"/>
        <v>1.376165658989517</v>
      </c>
    </row>
    <row r="233" spans="1:13" x14ac:dyDescent="0.2">
      <c r="A233" s="2" t="s">
        <v>157</v>
      </c>
      <c r="B233" t="s">
        <v>113</v>
      </c>
      <c r="C233" s="3" t="s">
        <v>135</v>
      </c>
      <c r="D233" t="s">
        <v>139</v>
      </c>
      <c r="E233">
        <v>8.1733564258969729</v>
      </c>
      <c r="F233" t="s">
        <v>47</v>
      </c>
      <c r="G233" t="s">
        <v>47</v>
      </c>
      <c r="H233" t="s">
        <v>47</v>
      </c>
      <c r="I233" t="s">
        <v>47</v>
      </c>
      <c r="J233" s="4">
        <v>11.046547241687691</v>
      </c>
      <c r="K233">
        <f>Table2114[[#This Row],[VALUE_ORIGINAL]]-Table2114[[#This Row],[ESTIMATE_VALUE]]</f>
        <v>2.8731908157907178</v>
      </c>
      <c r="L233">
        <f>Table2114[[#This Row],[DIFFENCE_ORIGINAL]]^2</f>
        <v>8.2552254639441305</v>
      </c>
      <c r="M233">
        <f t="shared" si="2"/>
        <v>0</v>
      </c>
    </row>
    <row r="234" spans="1:13" x14ac:dyDescent="0.2">
      <c r="A234" s="2" t="s">
        <v>157</v>
      </c>
      <c r="B234" t="s">
        <v>113</v>
      </c>
      <c r="C234" s="3" t="s">
        <v>135</v>
      </c>
      <c r="D234" t="s">
        <v>140</v>
      </c>
      <c r="E234">
        <v>0.14709973486001862</v>
      </c>
      <c r="F234" t="s">
        <v>47</v>
      </c>
      <c r="G234" t="s">
        <v>47</v>
      </c>
      <c r="H234" t="s">
        <v>47</v>
      </c>
      <c r="I234" t="s">
        <v>47</v>
      </c>
      <c r="J234" s="4">
        <v>-0.24284115834783762</v>
      </c>
      <c r="K234">
        <f>Table2114[[#This Row],[VALUE_ORIGINAL]]-Table2114[[#This Row],[ESTIMATE_VALUE]]</f>
        <v>-0.38994089320785624</v>
      </c>
      <c r="L234">
        <f>Table2114[[#This Row],[DIFFENCE_ORIGINAL]]^2</f>
        <v>0.15205390019574075</v>
      </c>
      <c r="M234">
        <f t="shared" si="2"/>
        <v>0</v>
      </c>
    </row>
    <row r="235" spans="1:13" x14ac:dyDescent="0.2">
      <c r="A235" s="2" t="s">
        <v>157</v>
      </c>
      <c r="B235" t="s">
        <v>113</v>
      </c>
      <c r="C235" s="3" t="s">
        <v>135</v>
      </c>
      <c r="D235" t="s">
        <v>141</v>
      </c>
      <c r="E235">
        <v>-0.71744063701447136</v>
      </c>
      <c r="F235" t="s">
        <v>47</v>
      </c>
      <c r="G235" t="s">
        <v>47</v>
      </c>
      <c r="H235" t="s">
        <v>47</v>
      </c>
      <c r="I235" t="s">
        <v>47</v>
      </c>
      <c r="J235" s="4">
        <v>-0.70377867037408237</v>
      </c>
      <c r="K235">
        <f>Table2114[[#This Row],[VALUE_ORIGINAL]]-Table2114[[#This Row],[ESTIMATE_VALUE]]</f>
        <v>1.3661966640388989E-2</v>
      </c>
      <c r="L235">
        <f>Table2114[[#This Row],[DIFFENCE_ORIGINAL]]^2</f>
        <v>1.8664933248310162E-4</v>
      </c>
      <c r="M235">
        <f t="shared" si="2"/>
        <v>0</v>
      </c>
    </row>
    <row r="236" spans="1:13" x14ac:dyDescent="0.2">
      <c r="A236" s="2" t="s">
        <v>157</v>
      </c>
      <c r="B236" t="s">
        <v>113</v>
      </c>
      <c r="C236" s="3" t="s">
        <v>135</v>
      </c>
      <c r="D236" t="s">
        <v>142</v>
      </c>
      <c r="E236">
        <v>0.17161870572467142</v>
      </c>
      <c r="F236" t="s">
        <v>47</v>
      </c>
      <c r="G236" t="s">
        <v>47</v>
      </c>
      <c r="H236" t="s">
        <v>47</v>
      </c>
      <c r="I236" t="s">
        <v>47</v>
      </c>
      <c r="J236" s="4">
        <v>0.2319853453200553</v>
      </c>
      <c r="K236">
        <f>Table2114[[#This Row],[VALUE_ORIGINAL]]-Table2114[[#This Row],[ESTIMATE_VALUE]]</f>
        <v>6.0366639595383881E-2</v>
      </c>
      <c r="L236">
        <f>Table2114[[#This Row],[DIFFENCE_ORIGINAL]]^2</f>
        <v>3.6441311760389691E-3</v>
      </c>
      <c r="M236">
        <f t="shared" ref="M236:M256" si="3">MAX(0,MIN(H208,H236)-MAX(G208,G236))</f>
        <v>0</v>
      </c>
    </row>
    <row r="237" spans="1:13" x14ac:dyDescent="0.2">
      <c r="A237" s="2" t="s">
        <v>157</v>
      </c>
      <c r="B237" t="s">
        <v>113</v>
      </c>
      <c r="C237" s="3" t="s">
        <v>135</v>
      </c>
      <c r="D237" t="s">
        <v>143</v>
      </c>
      <c r="E237">
        <v>3.1682062551418393E-3</v>
      </c>
      <c r="F237" t="s">
        <v>47</v>
      </c>
      <c r="G237" t="s">
        <v>47</v>
      </c>
      <c r="H237" t="s">
        <v>47</v>
      </c>
      <c r="I237" t="s">
        <v>47</v>
      </c>
      <c r="J237" s="4">
        <v>0.295957502290282</v>
      </c>
      <c r="K237">
        <f>Table2114[[#This Row],[VALUE_ORIGINAL]]-Table2114[[#This Row],[ESTIMATE_VALUE]]</f>
        <v>0.29278929603514015</v>
      </c>
      <c r="L237">
        <f>Table2114[[#This Row],[DIFFENCE_ORIGINAL]]^2</f>
        <v>8.5725571872752926E-2</v>
      </c>
      <c r="M237">
        <f t="shared" si="3"/>
        <v>0</v>
      </c>
    </row>
    <row r="238" spans="1:13" x14ac:dyDescent="0.2">
      <c r="A238" s="2" t="s">
        <v>157</v>
      </c>
      <c r="B238" t="s">
        <v>113</v>
      </c>
      <c r="C238" s="3" t="s">
        <v>135</v>
      </c>
      <c r="D238" t="s">
        <v>144</v>
      </c>
      <c r="E238">
        <v>6.6271814071925732</v>
      </c>
      <c r="F238" t="s">
        <v>47</v>
      </c>
      <c r="G238" t="s">
        <v>47</v>
      </c>
      <c r="H238" t="s">
        <v>47</v>
      </c>
      <c r="I238" t="s">
        <v>47</v>
      </c>
      <c r="J238" s="4">
        <v>13.081946325000867</v>
      </c>
      <c r="K238">
        <f>Table2114[[#This Row],[VALUE_ORIGINAL]]-Table2114[[#This Row],[ESTIMATE_VALUE]]</f>
        <v>6.4547649178082942</v>
      </c>
      <c r="L238">
        <f>Table2114[[#This Row],[DIFFENCE_ORIGINAL]]^2</f>
        <v>41.663990144168714</v>
      </c>
      <c r="M238">
        <f t="shared" si="3"/>
        <v>0</v>
      </c>
    </row>
    <row r="239" spans="1:13" x14ac:dyDescent="0.2">
      <c r="A239" s="2" t="s">
        <v>157</v>
      </c>
      <c r="B239" t="s">
        <v>113</v>
      </c>
      <c r="C239" s="3" t="s">
        <v>135</v>
      </c>
      <c r="D239" t="s">
        <v>145</v>
      </c>
      <c r="E239">
        <v>10.111611262066148</v>
      </c>
      <c r="F239" t="s">
        <v>47</v>
      </c>
      <c r="G239" t="s">
        <v>47</v>
      </c>
      <c r="H239" t="s">
        <v>47</v>
      </c>
      <c r="I239" t="s">
        <v>47</v>
      </c>
      <c r="J239" s="4">
        <v>6.5611823110585501</v>
      </c>
      <c r="K239">
        <f>Table2114[[#This Row],[VALUE_ORIGINAL]]-Table2114[[#This Row],[ESTIMATE_VALUE]]</f>
        <v>-3.5504289510075981</v>
      </c>
      <c r="L239">
        <f>Table2114[[#This Row],[DIFFENCE_ORIGINAL]]^2</f>
        <v>12.605545736152914</v>
      </c>
      <c r="M239">
        <f t="shared" si="3"/>
        <v>0</v>
      </c>
    </row>
    <row r="240" spans="1:13" x14ac:dyDescent="0.2">
      <c r="A240" s="2" t="s">
        <v>157</v>
      </c>
      <c r="B240" t="s">
        <v>113</v>
      </c>
      <c r="C240" s="3" t="s">
        <v>146</v>
      </c>
      <c r="D240" t="s">
        <v>15</v>
      </c>
      <c r="E240">
        <v>87.788141274310021</v>
      </c>
      <c r="F240">
        <v>1.7391470446095301</v>
      </c>
      <c r="G240">
        <v>84.379475703056002</v>
      </c>
      <c r="H240">
        <v>91.196806845563898</v>
      </c>
      <c r="I240">
        <v>50.477699137866502</v>
      </c>
      <c r="J240" s="4">
        <v>86.576578452404746</v>
      </c>
      <c r="K240">
        <f>Table2114[[#This Row],[VALUE_ORIGINAL]]-Table2114[[#This Row],[ESTIMATE_VALUE]]</f>
        <v>-1.2115628219052752</v>
      </c>
      <c r="L240">
        <f>Table2114[[#This Row],[DIFFENCE_ORIGINAL]]^2</f>
        <v>1.4678844714230737</v>
      </c>
      <c r="M240">
        <f t="shared" si="3"/>
        <v>3.8462131433585967</v>
      </c>
    </row>
    <row r="241" spans="1:13" x14ac:dyDescent="0.2">
      <c r="A241" s="2" t="s">
        <v>157</v>
      </c>
      <c r="B241" t="s">
        <v>113</v>
      </c>
      <c r="C241" s="3" t="s">
        <v>146</v>
      </c>
      <c r="D241" t="s">
        <v>136</v>
      </c>
      <c r="E241">
        <v>-1.3082489606771599</v>
      </c>
      <c r="F241">
        <v>0.49719332711962699</v>
      </c>
      <c r="G241">
        <v>-2.2827299751852701</v>
      </c>
      <c r="H241">
        <v>-0.33376794616904798</v>
      </c>
      <c r="I241">
        <v>-2.6312681392089301</v>
      </c>
      <c r="J241" s="4">
        <v>-2.4540131232701703</v>
      </c>
      <c r="K241">
        <f>Table2114[[#This Row],[VALUE_ORIGINAL]]-Table2114[[#This Row],[ESTIMATE_VALUE]]</f>
        <v>-1.1457641625930104</v>
      </c>
      <c r="L241">
        <f>Table2114[[#This Row],[DIFFENCE_ORIGINAL]]^2</f>
        <v>1.3127755162824624</v>
      </c>
      <c r="M241">
        <f t="shared" si="3"/>
        <v>0</v>
      </c>
    </row>
    <row r="242" spans="1:13" x14ac:dyDescent="0.2">
      <c r="A242" s="2" t="s">
        <v>157</v>
      </c>
      <c r="B242" t="s">
        <v>113</v>
      </c>
      <c r="C242" s="3" t="s">
        <v>146</v>
      </c>
      <c r="D242" t="s">
        <v>147</v>
      </c>
      <c r="E242">
        <v>1.0309756687638387</v>
      </c>
      <c r="F242">
        <v>0.46386776442475203</v>
      </c>
      <c r="G242">
        <v>0.121811556902213</v>
      </c>
      <c r="H242">
        <v>1.9401397806254601</v>
      </c>
      <c r="I242">
        <v>2.2225637300801901</v>
      </c>
      <c r="J242" s="4">
        <v>1.8341868013663891</v>
      </c>
      <c r="K242">
        <f>Table2114[[#This Row],[VALUE_ORIGINAL]]-Table2114[[#This Row],[ESTIMATE_VALUE]]</f>
        <v>0.80321113260255039</v>
      </c>
      <c r="L242">
        <f>Table2114[[#This Row],[DIFFENCE_ORIGINAL]]^2</f>
        <v>0.64514812353667184</v>
      </c>
      <c r="M242">
        <f t="shared" si="3"/>
        <v>1.3525262256662671</v>
      </c>
    </row>
    <row r="243" spans="1:13" x14ac:dyDescent="0.2">
      <c r="A243" s="2" t="s">
        <v>157</v>
      </c>
      <c r="B243" t="s">
        <v>113</v>
      </c>
      <c r="C243" s="3" t="s">
        <v>146</v>
      </c>
      <c r="D243" t="s">
        <v>137</v>
      </c>
      <c r="E243">
        <v>-3.2319616496695673E-2</v>
      </c>
      <c r="F243">
        <v>1.30882183309567</v>
      </c>
      <c r="G243">
        <v>-2.5975632715438999</v>
      </c>
      <c r="H243">
        <v>2.5329240385505098</v>
      </c>
      <c r="I243">
        <v>-2.46936715750318E-2</v>
      </c>
      <c r="J243" s="4">
        <v>-0.5867196339304489</v>
      </c>
      <c r="K243">
        <f>Table2114[[#This Row],[VALUE_ORIGINAL]]-Table2114[[#This Row],[ESTIMATE_VALUE]]</f>
        <v>-0.55440001743375322</v>
      </c>
      <c r="L243">
        <f>Table2114[[#This Row],[DIFFENCE_ORIGINAL]]^2</f>
        <v>0.30735937933054586</v>
      </c>
      <c r="M243">
        <f t="shared" si="3"/>
        <v>4.0749681264542303</v>
      </c>
    </row>
    <row r="244" spans="1:13" x14ac:dyDescent="0.2">
      <c r="A244" s="2" t="s">
        <v>157</v>
      </c>
      <c r="B244" t="s">
        <v>113</v>
      </c>
      <c r="C244" s="3" t="s">
        <v>146</v>
      </c>
      <c r="D244" t="s">
        <v>138</v>
      </c>
      <c r="E244">
        <v>-0.7341439358572438</v>
      </c>
      <c r="F244">
        <v>0.52403049230613497</v>
      </c>
      <c r="G244">
        <v>-1.76122482757806</v>
      </c>
      <c r="H244">
        <v>0.29293695586357399</v>
      </c>
      <c r="I244">
        <v>-1.4009565218742299</v>
      </c>
      <c r="J244" s="4">
        <v>-1.3387481462005686</v>
      </c>
      <c r="K244">
        <f>Table2114[[#This Row],[VALUE_ORIGINAL]]-Table2114[[#This Row],[ESTIMATE_VALUE]]</f>
        <v>-0.60460421034332479</v>
      </c>
      <c r="L244">
        <f>Table2114[[#This Row],[DIFFENCE_ORIGINAL]]^2</f>
        <v>0.36554625116487532</v>
      </c>
      <c r="M244">
        <f t="shared" si="3"/>
        <v>1.6418768346005939</v>
      </c>
    </row>
    <row r="245" spans="1:13" x14ac:dyDescent="0.2">
      <c r="A245" s="2" t="s">
        <v>157</v>
      </c>
      <c r="B245" t="s">
        <v>113</v>
      </c>
      <c r="C245" s="3" t="s">
        <v>146</v>
      </c>
      <c r="D245" t="s">
        <v>148</v>
      </c>
      <c r="E245">
        <v>-0.17498510185797761</v>
      </c>
      <c r="F245">
        <v>0.59363111380298506</v>
      </c>
      <c r="G245">
        <v>-1.33848070501422</v>
      </c>
      <c r="H245">
        <v>0.988510501298271</v>
      </c>
      <c r="I245">
        <v>-0.29477077226793003</v>
      </c>
      <c r="J245" s="4">
        <v>0.63915209687677155</v>
      </c>
      <c r="K245">
        <f>Table2114[[#This Row],[VALUE_ORIGINAL]]-Table2114[[#This Row],[ESTIMATE_VALUE]]</f>
        <v>0.81413719873474921</v>
      </c>
      <c r="L245">
        <f>Table2114[[#This Row],[DIFFENCE_ORIGINAL]]^2</f>
        <v>0.66281937836366456</v>
      </c>
      <c r="M245">
        <f t="shared" si="3"/>
        <v>2.3269912063124911</v>
      </c>
    </row>
    <row r="246" spans="1:13" x14ac:dyDescent="0.2">
      <c r="A246" s="2" t="s">
        <v>157</v>
      </c>
      <c r="B246" t="s">
        <v>113</v>
      </c>
      <c r="C246" s="3" t="s">
        <v>146</v>
      </c>
      <c r="D246" t="s">
        <v>139</v>
      </c>
      <c r="E246">
        <v>10.388302195613379</v>
      </c>
      <c r="F246" t="s">
        <v>47</v>
      </c>
      <c r="G246" t="s">
        <v>47</v>
      </c>
      <c r="H246" t="s">
        <v>47</v>
      </c>
      <c r="I246" t="s">
        <v>47</v>
      </c>
      <c r="J246" s="4">
        <v>11.064968719858522</v>
      </c>
      <c r="K246">
        <f>Table2114[[#This Row],[VALUE_ORIGINAL]]-Table2114[[#This Row],[ESTIMATE_VALUE]]</f>
        <v>0.6766665242451424</v>
      </c>
      <c r="L246">
        <f>Table2114[[#This Row],[DIFFENCE_ORIGINAL]]^2</f>
        <v>0.45787758503400189</v>
      </c>
      <c r="M246">
        <f t="shared" si="3"/>
        <v>0</v>
      </c>
    </row>
    <row r="247" spans="1:13" x14ac:dyDescent="0.2">
      <c r="A247" s="2" t="s">
        <v>157</v>
      </c>
      <c r="B247" t="s">
        <v>113</v>
      </c>
      <c r="C247" s="3" t="s">
        <v>146</v>
      </c>
      <c r="D247" t="s">
        <v>141</v>
      </c>
      <c r="E247">
        <v>-0.61070869196651933</v>
      </c>
      <c r="F247" t="s">
        <v>47</v>
      </c>
      <c r="G247" t="s">
        <v>47</v>
      </c>
      <c r="H247" t="s">
        <v>47</v>
      </c>
      <c r="I247" t="s">
        <v>47</v>
      </c>
      <c r="J247" s="4">
        <v>-0.57537740622005218</v>
      </c>
      <c r="K247">
        <f>Table2114[[#This Row],[VALUE_ORIGINAL]]-Table2114[[#This Row],[ESTIMATE_VALUE]]</f>
        <v>3.5331285746467156E-2</v>
      </c>
      <c r="L247">
        <f>Table2114[[#This Row],[DIFFENCE_ORIGINAL]]^2</f>
        <v>1.2482997524985132E-3</v>
      </c>
      <c r="M247">
        <f t="shared" si="3"/>
        <v>0</v>
      </c>
    </row>
    <row r="248" spans="1:13" x14ac:dyDescent="0.2">
      <c r="A248" s="2" t="s">
        <v>157</v>
      </c>
      <c r="B248" t="s">
        <v>113</v>
      </c>
      <c r="C248" s="3" t="s">
        <v>146</v>
      </c>
      <c r="D248" t="s">
        <v>149</v>
      </c>
      <c r="E248">
        <v>0.62553050504264074</v>
      </c>
      <c r="F248" t="s">
        <v>47</v>
      </c>
      <c r="G248" t="s">
        <v>47</v>
      </c>
      <c r="H248" t="s">
        <v>47</v>
      </c>
      <c r="I248" t="s">
        <v>47</v>
      </c>
      <c r="J248" s="4">
        <v>0.19483870136298537</v>
      </c>
      <c r="K248">
        <f>Table2114[[#This Row],[VALUE_ORIGINAL]]-Table2114[[#This Row],[ESTIMATE_VALUE]]</f>
        <v>-0.43069180367965537</v>
      </c>
      <c r="L248">
        <f>Table2114[[#This Row],[DIFFENCE_ORIGINAL]]^2</f>
        <v>0.18549542975683481</v>
      </c>
      <c r="M248">
        <f t="shared" si="3"/>
        <v>0</v>
      </c>
    </row>
    <row r="249" spans="1:13" x14ac:dyDescent="0.2">
      <c r="A249" s="2" t="s">
        <v>157</v>
      </c>
      <c r="B249" t="s">
        <v>113</v>
      </c>
      <c r="C249" s="3" t="s">
        <v>146</v>
      </c>
      <c r="D249" t="s">
        <v>150</v>
      </c>
      <c r="E249">
        <v>-0.74096826664795079</v>
      </c>
      <c r="F249" t="s">
        <v>47</v>
      </c>
      <c r="G249" t="s">
        <v>47</v>
      </c>
      <c r="H249" t="s">
        <v>47</v>
      </c>
      <c r="I249" t="s">
        <v>47</v>
      </c>
      <c r="J249" s="4">
        <v>-0.18356475677620857</v>
      </c>
      <c r="K249">
        <f>Table2114[[#This Row],[VALUE_ORIGINAL]]-Table2114[[#This Row],[ESTIMATE_VALUE]]</f>
        <v>0.55740350987174225</v>
      </c>
      <c r="L249">
        <f>Table2114[[#This Row],[DIFFENCE_ORIGINAL]]^2</f>
        <v>0.31069867281733748</v>
      </c>
      <c r="M249">
        <f t="shared" si="3"/>
        <v>0</v>
      </c>
    </row>
    <row r="250" spans="1:13" x14ac:dyDescent="0.2">
      <c r="A250" s="2" t="s">
        <v>157</v>
      </c>
      <c r="B250" t="s">
        <v>113</v>
      </c>
      <c r="C250" s="3" t="s">
        <v>146</v>
      </c>
      <c r="D250" t="s">
        <v>144</v>
      </c>
      <c r="E250">
        <v>6.586576905467151</v>
      </c>
      <c r="F250" t="s">
        <v>47</v>
      </c>
      <c r="G250" t="s">
        <v>47</v>
      </c>
      <c r="H250" t="s">
        <v>47</v>
      </c>
      <c r="I250" t="s">
        <v>47</v>
      </c>
      <c r="J250" s="4">
        <v>13.110967804410883</v>
      </c>
      <c r="K250">
        <f>Table2114[[#This Row],[VALUE_ORIGINAL]]-Table2114[[#This Row],[ESTIMATE_VALUE]]</f>
        <v>6.5243908989437323</v>
      </c>
      <c r="L250">
        <f>Table2114[[#This Row],[DIFFENCE_ORIGINAL]]^2</f>
        <v>42.567676602219805</v>
      </c>
      <c r="M250">
        <f t="shared" si="3"/>
        <v>0</v>
      </c>
    </row>
    <row r="251" spans="1:13" x14ac:dyDescent="0.2">
      <c r="A251" s="2" t="s">
        <v>157</v>
      </c>
      <c r="B251" t="s">
        <v>113</v>
      </c>
      <c r="C251" s="3" t="s">
        <v>146</v>
      </c>
      <c r="D251" t="s">
        <v>151</v>
      </c>
      <c r="E251">
        <v>-8.7600210398696088E-2</v>
      </c>
      <c r="F251" t="s">
        <v>47</v>
      </c>
      <c r="G251" t="s">
        <v>47</v>
      </c>
      <c r="H251" t="s">
        <v>47</v>
      </c>
      <c r="I251" t="s">
        <v>47</v>
      </c>
      <c r="J251" s="4">
        <v>0.2940251099326438</v>
      </c>
      <c r="K251">
        <f>Table2114[[#This Row],[VALUE_ORIGINAL]]-Table2114[[#This Row],[ESTIMATE_VALUE]]</f>
        <v>0.38162532033133989</v>
      </c>
      <c r="L251">
        <f>Table2114[[#This Row],[DIFFENCE_ORIGINAL]]^2</f>
        <v>0.14563788511799777</v>
      </c>
      <c r="M251">
        <f t="shared" si="3"/>
        <v>0</v>
      </c>
    </row>
    <row r="252" spans="1:13" x14ac:dyDescent="0.2">
      <c r="A252" s="2" t="s">
        <v>157</v>
      </c>
      <c r="B252" t="s">
        <v>113</v>
      </c>
      <c r="C252" s="3" t="s">
        <v>146</v>
      </c>
      <c r="D252" t="s">
        <v>152</v>
      </c>
      <c r="E252">
        <v>0.29398374851660497</v>
      </c>
      <c r="F252" t="s">
        <v>47</v>
      </c>
      <c r="G252" t="s">
        <v>47</v>
      </c>
      <c r="H252" t="s">
        <v>47</v>
      </c>
      <c r="I252" t="s">
        <v>47</v>
      </c>
      <c r="J252" s="4">
        <v>4.0882182495466123E-2</v>
      </c>
      <c r="K252">
        <f>Table2114[[#This Row],[VALUE_ORIGINAL]]-Table2114[[#This Row],[ESTIMATE_VALUE]]</f>
        <v>-0.25310156602113887</v>
      </c>
      <c r="L252">
        <f>Table2114[[#This Row],[DIFFENCE_ORIGINAL]]^2</f>
        <v>6.4060402722352916E-2</v>
      </c>
      <c r="M252">
        <f t="shared" si="3"/>
        <v>0</v>
      </c>
    </row>
    <row r="253" spans="1:13" x14ac:dyDescent="0.2">
      <c r="A253" s="2" t="s">
        <v>157</v>
      </c>
      <c r="B253" t="s">
        <v>113</v>
      </c>
      <c r="C253" s="3" t="s">
        <v>146</v>
      </c>
      <c r="D253" t="s">
        <v>153</v>
      </c>
      <c r="E253">
        <v>2.0822251492629635</v>
      </c>
      <c r="F253" t="s">
        <v>47</v>
      </c>
      <c r="G253" t="s">
        <v>47</v>
      </c>
      <c r="H253" t="s">
        <v>47</v>
      </c>
      <c r="I253" t="s">
        <v>47</v>
      </c>
      <c r="J253" s="4">
        <v>2.6832943027713916</v>
      </c>
      <c r="K253">
        <f>Table2114[[#This Row],[VALUE_ORIGINAL]]-Table2114[[#This Row],[ESTIMATE_VALUE]]</f>
        <v>0.60106915350842804</v>
      </c>
      <c r="L253">
        <f>Table2114[[#This Row],[DIFFENCE_ORIGINAL]]^2</f>
        <v>0.36128412729933823</v>
      </c>
      <c r="M253">
        <f t="shared" si="3"/>
        <v>0</v>
      </c>
    </row>
    <row r="254" spans="1:13" x14ac:dyDescent="0.2">
      <c r="A254" s="2" t="s">
        <v>157</v>
      </c>
      <c r="B254" t="s">
        <v>113</v>
      </c>
      <c r="C254" s="3" t="s">
        <v>146</v>
      </c>
      <c r="D254" t="s">
        <v>154</v>
      </c>
      <c r="E254">
        <v>-0.97760498007734398</v>
      </c>
      <c r="F254" t="s">
        <v>47</v>
      </c>
      <c r="G254" t="s">
        <v>47</v>
      </c>
      <c r="H254" t="s">
        <v>47</v>
      </c>
      <c r="I254" t="s">
        <v>47</v>
      </c>
      <c r="J254" s="4">
        <v>4.887768412291724E-3</v>
      </c>
      <c r="K254">
        <f>Table2114[[#This Row],[VALUE_ORIGINAL]]-Table2114[[#This Row],[ESTIMATE_VALUE]]</f>
        <v>0.98249274848963575</v>
      </c>
      <c r="L254">
        <f>Table2114[[#This Row],[DIFFENCE_ORIGINAL]]^2</f>
        <v>0.96529200083471867</v>
      </c>
      <c r="M254">
        <f t="shared" si="3"/>
        <v>0</v>
      </c>
    </row>
    <row r="255" spans="1:13" x14ac:dyDescent="0.2">
      <c r="A255" s="2" t="s">
        <v>157</v>
      </c>
      <c r="B255" t="s">
        <v>113</v>
      </c>
      <c r="C255" s="3" t="s">
        <v>146</v>
      </c>
      <c r="D255" t="s">
        <v>155</v>
      </c>
      <c r="E255">
        <v>1.2256658159485323</v>
      </c>
      <c r="F255" t="s">
        <v>47</v>
      </c>
      <c r="G255" t="s">
        <v>47</v>
      </c>
      <c r="H255" t="s">
        <v>47</v>
      </c>
      <c r="I255" t="s">
        <v>47</v>
      </c>
      <c r="J255" s="4">
        <v>0.7403948526594446</v>
      </c>
      <c r="K255">
        <f>Table2114[[#This Row],[VALUE_ORIGINAL]]-Table2114[[#This Row],[ESTIMATE_VALUE]]</f>
        <v>-0.4852709632890877</v>
      </c>
      <c r="L255">
        <f>Table2114[[#This Row],[DIFFENCE_ORIGINAL]]^2</f>
        <v>0.2354879078115191</v>
      </c>
      <c r="M255">
        <f t="shared" si="3"/>
        <v>0</v>
      </c>
    </row>
    <row r="256" spans="1:13" x14ac:dyDescent="0.2">
      <c r="A256" s="2" t="s">
        <v>157</v>
      </c>
      <c r="B256" t="s">
        <v>113</v>
      </c>
      <c r="C256" s="3" t="s">
        <v>146</v>
      </c>
      <c r="D256" t="s">
        <v>145</v>
      </c>
      <c r="E256">
        <v>10.026713980103827</v>
      </c>
      <c r="F256" t="s">
        <v>47</v>
      </c>
      <c r="G256" t="s">
        <v>47</v>
      </c>
      <c r="H256" t="s">
        <v>47</v>
      </c>
      <c r="I256" t="s">
        <v>47</v>
      </c>
      <c r="J256" s="4">
        <v>6.2105687717512197</v>
      </c>
      <c r="K256">
        <f>Table2114[[#This Row],[VALUE_ORIGINAL]]-Table2114[[#This Row],[ESTIMATE_VALUE]]</f>
        <v>-3.8161452083526068</v>
      </c>
      <c r="L256">
        <f>Table2114[[#This Row],[DIFFENCE_ORIGINAL]]^2</f>
        <v>14.562964251232561</v>
      </c>
      <c r="M256">
        <f t="shared" si="3"/>
        <v>0</v>
      </c>
    </row>
    <row r="257" spans="1:12" s="5" customFormat="1" x14ac:dyDescent="0.2">
      <c r="A257" s="5" t="s">
        <v>156</v>
      </c>
      <c r="B257" s="5" t="s">
        <v>13</v>
      </c>
      <c r="C257" s="5" t="s">
        <v>14</v>
      </c>
      <c r="D257" s="5" t="s">
        <v>15</v>
      </c>
      <c r="E257" s="5">
        <v>3.7972575757575764</v>
      </c>
      <c r="F257" s="5" t="s">
        <v>16</v>
      </c>
      <c r="G257" s="6">
        <v>3.7102224178651242</v>
      </c>
      <c r="H257" s="6">
        <v>3.8842927336500286</v>
      </c>
      <c r="I257" s="5">
        <v>86.333932759592031</v>
      </c>
      <c r="J257" s="5">
        <v>3.7972575757575764</v>
      </c>
      <c r="K257" s="5">
        <f>Table2114[[#This Row],[VALUE_ORIGINAL]]-Table2114[[#This Row],[ESTIMATE_VALUE]]</f>
        <v>0</v>
      </c>
      <c r="L257" s="5">
        <f>Table2114[[#This Row],[DIFFENCE_ORIGINAL]]^2</f>
        <v>0</v>
      </c>
    </row>
    <row r="258" spans="1:12" x14ac:dyDescent="0.2">
      <c r="A258" s="5" t="s">
        <v>156</v>
      </c>
      <c r="B258" t="s">
        <v>13</v>
      </c>
      <c r="C258" s="3" t="s">
        <v>14</v>
      </c>
      <c r="D258" t="s">
        <v>17</v>
      </c>
      <c r="E258">
        <v>4.8376623376624331E-3</v>
      </c>
      <c r="F258" t="s">
        <v>18</v>
      </c>
      <c r="G258" s="1">
        <v>-0.11970533167351961</v>
      </c>
      <c r="H258" s="1">
        <v>0.12938065634884449</v>
      </c>
      <c r="I258">
        <v>7.6863904004131581E-2</v>
      </c>
      <c r="J258">
        <v>4.8376623376624331E-3</v>
      </c>
      <c r="K258">
        <f>Table2114[[#This Row],[VALUE_ORIGINAL]]-Table2114[[#This Row],[ESTIMATE_VALUE]]</f>
        <v>0</v>
      </c>
      <c r="L258">
        <f>Table2114[[#This Row],[DIFFENCE_ORIGINAL]]^2</f>
        <v>0</v>
      </c>
    </row>
    <row r="259" spans="1:12" x14ac:dyDescent="0.2">
      <c r="A259" s="5" t="s">
        <v>156</v>
      </c>
      <c r="B259" t="s">
        <v>13</v>
      </c>
      <c r="C259" s="3" t="s">
        <v>19</v>
      </c>
      <c r="D259" t="s">
        <v>15</v>
      </c>
      <c r="E259">
        <v>3.0815999999999995</v>
      </c>
      <c r="F259" t="s">
        <v>20</v>
      </c>
      <c r="G259" s="1">
        <v>2.9685734723191493</v>
      </c>
      <c r="H259" s="1">
        <v>3.1946265276808496</v>
      </c>
      <c r="I259">
        <v>53.852339356330312</v>
      </c>
      <c r="J259">
        <v>3.0815999999999995</v>
      </c>
      <c r="K259">
        <f>Table2114[[#This Row],[VALUE_ORIGINAL]]-Table2114[[#This Row],[ESTIMATE_VALUE]]</f>
        <v>0</v>
      </c>
      <c r="L259">
        <f>Table2114[[#This Row],[DIFFENCE_ORIGINAL]]^2</f>
        <v>0</v>
      </c>
    </row>
    <row r="260" spans="1:12" x14ac:dyDescent="0.2">
      <c r="A260" s="5" t="s">
        <v>156</v>
      </c>
      <c r="B260" t="s">
        <v>13</v>
      </c>
      <c r="C260" s="3" t="s">
        <v>19</v>
      </c>
      <c r="D260" t="s">
        <v>17</v>
      </c>
      <c r="E260">
        <v>4.3983333333333513E-2</v>
      </c>
      <c r="F260" t="s">
        <v>21</v>
      </c>
      <c r="G260" s="1">
        <v>-0.11151985747663379</v>
      </c>
      <c r="H260" s="1">
        <v>0.19948652414330081</v>
      </c>
      <c r="I260">
        <v>0.5586728021687456</v>
      </c>
      <c r="J260">
        <v>4.3983333333333513E-2</v>
      </c>
      <c r="K260">
        <f>Table2114[[#This Row],[VALUE_ORIGINAL]]-Table2114[[#This Row],[ESTIMATE_VALUE]]</f>
        <v>0</v>
      </c>
      <c r="L260">
        <f>Table2114[[#This Row],[DIFFENCE_ORIGINAL]]^2</f>
        <v>0</v>
      </c>
    </row>
    <row r="261" spans="1:12" x14ac:dyDescent="0.2">
      <c r="A261" s="5" t="s">
        <v>156</v>
      </c>
      <c r="B261" t="s">
        <v>13</v>
      </c>
      <c r="C261" s="3" t="s">
        <v>22</v>
      </c>
      <c r="D261" t="s">
        <v>15</v>
      </c>
      <c r="E261">
        <v>2.3913043478260811</v>
      </c>
      <c r="F261" t="s">
        <v>23</v>
      </c>
      <c r="G261" s="1">
        <v>2.103984150706208</v>
      </c>
      <c r="H261" s="1">
        <v>2.6786245449459543</v>
      </c>
      <c r="I261">
        <v>16.456673093015805</v>
      </c>
      <c r="J261">
        <v>2.3913043478260811</v>
      </c>
      <c r="K261">
        <f>Table2114[[#This Row],[VALUE_ORIGINAL]]-Table2114[[#This Row],[ESTIMATE_VALUE]]</f>
        <v>0</v>
      </c>
      <c r="L261">
        <f>Table2114[[#This Row],[DIFFENCE_ORIGINAL]]^2</f>
        <v>0</v>
      </c>
    </row>
    <row r="262" spans="1:12" x14ac:dyDescent="0.2">
      <c r="A262" s="5" t="s">
        <v>156</v>
      </c>
      <c r="B262" t="s">
        <v>13</v>
      </c>
      <c r="C262" s="3" t="s">
        <v>22</v>
      </c>
      <c r="D262" t="s">
        <v>17</v>
      </c>
      <c r="E262">
        <v>-0.20820575627679069</v>
      </c>
      <c r="F262" t="s">
        <v>24</v>
      </c>
      <c r="G262" s="1">
        <v>-0.61166623471932147</v>
      </c>
      <c r="H262" s="1">
        <v>0.19525472216574005</v>
      </c>
      <c r="I262">
        <v>-1.0203873770879968</v>
      </c>
      <c r="J262">
        <v>-0.20820575627679069</v>
      </c>
      <c r="K262">
        <f>Table2114[[#This Row],[VALUE_ORIGINAL]]-Table2114[[#This Row],[ESTIMATE_VALUE]]</f>
        <v>0</v>
      </c>
      <c r="L262">
        <f>Table2114[[#This Row],[DIFFENCE_ORIGINAL]]^2</f>
        <v>0</v>
      </c>
    </row>
    <row r="263" spans="1:12" x14ac:dyDescent="0.2">
      <c r="A263" s="5" t="s">
        <v>156</v>
      </c>
      <c r="B263" t="s">
        <v>13</v>
      </c>
      <c r="C263" s="3" t="s">
        <v>25</v>
      </c>
      <c r="D263" t="s">
        <v>15</v>
      </c>
      <c r="E263">
        <v>2.898734177215188</v>
      </c>
      <c r="F263" t="s">
        <v>26</v>
      </c>
      <c r="G263" s="1">
        <v>2.561889635906438</v>
      </c>
      <c r="H263" s="1">
        <v>3.235578718523938</v>
      </c>
      <c r="I263">
        <v>16.995938243725721</v>
      </c>
      <c r="J263">
        <v>2.898734177215188</v>
      </c>
      <c r="K263">
        <f>Table2114[[#This Row],[VALUE_ORIGINAL]]-Table2114[[#This Row],[ESTIMATE_VALUE]]</f>
        <v>0</v>
      </c>
      <c r="L263">
        <f>Table2114[[#This Row],[DIFFENCE_ORIGINAL]]^2</f>
        <v>0</v>
      </c>
    </row>
    <row r="264" spans="1:12" x14ac:dyDescent="0.2">
      <c r="A264" s="5" t="s">
        <v>156</v>
      </c>
      <c r="B264" t="s">
        <v>13</v>
      </c>
      <c r="C264" s="3" t="s">
        <v>25</v>
      </c>
      <c r="D264" t="s">
        <v>17</v>
      </c>
      <c r="E264">
        <v>-0.33775856745908978</v>
      </c>
      <c r="F264" t="s">
        <v>27</v>
      </c>
      <c r="G264" s="1">
        <v>-0.80975153255922994</v>
      </c>
      <c r="H264" s="1">
        <v>0.13423439764105044</v>
      </c>
      <c r="I264">
        <v>-1.4133089704418369</v>
      </c>
      <c r="J264">
        <v>-0.33775856745908978</v>
      </c>
      <c r="K264">
        <f>Table2114[[#This Row],[VALUE_ORIGINAL]]-Table2114[[#This Row],[ESTIMATE_VALUE]]</f>
        <v>0</v>
      </c>
      <c r="L264">
        <f>Table2114[[#This Row],[DIFFENCE_ORIGINAL]]^2</f>
        <v>0</v>
      </c>
    </row>
    <row r="265" spans="1:12" x14ac:dyDescent="0.2">
      <c r="A265" s="5" t="s">
        <v>156</v>
      </c>
      <c r="B265" t="s">
        <v>13</v>
      </c>
      <c r="C265" s="3" t="s">
        <v>28</v>
      </c>
      <c r="D265" t="s">
        <v>15</v>
      </c>
      <c r="E265">
        <v>5.7426470588235272</v>
      </c>
      <c r="F265" t="s">
        <v>29</v>
      </c>
      <c r="G265" s="1">
        <v>5.4889392703325557</v>
      </c>
      <c r="H265" s="1">
        <v>5.9963548473144987</v>
      </c>
      <c r="I265">
        <v>44.758931536669948</v>
      </c>
      <c r="J265">
        <v>5.7426470588235272</v>
      </c>
      <c r="K265">
        <f>Table2114[[#This Row],[VALUE_ORIGINAL]]-Table2114[[#This Row],[ESTIMATE_VALUE]]</f>
        <v>0</v>
      </c>
      <c r="L265">
        <f>Table2114[[#This Row],[DIFFENCE_ORIGINAL]]^2</f>
        <v>0</v>
      </c>
    </row>
    <row r="266" spans="1:12" x14ac:dyDescent="0.2">
      <c r="A266" s="5" t="s">
        <v>156</v>
      </c>
      <c r="B266" t="s">
        <v>13</v>
      </c>
      <c r="C266" s="3" t="s">
        <v>28</v>
      </c>
      <c r="D266" t="s">
        <v>17</v>
      </c>
      <c r="E266">
        <v>0.12707125103562636</v>
      </c>
      <c r="F266" t="s">
        <v>30</v>
      </c>
      <c r="G266" s="1">
        <v>-0.22791540274635189</v>
      </c>
      <c r="H266" s="1">
        <v>0.48205790481760458</v>
      </c>
      <c r="I266">
        <v>0.70784254931234381</v>
      </c>
      <c r="J266">
        <v>0.12707125103562636</v>
      </c>
      <c r="K266">
        <f>Table2114[[#This Row],[VALUE_ORIGINAL]]-Table2114[[#This Row],[ESTIMATE_VALUE]]</f>
        <v>0</v>
      </c>
      <c r="L266">
        <f>Table2114[[#This Row],[DIFFENCE_ORIGINAL]]^2</f>
        <v>0</v>
      </c>
    </row>
    <row r="267" spans="1:12" x14ac:dyDescent="0.2">
      <c r="A267" s="5" t="s">
        <v>156</v>
      </c>
      <c r="B267" t="s">
        <v>13</v>
      </c>
      <c r="C267" s="3" t="s">
        <v>31</v>
      </c>
      <c r="D267" t="s">
        <v>15</v>
      </c>
      <c r="E267">
        <v>5.9807692307692291</v>
      </c>
      <c r="F267" t="s">
        <v>32</v>
      </c>
      <c r="G267" s="1">
        <v>5.7413052874335335</v>
      </c>
      <c r="H267" s="1">
        <v>6.2202331741049246</v>
      </c>
      <c r="I267">
        <v>49.329221476375061</v>
      </c>
      <c r="J267">
        <v>5.9807692307692291</v>
      </c>
      <c r="K267">
        <f>Table2114[[#This Row],[VALUE_ORIGINAL]]-Table2114[[#This Row],[ESTIMATE_VALUE]]</f>
        <v>0</v>
      </c>
      <c r="L267">
        <f>Table2114[[#This Row],[DIFFENCE_ORIGINAL]]^2</f>
        <v>0</v>
      </c>
    </row>
    <row r="268" spans="1:12" x14ac:dyDescent="0.2">
      <c r="A268" s="5" t="s">
        <v>156</v>
      </c>
      <c r="B268" t="s">
        <v>13</v>
      </c>
      <c r="C268" s="3" t="s">
        <v>31</v>
      </c>
      <c r="D268" t="s">
        <v>17</v>
      </c>
      <c r="E268">
        <v>2.2279549718574352E-2</v>
      </c>
      <c r="F268" t="s">
        <v>33</v>
      </c>
      <c r="G268" s="1">
        <v>-0.31221819582162413</v>
      </c>
      <c r="H268" s="1">
        <v>0.35677729525877289</v>
      </c>
      <c r="I268">
        <v>0.13155294054878053</v>
      </c>
      <c r="J268">
        <v>2.2279549718574352E-2</v>
      </c>
      <c r="K268">
        <f>Table2114[[#This Row],[VALUE_ORIGINAL]]-Table2114[[#This Row],[ESTIMATE_VALUE]]</f>
        <v>0</v>
      </c>
      <c r="L268">
        <f>Table2114[[#This Row],[DIFFENCE_ORIGINAL]]^2</f>
        <v>0</v>
      </c>
    </row>
    <row r="269" spans="1:12" x14ac:dyDescent="0.2">
      <c r="A269" s="5" t="s">
        <v>156</v>
      </c>
      <c r="B269" t="s">
        <v>13</v>
      </c>
      <c r="C269" s="3" t="s">
        <v>34</v>
      </c>
      <c r="D269" t="s">
        <v>15</v>
      </c>
      <c r="E269">
        <v>5.8749999999999973</v>
      </c>
      <c r="F269" t="s">
        <v>35</v>
      </c>
      <c r="G269" s="1">
        <v>5.5918436238818554</v>
      </c>
      <c r="H269" s="1">
        <v>6.1581563761181393</v>
      </c>
      <c r="I269">
        <v>41.02824217337524</v>
      </c>
      <c r="J269">
        <v>5.8749999999999973</v>
      </c>
      <c r="K269">
        <f>Table2114[[#This Row],[VALUE_ORIGINAL]]-Table2114[[#This Row],[ESTIMATE_VALUE]]</f>
        <v>0</v>
      </c>
      <c r="L269">
        <f>Table2114[[#This Row],[DIFFENCE_ORIGINAL]]^2</f>
        <v>0</v>
      </c>
    </row>
    <row r="270" spans="1:12" x14ac:dyDescent="0.2">
      <c r="A270" s="5" t="s">
        <v>156</v>
      </c>
      <c r="B270" t="s">
        <v>13</v>
      </c>
      <c r="C270" s="3" t="s">
        <v>34</v>
      </c>
      <c r="D270" t="s">
        <v>17</v>
      </c>
      <c r="E270">
        <v>0.26936619718309895</v>
      </c>
      <c r="F270" t="s">
        <v>36</v>
      </c>
      <c r="G270" s="1">
        <v>-0.12682477138382642</v>
      </c>
      <c r="H270" s="1">
        <v>0.66555716575002433</v>
      </c>
      <c r="I270">
        <v>1.3444353054722369</v>
      </c>
      <c r="J270">
        <v>0.26936619718309895</v>
      </c>
      <c r="K270">
        <f>Table2114[[#This Row],[VALUE_ORIGINAL]]-Table2114[[#This Row],[ESTIMATE_VALUE]]</f>
        <v>0</v>
      </c>
      <c r="L270">
        <f>Table2114[[#This Row],[DIFFENCE_ORIGINAL]]^2</f>
        <v>0</v>
      </c>
    </row>
    <row r="271" spans="1:12" x14ac:dyDescent="0.2">
      <c r="A271" s="5" t="s">
        <v>156</v>
      </c>
      <c r="B271" t="s">
        <v>13</v>
      </c>
      <c r="C271" s="3" t="s">
        <v>37</v>
      </c>
      <c r="D271" t="s">
        <v>15</v>
      </c>
      <c r="E271">
        <v>6.1153846153846105</v>
      </c>
      <c r="F271" t="s">
        <v>38</v>
      </c>
      <c r="G271" s="1">
        <v>5.9012881844904204</v>
      </c>
      <c r="H271" s="1">
        <v>6.3294810462788007</v>
      </c>
      <c r="I271">
        <v>56.41592260545864</v>
      </c>
      <c r="J271">
        <v>6.1153846153846105</v>
      </c>
      <c r="K271">
        <f>Table2114[[#This Row],[VALUE_ORIGINAL]]-Table2114[[#This Row],[ESTIMATE_VALUE]]</f>
        <v>0</v>
      </c>
      <c r="L271">
        <f>Table2114[[#This Row],[DIFFENCE_ORIGINAL]]^2</f>
        <v>0</v>
      </c>
    </row>
    <row r="272" spans="1:12" x14ac:dyDescent="0.2">
      <c r="A272" s="5" t="s">
        <v>156</v>
      </c>
      <c r="B272" t="s">
        <v>13</v>
      </c>
      <c r="C272" s="3" t="s">
        <v>37</v>
      </c>
      <c r="D272" t="s">
        <v>17</v>
      </c>
      <c r="E272">
        <v>0.11632270168855646</v>
      </c>
      <c r="F272" t="s">
        <v>39</v>
      </c>
      <c r="G272" s="1">
        <v>-0.18274016541672461</v>
      </c>
      <c r="H272" s="1">
        <v>0.41538556879383753</v>
      </c>
      <c r="I272">
        <v>0.76822658795898024</v>
      </c>
      <c r="J272">
        <v>0.11632270168855646</v>
      </c>
      <c r="K272">
        <f>Table2114[[#This Row],[VALUE_ORIGINAL]]-Table2114[[#This Row],[ESTIMATE_VALUE]]</f>
        <v>0</v>
      </c>
      <c r="L272">
        <f>Table2114[[#This Row],[DIFFENCE_ORIGINAL]]^2</f>
        <v>0</v>
      </c>
    </row>
    <row r="273" spans="1:13" x14ac:dyDescent="0.2">
      <c r="A273" s="5" t="s">
        <v>156</v>
      </c>
      <c r="B273" t="s">
        <v>13</v>
      </c>
      <c r="C273" s="3" t="s">
        <v>40</v>
      </c>
      <c r="D273" t="s">
        <v>15</v>
      </c>
      <c r="E273">
        <v>4.5735294117647038</v>
      </c>
      <c r="F273" t="s">
        <v>41</v>
      </c>
      <c r="G273" s="1">
        <v>4.2906920267740327</v>
      </c>
      <c r="H273" s="1">
        <v>4.856366796755375</v>
      </c>
      <c r="I273">
        <v>31.975404558104032</v>
      </c>
      <c r="J273">
        <v>4.5735294117647038</v>
      </c>
      <c r="K273">
        <f>Table2114[[#This Row],[VALUE_ORIGINAL]]-Table2114[[#This Row],[ESTIMATE_VALUE]]</f>
        <v>0</v>
      </c>
      <c r="L273">
        <f>Table2114[[#This Row],[DIFFENCE_ORIGINAL]]^2</f>
        <v>0</v>
      </c>
    </row>
    <row r="274" spans="1:13" x14ac:dyDescent="0.2">
      <c r="A274" s="5" t="s">
        <v>156</v>
      </c>
      <c r="B274" t="s">
        <v>13</v>
      </c>
      <c r="C274" s="3" t="s">
        <v>40</v>
      </c>
      <c r="D274" t="s">
        <v>17</v>
      </c>
      <c r="E274">
        <v>0.28210439105219581</v>
      </c>
      <c r="F274" t="s">
        <v>42</v>
      </c>
      <c r="G274" s="1">
        <v>-0.11364024674340922</v>
      </c>
      <c r="H274" s="1">
        <v>0.67784902884780085</v>
      </c>
      <c r="I274">
        <v>1.4096009767892692</v>
      </c>
      <c r="J274">
        <v>0.28210439105219581</v>
      </c>
      <c r="K274">
        <f>Table2114[[#This Row],[VALUE_ORIGINAL]]-Table2114[[#This Row],[ESTIMATE_VALUE]]</f>
        <v>0</v>
      </c>
      <c r="L274">
        <f>Table2114[[#This Row],[DIFFENCE_ORIGINAL]]^2</f>
        <v>0</v>
      </c>
    </row>
    <row r="275" spans="1:13" x14ac:dyDescent="0.2">
      <c r="A275" s="5" t="s">
        <v>156</v>
      </c>
      <c r="B275" t="s">
        <v>13</v>
      </c>
      <c r="C275" s="3" t="s">
        <v>43</v>
      </c>
      <c r="D275" t="s">
        <v>15</v>
      </c>
      <c r="E275">
        <v>4.6346153846153904</v>
      </c>
      <c r="F275" t="s">
        <v>44</v>
      </c>
      <c r="G275" s="1">
        <v>4.3757325183274887</v>
      </c>
      <c r="H275" s="1">
        <v>4.893498250903292</v>
      </c>
      <c r="I275">
        <v>35.358817821660843</v>
      </c>
      <c r="J275">
        <v>4.6346153846153904</v>
      </c>
      <c r="K275">
        <f>Table2114[[#This Row],[VALUE_ORIGINAL]]-Table2114[[#This Row],[ESTIMATE_VALUE]]</f>
        <v>0</v>
      </c>
      <c r="L275">
        <f>Table2114[[#This Row],[DIFFENCE_ORIGINAL]]^2</f>
        <v>0</v>
      </c>
    </row>
    <row r="276" spans="1:13" x14ac:dyDescent="0.2">
      <c r="A276" s="5" t="s">
        <v>156</v>
      </c>
      <c r="B276" t="s">
        <v>13</v>
      </c>
      <c r="C276" s="3" t="s">
        <v>43</v>
      </c>
      <c r="D276" t="s">
        <v>17</v>
      </c>
      <c r="E276">
        <v>0.25257973733583466</v>
      </c>
      <c r="F276" t="s">
        <v>45</v>
      </c>
      <c r="G276" s="1">
        <v>-0.10904353640643677</v>
      </c>
      <c r="H276" s="1">
        <v>0.61420301107810604</v>
      </c>
      <c r="I276">
        <v>1.3795246964531642</v>
      </c>
      <c r="J276">
        <v>0.25257973733583466</v>
      </c>
      <c r="K276">
        <f>Table2114[[#This Row],[VALUE_ORIGINAL]]-Table2114[[#This Row],[ESTIMATE_VALUE]]</f>
        <v>0</v>
      </c>
      <c r="L276">
        <f>Table2114[[#This Row],[DIFFENCE_ORIGINAL]]^2</f>
        <v>0</v>
      </c>
    </row>
    <row r="277" spans="1:13" x14ac:dyDescent="0.2">
      <c r="A277" s="5" t="s">
        <v>156</v>
      </c>
      <c r="B277" t="s">
        <v>13</v>
      </c>
      <c r="C277" s="3" t="s">
        <v>46</v>
      </c>
      <c r="D277" t="s">
        <v>47</v>
      </c>
      <c r="E277">
        <v>-3.6369047619047734</v>
      </c>
      <c r="F277" t="s">
        <v>47</v>
      </c>
      <c r="G277" s="1">
        <v>-6.9972917004577493</v>
      </c>
      <c r="H277" s="1">
        <v>-0.27651782335179864</v>
      </c>
      <c r="I277">
        <v>-2.1372004679688721</v>
      </c>
      <c r="J277">
        <v>-3.6369047619047734</v>
      </c>
      <c r="K277">
        <f>Table2114[[#This Row],[VALUE_ORIGINAL]]-Table2114[[#This Row],[ESTIMATE_VALUE]]</f>
        <v>0</v>
      </c>
      <c r="L277">
        <f>Table2114[[#This Row],[DIFFENCE_ORIGINAL]]^2</f>
        <v>0</v>
      </c>
    </row>
    <row r="278" spans="1:13" x14ac:dyDescent="0.2">
      <c r="A278" s="5" t="s">
        <v>156</v>
      </c>
      <c r="B278" t="s">
        <v>13</v>
      </c>
      <c r="C278" s="3" t="s">
        <v>48</v>
      </c>
      <c r="D278" t="s">
        <v>47</v>
      </c>
      <c r="E278">
        <v>-2.9445812807881708</v>
      </c>
      <c r="F278" t="s">
        <v>47</v>
      </c>
      <c r="G278" s="1">
        <v>-6.4437661044203365</v>
      </c>
      <c r="H278" s="1">
        <v>0.55460354284399438</v>
      </c>
      <c r="I278">
        <v>-1.6613137908288274</v>
      </c>
      <c r="J278">
        <v>-2.9445812807881708</v>
      </c>
      <c r="K278">
        <f>Table2114[[#This Row],[VALUE_ORIGINAL]]-Table2114[[#This Row],[ESTIMATE_VALUE]]</f>
        <v>0</v>
      </c>
      <c r="L278">
        <f>Table2114[[#This Row],[DIFFENCE_ORIGINAL]]^2</f>
        <v>0</v>
      </c>
    </row>
    <row r="279" spans="1:13" x14ac:dyDescent="0.2">
      <c r="A279" s="5" t="s">
        <v>156</v>
      </c>
      <c r="B279" t="s">
        <v>13</v>
      </c>
      <c r="C279" s="3" t="s">
        <v>49</v>
      </c>
      <c r="D279" t="s">
        <v>47</v>
      </c>
      <c r="E279">
        <v>-5.250821018062382</v>
      </c>
      <c r="F279" t="s">
        <v>47</v>
      </c>
      <c r="G279" s="1">
        <v>-9.6320551924209603</v>
      </c>
      <c r="H279" s="1">
        <v>-0.86958684370380335</v>
      </c>
      <c r="I279">
        <v>-2.3683506382663304</v>
      </c>
      <c r="J279">
        <v>-5.250821018062382</v>
      </c>
      <c r="K279">
        <f>Table2114[[#This Row],[VALUE_ORIGINAL]]-Table2114[[#This Row],[ESTIMATE_VALUE]]</f>
        <v>0</v>
      </c>
      <c r="L279">
        <f>Table2114[[#This Row],[DIFFENCE_ORIGINAL]]^2</f>
        <v>0</v>
      </c>
    </row>
    <row r="280" spans="1:13" x14ac:dyDescent="0.2">
      <c r="A280" s="5" t="s">
        <v>156</v>
      </c>
      <c r="B280" t="s">
        <v>50</v>
      </c>
      <c r="C280" s="3" t="s">
        <v>14</v>
      </c>
      <c r="D280" t="s">
        <v>15</v>
      </c>
      <c r="E280">
        <v>3.7994057971014508</v>
      </c>
      <c r="F280" t="s">
        <v>51</v>
      </c>
      <c r="G280" s="1">
        <v>3.6966269062391373</v>
      </c>
      <c r="H280" s="1">
        <v>3.9021846879637643</v>
      </c>
      <c r="I280">
        <v>73.113871806610177</v>
      </c>
      <c r="J280">
        <v>3.7972575757575764</v>
      </c>
      <c r="K280">
        <f>Table2114[[#This Row],[VALUE_ORIGINAL]]-Table2114[[#This Row],[ESTIMATE_VALUE]]</f>
        <v>-2.1482213438743791E-3</v>
      </c>
      <c r="L280">
        <f>Table2114[[#This Row],[DIFFENCE_ORIGINAL]]^2</f>
        <v>4.6148549422774438E-6</v>
      </c>
      <c r="M280" s="1">
        <f>MAX(0,MIN(H257,H280)-MAX(G257,G280))</f>
        <v>0.17407031578490439</v>
      </c>
    </row>
    <row r="281" spans="1:13" x14ac:dyDescent="0.2">
      <c r="A281" s="5" t="s">
        <v>156</v>
      </c>
      <c r="B281" t="s">
        <v>50</v>
      </c>
      <c r="C281" s="3" t="s">
        <v>14</v>
      </c>
      <c r="D281" t="s">
        <v>17</v>
      </c>
      <c r="E281">
        <v>-1.2823707549211119E-2</v>
      </c>
      <c r="F281" t="s">
        <v>52</v>
      </c>
      <c r="G281" s="1">
        <v>-0.15925570263269517</v>
      </c>
      <c r="H281" s="1">
        <v>0.13360828753427295</v>
      </c>
      <c r="I281">
        <v>-0.17320708558635636</v>
      </c>
      <c r="J281">
        <v>4.8376623376624331E-3</v>
      </c>
      <c r="K281">
        <f>Table2114[[#This Row],[VALUE_ORIGINAL]]-Table2114[[#This Row],[ESTIMATE_VALUE]]</f>
        <v>1.7661369886873553E-2</v>
      </c>
      <c r="L281">
        <f>Table2114[[#This Row],[DIFFENCE_ORIGINAL]]^2</f>
        <v>3.1192398628096394E-4</v>
      </c>
      <c r="M281" s="1">
        <f t="shared" ref="M281:M302" si="4">MAX(0,MIN(H258,H281)-MAX(G258,G281))</f>
        <v>0.24908598802236409</v>
      </c>
    </row>
    <row r="282" spans="1:13" x14ac:dyDescent="0.2">
      <c r="A282" s="5" t="s">
        <v>156</v>
      </c>
      <c r="B282" t="s">
        <v>50</v>
      </c>
      <c r="C282" s="3" t="s">
        <v>19</v>
      </c>
      <c r="D282" t="s">
        <v>15</v>
      </c>
      <c r="E282">
        <v>3.0128888888888881</v>
      </c>
      <c r="F282" t="s">
        <v>53</v>
      </c>
      <c r="G282" s="1">
        <v>2.8993869618182897</v>
      </c>
      <c r="H282" s="1">
        <v>3.1263908159594864</v>
      </c>
      <c r="I282">
        <v>52.431052374869779</v>
      </c>
      <c r="J282">
        <v>3.0815999999999995</v>
      </c>
      <c r="K282">
        <f>Table2114[[#This Row],[VALUE_ORIGINAL]]-Table2114[[#This Row],[ESTIMATE_VALUE]]</f>
        <v>6.8711111111111389E-2</v>
      </c>
      <c r="L282">
        <f>Table2114[[#This Row],[DIFFENCE_ORIGINAL]]^2</f>
        <v>4.7212167901234947E-3</v>
      </c>
      <c r="M282" s="1">
        <f t="shared" si="4"/>
        <v>0.15781734364033717</v>
      </c>
    </row>
    <row r="283" spans="1:13" x14ac:dyDescent="0.2">
      <c r="A283" s="5" t="s">
        <v>156</v>
      </c>
      <c r="B283" t="s">
        <v>50</v>
      </c>
      <c r="C283" s="3" t="s">
        <v>19</v>
      </c>
      <c r="D283" t="s">
        <v>17</v>
      </c>
      <c r="E283">
        <v>0.15483524904214546</v>
      </c>
      <c r="F283" t="s">
        <v>54</v>
      </c>
      <c r="G283" s="1">
        <v>1.3939837675280564E-3</v>
      </c>
      <c r="H283" s="1">
        <v>0.30827651431676284</v>
      </c>
      <c r="I283">
        <v>1.9931333688037642</v>
      </c>
      <c r="J283">
        <v>4.3983333333333513E-2</v>
      </c>
      <c r="K283">
        <f>Table2114[[#This Row],[VALUE_ORIGINAL]]-Table2114[[#This Row],[ESTIMATE_VALUE]]</f>
        <v>-0.11085191570881195</v>
      </c>
      <c r="L283">
        <f>Table2114[[#This Row],[DIFFENCE_ORIGINAL]]^2</f>
        <v>1.228814721631355E-2</v>
      </c>
      <c r="M283" s="1">
        <f t="shared" si="4"/>
        <v>0.19809254037577276</v>
      </c>
    </row>
    <row r="284" spans="1:13" x14ac:dyDescent="0.2">
      <c r="A284" s="5" t="s">
        <v>156</v>
      </c>
      <c r="B284" t="s">
        <v>50</v>
      </c>
      <c r="C284" s="3" t="s">
        <v>22</v>
      </c>
      <c r="D284" t="s">
        <v>15</v>
      </c>
      <c r="E284">
        <v>2.3239436619718359</v>
      </c>
      <c r="F284" t="s">
        <v>55</v>
      </c>
      <c r="G284" s="1">
        <v>2.0813812237806246</v>
      </c>
      <c r="H284" s="1">
        <v>2.5665061001630471</v>
      </c>
      <c r="I284">
        <v>18.942956195876814</v>
      </c>
      <c r="J284">
        <v>2.3913043478260811</v>
      </c>
      <c r="K284">
        <f>Table2114[[#This Row],[VALUE_ORIGINAL]]-Table2114[[#This Row],[ESTIMATE_VALUE]]</f>
        <v>6.7360685854245261E-2</v>
      </c>
      <c r="L284">
        <f>Table2114[[#This Row],[DIFFENCE_ORIGINAL]]^2</f>
        <v>4.5374619987543175E-3</v>
      </c>
      <c r="M284" s="1">
        <f t="shared" si="4"/>
        <v>0.46252194945683911</v>
      </c>
    </row>
    <row r="285" spans="1:13" x14ac:dyDescent="0.2">
      <c r="A285" s="5" t="s">
        <v>156</v>
      </c>
      <c r="B285" t="s">
        <v>50</v>
      </c>
      <c r="C285" s="3" t="s">
        <v>22</v>
      </c>
      <c r="D285" t="s">
        <v>17</v>
      </c>
      <c r="E285">
        <v>-0.30965794768611887</v>
      </c>
      <c r="F285" t="s">
        <v>56</v>
      </c>
      <c r="G285" s="1">
        <v>-0.65391598287397823</v>
      </c>
      <c r="H285" s="1">
        <v>3.4600087501740484E-2</v>
      </c>
      <c r="I285">
        <v>-1.7784589865630427</v>
      </c>
      <c r="J285">
        <v>-0.20820575627679069</v>
      </c>
      <c r="K285">
        <f>Table2114[[#This Row],[VALUE_ORIGINAL]]-Table2114[[#This Row],[ESTIMATE_VALUE]]</f>
        <v>0.10145219140932818</v>
      </c>
      <c r="L285">
        <f>Table2114[[#This Row],[DIFFENCE_ORIGINAL]]^2</f>
        <v>1.0292547141754963E-2</v>
      </c>
      <c r="M285" s="1">
        <f t="shared" si="4"/>
        <v>0.64626632222106195</v>
      </c>
    </row>
    <row r="286" spans="1:13" x14ac:dyDescent="0.2">
      <c r="A286" s="5" t="s">
        <v>156</v>
      </c>
      <c r="B286" t="s">
        <v>50</v>
      </c>
      <c r="C286" s="3" t="s">
        <v>25</v>
      </c>
      <c r="D286" t="s">
        <v>15</v>
      </c>
      <c r="E286">
        <v>2.8874999999999975</v>
      </c>
      <c r="F286" t="s">
        <v>57</v>
      </c>
      <c r="G286" s="1">
        <v>2.5825610413880553</v>
      </c>
      <c r="H286" s="1">
        <v>3.1924389586119397</v>
      </c>
      <c r="I286">
        <v>18.697081585586702</v>
      </c>
      <c r="J286">
        <v>2.898734177215188</v>
      </c>
      <c r="K286">
        <f>Table2114[[#This Row],[VALUE_ORIGINAL]]-Table2114[[#This Row],[ESTIMATE_VALUE]]</f>
        <v>1.1234177215190488E-2</v>
      </c>
      <c r="L286">
        <f>Table2114[[#This Row],[DIFFENCE_ORIGINAL]]^2</f>
        <v>1.2620673770230513E-4</v>
      </c>
      <c r="M286" s="1">
        <f t="shared" si="4"/>
        <v>0.6098779172238844</v>
      </c>
    </row>
    <row r="287" spans="1:13" x14ac:dyDescent="0.2">
      <c r="A287" s="5" t="s">
        <v>156</v>
      </c>
      <c r="B287" t="s">
        <v>50</v>
      </c>
      <c r="C287" s="3" t="s">
        <v>25</v>
      </c>
      <c r="D287" t="s">
        <v>17</v>
      </c>
      <c r="E287">
        <v>-0.46889534883720674</v>
      </c>
      <c r="F287" t="s">
        <v>58</v>
      </c>
      <c r="G287" s="1">
        <v>-0.89255561158031027</v>
      </c>
      <c r="H287" s="1">
        <v>-4.5235086094103205E-2</v>
      </c>
      <c r="I287">
        <v>-2.185359733158867</v>
      </c>
      <c r="J287">
        <v>-0.33775856745908978</v>
      </c>
      <c r="K287">
        <f>Table2114[[#This Row],[VALUE_ORIGINAL]]-Table2114[[#This Row],[ESTIMATE_VALUE]]</f>
        <v>0.13113678137811696</v>
      </c>
      <c r="L287">
        <f>Table2114[[#This Row],[DIFFENCE_ORIGINAL]]^2</f>
        <v>1.7196855430212044E-2</v>
      </c>
      <c r="M287" s="1">
        <f t="shared" si="4"/>
        <v>0.76451644646512673</v>
      </c>
    </row>
    <row r="288" spans="1:13" x14ac:dyDescent="0.2">
      <c r="A288" s="5" t="s">
        <v>156</v>
      </c>
      <c r="B288" t="s">
        <v>50</v>
      </c>
      <c r="C288" s="3" t="s">
        <v>28</v>
      </c>
      <c r="D288" t="s">
        <v>15</v>
      </c>
      <c r="E288">
        <v>5.7535211267605657</v>
      </c>
      <c r="F288" t="s">
        <v>59</v>
      </c>
      <c r="G288" s="1">
        <v>5.5330113729701456</v>
      </c>
      <c r="H288" s="1">
        <v>5.9740308805509859</v>
      </c>
      <c r="I288">
        <v>51.588347516034702</v>
      </c>
      <c r="J288">
        <v>5.7426470588235272</v>
      </c>
      <c r="K288">
        <f>Table2114[[#This Row],[VALUE_ORIGINAL]]-Table2114[[#This Row],[ESTIMATE_VALUE]]</f>
        <v>-1.087406793703849E-2</v>
      </c>
      <c r="L288">
        <f>Table2114[[#This Row],[DIFFENCE_ORIGINAL]]^2</f>
        <v>1.1824535349932851E-4</v>
      </c>
      <c r="M288" s="1">
        <f t="shared" si="4"/>
        <v>0.4410195075808403</v>
      </c>
    </row>
    <row r="289" spans="1:13" x14ac:dyDescent="0.2">
      <c r="A289" s="5" t="s">
        <v>156</v>
      </c>
      <c r="B289" t="s">
        <v>50</v>
      </c>
      <c r="C289" s="3" t="s">
        <v>28</v>
      </c>
      <c r="D289" t="s">
        <v>17</v>
      </c>
      <c r="E289">
        <v>0.21790744466800765</v>
      </c>
      <c r="F289" t="s">
        <v>60</v>
      </c>
      <c r="G289" s="1">
        <v>-9.5052200468010661E-2</v>
      </c>
      <c r="H289" s="1">
        <v>0.53086708980402597</v>
      </c>
      <c r="I289">
        <v>1.3766686928947038</v>
      </c>
      <c r="J289">
        <v>0.12707125103562636</v>
      </c>
      <c r="K289">
        <f>Table2114[[#This Row],[VALUE_ORIGINAL]]-Table2114[[#This Row],[ESTIMATE_VALUE]]</f>
        <v>-9.0836193632381296E-2</v>
      </c>
      <c r="L289">
        <f>Table2114[[#This Row],[DIFFENCE_ORIGINAL]]^2</f>
        <v>8.2512140736194679E-3</v>
      </c>
      <c r="M289" s="1">
        <f t="shared" si="4"/>
        <v>0.57711010528561524</v>
      </c>
    </row>
    <row r="290" spans="1:13" x14ac:dyDescent="0.2">
      <c r="A290" s="5" t="s">
        <v>156</v>
      </c>
      <c r="B290" t="s">
        <v>50</v>
      </c>
      <c r="C290" s="3" t="s">
        <v>31</v>
      </c>
      <c r="D290" t="s">
        <v>15</v>
      </c>
      <c r="E290">
        <v>5.9687500000000036</v>
      </c>
      <c r="F290" t="s">
        <v>61</v>
      </c>
      <c r="G290" s="1">
        <v>5.723551745591025</v>
      </c>
      <c r="H290" s="1">
        <v>6.2139482544089821</v>
      </c>
      <c r="I290">
        <v>48.065200456107817</v>
      </c>
      <c r="J290">
        <v>5.9807692307692291</v>
      </c>
      <c r="K290">
        <f>Table2114[[#This Row],[VALUE_ORIGINAL]]-Table2114[[#This Row],[ESTIMATE_VALUE]]</f>
        <v>1.2019230769225508E-2</v>
      </c>
      <c r="L290">
        <f>Table2114[[#This Row],[DIFFENCE_ORIGINAL]]^2</f>
        <v>1.444619082838972E-4</v>
      </c>
      <c r="M290" s="1">
        <f t="shared" si="4"/>
        <v>0.47264296697544861</v>
      </c>
    </row>
    <row r="291" spans="1:13" x14ac:dyDescent="0.2">
      <c r="A291" s="5" t="s">
        <v>156</v>
      </c>
      <c r="B291" t="s">
        <v>50</v>
      </c>
      <c r="C291" s="3" t="s">
        <v>31</v>
      </c>
      <c r="D291" t="s">
        <v>17</v>
      </c>
      <c r="E291">
        <v>-3.2703488372093296E-2</v>
      </c>
      <c r="F291" t="s">
        <v>62</v>
      </c>
      <c r="G291" s="1">
        <v>-0.37336431229539563</v>
      </c>
      <c r="H291" s="1">
        <v>0.30795733555120902</v>
      </c>
      <c r="I291">
        <v>-0.18955560489227893</v>
      </c>
      <c r="J291">
        <v>2.2279549718574352E-2</v>
      </c>
      <c r="K291">
        <f>Table2114[[#This Row],[VALUE_ORIGINAL]]-Table2114[[#This Row],[ESTIMATE_VALUE]]</f>
        <v>5.4983038090667652E-2</v>
      </c>
      <c r="L291">
        <f>Table2114[[#This Row],[DIFFENCE_ORIGINAL]]^2</f>
        <v>3.02313447767981E-3</v>
      </c>
      <c r="M291" s="1">
        <f t="shared" si="4"/>
        <v>0.62017553137283321</v>
      </c>
    </row>
    <row r="292" spans="1:13" x14ac:dyDescent="0.2">
      <c r="A292" s="5" t="s">
        <v>156</v>
      </c>
      <c r="B292" t="s">
        <v>50</v>
      </c>
      <c r="C292" s="3" t="s">
        <v>34</v>
      </c>
      <c r="D292" t="s">
        <v>15</v>
      </c>
      <c r="E292">
        <v>5.7112676056338039</v>
      </c>
      <c r="F292" t="s">
        <v>63</v>
      </c>
      <c r="G292" s="1">
        <v>5.4394638070141443</v>
      </c>
      <c r="H292" s="1">
        <v>5.9830714042534634</v>
      </c>
      <c r="I292">
        <v>41.545376281748474</v>
      </c>
      <c r="J292">
        <v>5.8749999999999973</v>
      </c>
      <c r="K292">
        <f>Table2114[[#This Row],[VALUE_ORIGINAL]]-Table2114[[#This Row],[ESTIMATE_VALUE]]</f>
        <v>0.16373239436619347</v>
      </c>
      <c r="L292">
        <f>Table2114[[#This Row],[DIFFENCE_ORIGINAL]]^2</f>
        <v>2.6808296964886704E-2</v>
      </c>
      <c r="M292" s="1">
        <f t="shared" si="4"/>
        <v>0.39122778037160799</v>
      </c>
    </row>
    <row r="293" spans="1:13" x14ac:dyDescent="0.2">
      <c r="A293" s="5" t="s">
        <v>156</v>
      </c>
      <c r="B293" t="s">
        <v>50</v>
      </c>
      <c r="C293" s="3" t="s">
        <v>34</v>
      </c>
      <c r="D293" t="s">
        <v>17</v>
      </c>
      <c r="E293">
        <v>0.38873239436619733</v>
      </c>
      <c r="F293" t="s">
        <v>64</v>
      </c>
      <c r="G293" s="1">
        <v>2.973402301484962E-3</v>
      </c>
      <c r="H293" s="1">
        <v>0.77449138643090976</v>
      </c>
      <c r="I293">
        <v>1.992417666830951</v>
      </c>
      <c r="J293">
        <v>0.26936619718309895</v>
      </c>
      <c r="K293">
        <f>Table2114[[#This Row],[VALUE_ORIGINAL]]-Table2114[[#This Row],[ESTIMATE_VALUE]]</f>
        <v>-0.11936619718309838</v>
      </c>
      <c r="L293">
        <f>Table2114[[#This Row],[DIFFENCE_ORIGINAL]]^2</f>
        <v>1.4248289029954323E-2</v>
      </c>
      <c r="M293" s="1">
        <f t="shared" si="4"/>
        <v>0.66258376344853942</v>
      </c>
    </row>
    <row r="294" spans="1:13" x14ac:dyDescent="0.2">
      <c r="A294" s="5" t="s">
        <v>156</v>
      </c>
      <c r="B294" t="s">
        <v>50</v>
      </c>
      <c r="C294" s="3" t="s">
        <v>37</v>
      </c>
      <c r="D294" t="s">
        <v>15</v>
      </c>
      <c r="E294">
        <v>6.0625000000000044</v>
      </c>
      <c r="F294" t="s">
        <v>65</v>
      </c>
      <c r="G294" s="1">
        <v>5.8520524327131795</v>
      </c>
      <c r="H294" s="1">
        <v>6.2729475672868293</v>
      </c>
      <c r="I294">
        <v>56.881702271363935</v>
      </c>
      <c r="J294">
        <v>6.1153846153846105</v>
      </c>
      <c r="K294">
        <f>Table2114[[#This Row],[VALUE_ORIGINAL]]-Table2114[[#This Row],[ESTIMATE_VALUE]]</f>
        <v>5.2884615384606093E-2</v>
      </c>
      <c r="L294">
        <f>Table2114[[#This Row],[DIFFENCE_ORIGINAL]]^2</f>
        <v>2.7967825443777155E-3</v>
      </c>
      <c r="M294" s="1">
        <f t="shared" si="4"/>
        <v>0.37165938279640898</v>
      </c>
    </row>
    <row r="295" spans="1:13" x14ac:dyDescent="0.2">
      <c r="A295" s="5" t="s">
        <v>156</v>
      </c>
      <c r="B295" t="s">
        <v>50</v>
      </c>
      <c r="C295" s="3" t="s">
        <v>37</v>
      </c>
      <c r="D295" t="s">
        <v>17</v>
      </c>
      <c r="E295">
        <v>0.17005813953488316</v>
      </c>
      <c r="F295" t="s">
        <v>66</v>
      </c>
      <c r="G295" s="1">
        <v>-0.12232257841675023</v>
      </c>
      <c r="H295" s="1">
        <v>0.46243885748651659</v>
      </c>
      <c r="I295">
        <v>1.1484535600372188</v>
      </c>
      <c r="J295">
        <v>0.11632270168855646</v>
      </c>
      <c r="K295">
        <f>Table2114[[#This Row],[VALUE_ORIGINAL]]-Table2114[[#This Row],[ESTIMATE_VALUE]]</f>
        <v>-5.37354378463267E-2</v>
      </c>
      <c r="L295">
        <f>Table2114[[#This Row],[DIFFENCE_ORIGINAL]]^2</f>
        <v>2.8874972805364397E-3</v>
      </c>
      <c r="M295" s="1">
        <f t="shared" si="4"/>
        <v>0.53770814721058779</v>
      </c>
    </row>
    <row r="296" spans="1:13" x14ac:dyDescent="0.2">
      <c r="A296" s="5" t="s">
        <v>156</v>
      </c>
      <c r="B296" t="s">
        <v>50</v>
      </c>
      <c r="C296" s="3" t="s">
        <v>40</v>
      </c>
      <c r="D296" t="s">
        <v>15</v>
      </c>
      <c r="E296">
        <v>4.6866197183098679</v>
      </c>
      <c r="F296" t="s">
        <v>67</v>
      </c>
      <c r="G296" s="1">
        <v>4.4326707032537058</v>
      </c>
      <c r="H296" s="1">
        <v>4.94056873336603</v>
      </c>
      <c r="I296">
        <v>36.488742073483238</v>
      </c>
      <c r="J296">
        <v>4.5735294117647038</v>
      </c>
      <c r="K296">
        <f>Table2114[[#This Row],[VALUE_ORIGINAL]]-Table2114[[#This Row],[ESTIMATE_VALUE]]</f>
        <v>-0.11309030654516405</v>
      </c>
      <c r="L296">
        <f>Table2114[[#This Row],[DIFFENCE_ORIGINAL]]^2</f>
        <v>1.2789417434479176E-2</v>
      </c>
      <c r="M296" s="1">
        <f t="shared" si="4"/>
        <v>0.42369609350166915</v>
      </c>
    </row>
    <row r="297" spans="1:13" x14ac:dyDescent="0.2">
      <c r="A297" s="5" t="s">
        <v>156</v>
      </c>
      <c r="B297" t="s">
        <v>50</v>
      </c>
      <c r="C297" s="3" t="s">
        <v>40</v>
      </c>
      <c r="D297" t="s">
        <v>17</v>
      </c>
      <c r="E297">
        <v>8.4808853118710684E-2</v>
      </c>
      <c r="F297" t="s">
        <v>68</v>
      </c>
      <c r="G297" s="1">
        <v>-0.27560964206565214</v>
      </c>
      <c r="H297" s="1">
        <v>0.44522734830307348</v>
      </c>
      <c r="I297">
        <v>0.46524298132955988</v>
      </c>
      <c r="J297">
        <v>0.28210439105219581</v>
      </c>
      <c r="K297">
        <f>Table2114[[#This Row],[VALUE_ORIGINAL]]-Table2114[[#This Row],[ESTIMATE_VALUE]]</f>
        <v>0.19729553793348514</v>
      </c>
      <c r="L297">
        <f>Table2114[[#This Row],[DIFFENCE_ORIGINAL]]^2</f>
        <v>3.8925529288463274E-2</v>
      </c>
      <c r="M297" s="1">
        <f t="shared" si="4"/>
        <v>0.55886759504648276</v>
      </c>
    </row>
    <row r="298" spans="1:13" x14ac:dyDescent="0.2">
      <c r="A298" s="5" t="s">
        <v>156</v>
      </c>
      <c r="B298" t="s">
        <v>50</v>
      </c>
      <c r="C298" s="3" t="s">
        <v>43</v>
      </c>
      <c r="D298" t="s">
        <v>15</v>
      </c>
      <c r="E298">
        <v>4.7406249999999952</v>
      </c>
      <c r="F298" t="s">
        <v>69</v>
      </c>
      <c r="G298" s="1">
        <v>4.4859836634109946</v>
      </c>
      <c r="H298" s="1">
        <v>4.9952663365889958</v>
      </c>
      <c r="I298">
        <v>36.759656146430231</v>
      </c>
      <c r="J298">
        <v>4.6346153846153904</v>
      </c>
      <c r="K298">
        <f>Table2114[[#This Row],[VALUE_ORIGINAL]]-Table2114[[#This Row],[ESTIMATE_VALUE]]</f>
        <v>-0.10600961538460485</v>
      </c>
      <c r="L298">
        <f>Table2114[[#This Row],[DIFFENCE_ORIGINAL]]^2</f>
        <v>1.1238038553991849E-2</v>
      </c>
      <c r="M298" s="1">
        <f t="shared" si="4"/>
        <v>0.40751458749229741</v>
      </c>
    </row>
    <row r="299" spans="1:13" x14ac:dyDescent="0.2">
      <c r="A299" s="5" t="s">
        <v>156</v>
      </c>
      <c r="B299" t="s">
        <v>50</v>
      </c>
      <c r="C299" s="3" t="s">
        <v>43</v>
      </c>
      <c r="D299" t="s">
        <v>17</v>
      </c>
      <c r="E299">
        <v>0.32332848837209305</v>
      </c>
      <c r="F299" t="s">
        <v>70</v>
      </c>
      <c r="G299" s="1">
        <v>-3.0451874936086754E-2</v>
      </c>
      <c r="H299" s="1">
        <v>0.67710885168027279</v>
      </c>
      <c r="I299">
        <v>1.8045752276381093</v>
      </c>
      <c r="J299">
        <v>0.25257973733583466</v>
      </c>
      <c r="K299">
        <f>Table2114[[#This Row],[VALUE_ORIGINAL]]-Table2114[[#This Row],[ESTIMATE_VALUE]]</f>
        <v>-7.0748751036258384E-2</v>
      </c>
      <c r="L299">
        <f>Table2114[[#This Row],[DIFFENCE_ORIGINAL]]^2</f>
        <v>5.0053857731904719E-3</v>
      </c>
      <c r="M299" s="1">
        <f t="shared" si="4"/>
        <v>0.64465488601419274</v>
      </c>
    </row>
    <row r="300" spans="1:13" x14ac:dyDescent="0.2">
      <c r="A300" s="5" t="s">
        <v>156</v>
      </c>
      <c r="B300" t="s">
        <v>50</v>
      </c>
      <c r="C300" s="3" t="s">
        <v>46</v>
      </c>
      <c r="D300" t="s">
        <v>47</v>
      </c>
      <c r="E300">
        <v>-2.8969416126042518</v>
      </c>
      <c r="F300" t="s">
        <v>47</v>
      </c>
      <c r="G300" s="1">
        <v>-6.2804531575161926</v>
      </c>
      <c r="H300" s="1">
        <v>0.48656993230768864</v>
      </c>
      <c r="I300">
        <v>-1.6907616832468515</v>
      </c>
      <c r="J300">
        <v>-3.6369047619047734</v>
      </c>
      <c r="K300">
        <f>Table2114[[#This Row],[VALUE_ORIGINAL]]-Table2114[[#This Row],[ESTIMATE_VALUE]]</f>
        <v>-0.73996314930052165</v>
      </c>
      <c r="L300">
        <f>Table2114[[#This Row],[DIFFENCE_ORIGINAL]]^2</f>
        <v>0.54754546232274615</v>
      </c>
      <c r="M300" s="1">
        <f t="shared" si="4"/>
        <v>6.0039353341643942</v>
      </c>
    </row>
    <row r="301" spans="1:13" x14ac:dyDescent="0.2">
      <c r="A301" s="5" t="s">
        <v>156</v>
      </c>
      <c r="B301" t="s">
        <v>50</v>
      </c>
      <c r="C301" s="3" t="s">
        <v>48</v>
      </c>
      <c r="D301" t="s">
        <v>47</v>
      </c>
      <c r="E301">
        <v>-2.7491063153713782</v>
      </c>
      <c r="F301" t="s">
        <v>47</v>
      </c>
      <c r="G301" s="1">
        <v>-6.0562244070481892</v>
      </c>
      <c r="H301" s="1">
        <v>0.55801177630543275</v>
      </c>
      <c r="I301">
        <v>-1.6409661335618133</v>
      </c>
      <c r="J301">
        <v>-2.9445812807881708</v>
      </c>
      <c r="K301">
        <f>Table2114[[#This Row],[VALUE_ORIGINAL]]-Table2114[[#This Row],[ESTIMATE_VALUE]]</f>
        <v>-0.19547496541679266</v>
      </c>
      <c r="L301">
        <f>Table2114[[#This Row],[DIFFENCE_ORIGINAL]]^2</f>
        <v>3.8210462104696287E-2</v>
      </c>
      <c r="M301" s="1">
        <f t="shared" si="4"/>
        <v>6.6108279498921831</v>
      </c>
    </row>
    <row r="302" spans="1:13" x14ac:dyDescent="0.2">
      <c r="A302" s="5" t="s">
        <v>156</v>
      </c>
      <c r="B302" t="s">
        <v>50</v>
      </c>
      <c r="C302" s="3" t="s">
        <v>49</v>
      </c>
      <c r="D302" t="s">
        <v>47</v>
      </c>
      <c r="E302">
        <v>-4.5501125380643543</v>
      </c>
      <c r="F302" t="s">
        <v>47</v>
      </c>
      <c r="G302" s="1">
        <v>-8.9624845731912313</v>
      </c>
      <c r="H302" s="1">
        <v>-0.13774050293747847</v>
      </c>
      <c r="I302">
        <v>-2.0378318609210129</v>
      </c>
      <c r="J302">
        <v>-5.250821018062382</v>
      </c>
      <c r="K302">
        <f>Table2114[[#This Row],[VALUE_ORIGINAL]]-Table2114[[#This Row],[ESTIMATE_VALUE]]</f>
        <v>-0.70070847999802766</v>
      </c>
      <c r="L302">
        <f>Table2114[[#This Row],[DIFFENCE_ORIGINAL]]^2</f>
        <v>0.49099237394114631</v>
      </c>
      <c r="M302" s="1">
        <f t="shared" si="4"/>
        <v>8.0928977294874276</v>
      </c>
    </row>
    <row r="303" spans="1:13" x14ac:dyDescent="0.2">
      <c r="A303" s="5" t="s">
        <v>156</v>
      </c>
      <c r="B303" t="s">
        <v>71</v>
      </c>
      <c r="C303" s="3" t="s">
        <v>14</v>
      </c>
      <c r="D303" t="s">
        <v>15</v>
      </c>
      <c r="E303">
        <v>3.7783913043478239</v>
      </c>
      <c r="F303" t="s">
        <v>72</v>
      </c>
      <c r="G303" s="1">
        <v>3.6832635275067673</v>
      </c>
      <c r="H303" s="1">
        <v>3.8735190811888804</v>
      </c>
      <c r="I303">
        <v>78.585245890219824</v>
      </c>
      <c r="J303">
        <v>3.7972575757575764</v>
      </c>
      <c r="K303">
        <f>Table2114[[#This Row],[VALUE_ORIGINAL]]-Table2114[[#This Row],[ESTIMATE_VALUE]]</f>
        <v>1.88662714097525E-2</v>
      </c>
      <c r="L303">
        <f>Table2114[[#This Row],[DIFFENCE_ORIGINAL]]^2</f>
        <v>3.5593619690644455E-4</v>
      </c>
      <c r="M303" s="1">
        <f>MAX(0,MIN(H257,H303)-MAX(G257,G303))</f>
        <v>0.16329666332375625</v>
      </c>
    </row>
    <row r="304" spans="1:13" x14ac:dyDescent="0.2">
      <c r="A304" s="5" t="s">
        <v>156</v>
      </c>
      <c r="B304" t="s">
        <v>71</v>
      </c>
      <c r="C304" s="3" t="s">
        <v>14</v>
      </c>
      <c r="D304" t="s">
        <v>17</v>
      </c>
      <c r="E304">
        <v>5.533450210378716E-2</v>
      </c>
      <c r="F304" t="s">
        <v>73</v>
      </c>
      <c r="G304" s="1">
        <v>-8.2941606928255279E-2</v>
      </c>
      <c r="H304" s="1">
        <v>0.19361061113582959</v>
      </c>
      <c r="I304">
        <v>0.79175403764639463</v>
      </c>
      <c r="J304">
        <v>4.8376623376624331E-3</v>
      </c>
      <c r="K304">
        <f>Table2114[[#This Row],[VALUE_ORIGINAL]]-Table2114[[#This Row],[ESTIMATE_VALUE]]</f>
        <v>-5.0496839766124728E-2</v>
      </c>
      <c r="L304">
        <f>Table2114[[#This Row],[DIFFENCE_ORIGINAL]]^2</f>
        <v>2.5499308263656757E-3</v>
      </c>
      <c r="M304" s="1">
        <f t="shared" ref="M304:M325" si="5">MAX(0,MIN(H258,H304)-MAX(G258,G304))</f>
        <v>0.21232226327709977</v>
      </c>
    </row>
    <row r="305" spans="1:13" x14ac:dyDescent="0.2">
      <c r="A305" s="5" t="s">
        <v>156</v>
      </c>
      <c r="B305" t="s">
        <v>71</v>
      </c>
      <c r="C305" s="3" t="s">
        <v>19</v>
      </c>
      <c r="D305" t="s">
        <v>15</v>
      </c>
      <c r="E305">
        <v>3.224932432432432</v>
      </c>
      <c r="F305" t="s">
        <v>74</v>
      </c>
      <c r="G305" s="1">
        <v>3.1240633918442451</v>
      </c>
      <c r="H305" s="1">
        <v>3.3258014730206189</v>
      </c>
      <c r="I305">
        <v>63.176064196550158</v>
      </c>
      <c r="J305">
        <v>3.0815999999999995</v>
      </c>
      <c r="K305">
        <f>Table2114[[#This Row],[VALUE_ORIGINAL]]-Table2114[[#This Row],[ESTIMATE_VALUE]]</f>
        <v>-0.14333243243243254</v>
      </c>
      <c r="L305">
        <f>Table2114[[#This Row],[DIFFENCE_ORIGINAL]]^2</f>
        <v>2.054418618699784E-2</v>
      </c>
      <c r="M305" s="1">
        <f t="shared" si="5"/>
        <v>7.0563135836604562E-2</v>
      </c>
    </row>
    <row r="306" spans="1:13" x14ac:dyDescent="0.2">
      <c r="A306" s="5" t="s">
        <v>156</v>
      </c>
      <c r="B306" t="s">
        <v>71</v>
      </c>
      <c r="C306" s="3" t="s">
        <v>19</v>
      </c>
      <c r="D306" t="s">
        <v>17</v>
      </c>
      <c r="E306">
        <v>-9.8828536328536179E-2</v>
      </c>
      <c r="F306" t="s">
        <v>75</v>
      </c>
      <c r="G306" s="1">
        <v>-0.2400826164087364</v>
      </c>
      <c r="H306" s="1">
        <v>4.242554375166406E-2</v>
      </c>
      <c r="I306">
        <v>-1.3825192872732848</v>
      </c>
      <c r="J306">
        <v>4.3983333333333513E-2</v>
      </c>
      <c r="K306">
        <f>Table2114[[#This Row],[VALUE_ORIGINAL]]-Table2114[[#This Row],[ESTIMATE_VALUE]]</f>
        <v>0.14281186966186971</v>
      </c>
      <c r="L306">
        <f>Table2114[[#This Row],[DIFFENCE_ORIGINAL]]^2</f>
        <v>2.0395230116318861E-2</v>
      </c>
      <c r="M306" s="1">
        <f t="shared" si="5"/>
        <v>0.15394540122829786</v>
      </c>
    </row>
    <row r="307" spans="1:13" x14ac:dyDescent="0.2">
      <c r="A307" s="5" t="s">
        <v>156</v>
      </c>
      <c r="B307" t="s">
        <v>71</v>
      </c>
      <c r="C307" s="3" t="s">
        <v>22</v>
      </c>
      <c r="D307" t="s">
        <v>15</v>
      </c>
      <c r="E307">
        <v>2.2537313432835804</v>
      </c>
      <c r="F307" t="s">
        <v>76</v>
      </c>
      <c r="G307" s="1">
        <v>1.9539178916655184</v>
      </c>
      <c r="H307" s="1">
        <v>2.5535447949016423</v>
      </c>
      <c r="I307">
        <v>14.864572214203076</v>
      </c>
      <c r="J307">
        <v>2.3913043478260811</v>
      </c>
      <c r="K307">
        <f>Table2114[[#This Row],[VALUE_ORIGINAL]]-Table2114[[#This Row],[ESTIMATE_VALUE]]</f>
        <v>0.13757300454250077</v>
      </c>
      <c r="L307">
        <f>Table2114[[#This Row],[DIFFENCE_ORIGINAL]]^2</f>
        <v>1.8926331578850937E-2</v>
      </c>
      <c r="M307" s="1">
        <f t="shared" si="5"/>
        <v>0.44956064419543429</v>
      </c>
    </row>
    <row r="308" spans="1:13" x14ac:dyDescent="0.2">
      <c r="A308" s="5" t="s">
        <v>156</v>
      </c>
      <c r="B308" t="s">
        <v>71</v>
      </c>
      <c r="C308" s="3" t="s">
        <v>22</v>
      </c>
      <c r="D308" t="s">
        <v>17</v>
      </c>
      <c r="E308">
        <v>-0.15650912106136008</v>
      </c>
      <c r="F308" t="s">
        <v>77</v>
      </c>
      <c r="G308" s="1">
        <v>-0.57308322248250254</v>
      </c>
      <c r="H308" s="1">
        <v>0.26006498035978232</v>
      </c>
      <c r="I308">
        <v>-0.74293149752190379</v>
      </c>
      <c r="J308">
        <v>-0.20820575627679069</v>
      </c>
      <c r="K308">
        <f>Table2114[[#This Row],[VALUE_ORIGINAL]]-Table2114[[#This Row],[ESTIMATE_VALUE]]</f>
        <v>-5.1696635215430609E-2</v>
      </c>
      <c r="L308">
        <f>Table2114[[#This Row],[DIFFENCE_ORIGINAL]]^2</f>
        <v>2.6725420925973E-3</v>
      </c>
      <c r="M308" s="1">
        <f t="shared" si="5"/>
        <v>0.76833794464824257</v>
      </c>
    </row>
    <row r="309" spans="1:13" x14ac:dyDescent="0.2">
      <c r="A309" s="5" t="s">
        <v>156</v>
      </c>
      <c r="B309" t="s">
        <v>71</v>
      </c>
      <c r="C309" s="3" t="s">
        <v>25</v>
      </c>
      <c r="D309" t="s">
        <v>15</v>
      </c>
      <c r="E309">
        <v>2.8024691358024696</v>
      </c>
      <c r="F309" t="s">
        <v>78</v>
      </c>
      <c r="G309" s="1">
        <v>2.4733541944199668</v>
      </c>
      <c r="H309" s="1">
        <v>3.1315840771849723</v>
      </c>
      <c r="I309">
        <v>16.819905688333428</v>
      </c>
      <c r="J309">
        <v>2.898734177215188</v>
      </c>
      <c r="K309">
        <f>Table2114[[#This Row],[VALUE_ORIGINAL]]-Table2114[[#This Row],[ESTIMATE_VALUE]]</f>
        <v>9.6265041412718411E-2</v>
      </c>
      <c r="L309">
        <f>Table2114[[#This Row],[DIFFENCE_ORIGINAL]]^2</f>
        <v>9.2669581981923901E-3</v>
      </c>
      <c r="M309" s="1">
        <f t="shared" si="5"/>
        <v>0.5696944412785343</v>
      </c>
    </row>
    <row r="310" spans="1:13" x14ac:dyDescent="0.2">
      <c r="A310" s="5" t="s">
        <v>156</v>
      </c>
      <c r="B310" t="s">
        <v>71</v>
      </c>
      <c r="C310" s="3" t="s">
        <v>25</v>
      </c>
      <c r="D310" t="s">
        <v>17</v>
      </c>
      <c r="E310">
        <v>0.22350489017155714</v>
      </c>
      <c r="F310" t="s">
        <v>79</v>
      </c>
      <c r="G310" s="1">
        <v>-0.24793983401684297</v>
      </c>
      <c r="H310" s="1">
        <v>0.69494961435995728</v>
      </c>
      <c r="I310">
        <v>0.93645425394574788</v>
      </c>
      <c r="J310">
        <v>-0.33775856745908978</v>
      </c>
      <c r="K310">
        <f>Table2114[[#This Row],[VALUE_ORIGINAL]]-Table2114[[#This Row],[ESTIMATE_VALUE]]</f>
        <v>-0.56126345763064689</v>
      </c>
      <c r="L310">
        <f>Table2114[[#This Row],[DIFFENCE_ORIGINAL]]^2</f>
        <v>0.31501666887150898</v>
      </c>
      <c r="M310" s="1">
        <f t="shared" si="5"/>
        <v>0.38217423165789344</v>
      </c>
    </row>
    <row r="311" spans="1:13" x14ac:dyDescent="0.2">
      <c r="A311" s="5" t="s">
        <v>156</v>
      </c>
      <c r="B311" t="s">
        <v>71</v>
      </c>
      <c r="C311" s="3" t="s">
        <v>28</v>
      </c>
      <c r="D311" t="s">
        <v>15</v>
      </c>
      <c r="E311">
        <v>5.7500000000000107</v>
      </c>
      <c r="F311" t="s">
        <v>80</v>
      </c>
      <c r="G311" s="1">
        <v>5.4875043429636543</v>
      </c>
      <c r="H311" s="1">
        <v>6.012495657036367</v>
      </c>
      <c r="I311">
        <v>43.359850474440449</v>
      </c>
      <c r="J311">
        <v>5.7426470588235272</v>
      </c>
      <c r="K311">
        <f>Table2114[[#This Row],[VALUE_ORIGINAL]]-Table2114[[#This Row],[ESTIMATE_VALUE]]</f>
        <v>-7.3529411764834407E-3</v>
      </c>
      <c r="L311">
        <f>Table2114[[#This Row],[DIFFENCE_ORIGINAL]]^2</f>
        <v>5.4065743944825683E-5</v>
      </c>
      <c r="M311" s="1">
        <f t="shared" si="5"/>
        <v>0.50741557698194306</v>
      </c>
    </row>
    <row r="312" spans="1:13" x14ac:dyDescent="0.2">
      <c r="A312" s="5" t="s">
        <v>156</v>
      </c>
      <c r="B312" t="s">
        <v>71</v>
      </c>
      <c r="C312" s="3" t="s">
        <v>28</v>
      </c>
      <c r="D312" t="s">
        <v>17</v>
      </c>
      <c r="E312">
        <v>0.12499999999999885</v>
      </c>
      <c r="F312" t="s">
        <v>81</v>
      </c>
      <c r="G312" s="1">
        <v>-0.26717789889485427</v>
      </c>
      <c r="H312" s="1">
        <v>0.517177898894852</v>
      </c>
      <c r="I312">
        <v>0.63091223736449553</v>
      </c>
      <c r="J312">
        <v>0.12707125103562636</v>
      </c>
      <c r="K312">
        <f>Table2114[[#This Row],[VALUE_ORIGINAL]]-Table2114[[#This Row],[ESTIMATE_VALUE]]</f>
        <v>2.071251035627511E-3</v>
      </c>
      <c r="L312">
        <f>Table2114[[#This Row],[DIFFENCE_ORIGINAL]]^2</f>
        <v>4.2900808525880368E-6</v>
      </c>
      <c r="M312" s="1">
        <f t="shared" si="5"/>
        <v>0.70997330756395649</v>
      </c>
    </row>
    <row r="313" spans="1:13" x14ac:dyDescent="0.2">
      <c r="A313" s="5" t="s">
        <v>156</v>
      </c>
      <c r="B313" t="s">
        <v>71</v>
      </c>
      <c r="C313" s="3" t="s">
        <v>31</v>
      </c>
      <c r="D313" t="s">
        <v>15</v>
      </c>
      <c r="E313">
        <v>6.0316455696202587</v>
      </c>
      <c r="F313" t="s">
        <v>82</v>
      </c>
      <c r="G313" s="1">
        <v>5.8333417037247894</v>
      </c>
      <c r="H313" s="1">
        <v>6.2299494355157279</v>
      </c>
      <c r="I313">
        <v>60.077704036858435</v>
      </c>
      <c r="J313">
        <v>5.9807692307692291</v>
      </c>
      <c r="K313">
        <f>Table2114[[#This Row],[VALUE_ORIGINAL]]-Table2114[[#This Row],[ESTIMATE_VALUE]]</f>
        <v>-5.0876338851029601E-2</v>
      </c>
      <c r="L313">
        <f>Table2114[[#This Row],[DIFFENCE_ORIGINAL]]^2</f>
        <v>2.5884018548847838E-3</v>
      </c>
      <c r="M313" s="1">
        <f t="shared" si="5"/>
        <v>0.38689147038013516</v>
      </c>
    </row>
    <row r="314" spans="1:13" x14ac:dyDescent="0.2">
      <c r="A314" s="5" t="s">
        <v>156</v>
      </c>
      <c r="B314" t="s">
        <v>71</v>
      </c>
      <c r="C314" s="3" t="s">
        <v>31</v>
      </c>
      <c r="D314" t="s">
        <v>17</v>
      </c>
      <c r="E314">
        <v>1.2104430379746137E-2</v>
      </c>
      <c r="F314" t="s">
        <v>83</v>
      </c>
      <c r="G314" s="1">
        <v>-0.2674618250371274</v>
      </c>
      <c r="H314" s="1">
        <v>0.29167068579661964</v>
      </c>
      <c r="I314">
        <v>8.5520120000314448E-2</v>
      </c>
      <c r="J314">
        <v>2.2279549718574352E-2</v>
      </c>
      <c r="K314">
        <f>Table2114[[#This Row],[VALUE_ORIGINAL]]-Table2114[[#This Row],[ESTIMATE_VALUE]]</f>
        <v>1.0175119338828215E-2</v>
      </c>
      <c r="L314">
        <f>Table2114[[#This Row],[DIFFENCE_ORIGINAL]]^2</f>
        <v>1.0353305355939593E-4</v>
      </c>
      <c r="M314" s="1">
        <f t="shared" si="5"/>
        <v>0.55913251083374704</v>
      </c>
    </row>
    <row r="315" spans="1:13" x14ac:dyDescent="0.2">
      <c r="A315" s="5" t="s">
        <v>156</v>
      </c>
      <c r="B315" t="s">
        <v>71</v>
      </c>
      <c r="C315" s="3" t="s">
        <v>34</v>
      </c>
      <c r="D315" t="s">
        <v>15</v>
      </c>
      <c r="E315">
        <v>6.0955882352941178</v>
      </c>
      <c r="F315" t="s">
        <v>84</v>
      </c>
      <c r="G315" s="1">
        <v>5.8604743913095163</v>
      </c>
      <c r="H315" s="1">
        <v>6.3307020792787192</v>
      </c>
      <c r="I315">
        <v>51.260534353213735</v>
      </c>
      <c r="J315">
        <v>5.8749999999999973</v>
      </c>
      <c r="K315">
        <f>Table2114[[#This Row],[VALUE_ORIGINAL]]-Table2114[[#This Row],[ESTIMATE_VALUE]]</f>
        <v>-0.22058823529412042</v>
      </c>
      <c r="L315">
        <f>Table2114[[#This Row],[DIFFENCE_ORIGINAL]]^2</f>
        <v>4.8659169550174235E-2</v>
      </c>
      <c r="M315" s="1">
        <f t="shared" si="5"/>
        <v>0.29768198480862296</v>
      </c>
    </row>
    <row r="316" spans="1:13" x14ac:dyDescent="0.2">
      <c r="A316" s="5" t="s">
        <v>156</v>
      </c>
      <c r="B316" t="s">
        <v>71</v>
      </c>
      <c r="C316" s="3" t="s">
        <v>34</v>
      </c>
      <c r="D316" t="s">
        <v>17</v>
      </c>
      <c r="E316">
        <v>-9.9717969379534265E-3</v>
      </c>
      <c r="F316" t="s">
        <v>85</v>
      </c>
      <c r="G316" s="1">
        <v>-0.33672987150008821</v>
      </c>
      <c r="H316" s="1">
        <v>0.31678627762418138</v>
      </c>
      <c r="I316">
        <v>-6.0338263424040466E-2</v>
      </c>
      <c r="J316">
        <v>0.26936619718309895</v>
      </c>
      <c r="K316">
        <f>Table2114[[#This Row],[VALUE_ORIGINAL]]-Table2114[[#This Row],[ESTIMATE_VALUE]]</f>
        <v>0.27933799412105237</v>
      </c>
      <c r="L316">
        <f>Table2114[[#This Row],[DIFFENCE_ORIGINAL]]^2</f>
        <v>7.8029714959573088E-2</v>
      </c>
      <c r="M316" s="1">
        <f t="shared" si="5"/>
        <v>0.4436110490080078</v>
      </c>
    </row>
    <row r="317" spans="1:13" x14ac:dyDescent="0.2">
      <c r="A317" s="5" t="s">
        <v>156</v>
      </c>
      <c r="B317" t="s">
        <v>71</v>
      </c>
      <c r="C317" s="3" t="s">
        <v>37</v>
      </c>
      <c r="D317" t="s">
        <v>15</v>
      </c>
      <c r="E317">
        <v>6.2980769230769287</v>
      </c>
      <c r="F317" t="s">
        <v>86</v>
      </c>
      <c r="G317" s="1">
        <v>6.1004155097079789</v>
      </c>
      <c r="H317" s="1">
        <v>6.4957383364458785</v>
      </c>
      <c r="I317">
        <v>62.954794234476232</v>
      </c>
      <c r="J317">
        <v>6.1153846153846105</v>
      </c>
      <c r="K317">
        <f>Table2114[[#This Row],[VALUE_ORIGINAL]]-Table2114[[#This Row],[ESTIMATE_VALUE]]</f>
        <v>-0.18269230769231815</v>
      </c>
      <c r="L317">
        <f>Table2114[[#This Row],[DIFFENCE_ORIGINAL]]^2</f>
        <v>3.3376479289944645E-2</v>
      </c>
      <c r="M317" s="1">
        <f t="shared" si="5"/>
        <v>0.22906553657082185</v>
      </c>
    </row>
    <row r="318" spans="1:13" x14ac:dyDescent="0.2">
      <c r="A318" s="5" t="s">
        <v>156</v>
      </c>
      <c r="B318" t="s">
        <v>71</v>
      </c>
      <c r="C318" s="3" t="s">
        <v>37</v>
      </c>
      <c r="D318" t="s">
        <v>17</v>
      </c>
      <c r="E318">
        <v>-1.8076923076923899E-2</v>
      </c>
      <c r="F318" t="s">
        <v>87</v>
      </c>
      <c r="G318" s="1">
        <v>-0.300393890408719</v>
      </c>
      <c r="H318" s="1">
        <v>0.26424004425487124</v>
      </c>
      <c r="I318">
        <v>-0.12651157845341224</v>
      </c>
      <c r="J318">
        <v>0.11632270168855646</v>
      </c>
      <c r="K318">
        <f>Table2114[[#This Row],[VALUE_ORIGINAL]]-Table2114[[#This Row],[ESTIMATE_VALUE]]</f>
        <v>0.13439962476548037</v>
      </c>
      <c r="L318">
        <f>Table2114[[#This Row],[DIFFENCE_ORIGINAL]]^2</f>
        <v>1.8063259137101925E-2</v>
      </c>
      <c r="M318" s="1">
        <f t="shared" si="5"/>
        <v>0.44698020967159585</v>
      </c>
    </row>
    <row r="319" spans="1:13" x14ac:dyDescent="0.2">
      <c r="A319" s="5" t="s">
        <v>156</v>
      </c>
      <c r="B319" t="s">
        <v>71</v>
      </c>
      <c r="C319" s="3" t="s">
        <v>40</v>
      </c>
      <c r="D319" t="s">
        <v>15</v>
      </c>
      <c r="E319">
        <v>4.5261194029850751</v>
      </c>
      <c r="F319" t="s">
        <v>88</v>
      </c>
      <c r="G319" s="1">
        <v>4.239463511450702</v>
      </c>
      <c r="H319" s="1">
        <v>4.8127752945194482</v>
      </c>
      <c r="I319">
        <v>31.228646623955186</v>
      </c>
      <c r="J319">
        <v>4.5735294117647038</v>
      </c>
      <c r="K319">
        <f>Table2114[[#This Row],[VALUE_ORIGINAL]]-Table2114[[#This Row],[ESTIMATE_VALUE]]</f>
        <v>4.7410008779628754E-2</v>
      </c>
      <c r="L319">
        <f>Table2114[[#This Row],[DIFFENCE_ORIGINAL]]^2</f>
        <v>2.2477089324844757E-3</v>
      </c>
      <c r="M319" s="1">
        <f t="shared" si="5"/>
        <v>0.52208326774541547</v>
      </c>
    </row>
    <row r="320" spans="1:13" x14ac:dyDescent="0.2">
      <c r="A320" s="5" t="s">
        <v>156</v>
      </c>
      <c r="B320" t="s">
        <v>71</v>
      </c>
      <c r="C320" s="3" t="s">
        <v>40</v>
      </c>
      <c r="D320" t="s">
        <v>17</v>
      </c>
      <c r="E320">
        <v>0.10431537962362082</v>
      </c>
      <c r="F320" t="s">
        <v>89</v>
      </c>
      <c r="G320" s="1">
        <v>-0.29812892061070839</v>
      </c>
      <c r="H320" s="1">
        <v>0.50675967985795001</v>
      </c>
      <c r="I320">
        <v>0.51266136621664549</v>
      </c>
      <c r="J320">
        <v>0.28210439105219581</v>
      </c>
      <c r="K320">
        <f>Table2114[[#This Row],[VALUE_ORIGINAL]]-Table2114[[#This Row],[ESTIMATE_VALUE]]</f>
        <v>0.17778901142857501</v>
      </c>
      <c r="L320">
        <f>Table2114[[#This Row],[DIFFENCE_ORIGINAL]]^2</f>
        <v>3.1608932584749977E-2</v>
      </c>
      <c r="M320" s="1">
        <f t="shared" si="5"/>
        <v>0.62039992660135923</v>
      </c>
    </row>
    <row r="321" spans="1:13" x14ac:dyDescent="0.2">
      <c r="A321" s="5" t="s">
        <v>156</v>
      </c>
      <c r="B321" t="s">
        <v>71</v>
      </c>
      <c r="C321" s="3" t="s">
        <v>43</v>
      </c>
      <c r="D321" t="s">
        <v>15</v>
      </c>
      <c r="E321">
        <v>4.6038961038961039</v>
      </c>
      <c r="F321" t="s">
        <v>90</v>
      </c>
      <c r="G321" s="1">
        <v>4.3356072848735865</v>
      </c>
      <c r="H321" s="1">
        <v>4.8721849229186214</v>
      </c>
      <c r="I321">
        <v>33.906977143982132</v>
      </c>
      <c r="J321">
        <v>4.6346153846153904</v>
      </c>
      <c r="K321">
        <f>Table2114[[#This Row],[VALUE_ORIGINAL]]-Table2114[[#This Row],[ESTIMATE_VALUE]]</f>
        <v>3.0719280719286424E-2</v>
      </c>
      <c r="L321">
        <f>Table2114[[#This Row],[DIFFENCE_ORIGINAL]]^2</f>
        <v>9.4367420791032256E-4</v>
      </c>
      <c r="M321" s="1">
        <f t="shared" si="5"/>
        <v>0.49645240459113271</v>
      </c>
    </row>
    <row r="322" spans="1:13" x14ac:dyDescent="0.2">
      <c r="A322" s="5" t="s">
        <v>156</v>
      </c>
      <c r="B322" t="s">
        <v>71</v>
      </c>
      <c r="C322" s="3" t="s">
        <v>43</v>
      </c>
      <c r="D322" t="s">
        <v>17</v>
      </c>
      <c r="E322">
        <v>-0.18389610389610414</v>
      </c>
      <c r="F322" t="s">
        <v>91</v>
      </c>
      <c r="G322" s="1">
        <v>-0.56583486587590215</v>
      </c>
      <c r="H322" s="1">
        <v>0.19804265808369384</v>
      </c>
      <c r="I322">
        <v>-0.95136008227059521</v>
      </c>
      <c r="J322">
        <v>0.25257973733583466</v>
      </c>
      <c r="K322">
        <f>Table2114[[#This Row],[VALUE_ORIGINAL]]-Table2114[[#This Row],[ESTIMATE_VALUE]]</f>
        <v>0.43647584123193883</v>
      </c>
      <c r="L322">
        <f>Table2114[[#This Row],[DIFFENCE_ORIGINAL]]^2</f>
        <v>0.19051115997912868</v>
      </c>
      <c r="M322" s="1">
        <f t="shared" si="5"/>
        <v>0.30708619449013064</v>
      </c>
    </row>
    <row r="323" spans="1:13" x14ac:dyDescent="0.2">
      <c r="A323" s="5" t="s">
        <v>156</v>
      </c>
      <c r="B323" t="s">
        <v>71</v>
      </c>
      <c r="C323" s="3" t="s">
        <v>46</v>
      </c>
      <c r="D323" t="s">
        <v>47</v>
      </c>
      <c r="E323">
        <v>-3.9172366621067027</v>
      </c>
      <c r="F323" t="s">
        <v>47</v>
      </c>
      <c r="G323" s="1">
        <v>-7.4805102039238847</v>
      </c>
      <c r="H323" s="1">
        <v>-0.35396312028951987</v>
      </c>
      <c r="I323">
        <v>-2.1704232448948209</v>
      </c>
      <c r="J323">
        <v>-3.6369047619047734</v>
      </c>
      <c r="K323">
        <f>Table2114[[#This Row],[VALUE_ORIGINAL]]-Table2114[[#This Row],[ESTIMATE_VALUE]]</f>
        <v>0.28033190020192933</v>
      </c>
      <c r="L323">
        <f>Table2114[[#This Row],[DIFFENCE_ORIGINAL]]^2</f>
        <v>7.8585974270824463E-2</v>
      </c>
      <c r="M323" s="1">
        <f t="shared" si="5"/>
        <v>6.6433285801682294</v>
      </c>
    </row>
    <row r="324" spans="1:13" x14ac:dyDescent="0.2">
      <c r="A324" s="5" t="s">
        <v>156</v>
      </c>
      <c r="B324" t="s">
        <v>71</v>
      </c>
      <c r="C324" s="3" t="s">
        <v>48</v>
      </c>
      <c r="D324" t="s">
        <v>47</v>
      </c>
      <c r="E324">
        <v>3.3274965800273719</v>
      </c>
      <c r="F324" t="s">
        <v>47</v>
      </c>
      <c r="G324" s="1">
        <v>-1.555507123680421E-2</v>
      </c>
      <c r="H324" s="1">
        <v>6.6705482312915478</v>
      </c>
      <c r="I324">
        <v>1.9649713255697383</v>
      </c>
      <c r="J324">
        <v>-2.9445812807881708</v>
      </c>
      <c r="K324">
        <f>Table2114[[#This Row],[VALUE_ORIGINAL]]-Table2114[[#This Row],[ESTIMATE_VALUE]]</f>
        <v>-6.2720778608155427</v>
      </c>
      <c r="L324">
        <f>Table2114[[#This Row],[DIFFENCE_ORIGINAL]]^2</f>
        <v>39.338960692132474</v>
      </c>
      <c r="M324" s="1">
        <f t="shared" si="5"/>
        <v>0.5701586140807986</v>
      </c>
    </row>
    <row r="325" spans="1:13" x14ac:dyDescent="0.2">
      <c r="A325" s="5" t="s">
        <v>156</v>
      </c>
      <c r="B325" t="s">
        <v>71</v>
      </c>
      <c r="C325" s="3" t="s">
        <v>49</v>
      </c>
      <c r="D325" t="s">
        <v>47</v>
      </c>
      <c r="E325">
        <v>-1.8471956224350237</v>
      </c>
      <c r="F325" t="s">
        <v>47</v>
      </c>
      <c r="G325" s="1">
        <v>-5.7516599616356077</v>
      </c>
      <c r="H325" s="1">
        <v>2.0572687167655603</v>
      </c>
      <c r="I325">
        <v>-0.93490928991510669</v>
      </c>
      <c r="J325">
        <v>-5.250821018062382</v>
      </c>
      <c r="K325">
        <f>Table2114[[#This Row],[VALUE_ORIGINAL]]-Table2114[[#This Row],[ESTIMATE_VALUE]]</f>
        <v>-3.4036253956273583</v>
      </c>
      <c r="L325">
        <f>Table2114[[#This Row],[DIFFENCE_ORIGINAL]]^2</f>
        <v>11.584665833759491</v>
      </c>
      <c r="M325" s="1">
        <f t="shared" si="5"/>
        <v>4.882073117931804</v>
      </c>
    </row>
    <row r="326" spans="1:13" x14ac:dyDescent="0.2">
      <c r="A326" s="5" t="s">
        <v>156</v>
      </c>
      <c r="B326" t="s">
        <v>92</v>
      </c>
      <c r="C326" s="3" t="s">
        <v>14</v>
      </c>
      <c r="D326" t="s">
        <v>15</v>
      </c>
      <c r="E326">
        <v>3.8583114754098373</v>
      </c>
      <c r="F326" t="s">
        <v>93</v>
      </c>
      <c r="G326" s="1">
        <v>3.7861663080604324</v>
      </c>
      <c r="H326" s="1">
        <v>3.9304566427592422</v>
      </c>
      <c r="I326">
        <v>105.86867018956153</v>
      </c>
      <c r="J326">
        <v>3.7972575757575764</v>
      </c>
      <c r="K326">
        <f>Table2114[[#This Row],[VALUE_ORIGINAL]]-Table2114[[#This Row],[ESTIMATE_VALUE]]</f>
        <v>-6.1053899652260935E-2</v>
      </c>
      <c r="L326">
        <f>Table2114[[#This Row],[DIFFENCE_ORIGINAL]]^2</f>
        <v>3.727578662748348E-3</v>
      </c>
      <c r="M326" s="1">
        <f>MAX(0,MIN(H257,H326)-MAX(G257,G326))</f>
        <v>9.8126425589596167E-2</v>
      </c>
    </row>
    <row r="327" spans="1:13" x14ac:dyDescent="0.2">
      <c r="A327" s="5" t="s">
        <v>156</v>
      </c>
      <c r="B327" t="s">
        <v>92</v>
      </c>
      <c r="C327" s="3" t="s">
        <v>14</v>
      </c>
      <c r="D327" t="s">
        <v>17</v>
      </c>
      <c r="E327">
        <v>-6.4962269060629352E-2</v>
      </c>
      <c r="F327" t="s">
        <v>94</v>
      </c>
      <c r="G327" s="1">
        <v>-0.16617795274653446</v>
      </c>
      <c r="H327" s="1">
        <v>3.6253414625275746E-2</v>
      </c>
      <c r="I327">
        <v>-1.2705471647823821</v>
      </c>
      <c r="J327">
        <v>4.8376623376624331E-3</v>
      </c>
      <c r="K327">
        <f>Table2114[[#This Row],[VALUE_ORIGINAL]]-Table2114[[#This Row],[ESTIMATE_VALUE]]</f>
        <v>6.9799931398291784E-2</v>
      </c>
      <c r="L327">
        <f>Table2114[[#This Row],[DIFFENCE_ORIGINAL]]^2</f>
        <v>4.8720304232062394E-3</v>
      </c>
      <c r="M327" s="1">
        <f t="shared" ref="M327:M348" si="6">MAX(0,MIN(H258,H327)-MAX(G258,G327))</f>
        <v>0.15595874629879536</v>
      </c>
    </row>
    <row r="328" spans="1:13" x14ac:dyDescent="0.2">
      <c r="A328" s="5" t="s">
        <v>156</v>
      </c>
      <c r="B328" t="s">
        <v>92</v>
      </c>
      <c r="C328" s="3" t="s">
        <v>19</v>
      </c>
      <c r="D328" t="s">
        <v>15</v>
      </c>
      <c r="E328">
        <v>3.0480454545454552</v>
      </c>
      <c r="F328" t="s">
        <v>95</v>
      </c>
      <c r="G328" s="1">
        <v>2.917927250323924</v>
      </c>
      <c r="H328" s="1">
        <v>3.1781636587669864</v>
      </c>
      <c r="I328">
        <v>46.312886345505049</v>
      </c>
      <c r="J328">
        <v>3.0815999999999995</v>
      </c>
      <c r="K328">
        <f>Table2114[[#This Row],[VALUE_ORIGINAL]]-Table2114[[#This Row],[ESTIMATE_VALUE]]</f>
        <v>3.3554545454544282E-2</v>
      </c>
      <c r="L328">
        <f>Table2114[[#This Row],[DIFFENCE_ORIGINAL]]^2</f>
        <v>1.1259075206610783E-3</v>
      </c>
      <c r="M328" s="1">
        <f t="shared" si="6"/>
        <v>0.20959018644783711</v>
      </c>
    </row>
    <row r="329" spans="1:13" x14ac:dyDescent="0.2">
      <c r="A329" s="5" t="s">
        <v>156</v>
      </c>
      <c r="B329" t="s">
        <v>92</v>
      </c>
      <c r="C329" s="3" t="s">
        <v>19</v>
      </c>
      <c r="D329" t="s">
        <v>17</v>
      </c>
      <c r="E329">
        <v>1.3822966507176862E-2</v>
      </c>
      <c r="F329" t="s">
        <v>96</v>
      </c>
      <c r="G329" s="1">
        <v>-0.16403586589105418</v>
      </c>
      <c r="H329" s="1">
        <v>0.19168179890540793</v>
      </c>
      <c r="I329">
        <v>0.15365414796224203</v>
      </c>
      <c r="J329">
        <v>4.3983333333333513E-2</v>
      </c>
      <c r="K329">
        <f>Table2114[[#This Row],[VALUE_ORIGINAL]]-Table2114[[#This Row],[ESTIMATE_VALUE]]</f>
        <v>3.0160366826156651E-2</v>
      </c>
      <c r="L329">
        <f>Table2114[[#This Row],[DIFFENCE_ORIGINAL]]^2</f>
        <v>9.096477270883306E-4</v>
      </c>
      <c r="M329" s="1">
        <f t="shared" si="6"/>
        <v>0.30320165638204172</v>
      </c>
    </row>
    <row r="330" spans="1:13" x14ac:dyDescent="0.2">
      <c r="A330" s="5" t="s">
        <v>156</v>
      </c>
      <c r="B330" t="s">
        <v>92</v>
      </c>
      <c r="C330" s="3" t="s">
        <v>22</v>
      </c>
      <c r="D330" t="s">
        <v>15</v>
      </c>
      <c r="E330">
        <v>2.3442622950819696</v>
      </c>
      <c r="F330" t="s">
        <v>97</v>
      </c>
      <c r="G330" s="1">
        <v>2.0490608941034401</v>
      </c>
      <c r="H330" s="1">
        <v>2.6394636960604991</v>
      </c>
      <c r="I330">
        <v>15.710774320328241</v>
      </c>
      <c r="J330">
        <v>2.3913043478260811</v>
      </c>
      <c r="K330">
        <f>Table2114[[#This Row],[VALUE_ORIGINAL]]-Table2114[[#This Row],[ESTIMATE_VALUE]]</f>
        <v>4.7042052744111551E-2</v>
      </c>
      <c r="L330">
        <f>Table2114[[#This Row],[DIFFENCE_ORIGINAL]]^2</f>
        <v>2.2129547263797732E-3</v>
      </c>
      <c r="M330" s="1">
        <f t="shared" si="6"/>
        <v>0.5354795453542911</v>
      </c>
    </row>
    <row r="331" spans="1:13" x14ac:dyDescent="0.2">
      <c r="A331" s="5" t="s">
        <v>156</v>
      </c>
      <c r="B331" t="s">
        <v>92</v>
      </c>
      <c r="C331" s="3" t="s">
        <v>22</v>
      </c>
      <c r="D331" t="s">
        <v>17</v>
      </c>
      <c r="E331">
        <v>-4.8487647194643095E-2</v>
      </c>
      <c r="F331" t="s">
        <v>98</v>
      </c>
      <c r="G331" s="1">
        <v>-0.45099721251600572</v>
      </c>
      <c r="H331" s="1">
        <v>0.35402191812671951</v>
      </c>
      <c r="I331">
        <v>-0.23832231425238729</v>
      </c>
      <c r="J331">
        <v>-0.20820575627679069</v>
      </c>
      <c r="K331">
        <f>Table2114[[#This Row],[VALUE_ORIGINAL]]-Table2114[[#This Row],[ESTIMATE_VALUE]]</f>
        <v>-0.15971810908214759</v>
      </c>
      <c r="L331">
        <f>Table2114[[#This Row],[DIFFENCE_ORIGINAL]]^2</f>
        <v>2.5509874368776796E-2</v>
      </c>
      <c r="M331" s="1">
        <f t="shared" si="6"/>
        <v>0.6462519346817458</v>
      </c>
    </row>
    <row r="332" spans="1:13" x14ac:dyDescent="0.2">
      <c r="A332" s="5" t="s">
        <v>156</v>
      </c>
      <c r="B332" t="s">
        <v>92</v>
      </c>
      <c r="C332" s="3" t="s">
        <v>25</v>
      </c>
      <c r="D332" t="s">
        <v>15</v>
      </c>
      <c r="E332">
        <v>3.0746268656716471</v>
      </c>
      <c r="F332" t="s">
        <v>99</v>
      </c>
      <c r="G332" s="1">
        <v>2.6929364943101848</v>
      </c>
      <c r="H332" s="1">
        <v>3.4563172370331094</v>
      </c>
      <c r="I332">
        <v>15.926741165206309</v>
      </c>
      <c r="J332">
        <v>2.898734177215188</v>
      </c>
      <c r="K332">
        <f>Table2114[[#This Row],[VALUE_ORIGINAL]]-Table2114[[#This Row],[ESTIMATE_VALUE]]</f>
        <v>-0.17589268845645911</v>
      </c>
      <c r="L332">
        <f>Table2114[[#This Row],[DIFFENCE_ORIGINAL]]^2</f>
        <v>3.0938237852440986E-2</v>
      </c>
      <c r="M332" s="1">
        <f t="shared" si="6"/>
        <v>0.54264222421375319</v>
      </c>
    </row>
    <row r="333" spans="1:13" x14ac:dyDescent="0.2">
      <c r="A333" s="5" t="s">
        <v>156</v>
      </c>
      <c r="B333" t="s">
        <v>92</v>
      </c>
      <c r="C333" s="3" t="s">
        <v>25</v>
      </c>
      <c r="D333" t="s">
        <v>17</v>
      </c>
      <c r="E333">
        <v>-0.54759983864461448</v>
      </c>
      <c r="F333" t="s">
        <v>100</v>
      </c>
      <c r="G333" s="1">
        <v>-1.0744715739228488</v>
      </c>
      <c r="H333" s="1">
        <v>-2.0728103366380313E-2</v>
      </c>
      <c r="I333">
        <v>-2.0549635336404353</v>
      </c>
      <c r="J333">
        <v>-0.33775856745908978</v>
      </c>
      <c r="K333">
        <f>Table2114[[#This Row],[VALUE_ORIGINAL]]-Table2114[[#This Row],[ESTIMATE_VALUE]]</f>
        <v>0.2098412711855247</v>
      </c>
      <c r="L333">
        <f>Table2114[[#This Row],[DIFFENCE_ORIGINAL]]^2</f>
        <v>4.4033359092756921E-2</v>
      </c>
      <c r="M333" s="1">
        <f t="shared" si="6"/>
        <v>0.78902342919284962</v>
      </c>
    </row>
    <row r="334" spans="1:13" x14ac:dyDescent="0.2">
      <c r="A334" s="5" t="s">
        <v>156</v>
      </c>
      <c r="B334" t="s">
        <v>92</v>
      </c>
      <c r="C334" s="3" t="s">
        <v>28</v>
      </c>
      <c r="D334" t="s">
        <v>15</v>
      </c>
      <c r="E334">
        <v>5.8442622950819718</v>
      </c>
      <c r="F334" t="s">
        <v>101</v>
      </c>
      <c r="G334" s="1">
        <v>5.5810648294403373</v>
      </c>
      <c r="H334" s="1">
        <v>6.1074597607236063</v>
      </c>
      <c r="I334">
        <v>43.929655556128345</v>
      </c>
      <c r="J334">
        <v>5.7426470588235272</v>
      </c>
      <c r="K334">
        <f>Table2114[[#This Row],[VALUE_ORIGINAL]]-Table2114[[#This Row],[ESTIMATE_VALUE]]</f>
        <v>-0.1016152362584446</v>
      </c>
      <c r="L334">
        <f>Table2114[[#This Row],[DIFFENCE_ORIGINAL]]^2</f>
        <v>1.0325656239859513E-2</v>
      </c>
      <c r="M334" s="1">
        <f t="shared" si="6"/>
        <v>0.41529001787416142</v>
      </c>
    </row>
    <row r="335" spans="1:13" x14ac:dyDescent="0.2">
      <c r="A335" s="5" t="s">
        <v>156</v>
      </c>
      <c r="B335" t="s">
        <v>92</v>
      </c>
      <c r="C335" s="3" t="s">
        <v>28</v>
      </c>
      <c r="D335" t="s">
        <v>17</v>
      </c>
      <c r="E335">
        <v>-0.13299468944816351</v>
      </c>
      <c r="F335" t="s">
        <v>102</v>
      </c>
      <c r="G335" s="1">
        <v>-0.4918666227720972</v>
      </c>
      <c r="H335" s="1">
        <v>0.22587724387577018</v>
      </c>
      <c r="I335">
        <v>-0.73316986702122089</v>
      </c>
      <c r="J335">
        <v>0.12707125103562636</v>
      </c>
      <c r="K335">
        <f>Table2114[[#This Row],[VALUE_ORIGINAL]]-Table2114[[#This Row],[ESTIMATE_VALUE]]</f>
        <v>0.26006594048378984</v>
      </c>
      <c r="L335">
        <f>Table2114[[#This Row],[DIFFENCE_ORIGINAL]]^2</f>
        <v>6.7634293399718118E-2</v>
      </c>
      <c r="M335" s="1">
        <f t="shared" si="6"/>
        <v>0.45379264662212204</v>
      </c>
    </row>
    <row r="336" spans="1:13" x14ac:dyDescent="0.2">
      <c r="A336" s="5" t="s">
        <v>156</v>
      </c>
      <c r="B336" t="s">
        <v>92</v>
      </c>
      <c r="C336" s="3" t="s">
        <v>31</v>
      </c>
      <c r="D336" t="s">
        <v>15</v>
      </c>
      <c r="E336">
        <v>6.0708955223880592</v>
      </c>
      <c r="F336" t="s">
        <v>103</v>
      </c>
      <c r="G336" s="1">
        <v>5.8364569193298959</v>
      </c>
      <c r="H336" s="1">
        <v>6.3053341254462225</v>
      </c>
      <c r="I336">
        <v>51.199927136555097</v>
      </c>
      <c r="J336">
        <v>5.9807692307692291</v>
      </c>
      <c r="K336">
        <f>Table2114[[#This Row],[VALUE_ORIGINAL]]-Table2114[[#This Row],[ESTIMATE_VALUE]]</f>
        <v>-9.0126291618830123E-2</v>
      </c>
      <c r="L336">
        <f>Table2114[[#This Row],[DIFFENCE_ORIGINAL]]^2</f>
        <v>8.1227484409624098E-3</v>
      </c>
      <c r="M336" s="1">
        <f t="shared" si="6"/>
        <v>0.38377625477502875</v>
      </c>
    </row>
    <row r="337" spans="1:13" x14ac:dyDescent="0.2">
      <c r="A337" s="5" t="s">
        <v>156</v>
      </c>
      <c r="B337" t="s">
        <v>92</v>
      </c>
      <c r="C337" s="3" t="s">
        <v>31</v>
      </c>
      <c r="D337" t="s">
        <v>17</v>
      </c>
      <c r="E337">
        <v>-2.359822509076193E-2</v>
      </c>
      <c r="F337" t="s">
        <v>104</v>
      </c>
      <c r="G337" s="1">
        <v>-0.34720888670864841</v>
      </c>
      <c r="H337" s="1">
        <v>0.30001243652712456</v>
      </c>
      <c r="I337">
        <v>-0.14417907232628799</v>
      </c>
      <c r="J337">
        <v>2.2279549718574352E-2</v>
      </c>
      <c r="K337">
        <f>Table2114[[#This Row],[VALUE_ORIGINAL]]-Table2114[[#This Row],[ESTIMATE_VALUE]]</f>
        <v>4.5877774809336282E-2</v>
      </c>
      <c r="L337">
        <f>Table2114[[#This Row],[DIFFENCE_ORIGINAL]]^2</f>
        <v>2.1047702214561708E-3</v>
      </c>
      <c r="M337" s="1">
        <f t="shared" si="6"/>
        <v>0.61223063234874875</v>
      </c>
    </row>
    <row r="338" spans="1:13" x14ac:dyDescent="0.2">
      <c r="A338" s="5" t="s">
        <v>156</v>
      </c>
      <c r="B338" t="s">
        <v>92</v>
      </c>
      <c r="C338" s="3" t="s">
        <v>34</v>
      </c>
      <c r="D338" t="s">
        <v>15</v>
      </c>
      <c r="E338">
        <v>5.6721311475409903</v>
      </c>
      <c r="F338" t="s">
        <v>105</v>
      </c>
      <c r="G338" s="1">
        <v>5.371338667203247</v>
      </c>
      <c r="H338" s="1">
        <v>5.9729236278787337</v>
      </c>
      <c r="I338">
        <v>37.306893798743303</v>
      </c>
      <c r="J338">
        <v>5.8749999999999973</v>
      </c>
      <c r="K338">
        <f>Table2114[[#This Row],[VALUE_ORIGINAL]]-Table2114[[#This Row],[ESTIMATE_VALUE]]</f>
        <v>0.20286885245900699</v>
      </c>
      <c r="L338">
        <f>Table2114[[#This Row],[DIFFENCE_ORIGINAL]]^2</f>
        <v>4.1155771298034348E-2</v>
      </c>
      <c r="M338" s="1">
        <f t="shared" si="6"/>
        <v>0.38108000399687825</v>
      </c>
    </row>
    <row r="339" spans="1:13" x14ac:dyDescent="0.2">
      <c r="A339" s="5" t="s">
        <v>156</v>
      </c>
      <c r="B339" t="s">
        <v>92</v>
      </c>
      <c r="C339" s="3" t="s">
        <v>34</v>
      </c>
      <c r="D339" t="s">
        <v>17</v>
      </c>
      <c r="E339">
        <v>0.49336181020549535</v>
      </c>
      <c r="F339" t="s">
        <v>106</v>
      </c>
      <c r="G339" s="1">
        <v>8.3228761678787677E-2</v>
      </c>
      <c r="H339" s="1">
        <v>0.90349485873220303</v>
      </c>
      <c r="I339">
        <v>2.3798553703795426</v>
      </c>
      <c r="J339">
        <v>0.26936619718309895</v>
      </c>
      <c r="K339">
        <f>Table2114[[#This Row],[VALUE_ORIGINAL]]-Table2114[[#This Row],[ESTIMATE_VALUE]]</f>
        <v>-0.2239956130223964</v>
      </c>
      <c r="L339">
        <f>Table2114[[#This Row],[DIFFENCE_ORIGINAL]]^2</f>
        <v>5.0174034653279159E-2</v>
      </c>
      <c r="M339" s="1">
        <f t="shared" si="6"/>
        <v>0.58232840407123665</v>
      </c>
    </row>
    <row r="340" spans="1:13" x14ac:dyDescent="0.2">
      <c r="A340" s="5" t="s">
        <v>156</v>
      </c>
      <c r="B340" t="s">
        <v>92</v>
      </c>
      <c r="C340" s="3" t="s">
        <v>37</v>
      </c>
      <c r="D340" t="s">
        <v>15</v>
      </c>
      <c r="E340">
        <v>6.1044776119403021</v>
      </c>
      <c r="F340" t="s">
        <v>107</v>
      </c>
      <c r="G340" s="1">
        <v>5.9075099362008956</v>
      </c>
      <c r="H340" s="1">
        <v>6.3014452876797087</v>
      </c>
      <c r="I340">
        <v>61.281147574120062</v>
      </c>
      <c r="J340">
        <v>6.1153846153846105</v>
      </c>
      <c r="K340">
        <f>Table2114[[#This Row],[VALUE_ORIGINAL]]-Table2114[[#This Row],[ESTIMATE_VALUE]]</f>
        <v>1.0907003444308394E-2</v>
      </c>
      <c r="L340">
        <f>Table2114[[#This Row],[DIFFENCE_ORIGINAL]]^2</f>
        <v>1.1896272413415518E-4</v>
      </c>
      <c r="M340" s="1">
        <f t="shared" si="6"/>
        <v>0.39393535147881309</v>
      </c>
    </row>
    <row r="341" spans="1:13" x14ac:dyDescent="0.2">
      <c r="A341" s="5" t="s">
        <v>156</v>
      </c>
      <c r="B341" t="s">
        <v>92</v>
      </c>
      <c r="C341" s="3" t="s">
        <v>37</v>
      </c>
      <c r="D341" t="s">
        <v>17</v>
      </c>
      <c r="E341">
        <v>4.2782662032305359E-2</v>
      </c>
      <c r="F341" t="s">
        <v>108</v>
      </c>
      <c r="G341" s="1">
        <v>-0.22998793102944171</v>
      </c>
      <c r="H341" s="1">
        <v>0.31555325509405241</v>
      </c>
      <c r="I341">
        <v>0.31012987222819616</v>
      </c>
      <c r="J341">
        <v>0.11632270168855646</v>
      </c>
      <c r="K341">
        <f>Table2114[[#This Row],[VALUE_ORIGINAL]]-Table2114[[#This Row],[ESTIMATE_VALUE]]</f>
        <v>7.3540039656251111E-2</v>
      </c>
      <c r="L341">
        <f>Table2114[[#This Row],[DIFFENCE_ORIGINAL]]^2</f>
        <v>5.408137432642986E-3</v>
      </c>
      <c r="M341" s="1">
        <f t="shared" si="6"/>
        <v>0.49829342051077702</v>
      </c>
    </row>
    <row r="342" spans="1:13" x14ac:dyDescent="0.2">
      <c r="A342" s="5" t="s">
        <v>156</v>
      </c>
      <c r="B342" t="s">
        <v>92</v>
      </c>
      <c r="C342" s="3" t="s">
        <v>40</v>
      </c>
      <c r="D342" t="s">
        <v>15</v>
      </c>
      <c r="E342">
        <v>4.8114754098360724</v>
      </c>
      <c r="F342" t="s">
        <v>109</v>
      </c>
      <c r="G342" s="1">
        <v>4.5108777796144421</v>
      </c>
      <c r="H342" s="1">
        <v>5.1120730400577026</v>
      </c>
      <c r="I342">
        <v>31.666679025684644</v>
      </c>
      <c r="J342">
        <v>4.5735294117647038</v>
      </c>
      <c r="K342">
        <f>Table2114[[#This Row],[VALUE_ORIGINAL]]-Table2114[[#This Row],[ESTIMATE_VALUE]]</f>
        <v>-0.23794599807136851</v>
      </c>
      <c r="L342">
        <f>Table2114[[#This Row],[DIFFENCE_ORIGINAL]]^2</f>
        <v>5.661829799817971E-2</v>
      </c>
      <c r="M342" s="1">
        <f t="shared" si="6"/>
        <v>0.34548901714093283</v>
      </c>
    </row>
    <row r="343" spans="1:13" x14ac:dyDescent="0.2">
      <c r="A343" s="5" t="s">
        <v>156</v>
      </c>
      <c r="B343" t="s">
        <v>92</v>
      </c>
      <c r="C343" s="3" t="s">
        <v>40</v>
      </c>
      <c r="D343" t="s">
        <v>17</v>
      </c>
      <c r="E343">
        <v>-9.3165550681134995E-2</v>
      </c>
      <c r="F343" t="s">
        <v>110</v>
      </c>
      <c r="G343" s="1">
        <v>-0.50303291945402251</v>
      </c>
      <c r="H343" s="1">
        <v>0.31670181809175246</v>
      </c>
      <c r="I343">
        <v>-0.44969888791603235</v>
      </c>
      <c r="J343">
        <v>0.28210439105219581</v>
      </c>
      <c r="K343">
        <f>Table2114[[#This Row],[VALUE_ORIGINAL]]-Table2114[[#This Row],[ESTIMATE_VALUE]]</f>
        <v>0.37526994173333084</v>
      </c>
      <c r="L343">
        <f>Table2114[[#This Row],[DIFFENCE_ORIGINAL]]^2</f>
        <v>0.14082752916853752</v>
      </c>
      <c r="M343" s="1">
        <f t="shared" si="6"/>
        <v>0.43034206483516169</v>
      </c>
    </row>
    <row r="344" spans="1:13" x14ac:dyDescent="0.2">
      <c r="A344" s="5" t="s">
        <v>156</v>
      </c>
      <c r="B344" t="s">
        <v>92</v>
      </c>
      <c r="C344" s="3" t="s">
        <v>43</v>
      </c>
      <c r="D344" t="s">
        <v>15</v>
      </c>
      <c r="E344">
        <v>4.7499999999999956</v>
      </c>
      <c r="F344" t="s">
        <v>111</v>
      </c>
      <c r="G344" s="1">
        <v>4.5019477167247723</v>
      </c>
      <c r="H344" s="1">
        <v>4.9980522832752188</v>
      </c>
      <c r="I344">
        <v>37.863758803664375</v>
      </c>
      <c r="J344">
        <v>4.6346153846153904</v>
      </c>
      <c r="K344">
        <f>Table2114[[#This Row],[VALUE_ORIGINAL]]-Table2114[[#This Row],[ESTIMATE_VALUE]]</f>
        <v>-0.1153846153846052</v>
      </c>
      <c r="L344">
        <f>Table2114[[#This Row],[DIFFENCE_ORIGINAL]]^2</f>
        <v>1.3313609467453273E-2</v>
      </c>
      <c r="M344" s="1">
        <f t="shared" si="6"/>
        <v>0.3915505341785197</v>
      </c>
    </row>
    <row r="345" spans="1:13" x14ac:dyDescent="0.2">
      <c r="A345" s="5" t="s">
        <v>156</v>
      </c>
      <c r="B345" t="s">
        <v>92</v>
      </c>
      <c r="C345" s="3" t="s">
        <v>43</v>
      </c>
      <c r="D345" t="s">
        <v>17</v>
      </c>
      <c r="E345">
        <v>0.13356164383561586</v>
      </c>
      <c r="F345" t="s">
        <v>112</v>
      </c>
      <c r="G345" s="1">
        <v>-0.20995344393351112</v>
      </c>
      <c r="H345" s="1">
        <v>0.47707673160474284</v>
      </c>
      <c r="I345">
        <v>0.76879275711083506</v>
      </c>
      <c r="J345">
        <v>0.25257973733583466</v>
      </c>
      <c r="K345">
        <f>Table2114[[#This Row],[VALUE_ORIGINAL]]-Table2114[[#This Row],[ESTIMATE_VALUE]]</f>
        <v>0.1190180935002188</v>
      </c>
      <c r="L345">
        <f>Table2114[[#This Row],[DIFFENCE_ORIGINAL]]^2</f>
        <v>1.4165306580426825E-2</v>
      </c>
      <c r="M345" s="1">
        <f t="shared" si="6"/>
        <v>0.58612026801117967</v>
      </c>
    </row>
    <row r="346" spans="1:13" x14ac:dyDescent="0.2">
      <c r="A346" s="5" t="s">
        <v>156</v>
      </c>
      <c r="B346" t="s">
        <v>92</v>
      </c>
      <c r="C346" s="3" t="s">
        <v>46</v>
      </c>
      <c r="D346" t="s">
        <v>47</v>
      </c>
      <c r="E346">
        <v>-2.269613821138222</v>
      </c>
      <c r="F346" t="s">
        <v>47</v>
      </c>
      <c r="G346" s="1">
        <v>-6.478862325183866</v>
      </c>
      <c r="H346" s="1">
        <v>1.9396346829074216</v>
      </c>
      <c r="I346">
        <v>-1.0653630212939207</v>
      </c>
      <c r="J346">
        <v>-3.6369047619047734</v>
      </c>
      <c r="K346">
        <f>Table2114[[#This Row],[VALUE_ORIGINAL]]-Table2114[[#This Row],[ESTIMATE_VALUE]]</f>
        <v>-1.3672909407665514</v>
      </c>
      <c r="L346">
        <f>Table2114[[#This Row],[DIFFENCE_ORIGINAL]]^2</f>
        <v>1.8694845167022813</v>
      </c>
      <c r="M346" s="1">
        <f t="shared" si="6"/>
        <v>6.2023445018320675</v>
      </c>
    </row>
    <row r="347" spans="1:13" x14ac:dyDescent="0.2">
      <c r="A347" s="5" t="s">
        <v>156</v>
      </c>
      <c r="B347" t="s">
        <v>92</v>
      </c>
      <c r="C347" s="3" t="s">
        <v>48</v>
      </c>
      <c r="D347" t="s">
        <v>47</v>
      </c>
      <c r="E347">
        <v>-3.5514905149051543</v>
      </c>
      <c r="F347" t="s">
        <v>47</v>
      </c>
      <c r="G347" s="1">
        <v>-7.6812830451820613</v>
      </c>
      <c r="H347" s="1">
        <v>0.57830201537175252</v>
      </c>
      <c r="I347">
        <v>-1.699139204962852</v>
      </c>
      <c r="J347">
        <v>-2.9445812807881708</v>
      </c>
      <c r="K347">
        <f>Table2114[[#This Row],[VALUE_ORIGINAL]]-Table2114[[#This Row],[ESTIMATE_VALUE]]</f>
        <v>0.6069092341169835</v>
      </c>
      <c r="L347">
        <f>Table2114[[#This Row],[DIFFENCE_ORIGINAL]]^2</f>
        <v>0.36833881845646349</v>
      </c>
      <c r="M347" s="1">
        <f t="shared" si="6"/>
        <v>6.9983696472643313</v>
      </c>
    </row>
    <row r="348" spans="1:13" x14ac:dyDescent="0.2">
      <c r="A348" s="5" t="s">
        <v>156</v>
      </c>
      <c r="B348" t="s">
        <v>92</v>
      </c>
      <c r="C348" s="3" t="s">
        <v>49</v>
      </c>
      <c r="D348" t="s">
        <v>47</v>
      </c>
      <c r="E348">
        <v>-4.9170054200541955</v>
      </c>
      <c r="F348" t="s">
        <v>47</v>
      </c>
      <c r="G348" s="1">
        <v>-11.413435437883027</v>
      </c>
      <c r="H348" s="1">
        <v>1.5794245977746364</v>
      </c>
      <c r="I348">
        <v>-1.4959944119195903</v>
      </c>
      <c r="J348">
        <v>-5.250821018062382</v>
      </c>
      <c r="K348">
        <f>Table2114[[#This Row],[VALUE_ORIGINAL]]-Table2114[[#This Row],[ESTIMATE_VALUE]]</f>
        <v>-0.3338155980081865</v>
      </c>
      <c r="L348">
        <f>Table2114[[#This Row],[DIFFENCE_ORIGINAL]]^2</f>
        <v>0.11143285347356316</v>
      </c>
      <c r="M348" s="1">
        <f t="shared" si="6"/>
        <v>8.7624683487171566</v>
      </c>
    </row>
    <row r="349" spans="1:13" x14ac:dyDescent="0.2">
      <c r="A349" s="5" t="s">
        <v>156</v>
      </c>
      <c r="B349" t="s">
        <v>113</v>
      </c>
      <c r="C349" s="3" t="s">
        <v>14</v>
      </c>
      <c r="D349" t="s">
        <v>15</v>
      </c>
      <c r="E349">
        <v>3.7017368421052628</v>
      </c>
      <c r="F349" t="s">
        <v>114</v>
      </c>
      <c r="G349" s="1">
        <v>3.6126135269655411</v>
      </c>
      <c r="H349" s="1">
        <v>3.7908601572449845</v>
      </c>
      <c r="I349">
        <v>82.19654279407402</v>
      </c>
      <c r="J349">
        <v>3.7972575757575764</v>
      </c>
      <c r="K349">
        <f>Table2114[[#This Row],[VALUE_ORIGINAL]]-Table2114[[#This Row],[ESTIMATE_VALUE]]</f>
        <v>9.5520733652313616E-2</v>
      </c>
      <c r="L349">
        <f>Table2114[[#This Row],[DIFFENCE_ORIGINAL]]^2</f>
        <v>9.1242105574762394E-3</v>
      </c>
      <c r="M349" s="1">
        <f>MAX(0,MIN(H257,H349)-MAX(G257,G349))</f>
        <v>8.0637739379860296E-2</v>
      </c>
    </row>
    <row r="350" spans="1:13" x14ac:dyDescent="0.2">
      <c r="A350" s="5" t="s">
        <v>156</v>
      </c>
      <c r="B350" t="s">
        <v>113</v>
      </c>
      <c r="C350" s="3" t="s">
        <v>14</v>
      </c>
      <c r="D350" t="s">
        <v>17</v>
      </c>
      <c r="E350">
        <v>9.2840622683469043E-2</v>
      </c>
      <c r="F350" t="s">
        <v>115</v>
      </c>
      <c r="G350" s="1">
        <v>-2.6824376764300065E-2</v>
      </c>
      <c r="H350" s="1">
        <v>0.21250562213123814</v>
      </c>
      <c r="I350">
        <v>1.5353600786275139</v>
      </c>
      <c r="J350">
        <v>4.8376623376624331E-3</v>
      </c>
      <c r="K350">
        <f>Table2114[[#This Row],[VALUE_ORIGINAL]]-Table2114[[#This Row],[ESTIMATE_VALUE]]</f>
        <v>-8.8002960345806611E-2</v>
      </c>
      <c r="L350">
        <f>Table2114[[#This Row],[DIFFENCE_ORIGINAL]]^2</f>
        <v>7.7445210296256109E-3</v>
      </c>
      <c r="M350" s="1">
        <f t="shared" ref="M350:M370" si="7">MAX(0,MIN(H258,H350)-MAX(G258,G350))</f>
        <v>0.15620503311314454</v>
      </c>
    </row>
    <row r="351" spans="1:13" x14ac:dyDescent="0.2">
      <c r="A351" s="5" t="s">
        <v>156</v>
      </c>
      <c r="B351" t="s">
        <v>113</v>
      </c>
      <c r="C351" s="3" t="s">
        <v>19</v>
      </c>
      <c r="D351" t="s">
        <v>15</v>
      </c>
      <c r="E351">
        <v>3.0220799999999994</v>
      </c>
      <c r="F351" t="s">
        <v>116</v>
      </c>
      <c r="G351" s="1">
        <v>2.9045256487354867</v>
      </c>
      <c r="H351" s="1">
        <v>3.1396343512645122</v>
      </c>
      <c r="I351">
        <v>50.791017441260678</v>
      </c>
      <c r="J351">
        <v>3.0815999999999995</v>
      </c>
      <c r="K351">
        <f>Table2114[[#This Row],[VALUE_ORIGINAL]]-Table2114[[#This Row],[ESTIMATE_VALUE]]</f>
        <v>5.9520000000000017E-2</v>
      </c>
      <c r="L351">
        <f>Table2114[[#This Row],[DIFFENCE_ORIGINAL]]^2</f>
        <v>3.542630400000002E-3</v>
      </c>
      <c r="M351" s="1">
        <f t="shared" si="7"/>
        <v>0.17106087894536293</v>
      </c>
    </row>
    <row r="352" spans="1:13" x14ac:dyDescent="0.2">
      <c r="A352" s="5" t="s">
        <v>156</v>
      </c>
      <c r="B352" t="s">
        <v>113</v>
      </c>
      <c r="C352" s="3" t="s">
        <v>19</v>
      </c>
      <c r="D352" t="s">
        <v>17</v>
      </c>
      <c r="E352">
        <v>0.17712253164556954</v>
      </c>
      <c r="F352" t="s">
        <v>117</v>
      </c>
      <c r="G352" s="1">
        <v>1.29934558889922E-2</v>
      </c>
      <c r="H352" s="1">
        <v>0.34125160740214688</v>
      </c>
      <c r="I352">
        <v>2.1321018755410579</v>
      </c>
      <c r="J352">
        <v>4.3983333333333513E-2</v>
      </c>
      <c r="K352">
        <f>Table2114[[#This Row],[VALUE_ORIGINAL]]-Table2114[[#This Row],[ESTIMATE_VALUE]]</f>
        <v>-0.13313919831223603</v>
      </c>
      <c r="L352">
        <f>Table2114[[#This Row],[DIFFENCE_ORIGINAL]]^2</f>
        <v>1.7726046127224913E-2</v>
      </c>
      <c r="M352" s="1">
        <f t="shared" si="7"/>
        <v>0.18649306825430861</v>
      </c>
    </row>
    <row r="353" spans="1:13" x14ac:dyDescent="0.2">
      <c r="A353" s="5" t="s">
        <v>156</v>
      </c>
      <c r="B353" t="s">
        <v>113</v>
      </c>
      <c r="C353" s="3" t="s">
        <v>22</v>
      </c>
      <c r="D353" t="s">
        <v>15</v>
      </c>
      <c r="E353">
        <v>2.2666666666666666</v>
      </c>
      <c r="F353" t="s">
        <v>118</v>
      </c>
      <c r="G353" s="1">
        <v>2.0062693013803439</v>
      </c>
      <c r="H353" s="1">
        <v>2.5270640319529893</v>
      </c>
      <c r="I353">
        <v>17.218648519854444</v>
      </c>
      <c r="J353">
        <v>2.3913043478260811</v>
      </c>
      <c r="K353">
        <f>Table2114[[#This Row],[VALUE_ORIGINAL]]-Table2114[[#This Row],[ESTIMATE_VALUE]]</f>
        <v>0.12463768115941454</v>
      </c>
      <c r="L353">
        <f>Table2114[[#This Row],[DIFFENCE_ORIGINAL]]^2</f>
        <v>1.5534551564795877E-2</v>
      </c>
      <c r="M353" s="1">
        <f t="shared" si="7"/>
        <v>0.42307988124678131</v>
      </c>
    </row>
    <row r="354" spans="1:13" x14ac:dyDescent="0.2">
      <c r="A354" s="5" t="s">
        <v>156</v>
      </c>
      <c r="B354" t="s">
        <v>113</v>
      </c>
      <c r="C354" s="3" t="s">
        <v>22</v>
      </c>
      <c r="D354" t="s">
        <v>17</v>
      </c>
      <c r="E354">
        <v>-0.1855855855855853</v>
      </c>
      <c r="F354" t="s">
        <v>119</v>
      </c>
      <c r="G354" s="1">
        <v>-0.5359928693021474</v>
      </c>
      <c r="H354" s="1">
        <v>0.1648216981309768</v>
      </c>
      <c r="I354">
        <v>-1.0476569665760758</v>
      </c>
      <c r="J354">
        <v>-0.20820575627679069</v>
      </c>
      <c r="K354">
        <f>Table2114[[#This Row],[VALUE_ORIGINAL]]-Table2114[[#This Row],[ESTIMATE_VALUE]]</f>
        <v>-2.2620170691205393E-2</v>
      </c>
      <c r="L354">
        <f>Table2114[[#This Row],[DIFFENCE_ORIGINAL]]^2</f>
        <v>5.1167212209926745E-4</v>
      </c>
      <c r="M354" s="1">
        <f t="shared" si="7"/>
        <v>0.7008145674331242</v>
      </c>
    </row>
    <row r="355" spans="1:13" x14ac:dyDescent="0.2">
      <c r="A355" s="5" t="s">
        <v>156</v>
      </c>
      <c r="B355" t="s">
        <v>113</v>
      </c>
      <c r="C355" s="3" t="s">
        <v>25</v>
      </c>
      <c r="D355" t="s">
        <v>15</v>
      </c>
      <c r="E355">
        <v>3.1999999999999993</v>
      </c>
      <c r="F355" t="s">
        <v>120</v>
      </c>
      <c r="G355" s="1">
        <v>2.8444773502915925</v>
      </c>
      <c r="H355" s="1">
        <v>3.555522649708406</v>
      </c>
      <c r="I355">
        <v>17.777473918644699</v>
      </c>
      <c r="J355">
        <v>2.898734177215188</v>
      </c>
      <c r="K355">
        <f>Table2114[[#This Row],[VALUE_ORIGINAL]]-Table2114[[#This Row],[ESTIMATE_VALUE]]</f>
        <v>-0.30126582278481129</v>
      </c>
      <c r="L355">
        <f>Table2114[[#This Row],[DIFFENCE_ORIGINAL]]^2</f>
        <v>9.0761095978209319E-2</v>
      </c>
      <c r="M355" s="1">
        <f t="shared" si="7"/>
        <v>0.39110136823234543</v>
      </c>
    </row>
    <row r="356" spans="1:13" x14ac:dyDescent="0.2">
      <c r="A356" s="5" t="s">
        <v>156</v>
      </c>
      <c r="B356" t="s">
        <v>113</v>
      </c>
      <c r="C356" s="3" t="s">
        <v>25</v>
      </c>
      <c r="D356" t="s">
        <v>17</v>
      </c>
      <c r="E356">
        <v>-0.57499999999999962</v>
      </c>
      <c r="F356" t="s">
        <v>121</v>
      </c>
      <c r="G356" s="1">
        <v>-1.077784952948448</v>
      </c>
      <c r="H356" s="1">
        <v>-7.2215047051551351E-2</v>
      </c>
      <c r="I356">
        <v>-2.2587747209807394</v>
      </c>
      <c r="J356">
        <v>-0.33775856745908978</v>
      </c>
      <c r="K356">
        <f>Table2114[[#This Row],[VALUE_ORIGINAL]]-Table2114[[#This Row],[ESTIMATE_VALUE]]</f>
        <v>0.23724143254090985</v>
      </c>
      <c r="L356">
        <f>Table2114[[#This Row],[DIFFENCE_ORIGINAL]]^2</f>
        <v>5.6283497314063076E-2</v>
      </c>
      <c r="M356" s="1">
        <f t="shared" si="7"/>
        <v>0.73753648550767859</v>
      </c>
    </row>
    <row r="357" spans="1:13" x14ac:dyDescent="0.2">
      <c r="A357" s="5" t="s">
        <v>156</v>
      </c>
      <c r="B357" t="s">
        <v>113</v>
      </c>
      <c r="C357" s="3" t="s">
        <v>28</v>
      </c>
      <c r="D357" t="s">
        <v>15</v>
      </c>
      <c r="E357">
        <v>5.7695312499999991</v>
      </c>
      <c r="F357" t="s">
        <v>122</v>
      </c>
      <c r="G357" s="1">
        <v>5.5172467199734907</v>
      </c>
      <c r="H357" s="1">
        <v>6.0218157800265075</v>
      </c>
      <c r="I357">
        <v>45.222159174558101</v>
      </c>
      <c r="J357">
        <v>5.7426470588235272</v>
      </c>
      <c r="K357">
        <f>Table2114[[#This Row],[VALUE_ORIGINAL]]-Table2114[[#This Row],[ESTIMATE_VALUE]]</f>
        <v>-2.6884191176471894E-2</v>
      </c>
      <c r="L357">
        <f>Table2114[[#This Row],[DIFFENCE_ORIGINAL]]^2</f>
        <v>7.2275973521308931E-4</v>
      </c>
      <c r="M357" s="1">
        <f t="shared" si="7"/>
        <v>0.47910812734100805</v>
      </c>
    </row>
    <row r="358" spans="1:13" x14ac:dyDescent="0.2">
      <c r="A358" s="5" t="s">
        <v>156</v>
      </c>
      <c r="B358" t="s">
        <v>113</v>
      </c>
      <c r="C358" s="3" t="s">
        <v>28</v>
      </c>
      <c r="D358" t="s">
        <v>17</v>
      </c>
      <c r="E358">
        <v>-9.5312499999997743E-3</v>
      </c>
      <c r="F358" t="s">
        <v>123</v>
      </c>
      <c r="G358" s="1">
        <v>-0.35298430916251561</v>
      </c>
      <c r="H358" s="1">
        <v>0.33392180916251607</v>
      </c>
      <c r="I358">
        <v>-5.4876178096272273E-2</v>
      </c>
      <c r="J358">
        <v>0.12707125103562636</v>
      </c>
      <c r="K358">
        <f>Table2114[[#This Row],[VALUE_ORIGINAL]]-Table2114[[#This Row],[ESTIMATE_VALUE]]</f>
        <v>0.13660250103562613</v>
      </c>
      <c r="L358">
        <f>Table2114[[#This Row],[DIFFENCE_ORIGINAL]]^2</f>
        <v>1.8660243289188236E-2</v>
      </c>
      <c r="M358" s="1">
        <f t="shared" si="7"/>
        <v>0.56183721190886793</v>
      </c>
    </row>
    <row r="359" spans="1:13" x14ac:dyDescent="0.2">
      <c r="A359" s="5" t="s">
        <v>156</v>
      </c>
      <c r="B359" t="s">
        <v>113</v>
      </c>
      <c r="C359" s="3" t="s">
        <v>31</v>
      </c>
      <c r="D359" t="s">
        <v>15</v>
      </c>
      <c r="E359">
        <v>5.8843750000000083</v>
      </c>
      <c r="F359" t="s">
        <v>124</v>
      </c>
      <c r="G359" s="1">
        <v>5.6506709614291939</v>
      </c>
      <c r="H359" s="1">
        <v>6.1180790385708228</v>
      </c>
      <c r="I359">
        <v>49.732789397034821</v>
      </c>
      <c r="J359">
        <v>5.9807692307692291</v>
      </c>
      <c r="K359">
        <f>Table2114[[#This Row],[VALUE_ORIGINAL]]-Table2114[[#This Row],[ESTIMATE_VALUE]]</f>
        <v>9.6394230769220712E-2</v>
      </c>
      <c r="L359">
        <f>Table2114[[#This Row],[DIFFENCE_ORIGINAL]]^2</f>
        <v>9.2918477255897764E-3</v>
      </c>
      <c r="M359" s="1">
        <f t="shared" si="7"/>
        <v>0.37677375113728928</v>
      </c>
    </row>
    <row r="360" spans="1:13" x14ac:dyDescent="0.2">
      <c r="A360" s="5" t="s">
        <v>156</v>
      </c>
      <c r="B360" t="s">
        <v>113</v>
      </c>
      <c r="C360" s="3" t="s">
        <v>31</v>
      </c>
      <c r="D360" t="s">
        <v>17</v>
      </c>
      <c r="E360">
        <v>8.0814873417722741E-2</v>
      </c>
      <c r="F360" t="s">
        <v>125</v>
      </c>
      <c r="G360" s="1">
        <v>-0.25073680736666198</v>
      </c>
      <c r="H360" s="1">
        <v>0.41236655420210749</v>
      </c>
      <c r="I360">
        <v>0.48144730200870095</v>
      </c>
      <c r="J360">
        <v>2.2279549718574352E-2</v>
      </c>
      <c r="K360">
        <f>Table2114[[#This Row],[VALUE_ORIGINAL]]-Table2114[[#This Row],[ESTIMATE_VALUE]]</f>
        <v>-5.8535323699148392E-2</v>
      </c>
      <c r="L360">
        <f>Table2114[[#This Row],[DIFFENCE_ORIGINAL]]^2</f>
        <v>3.4263841205640832E-3</v>
      </c>
      <c r="M360" s="1">
        <f t="shared" si="7"/>
        <v>0.60751410262543493</v>
      </c>
    </row>
    <row r="361" spans="1:13" x14ac:dyDescent="0.2">
      <c r="A361" s="5" t="s">
        <v>156</v>
      </c>
      <c r="B361" t="s">
        <v>113</v>
      </c>
      <c r="C361" s="3" t="s">
        <v>34</v>
      </c>
      <c r="D361" t="s">
        <v>15</v>
      </c>
      <c r="E361">
        <v>6.0211864406779672</v>
      </c>
      <c r="F361" t="s">
        <v>126</v>
      </c>
      <c r="G361" s="1">
        <v>5.6724174646088859</v>
      </c>
      <c r="H361" s="1">
        <v>6.3699554167470485</v>
      </c>
      <c r="I361">
        <v>34.154979625885787</v>
      </c>
      <c r="J361">
        <v>5.8749999999999973</v>
      </c>
      <c r="K361">
        <f>Table2114[[#This Row],[VALUE_ORIGINAL]]-Table2114[[#This Row],[ESTIMATE_VALUE]]</f>
        <v>-0.14618644067796982</v>
      </c>
      <c r="L361">
        <f>Table2114[[#This Row],[DIFFENCE_ORIGINAL]]^2</f>
        <v>2.1370475438093589E-2</v>
      </c>
      <c r="M361" s="1">
        <f t="shared" si="7"/>
        <v>0.48573891150925341</v>
      </c>
    </row>
    <row r="362" spans="1:13" x14ac:dyDescent="0.2">
      <c r="A362" s="5" t="s">
        <v>156</v>
      </c>
      <c r="B362" t="s">
        <v>113</v>
      </c>
      <c r="C362" s="3" t="s">
        <v>34</v>
      </c>
      <c r="D362" t="s">
        <v>17</v>
      </c>
      <c r="E362">
        <v>-0.23351520780125323</v>
      </c>
      <c r="F362" t="s">
        <v>127</v>
      </c>
      <c r="G362" s="1">
        <v>-0.70250499102689257</v>
      </c>
      <c r="H362" s="1">
        <v>0.23547457542438605</v>
      </c>
      <c r="I362">
        <v>-0.98505751726710544</v>
      </c>
      <c r="J362">
        <v>0.26936619718309895</v>
      </c>
      <c r="K362">
        <f>Table2114[[#This Row],[VALUE_ORIGINAL]]-Table2114[[#This Row],[ESTIMATE_VALUE]]</f>
        <v>0.50288140498435219</v>
      </c>
      <c r="L362">
        <f>Table2114[[#This Row],[DIFFENCE_ORIGINAL]]^2</f>
        <v>0.25288970747903605</v>
      </c>
      <c r="M362" s="1">
        <f t="shared" si="7"/>
        <v>0.36229934680821246</v>
      </c>
    </row>
    <row r="363" spans="1:13" x14ac:dyDescent="0.2">
      <c r="A363" s="5" t="s">
        <v>156</v>
      </c>
      <c r="B363" t="s">
        <v>113</v>
      </c>
      <c r="C363" s="3" t="s">
        <v>37</v>
      </c>
      <c r="D363" t="s">
        <v>15</v>
      </c>
      <c r="E363">
        <v>6.1187500000000083</v>
      </c>
      <c r="F363" t="s">
        <v>128</v>
      </c>
      <c r="G363" s="1">
        <v>5.9143924139928448</v>
      </c>
      <c r="H363" s="1">
        <v>6.3231075860071719</v>
      </c>
      <c r="I363">
        <v>59.139907295397478</v>
      </c>
      <c r="J363">
        <v>6.1153846153846105</v>
      </c>
      <c r="K363">
        <f>Table2114[[#This Row],[VALUE_ORIGINAL]]-Table2114[[#This Row],[ESTIMATE_VALUE]]</f>
        <v>-3.3653846153978151E-3</v>
      </c>
      <c r="L363">
        <f>Table2114[[#This Row],[DIFFENCE_ORIGINAL]]^2</f>
        <v>1.13258136095563E-5</v>
      </c>
      <c r="M363" s="1">
        <f t="shared" si="7"/>
        <v>0.40871517201432717</v>
      </c>
    </row>
    <row r="364" spans="1:13" x14ac:dyDescent="0.2">
      <c r="A364" s="5" t="s">
        <v>156</v>
      </c>
      <c r="B364" t="s">
        <v>113</v>
      </c>
      <c r="C364" s="3" t="s">
        <v>37</v>
      </c>
      <c r="D364" t="s">
        <v>17</v>
      </c>
      <c r="E364">
        <v>0.23568037974683764</v>
      </c>
      <c r="F364" t="s">
        <v>129</v>
      </c>
      <c r="G364" s="1">
        <v>-5.423802104786779E-2</v>
      </c>
      <c r="H364" s="1">
        <v>0.52559878054154308</v>
      </c>
      <c r="I364">
        <v>1.6056701842645849</v>
      </c>
      <c r="J364">
        <v>0.11632270168855646</v>
      </c>
      <c r="K364">
        <f>Table2114[[#This Row],[VALUE_ORIGINAL]]-Table2114[[#This Row],[ESTIMATE_VALUE]]</f>
        <v>-0.11935767805828118</v>
      </c>
      <c r="L364">
        <f>Table2114[[#This Row],[DIFFENCE_ORIGINAL]]^2</f>
        <v>1.4246255311464296E-2</v>
      </c>
      <c r="M364" s="1">
        <f t="shared" si="7"/>
        <v>0.46962358984170532</v>
      </c>
    </row>
    <row r="365" spans="1:13" x14ac:dyDescent="0.2">
      <c r="A365" s="5" t="s">
        <v>156</v>
      </c>
      <c r="B365" t="s">
        <v>113</v>
      </c>
      <c r="C365" s="3" t="s">
        <v>40</v>
      </c>
      <c r="D365" t="s">
        <v>15</v>
      </c>
      <c r="E365">
        <v>4.6328124999999982</v>
      </c>
      <c r="F365" t="s">
        <v>130</v>
      </c>
      <c r="G365" s="1">
        <v>4.339435965755075</v>
      </c>
      <c r="H365" s="1">
        <v>4.9261890342449215</v>
      </c>
      <c r="I365">
        <v>31.226314885236778</v>
      </c>
      <c r="J365">
        <v>4.5735294117647038</v>
      </c>
      <c r="K365">
        <f>Table2114[[#This Row],[VALUE_ORIGINAL]]-Table2114[[#This Row],[ESTIMATE_VALUE]]</f>
        <v>-5.9283088235294379E-2</v>
      </c>
      <c r="L365">
        <f>Table2114[[#This Row],[DIFFENCE_ORIGINAL]]^2</f>
        <v>3.5144845507136986E-3</v>
      </c>
      <c r="M365" s="1">
        <f t="shared" si="7"/>
        <v>0.51693083100030002</v>
      </c>
    </row>
    <row r="366" spans="1:13" x14ac:dyDescent="0.2">
      <c r="A366" s="5" t="s">
        <v>156</v>
      </c>
      <c r="B366" t="s">
        <v>113</v>
      </c>
      <c r="C366" s="3" t="s">
        <v>40</v>
      </c>
      <c r="D366" t="s">
        <v>17</v>
      </c>
      <c r="E366">
        <v>0.21718750000000026</v>
      </c>
      <c r="F366" t="s">
        <v>131</v>
      </c>
      <c r="G366" s="1">
        <v>-0.18220705725774416</v>
      </c>
      <c r="H366" s="1">
        <v>0.61658205725774473</v>
      </c>
      <c r="I366">
        <v>1.0753109515862151</v>
      </c>
      <c r="J366">
        <v>0.28210439105219581</v>
      </c>
      <c r="K366">
        <f>Table2114[[#This Row],[VALUE_ORIGINAL]]-Table2114[[#This Row],[ESTIMATE_VALUE]]</f>
        <v>6.4916891052195558E-2</v>
      </c>
      <c r="L366">
        <f>Table2114[[#This Row],[DIFFENCE_ORIGINAL]]^2</f>
        <v>4.2142027438826276E-3</v>
      </c>
      <c r="M366" s="1">
        <f t="shared" si="7"/>
        <v>0.73022230400115395</v>
      </c>
    </row>
    <row r="367" spans="1:13" x14ac:dyDescent="0.2">
      <c r="A367" s="5" t="s">
        <v>156</v>
      </c>
      <c r="B367" t="s">
        <v>113</v>
      </c>
      <c r="C367" s="3" t="s">
        <v>43</v>
      </c>
      <c r="D367" t="s">
        <v>15</v>
      </c>
      <c r="E367">
        <v>4.5531250000000014</v>
      </c>
      <c r="F367" t="s">
        <v>132</v>
      </c>
      <c r="G367" s="1">
        <v>4.3107042836717158</v>
      </c>
      <c r="H367" s="1">
        <v>4.7955457163282871</v>
      </c>
      <c r="I367">
        <v>37.097832620684059</v>
      </c>
      <c r="J367">
        <v>4.6346153846153904</v>
      </c>
      <c r="K367">
        <f>Table2114[[#This Row],[VALUE_ORIGINAL]]-Table2114[[#This Row],[ESTIMATE_VALUE]]</f>
        <v>8.1490384615388933E-2</v>
      </c>
      <c r="L367">
        <f>Table2114[[#This Row],[DIFFENCE_ORIGINAL]]^2</f>
        <v>6.640682784764017E-3</v>
      </c>
      <c r="M367" s="1">
        <f t="shared" si="7"/>
        <v>0.41981319800079842</v>
      </c>
    </row>
    <row r="368" spans="1:13" x14ac:dyDescent="0.2">
      <c r="A368" s="5" t="s">
        <v>156</v>
      </c>
      <c r="B368" t="s">
        <v>113</v>
      </c>
      <c r="C368" s="3" t="s">
        <v>43</v>
      </c>
      <c r="D368" t="s">
        <v>17</v>
      </c>
      <c r="E368">
        <v>0.3202927215189883</v>
      </c>
      <c r="F368" t="s">
        <v>133</v>
      </c>
      <c r="G368" s="1">
        <v>-2.3625151903825969E-2</v>
      </c>
      <c r="H368" s="1">
        <v>0.66421059494180257</v>
      </c>
      <c r="I368">
        <v>1.83950518843446</v>
      </c>
      <c r="J368">
        <v>0.25257973733583466</v>
      </c>
      <c r="K368">
        <f>Table2114[[#This Row],[VALUE_ORIGINAL]]-Table2114[[#This Row],[ESTIMATE_VALUE]]</f>
        <v>-6.7712984183153635E-2</v>
      </c>
      <c r="L368">
        <f>Table2114[[#This Row],[DIFFENCE_ORIGINAL]]^2</f>
        <v>4.5850482269880147E-3</v>
      </c>
      <c r="M368" s="1">
        <f t="shared" si="7"/>
        <v>0.63782816298193201</v>
      </c>
    </row>
    <row r="369" spans="1:13" x14ac:dyDescent="0.2">
      <c r="A369" s="5" t="s">
        <v>156</v>
      </c>
      <c r="B369" t="s">
        <v>113</v>
      </c>
      <c r="C369" s="3" t="s">
        <v>46</v>
      </c>
      <c r="D369" t="s">
        <v>47</v>
      </c>
      <c r="E369">
        <v>-2.0594336977852521</v>
      </c>
      <c r="F369" t="s">
        <v>47</v>
      </c>
      <c r="G369" s="1">
        <v>-4.987618371970453</v>
      </c>
      <c r="H369" s="1">
        <v>0.86875097639994914</v>
      </c>
      <c r="I369">
        <v>-1.3885589852217286</v>
      </c>
      <c r="J369">
        <v>-3.6369047619047734</v>
      </c>
      <c r="K369">
        <f>Table2114[[#This Row],[VALUE_ORIGINAL]]-Table2114[[#This Row],[ESTIMATE_VALUE]]</f>
        <v>-1.5774710641195213</v>
      </c>
      <c r="L369">
        <f>Table2114[[#This Row],[DIFFENCE_ORIGINAL]]^2</f>
        <v>2.4884149581343751</v>
      </c>
      <c r="M369" s="1">
        <f t="shared" si="7"/>
        <v>4.7111005486186546</v>
      </c>
    </row>
    <row r="370" spans="1:13" x14ac:dyDescent="0.2">
      <c r="A370" s="5" t="s">
        <v>156</v>
      </c>
      <c r="B370" t="s">
        <v>113</v>
      </c>
      <c r="C370" s="3" t="s">
        <v>48</v>
      </c>
      <c r="D370" t="s">
        <v>47</v>
      </c>
      <c r="E370">
        <v>-2.449677600224291</v>
      </c>
      <c r="F370" t="s">
        <v>47</v>
      </c>
      <c r="G370" s="1">
        <v>-5.5357140046201883</v>
      </c>
      <c r="H370" s="1">
        <v>0.63635880417160573</v>
      </c>
      <c r="I370">
        <v>-1.5675725536273635</v>
      </c>
      <c r="J370">
        <v>-2.9445812807881708</v>
      </c>
      <c r="K370">
        <f>Table2114[[#This Row],[VALUE_ORIGINAL]]-Table2114[[#This Row],[ESTIMATE_VALUE]]</f>
        <v>-0.49490368056387979</v>
      </c>
      <c r="L370">
        <f>Table2114[[#This Row],[DIFFENCE_ORIGINAL]]^2</f>
        <v>0.24492965303567477</v>
      </c>
      <c r="M370" s="1">
        <f t="shared" si="7"/>
        <v>6.0903175474641831</v>
      </c>
    </row>
    <row r="371" spans="1:13" x14ac:dyDescent="0.2">
      <c r="A371" s="5" t="s">
        <v>156</v>
      </c>
      <c r="B371" t="s">
        <v>113</v>
      </c>
      <c r="C371" s="3" t="s">
        <v>49</v>
      </c>
      <c r="D371" t="s">
        <v>47</v>
      </c>
      <c r="E371">
        <v>-3.7715166806840585</v>
      </c>
      <c r="F371" t="s">
        <v>47</v>
      </c>
      <c r="G371" s="1">
        <v>-7.2100794406462683</v>
      </c>
      <c r="H371" s="1">
        <v>-0.33295392072184854</v>
      </c>
      <c r="I371">
        <v>-2.166310670087126</v>
      </c>
      <c r="J371">
        <v>-5.250821018062382</v>
      </c>
      <c r="K371">
        <f>Table2114[[#This Row],[VALUE_ORIGINAL]]-Table2114[[#This Row],[ESTIMATE_VALUE]]</f>
        <v>-1.4793043373783235</v>
      </c>
      <c r="L371">
        <f>Table2114[[#This Row],[DIFFENCE_ORIGINAL]]^2</f>
        <v>2.1883413225863206</v>
      </c>
      <c r="M371" s="1">
        <f>MAX(0,MIN(H279,H371)-MAX(G279,G371))</f>
        <v>6.3404925969424646</v>
      </c>
    </row>
  </sheetData>
  <conditionalFormatting sqref="B1:B1048576">
    <cfRule type="containsText" dxfId="43" priority="1" operator="containsText" text="indepe">
      <formula>NOT(ISERROR(SEARCH("indepe",B1)))</formula>
    </cfRule>
    <cfRule type="containsText" dxfId="42" priority="2" operator="containsText" text="paramet">
      <formula>NOT(ISERROR(SEARCH("paramet",B1)))</formula>
    </cfRule>
    <cfRule type="containsText" dxfId="41" priority="3" operator="containsText" text="cart">
      <formula>NOT(ISERROR(SEARCH("cart",B1)))</formula>
    </cfRule>
    <cfRule type="containsText" dxfId="40" priority="4" operator="containsText" text="boot">
      <formula>NOT(ISERROR(SEARCH("boot",B1)))</formula>
    </cfRule>
    <cfRule type="containsText" dxfId="39" priority="5" operator="containsText" text="orig">
      <formula>NOT(ISERROR(SEARCH("orig",B1)))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70D2-3435-5741-A5A3-3F37E8E10533}">
  <dimension ref="A1:F3"/>
  <sheetViews>
    <sheetView workbookViewId="0"/>
  </sheetViews>
  <sheetFormatPr baseColWidth="10" defaultRowHeight="16" x14ac:dyDescent="0.2"/>
  <cols>
    <col min="1" max="1" width="18" bestFit="1" customWidth="1"/>
    <col min="2" max="2" width="16" bestFit="1" customWidth="1"/>
    <col min="3" max="3" width="4.5" bestFit="1" customWidth="1"/>
    <col min="4" max="4" width="11.33203125" bestFit="1" customWidth="1"/>
    <col min="5" max="5" width="10.33203125" bestFit="1" customWidth="1"/>
    <col min="6" max="6" width="10.5" bestFit="1" customWidth="1"/>
    <col min="7" max="178" width="17.83203125" bestFit="1" customWidth="1"/>
    <col min="179" max="179" width="9.1640625" bestFit="1" customWidth="1"/>
    <col min="180" max="357" width="18.83203125" bestFit="1" customWidth="1"/>
    <col min="358" max="358" width="8.83203125" bestFit="1" customWidth="1"/>
    <col min="359" max="536" width="19.5" bestFit="1" customWidth="1"/>
    <col min="537" max="537" width="15.6640625" bestFit="1" customWidth="1"/>
    <col min="538" max="715" width="18.83203125" bestFit="1" customWidth="1"/>
    <col min="716" max="716" width="14.6640625" bestFit="1" customWidth="1"/>
    <col min="717" max="717" width="10.5" bestFit="1" customWidth="1"/>
  </cols>
  <sheetData>
    <row r="1" spans="1:6" x14ac:dyDescent="0.2">
      <c r="B1" s="13" t="s">
        <v>1051</v>
      </c>
    </row>
    <row r="2" spans="1:6" x14ac:dyDescent="0.2">
      <c r="B2" t="s">
        <v>50</v>
      </c>
      <c r="C2" t="s">
        <v>113</v>
      </c>
      <c r="D2" t="s">
        <v>71</v>
      </c>
      <c r="E2" t="s">
        <v>92</v>
      </c>
      <c r="F2" t="s">
        <v>1050</v>
      </c>
    </row>
    <row r="3" spans="1:6" x14ac:dyDescent="0.2">
      <c r="A3" t="s">
        <v>1056</v>
      </c>
      <c r="B3">
        <v>0</v>
      </c>
      <c r="C3">
        <v>0</v>
      </c>
      <c r="D3">
        <v>0</v>
      </c>
      <c r="E3">
        <v>0</v>
      </c>
      <c r="F3">
        <v>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0CC0-2040-CD4F-8E6C-9EFEDD7B9BB6}">
  <dimension ref="A1:B6"/>
  <sheetViews>
    <sheetView workbookViewId="0"/>
  </sheetViews>
  <sheetFormatPr baseColWidth="10" defaultRowHeight="16" x14ac:dyDescent="0.2"/>
  <cols>
    <col min="1" max="1" width="13" bestFit="1" customWidth="1"/>
    <col min="2" max="2" width="17.83203125" bestFit="1" customWidth="1"/>
  </cols>
  <sheetData>
    <row r="1" spans="1:2" x14ac:dyDescent="0.2">
      <c r="A1" s="13" t="s">
        <v>1049</v>
      </c>
      <c r="B1" t="s">
        <v>1053</v>
      </c>
    </row>
    <row r="2" spans="1:2" x14ac:dyDescent="0.2">
      <c r="A2" s="14" t="s">
        <v>50</v>
      </c>
      <c r="B2" s="15">
        <v>0</v>
      </c>
    </row>
    <row r="3" spans="1:2" x14ac:dyDescent="0.2">
      <c r="A3" s="14" t="s">
        <v>113</v>
      </c>
      <c r="B3" s="15">
        <v>0</v>
      </c>
    </row>
    <row r="4" spans="1:2" x14ac:dyDescent="0.2">
      <c r="A4" s="14" t="s">
        <v>71</v>
      </c>
      <c r="B4" s="15">
        <v>0</v>
      </c>
    </row>
    <row r="5" spans="1:2" x14ac:dyDescent="0.2">
      <c r="A5" s="14" t="s">
        <v>92</v>
      </c>
      <c r="B5" s="15">
        <v>0</v>
      </c>
    </row>
    <row r="6" spans="1:2" x14ac:dyDescent="0.2">
      <c r="A6" s="14" t="s">
        <v>1050</v>
      </c>
      <c r="B6" s="15">
        <v>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B2BD-E1D0-8645-AAE2-D3E2F6A66482}">
  <dimension ref="A1:G9"/>
  <sheetViews>
    <sheetView workbookViewId="0"/>
  </sheetViews>
  <sheetFormatPr baseColWidth="10" defaultRowHeight="16" x14ac:dyDescent="0.2"/>
  <cols>
    <col min="1" max="1" width="11.1640625" bestFit="1" customWidth="1"/>
    <col min="2" max="2" width="13.5" bestFit="1" customWidth="1"/>
    <col min="3" max="3" width="19.5" bestFit="1" customWidth="1"/>
    <col min="4" max="6" width="18.83203125" bestFit="1" customWidth="1"/>
    <col min="7" max="7" width="19.5" bestFit="1" customWidth="1"/>
  </cols>
  <sheetData>
    <row r="1" spans="1:7" x14ac:dyDescent="0.2">
      <c r="A1" t="s">
        <v>1069</v>
      </c>
      <c r="B1" t="s">
        <v>1070</v>
      </c>
      <c r="C1" t="s">
        <v>1071</v>
      </c>
      <c r="D1" t="s">
        <v>1076</v>
      </c>
      <c r="E1" t="s">
        <v>1077</v>
      </c>
      <c r="F1" t="s">
        <v>1078</v>
      </c>
      <c r="G1" t="s">
        <v>1079</v>
      </c>
    </row>
    <row r="2" spans="1:7" x14ac:dyDescent="0.2">
      <c r="A2" s="15" t="s">
        <v>1080</v>
      </c>
      <c r="B2" s="15" t="s">
        <v>1081</v>
      </c>
      <c r="C2" s="15" t="s">
        <v>1082</v>
      </c>
      <c r="D2" s="15" t="s">
        <v>5</v>
      </c>
      <c r="E2" s="15" t="s">
        <v>6</v>
      </c>
      <c r="F2" s="15" t="s">
        <v>7</v>
      </c>
      <c r="G2" s="15" t="s">
        <v>8</v>
      </c>
    </row>
    <row r="3" spans="1:7" x14ac:dyDescent="0.2">
      <c r="A3" s="15" t="s">
        <v>1083</v>
      </c>
      <c r="B3" s="15" t="s">
        <v>1084</v>
      </c>
      <c r="C3" s="15" t="s">
        <v>47</v>
      </c>
      <c r="D3" s="15" t="s">
        <v>47</v>
      </c>
      <c r="E3" s="15" t="s">
        <v>47</v>
      </c>
      <c r="F3" s="15" t="s">
        <v>47</v>
      </c>
      <c r="G3" s="15" t="s">
        <v>47</v>
      </c>
    </row>
    <row r="4" spans="1:7" x14ac:dyDescent="0.2">
      <c r="A4" s="15" t="s">
        <v>1083</v>
      </c>
      <c r="B4" s="15" t="s">
        <v>1085</v>
      </c>
      <c r="C4" s="15" t="s">
        <v>47</v>
      </c>
      <c r="D4" s="15" t="s">
        <v>47</v>
      </c>
      <c r="E4" s="15" t="s">
        <v>47</v>
      </c>
      <c r="F4" s="15" t="s">
        <v>47</v>
      </c>
      <c r="G4" s="15" t="s">
        <v>1086</v>
      </c>
    </row>
    <row r="5" spans="1:7" x14ac:dyDescent="0.2">
      <c r="A5" s="15" t="s">
        <v>1087</v>
      </c>
      <c r="B5" s="15" t="s">
        <v>15</v>
      </c>
      <c r="C5" s="15" t="s">
        <v>1088</v>
      </c>
      <c r="D5" s="15" t="s">
        <v>159</v>
      </c>
      <c r="E5" s="15" t="s">
        <v>1089</v>
      </c>
      <c r="F5" s="15" t="s">
        <v>1090</v>
      </c>
      <c r="G5" s="15" t="s">
        <v>160</v>
      </c>
    </row>
    <row r="6" spans="1:7" x14ac:dyDescent="0.2">
      <c r="A6" s="15" t="s">
        <v>1087</v>
      </c>
      <c r="B6" s="15" t="s">
        <v>161</v>
      </c>
      <c r="C6" s="15" t="s">
        <v>1091</v>
      </c>
      <c r="D6" s="15" t="s">
        <v>162</v>
      </c>
      <c r="E6" s="15" t="s">
        <v>1092</v>
      </c>
      <c r="F6" s="15" t="s">
        <v>1093</v>
      </c>
      <c r="G6" s="15" t="s">
        <v>163</v>
      </c>
    </row>
    <row r="7" spans="1:7" x14ac:dyDescent="0.2">
      <c r="A7" s="15" t="s">
        <v>1087</v>
      </c>
      <c r="B7" s="15" t="s">
        <v>139</v>
      </c>
      <c r="C7" s="15" t="s">
        <v>1094</v>
      </c>
      <c r="D7" s="15" t="s">
        <v>47</v>
      </c>
      <c r="E7" s="15" t="s">
        <v>47</v>
      </c>
      <c r="F7" s="15" t="s">
        <v>47</v>
      </c>
      <c r="G7" s="15" t="s">
        <v>47</v>
      </c>
    </row>
    <row r="8" spans="1:7" x14ac:dyDescent="0.2">
      <c r="A8" s="15" t="s">
        <v>1095</v>
      </c>
      <c r="B8" s="15" t="s">
        <v>15</v>
      </c>
      <c r="C8" s="15" t="s">
        <v>1096</v>
      </c>
      <c r="D8" s="15" t="s">
        <v>165</v>
      </c>
      <c r="E8" s="15" t="s">
        <v>1097</v>
      </c>
      <c r="F8" s="15" t="s">
        <v>1098</v>
      </c>
      <c r="G8" s="15" t="s">
        <v>166</v>
      </c>
    </row>
    <row r="9" spans="1:7" x14ac:dyDescent="0.2">
      <c r="A9" s="15" t="s">
        <v>1095</v>
      </c>
      <c r="B9" s="15" t="s">
        <v>139</v>
      </c>
      <c r="C9" s="15" t="s">
        <v>1099</v>
      </c>
      <c r="D9" s="15" t="s">
        <v>47</v>
      </c>
      <c r="E9" s="15" t="s">
        <v>47</v>
      </c>
      <c r="F9" s="15" t="s">
        <v>47</v>
      </c>
      <c r="G9" s="15" t="s">
        <v>47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F2C6-39BB-5A42-8080-14B718FA0B62}">
  <dimension ref="A3:D32"/>
  <sheetViews>
    <sheetView topLeftCell="CE1" workbookViewId="0">
      <selection activeCell="M29" sqref="M29"/>
    </sheetView>
  </sheetViews>
  <sheetFormatPr baseColWidth="10" defaultRowHeight="16" x14ac:dyDescent="0.2"/>
  <cols>
    <col min="1" max="1" width="13" bestFit="1" customWidth="1"/>
    <col min="2" max="2" width="12.83203125" bestFit="1" customWidth="1"/>
    <col min="3" max="3" width="12.1640625" bestFit="1" customWidth="1"/>
    <col min="4" max="4" width="14.33203125" bestFit="1" customWidth="1"/>
    <col min="5" max="5" width="13.83203125" bestFit="1" customWidth="1"/>
  </cols>
  <sheetData>
    <row r="3" spans="1:4" x14ac:dyDescent="0.2">
      <c r="A3" s="13" t="s">
        <v>1049</v>
      </c>
      <c r="B3" t="s">
        <v>1073</v>
      </c>
      <c r="C3" t="s">
        <v>1074</v>
      </c>
      <c r="D3" t="s">
        <v>1075</v>
      </c>
    </row>
    <row r="4" spans="1:4" x14ac:dyDescent="0.2">
      <c r="A4" s="14" t="s">
        <v>1111</v>
      </c>
      <c r="B4" s="15">
        <v>-0.79992091929422804</v>
      </c>
      <c r="C4" s="15">
        <v>0.98824094394445805</v>
      </c>
      <c r="D4" s="15">
        <v>0.72576143853532882</v>
      </c>
    </row>
    <row r="5" spans="1:4" x14ac:dyDescent="0.2">
      <c r="A5" s="18" t="s">
        <v>1103</v>
      </c>
      <c r="B5" s="15">
        <v>0.42324172539559302</v>
      </c>
      <c r="C5" s="15">
        <v>0.97525020001665996</v>
      </c>
      <c r="D5" s="15">
        <v>0.78200702735554939</v>
      </c>
    </row>
    <row r="6" spans="1:4" x14ac:dyDescent="0.2">
      <c r="A6" s="18" t="s">
        <v>1104</v>
      </c>
      <c r="B6" s="15">
        <v>0.34525947263478801</v>
      </c>
      <c r="C6" s="15">
        <v>0.93977767518848199</v>
      </c>
      <c r="D6" s="15">
        <v>0.65938757909704204</v>
      </c>
    </row>
    <row r="7" spans="1:4" x14ac:dyDescent="0.2">
      <c r="A7" s="18" t="s">
        <v>1105</v>
      </c>
      <c r="B7" s="15">
        <v>0.48428944144416203</v>
      </c>
      <c r="C7" s="15">
        <v>0.96185820320554605</v>
      </c>
      <c r="D7" s="15">
        <v>0.77390373144449742</v>
      </c>
    </row>
    <row r="8" spans="1:4" x14ac:dyDescent="0.2">
      <c r="A8" s="18" t="s">
        <v>1106</v>
      </c>
      <c r="B8" s="15">
        <v>0.82750985075149497</v>
      </c>
      <c r="C8" s="15">
        <v>0.90517297590631796</v>
      </c>
      <c r="D8" s="15">
        <v>0.86634141332890646</v>
      </c>
    </row>
    <row r="9" spans="1:4" x14ac:dyDescent="0.2">
      <c r="A9" s="18" t="s">
        <v>1107</v>
      </c>
      <c r="B9" s="15">
        <v>0.38708310889214997</v>
      </c>
      <c r="C9" s="15">
        <v>0.98824094394445805</v>
      </c>
      <c r="D9" s="15">
        <v>0.74483720489246741</v>
      </c>
    </row>
    <row r="10" spans="1:4" x14ac:dyDescent="0.2">
      <c r="A10" s="18" t="s">
        <v>1108</v>
      </c>
      <c r="B10" s="15">
        <v>-0.79992091929422804</v>
      </c>
      <c r="C10" s="15">
        <v>0.98663489105796498</v>
      </c>
      <c r="D10" s="15">
        <v>0.51368604297126075</v>
      </c>
    </row>
    <row r="11" spans="1:4" x14ac:dyDescent="0.2">
      <c r="A11" s="14" t="s">
        <v>1110</v>
      </c>
      <c r="B11" s="15">
        <v>-2.9179118084651998</v>
      </c>
      <c r="C11" s="15">
        <v>0.98326092582901703</v>
      </c>
      <c r="D11" s="15">
        <v>0.13027765365212043</v>
      </c>
    </row>
    <row r="12" spans="1:4" x14ac:dyDescent="0.2">
      <c r="A12" s="18" t="s">
        <v>1103</v>
      </c>
      <c r="B12" s="15">
        <v>8.3372689173829007E-2</v>
      </c>
      <c r="C12" s="15">
        <v>0.98326092582901703</v>
      </c>
      <c r="D12" s="15">
        <v>0.71644119609615153</v>
      </c>
    </row>
    <row r="13" spans="1:4" x14ac:dyDescent="0.2">
      <c r="A13" s="18" t="s">
        <v>1104</v>
      </c>
      <c r="B13" s="15">
        <v>-0.426555581996722</v>
      </c>
      <c r="C13" s="15">
        <v>0.72719063645698701</v>
      </c>
      <c r="D13" s="15">
        <v>0.291882789388066</v>
      </c>
    </row>
    <row r="14" spans="1:4" x14ac:dyDescent="0.2">
      <c r="A14" s="18" t="s">
        <v>1105</v>
      </c>
      <c r="B14" s="15">
        <v>7.1995939293395497E-2</v>
      </c>
      <c r="C14" s="15">
        <v>0.756453527828026</v>
      </c>
      <c r="D14" s="15">
        <v>0.52179013396454899</v>
      </c>
    </row>
    <row r="15" spans="1:4" x14ac:dyDescent="0.2">
      <c r="A15" s="18" t="s">
        <v>1106</v>
      </c>
      <c r="B15" s="15">
        <v>-0.32710030265644502</v>
      </c>
      <c r="C15" s="15">
        <v>0.53884042456812298</v>
      </c>
      <c r="D15" s="15">
        <v>0.10587006095583898</v>
      </c>
    </row>
    <row r="16" spans="1:4" x14ac:dyDescent="0.2">
      <c r="A16" s="18" t="s">
        <v>1107</v>
      </c>
      <c r="B16" s="15">
        <v>-2.9179118084651998</v>
      </c>
      <c r="C16" s="15">
        <v>0.968339513782005</v>
      </c>
      <c r="D16" s="15">
        <v>6.3956013519367069E-2</v>
      </c>
    </row>
    <row r="17" spans="1:4" x14ac:dyDescent="0.2">
      <c r="A17" s="18" t="s">
        <v>1108</v>
      </c>
      <c r="B17" s="15">
        <v>-2.7271426340865799</v>
      </c>
      <c r="C17" s="15">
        <v>0.90903819953422604</v>
      </c>
      <c r="D17" s="15">
        <v>-0.53271129904814363</v>
      </c>
    </row>
    <row r="18" spans="1:4" x14ac:dyDescent="0.2">
      <c r="A18" s="14" t="s">
        <v>1112</v>
      </c>
      <c r="B18" s="15">
        <v>-2.50027101656472</v>
      </c>
      <c r="C18" s="15">
        <v>0.99733845592829296</v>
      </c>
      <c r="D18" s="15">
        <v>0.70446327332393155</v>
      </c>
    </row>
    <row r="19" spans="1:4" x14ac:dyDescent="0.2">
      <c r="A19" s="18" t="s">
        <v>1103</v>
      </c>
      <c r="B19" s="15">
        <v>0.53434451458820398</v>
      </c>
      <c r="C19" s="15">
        <v>0.95999756959225302</v>
      </c>
      <c r="D19" s="15">
        <v>0.78620487129962968</v>
      </c>
    </row>
    <row r="20" spans="1:4" x14ac:dyDescent="0.2">
      <c r="A20" s="18" t="s">
        <v>1104</v>
      </c>
      <c r="B20" s="15">
        <v>5.4788265358881198E-2</v>
      </c>
      <c r="C20" s="15">
        <v>0.77690433168749795</v>
      </c>
      <c r="D20" s="15">
        <v>0.47022693836875673</v>
      </c>
    </row>
    <row r="21" spans="1:4" x14ac:dyDescent="0.2">
      <c r="A21" s="18" t="s">
        <v>1105</v>
      </c>
      <c r="B21" s="15">
        <v>-2.50027101656472</v>
      </c>
      <c r="C21" s="15">
        <v>0.89160141247055902</v>
      </c>
      <c r="D21" s="15">
        <v>-3.76597226651166E-2</v>
      </c>
    </row>
    <row r="22" spans="1:4" x14ac:dyDescent="0.2">
      <c r="A22" s="18" t="s">
        <v>1106</v>
      </c>
      <c r="B22" s="15">
        <v>0.65157544214983798</v>
      </c>
      <c r="C22" s="15">
        <v>0.86597470225777495</v>
      </c>
      <c r="D22" s="15">
        <v>0.75877507220380647</v>
      </c>
    </row>
    <row r="23" spans="1:4" x14ac:dyDescent="0.2">
      <c r="A23" s="18" t="s">
        <v>1107</v>
      </c>
      <c r="B23" s="15">
        <v>0.60709592296938597</v>
      </c>
      <c r="C23" s="15">
        <v>0.97807655137946004</v>
      </c>
      <c r="D23" s="15">
        <v>0.80889737039682785</v>
      </c>
    </row>
    <row r="24" spans="1:4" x14ac:dyDescent="0.2">
      <c r="A24" s="18" t="s">
        <v>1108</v>
      </c>
      <c r="B24" s="15">
        <v>-1.1005562609762101</v>
      </c>
      <c r="C24" s="15">
        <v>0.99733845592829296</v>
      </c>
      <c r="D24" s="15">
        <v>0.44920196142895885</v>
      </c>
    </row>
    <row r="25" spans="1:4" x14ac:dyDescent="0.2">
      <c r="A25" s="14" t="s">
        <v>1109</v>
      </c>
      <c r="B25" s="15">
        <v>0.32941038067713502</v>
      </c>
      <c r="C25" s="15">
        <v>0.99091523462349196</v>
      </c>
      <c r="D25" s="15">
        <v>0.82527411261632588</v>
      </c>
    </row>
    <row r="26" spans="1:4" x14ac:dyDescent="0.2">
      <c r="A26" s="18" t="s">
        <v>1103</v>
      </c>
      <c r="B26" s="15">
        <v>0.641220001261253</v>
      </c>
      <c r="C26" s="15">
        <v>0.97533734171063602</v>
      </c>
      <c r="D26" s="15">
        <v>0.86032745825539014</v>
      </c>
    </row>
    <row r="27" spans="1:4" x14ac:dyDescent="0.2">
      <c r="A27" s="18" t="s">
        <v>1104</v>
      </c>
      <c r="B27" s="15">
        <v>0.40862248723615302</v>
      </c>
      <c r="C27" s="15">
        <v>0.97551738320569403</v>
      </c>
      <c r="D27" s="15">
        <v>0.80187282850865282</v>
      </c>
    </row>
    <row r="28" spans="1:4" x14ac:dyDescent="0.2">
      <c r="A28" s="18" t="s">
        <v>1105</v>
      </c>
      <c r="B28" s="15">
        <v>0.66380028676349701</v>
      </c>
      <c r="C28" s="15">
        <v>0.98858339521951799</v>
      </c>
      <c r="D28" s="15">
        <v>0.8657233335381147</v>
      </c>
    </row>
    <row r="29" spans="1:4" x14ac:dyDescent="0.2">
      <c r="A29" s="18" t="s">
        <v>1106</v>
      </c>
      <c r="B29" s="15">
        <v>0.76251415356232999</v>
      </c>
      <c r="C29" s="15">
        <v>0.87943821281430601</v>
      </c>
      <c r="D29" s="15">
        <v>0.820976183188318</v>
      </c>
    </row>
    <row r="30" spans="1:4" x14ac:dyDescent="0.2">
      <c r="A30" s="18" t="s">
        <v>1107</v>
      </c>
      <c r="B30" s="15">
        <v>0.40099365262126702</v>
      </c>
      <c r="C30" s="15">
        <v>0.99091523462349196</v>
      </c>
      <c r="D30" s="15">
        <v>0.8353184796578258</v>
      </c>
    </row>
    <row r="31" spans="1:4" x14ac:dyDescent="0.2">
      <c r="A31" s="18" t="s">
        <v>1108</v>
      </c>
      <c r="B31" s="15">
        <v>0.32941038067713502</v>
      </c>
      <c r="C31" s="15">
        <v>0.96910256388690397</v>
      </c>
      <c r="D31" s="15">
        <v>0.69978840462823333</v>
      </c>
    </row>
    <row r="32" spans="1:4" x14ac:dyDescent="0.2">
      <c r="A32" s="14" t="s">
        <v>1050</v>
      </c>
      <c r="B32" s="15">
        <v>-2.9179118084651998</v>
      </c>
      <c r="C32" s="15">
        <v>0.99733845592829296</v>
      </c>
      <c r="D32" s="15">
        <v>0.59644411953192666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D08C-DB03-5949-8BCC-C91AC928A416}">
  <dimension ref="A3:D34"/>
  <sheetViews>
    <sheetView workbookViewId="0">
      <selection activeCell="D33" sqref="A3:D33"/>
    </sheetView>
  </sheetViews>
  <sheetFormatPr baseColWidth="10" defaultRowHeight="16" x14ac:dyDescent="0.2"/>
  <cols>
    <col min="1" max="1" width="17.6640625" bestFit="1" customWidth="1"/>
    <col min="2" max="3" width="12.83203125" bestFit="1" customWidth="1"/>
    <col min="4" max="4" width="12.1640625" bestFit="1" customWidth="1"/>
    <col min="5" max="5" width="12.83203125" bestFit="1" customWidth="1"/>
    <col min="6" max="6" width="10.5" bestFit="1" customWidth="1"/>
  </cols>
  <sheetData>
    <row r="3" spans="1:4" x14ac:dyDescent="0.2">
      <c r="A3" s="13" t="s">
        <v>1114</v>
      </c>
      <c r="B3" t="s">
        <v>1113</v>
      </c>
      <c r="C3" t="s">
        <v>1101</v>
      </c>
      <c r="D3" t="s">
        <v>1102</v>
      </c>
    </row>
    <row r="4" spans="1:4" x14ac:dyDescent="0.2">
      <c r="A4" s="14" t="s">
        <v>1103</v>
      </c>
      <c r="B4" s="19">
        <v>8.3372689173829007E-2</v>
      </c>
      <c r="C4" s="19">
        <v>0.7862451382516803</v>
      </c>
      <c r="D4" s="19">
        <v>0.98326092582901703</v>
      </c>
    </row>
    <row r="5" spans="1:4" x14ac:dyDescent="0.2">
      <c r="A5" s="18" t="s">
        <v>1111</v>
      </c>
      <c r="B5" s="19">
        <v>0.42324172539559302</v>
      </c>
      <c r="C5" s="19">
        <v>0.78200702735554939</v>
      </c>
      <c r="D5" s="19">
        <v>0.97525020001665996</v>
      </c>
    </row>
    <row r="6" spans="1:4" x14ac:dyDescent="0.2">
      <c r="A6" s="18" t="s">
        <v>1110</v>
      </c>
      <c r="B6" s="19">
        <v>8.3372689173829007E-2</v>
      </c>
      <c r="C6" s="19">
        <v>0.71644119609615153</v>
      </c>
      <c r="D6" s="19">
        <v>0.98326092582901703</v>
      </c>
    </row>
    <row r="7" spans="1:4" x14ac:dyDescent="0.2">
      <c r="A7" s="18" t="s">
        <v>1112</v>
      </c>
      <c r="B7" s="19">
        <v>0.53434451458820398</v>
      </c>
      <c r="C7" s="19">
        <v>0.78620487129962968</v>
      </c>
      <c r="D7" s="19">
        <v>0.95999756959225302</v>
      </c>
    </row>
    <row r="8" spans="1:4" x14ac:dyDescent="0.2">
      <c r="A8" s="18" t="s">
        <v>1109</v>
      </c>
      <c r="B8" s="19">
        <v>0.641220001261253</v>
      </c>
      <c r="C8" s="19">
        <v>0.86032745825539014</v>
      </c>
      <c r="D8" s="19">
        <v>0.97533734171063602</v>
      </c>
    </row>
    <row r="9" spans="1:4" x14ac:dyDescent="0.2">
      <c r="A9" s="14" t="s">
        <v>1104</v>
      </c>
      <c r="B9" s="19">
        <v>-0.426555581996722</v>
      </c>
      <c r="C9" s="19">
        <v>0.55584253384062943</v>
      </c>
      <c r="D9" s="19">
        <v>0.97551738320569403</v>
      </c>
    </row>
    <row r="10" spans="1:4" x14ac:dyDescent="0.2">
      <c r="A10" s="18" t="s">
        <v>1111</v>
      </c>
      <c r="B10" s="19">
        <v>0.34525947263478801</v>
      </c>
      <c r="C10" s="19">
        <v>0.65938757909704204</v>
      </c>
      <c r="D10" s="19">
        <v>0.93977767518848199</v>
      </c>
    </row>
    <row r="11" spans="1:4" x14ac:dyDescent="0.2">
      <c r="A11" s="18" t="s">
        <v>1110</v>
      </c>
      <c r="B11" s="19">
        <v>-0.426555581996722</v>
      </c>
      <c r="C11" s="19">
        <v>0.291882789388066</v>
      </c>
      <c r="D11" s="19">
        <v>0.72719063645698701</v>
      </c>
    </row>
    <row r="12" spans="1:4" x14ac:dyDescent="0.2">
      <c r="A12" s="18" t="s">
        <v>1112</v>
      </c>
      <c r="B12" s="19">
        <v>5.4788265358881198E-2</v>
      </c>
      <c r="C12" s="19">
        <v>0.47022693836875673</v>
      </c>
      <c r="D12" s="19">
        <v>0.77690433168749795</v>
      </c>
    </row>
    <row r="13" spans="1:4" x14ac:dyDescent="0.2">
      <c r="A13" s="18" t="s">
        <v>1109</v>
      </c>
      <c r="B13" s="19">
        <v>0.40862248723615302</v>
      </c>
      <c r="C13" s="19">
        <v>0.80187282850865282</v>
      </c>
      <c r="D13" s="19">
        <v>0.97551738320569403</v>
      </c>
    </row>
    <row r="14" spans="1:4" x14ac:dyDescent="0.2">
      <c r="A14" s="14" t="s">
        <v>1105</v>
      </c>
      <c r="B14" s="19">
        <v>-2.50027101656472</v>
      </c>
      <c r="C14" s="19">
        <v>0.53093936907051131</v>
      </c>
      <c r="D14" s="19">
        <v>0.98858339521951799</v>
      </c>
    </row>
    <row r="15" spans="1:4" x14ac:dyDescent="0.2">
      <c r="A15" s="18" t="s">
        <v>1111</v>
      </c>
      <c r="B15" s="19">
        <v>0.48428944144416203</v>
      </c>
      <c r="C15" s="19">
        <v>0.77390373144449742</v>
      </c>
      <c r="D15" s="19">
        <v>0.96185820320554605</v>
      </c>
    </row>
    <row r="16" spans="1:4" x14ac:dyDescent="0.2">
      <c r="A16" s="18" t="s">
        <v>1110</v>
      </c>
      <c r="B16" s="19">
        <v>7.1995939293395497E-2</v>
      </c>
      <c r="C16" s="19">
        <v>0.52179013396454899</v>
      </c>
      <c r="D16" s="19">
        <v>0.756453527828026</v>
      </c>
    </row>
    <row r="17" spans="1:4" x14ac:dyDescent="0.2">
      <c r="A17" s="18" t="s">
        <v>1112</v>
      </c>
      <c r="B17" s="19">
        <v>-2.50027101656472</v>
      </c>
      <c r="C17" s="19">
        <v>-3.76597226651166E-2</v>
      </c>
      <c r="D17" s="19">
        <v>0.89160141247055902</v>
      </c>
    </row>
    <row r="18" spans="1:4" x14ac:dyDescent="0.2">
      <c r="A18" s="18" t="s">
        <v>1109</v>
      </c>
      <c r="B18" s="19">
        <v>0.66380028676349701</v>
      </c>
      <c r="C18" s="19">
        <v>0.8657233335381147</v>
      </c>
      <c r="D18" s="19">
        <v>0.98858339521951799</v>
      </c>
    </row>
    <row r="19" spans="1:4" x14ac:dyDescent="0.2">
      <c r="A19" s="14" t="s">
        <v>1106</v>
      </c>
      <c r="B19" s="19">
        <v>-0.32710030265644502</v>
      </c>
      <c r="C19" s="19">
        <v>0.63799068241921753</v>
      </c>
      <c r="D19" s="19">
        <v>0.90517297590631796</v>
      </c>
    </row>
    <row r="20" spans="1:4" x14ac:dyDescent="0.2">
      <c r="A20" s="18" t="s">
        <v>1111</v>
      </c>
      <c r="B20" s="19">
        <v>0.82750985075149497</v>
      </c>
      <c r="C20" s="19">
        <v>0.86634141332890646</v>
      </c>
      <c r="D20" s="19">
        <v>0.90517297590631796</v>
      </c>
    </row>
    <row r="21" spans="1:4" x14ac:dyDescent="0.2">
      <c r="A21" s="18" t="s">
        <v>1110</v>
      </c>
      <c r="B21" s="19">
        <v>-0.32710030265644502</v>
      </c>
      <c r="C21" s="19">
        <v>0.10587006095583898</v>
      </c>
      <c r="D21" s="19">
        <v>0.53884042456812298</v>
      </c>
    </row>
    <row r="22" spans="1:4" x14ac:dyDescent="0.2">
      <c r="A22" s="18" t="s">
        <v>1112</v>
      </c>
      <c r="B22" s="19">
        <v>0.65157544214983798</v>
      </c>
      <c r="C22" s="19">
        <v>0.75877507220380647</v>
      </c>
      <c r="D22" s="19">
        <v>0.86597470225777495</v>
      </c>
    </row>
    <row r="23" spans="1:4" x14ac:dyDescent="0.2">
      <c r="A23" s="18" t="s">
        <v>1109</v>
      </c>
      <c r="B23" s="19">
        <v>0.76251415356232999</v>
      </c>
      <c r="C23" s="19">
        <v>0.820976183188318</v>
      </c>
      <c r="D23" s="19">
        <v>0.87943821281430601</v>
      </c>
    </row>
    <row r="24" spans="1:4" x14ac:dyDescent="0.2">
      <c r="A24" s="14" t="s">
        <v>1107</v>
      </c>
      <c r="B24" s="19">
        <v>-2.9179118084651998</v>
      </c>
      <c r="C24" s="19">
        <v>0.6132522671166224</v>
      </c>
      <c r="D24" s="19">
        <v>0.99091523462349196</v>
      </c>
    </row>
    <row r="25" spans="1:4" x14ac:dyDescent="0.2">
      <c r="A25" s="18" t="s">
        <v>1111</v>
      </c>
      <c r="B25" s="19">
        <v>0.38708310889214997</v>
      </c>
      <c r="C25" s="19">
        <v>0.74483720489246741</v>
      </c>
      <c r="D25" s="19">
        <v>0.98824094394445805</v>
      </c>
    </row>
    <row r="26" spans="1:4" x14ac:dyDescent="0.2">
      <c r="A26" s="18" t="s">
        <v>1110</v>
      </c>
      <c r="B26" s="19">
        <v>-2.9179118084651998</v>
      </c>
      <c r="C26" s="19">
        <v>6.3956013519367069E-2</v>
      </c>
      <c r="D26" s="19">
        <v>0.968339513782005</v>
      </c>
    </row>
    <row r="27" spans="1:4" x14ac:dyDescent="0.2">
      <c r="A27" s="18" t="s">
        <v>1112</v>
      </c>
      <c r="B27" s="19">
        <v>0.60709592296938597</v>
      </c>
      <c r="C27" s="19">
        <v>0.80889737039682785</v>
      </c>
      <c r="D27" s="19">
        <v>0.97807655137946004</v>
      </c>
    </row>
    <row r="28" spans="1:4" x14ac:dyDescent="0.2">
      <c r="A28" s="18" t="s">
        <v>1109</v>
      </c>
      <c r="B28" s="19">
        <v>0.40099365262126702</v>
      </c>
      <c r="C28" s="19">
        <v>0.8353184796578258</v>
      </c>
      <c r="D28" s="19">
        <v>0.99091523462349196</v>
      </c>
    </row>
    <row r="29" spans="1:4" x14ac:dyDescent="0.2">
      <c r="A29" s="14" t="s">
        <v>1108</v>
      </c>
      <c r="B29" s="19">
        <v>-2.7271426340865799</v>
      </c>
      <c r="C29" s="19">
        <v>0.28249127749507735</v>
      </c>
      <c r="D29" s="19">
        <v>0.99733845592829296</v>
      </c>
    </row>
    <row r="30" spans="1:4" x14ac:dyDescent="0.2">
      <c r="A30" s="18" t="s">
        <v>1111</v>
      </c>
      <c r="B30" s="19">
        <v>-0.79992091929422804</v>
      </c>
      <c r="C30" s="19">
        <v>0.51368604297126075</v>
      </c>
      <c r="D30" s="19">
        <v>0.98663489105796498</v>
      </c>
    </row>
    <row r="31" spans="1:4" x14ac:dyDescent="0.2">
      <c r="A31" s="18" t="s">
        <v>1110</v>
      </c>
      <c r="B31" s="19">
        <v>-2.7271426340865799</v>
      </c>
      <c r="C31" s="19">
        <v>-0.53271129904814363</v>
      </c>
      <c r="D31" s="19">
        <v>0.90903819953422604</v>
      </c>
    </row>
    <row r="32" spans="1:4" x14ac:dyDescent="0.2">
      <c r="A32" s="18" t="s">
        <v>1112</v>
      </c>
      <c r="B32" s="19">
        <v>-1.1005562609762101</v>
      </c>
      <c r="C32" s="19">
        <v>0.44920196142895885</v>
      </c>
      <c r="D32" s="19">
        <v>0.99733845592829296</v>
      </c>
    </row>
    <row r="33" spans="1:4" x14ac:dyDescent="0.2">
      <c r="A33" s="18" t="s">
        <v>1109</v>
      </c>
      <c r="B33" s="19">
        <v>0.32941038067713502</v>
      </c>
      <c r="C33" s="19">
        <v>0.69978840462823333</v>
      </c>
      <c r="D33" s="19">
        <v>0.96910256388690397</v>
      </c>
    </row>
    <row r="34" spans="1:4" x14ac:dyDescent="0.2">
      <c r="A34" s="14" t="s">
        <v>1050</v>
      </c>
      <c r="B34" s="19">
        <v>-2.9179118084651998</v>
      </c>
      <c r="C34" s="19">
        <v>0.59644411953192689</v>
      </c>
      <c r="D34" s="19">
        <v>0.99733845592829296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6917-C310-B54C-85DA-1A28FB7C64DC}">
  <dimension ref="A1:C869"/>
  <sheetViews>
    <sheetView workbookViewId="0">
      <selection activeCell="A6" sqref="A6"/>
    </sheetView>
  </sheetViews>
  <sheetFormatPr baseColWidth="10" defaultRowHeight="16" x14ac:dyDescent="0.2"/>
  <cols>
    <col min="1" max="1" width="20.6640625" bestFit="1" customWidth="1"/>
    <col min="2" max="2" width="11.33203125" bestFit="1" customWidth="1"/>
    <col min="3" max="3" width="12.83203125" bestFit="1" customWidth="1"/>
  </cols>
  <sheetData>
    <row r="1" spans="1:3" x14ac:dyDescent="0.2">
      <c r="A1" t="s">
        <v>0</v>
      </c>
      <c r="B1" t="s">
        <v>1</v>
      </c>
      <c r="C1" t="s">
        <v>1072</v>
      </c>
    </row>
    <row r="2" spans="1:3" x14ac:dyDescent="0.2">
      <c r="A2" s="15" t="s">
        <v>1103</v>
      </c>
      <c r="B2" s="15" t="s">
        <v>1109</v>
      </c>
      <c r="C2">
        <v>0.92340969610700396</v>
      </c>
    </row>
    <row r="3" spans="1:3" x14ac:dyDescent="0.2">
      <c r="A3" s="15" t="s">
        <v>1103</v>
      </c>
      <c r="B3" s="15" t="s">
        <v>1109</v>
      </c>
      <c r="C3">
        <v>0.92525881703714197</v>
      </c>
    </row>
    <row r="4" spans="1:3" x14ac:dyDescent="0.2">
      <c r="A4" s="15" t="s">
        <v>1103</v>
      </c>
      <c r="B4" s="15" t="s">
        <v>1109</v>
      </c>
      <c r="C4">
        <v>0.69668086017360598</v>
      </c>
    </row>
    <row r="5" spans="1:3" x14ac:dyDescent="0.2">
      <c r="A5" s="15" t="s">
        <v>1103</v>
      </c>
      <c r="B5" s="15" t="s">
        <v>1109</v>
      </c>
      <c r="C5">
        <v>0.641220001261253</v>
      </c>
    </row>
    <row r="6" spans="1:3" x14ac:dyDescent="0.2">
      <c r="A6" s="15" t="s">
        <v>1103</v>
      </c>
      <c r="B6" s="15" t="s">
        <v>1109</v>
      </c>
      <c r="C6">
        <v>0.87914870063003803</v>
      </c>
    </row>
    <row r="7" spans="1:3" x14ac:dyDescent="0.2">
      <c r="A7" s="15" t="s">
        <v>1103</v>
      </c>
      <c r="B7" s="15" t="s">
        <v>1109</v>
      </c>
      <c r="C7">
        <v>0.86977031768143798</v>
      </c>
    </row>
    <row r="8" spans="1:3" x14ac:dyDescent="0.2">
      <c r="A8" s="15" t="s">
        <v>1103</v>
      </c>
      <c r="B8" s="15" t="s">
        <v>1109</v>
      </c>
      <c r="C8">
        <v>0.95264049318887001</v>
      </c>
    </row>
    <row r="9" spans="1:3" x14ac:dyDescent="0.2">
      <c r="A9" s="15" t="s">
        <v>1103</v>
      </c>
      <c r="B9" s="15" t="s">
        <v>1109</v>
      </c>
      <c r="C9">
        <v>0.85607828236184302</v>
      </c>
    </row>
    <row r="10" spans="1:3" x14ac:dyDescent="0.2">
      <c r="A10" s="15" t="s">
        <v>1103</v>
      </c>
      <c r="B10" s="15" t="s">
        <v>1109</v>
      </c>
      <c r="C10">
        <v>0.934574269678495</v>
      </c>
    </row>
    <row r="11" spans="1:3" x14ac:dyDescent="0.2">
      <c r="A11" s="15" t="s">
        <v>1103</v>
      </c>
      <c r="B11" s="15" t="s">
        <v>1109</v>
      </c>
      <c r="C11">
        <v>0.867440847875947</v>
      </c>
    </row>
    <row r="12" spans="1:3" x14ac:dyDescent="0.2">
      <c r="A12" s="15" t="s">
        <v>1103</v>
      </c>
      <c r="B12" s="15" t="s">
        <v>1109</v>
      </c>
      <c r="C12">
        <v>0.97533734171063602</v>
      </c>
    </row>
    <row r="13" spans="1:3" x14ac:dyDescent="0.2">
      <c r="A13" s="15" t="s">
        <v>1103</v>
      </c>
      <c r="B13" s="15" t="s">
        <v>1109</v>
      </c>
      <c r="C13">
        <v>0.91863932543827098</v>
      </c>
    </row>
    <row r="14" spans="1:3" x14ac:dyDescent="0.2">
      <c r="A14" s="15" t="s">
        <v>1103</v>
      </c>
      <c r="B14" s="15" t="s">
        <v>1109</v>
      </c>
      <c r="C14">
        <v>0.70526063704810904</v>
      </c>
    </row>
    <row r="15" spans="1:3" x14ac:dyDescent="0.2">
      <c r="A15" s="15" t="s">
        <v>1103</v>
      </c>
      <c r="B15" s="15" t="s">
        <v>1109</v>
      </c>
      <c r="C15">
        <v>0.84749887533763102</v>
      </c>
    </row>
    <row r="16" spans="1:3" x14ac:dyDescent="0.2">
      <c r="A16" s="15" t="s">
        <v>1103</v>
      </c>
      <c r="B16" s="15" t="s">
        <v>1109</v>
      </c>
      <c r="C16">
        <v>0.875496629339645</v>
      </c>
    </row>
    <row r="17" spans="1:3" x14ac:dyDescent="0.2">
      <c r="A17" s="15" t="s">
        <v>1103</v>
      </c>
      <c r="B17" s="15" t="s">
        <v>1109</v>
      </c>
      <c r="C17">
        <v>0.90926134903179701</v>
      </c>
    </row>
    <row r="18" spans="1:3" x14ac:dyDescent="0.2">
      <c r="A18" s="15" t="s">
        <v>1103</v>
      </c>
      <c r="B18" s="15" t="s">
        <v>1109</v>
      </c>
      <c r="C18">
        <v>0.79161246935694196</v>
      </c>
    </row>
    <row r="19" spans="1:3" x14ac:dyDescent="0.2">
      <c r="A19" s="15" t="s">
        <v>1103</v>
      </c>
      <c r="B19" s="15" t="s">
        <v>1109</v>
      </c>
      <c r="C19">
        <v>0.74069997238861396</v>
      </c>
    </row>
    <row r="20" spans="1:3" x14ac:dyDescent="0.2">
      <c r="A20" s="15" t="s">
        <v>1103</v>
      </c>
      <c r="B20" s="15" t="s">
        <v>1109</v>
      </c>
      <c r="C20">
        <v>0.79361866195528297</v>
      </c>
    </row>
    <row r="21" spans="1:3" x14ac:dyDescent="0.2">
      <c r="A21" s="15" t="s">
        <v>1103</v>
      </c>
      <c r="B21" s="15" t="s">
        <v>1109</v>
      </c>
      <c r="C21">
        <v>0.901214838914701</v>
      </c>
    </row>
    <row r="22" spans="1:3" x14ac:dyDescent="0.2">
      <c r="A22" s="15" t="s">
        <v>1103</v>
      </c>
      <c r="B22" s="15" t="s">
        <v>1109</v>
      </c>
      <c r="C22">
        <v>0.89028711551346795</v>
      </c>
    </row>
    <row r="23" spans="1:3" x14ac:dyDescent="0.2">
      <c r="A23" s="15" t="s">
        <v>1103</v>
      </c>
      <c r="B23" s="15" t="s">
        <v>1109</v>
      </c>
      <c r="C23">
        <v>0.97205435767655102</v>
      </c>
    </row>
    <row r="24" spans="1:3" x14ac:dyDescent="0.2">
      <c r="A24" s="15" t="s">
        <v>1103</v>
      </c>
      <c r="B24" s="15" t="s">
        <v>1109</v>
      </c>
      <c r="C24">
        <v>0.92032768016668998</v>
      </c>
    </row>
    <row r="25" spans="1:3" x14ac:dyDescent="0.2">
      <c r="A25" s="15" t="s">
        <v>1103</v>
      </c>
      <c r="B25" s="15" t="s">
        <v>1110</v>
      </c>
      <c r="C25">
        <v>0.89820457954481903</v>
      </c>
    </row>
    <row r="26" spans="1:3" x14ac:dyDescent="0.2">
      <c r="A26" s="15" t="s">
        <v>1103</v>
      </c>
      <c r="B26" s="15" t="s">
        <v>1110</v>
      </c>
      <c r="C26">
        <v>0.81007647475088396</v>
      </c>
    </row>
    <row r="27" spans="1:3" x14ac:dyDescent="0.2">
      <c r="A27" s="15" t="s">
        <v>1103</v>
      </c>
      <c r="B27" s="15" t="s">
        <v>1110</v>
      </c>
      <c r="C27">
        <v>0.33096448409717599</v>
      </c>
    </row>
    <row r="28" spans="1:3" x14ac:dyDescent="0.2">
      <c r="A28" s="15" t="s">
        <v>1103</v>
      </c>
      <c r="B28" s="15" t="s">
        <v>1110</v>
      </c>
      <c r="C28">
        <v>0.51995743301577402</v>
      </c>
    </row>
    <row r="29" spans="1:3" x14ac:dyDescent="0.2">
      <c r="A29" s="15" t="s">
        <v>1103</v>
      </c>
      <c r="B29" s="15" t="s">
        <v>1110</v>
      </c>
      <c r="C29">
        <v>0.76603390853943698</v>
      </c>
    </row>
    <row r="30" spans="1:3" x14ac:dyDescent="0.2">
      <c r="A30" s="15" t="s">
        <v>1103</v>
      </c>
      <c r="B30" s="15" t="s">
        <v>1110</v>
      </c>
      <c r="C30">
        <v>0.93719765063601002</v>
      </c>
    </row>
    <row r="31" spans="1:3" x14ac:dyDescent="0.2">
      <c r="A31" s="15" t="s">
        <v>1103</v>
      </c>
      <c r="B31" s="15" t="s">
        <v>1110</v>
      </c>
      <c r="C31">
        <v>0.85556435976874101</v>
      </c>
    </row>
    <row r="32" spans="1:3" x14ac:dyDescent="0.2">
      <c r="A32" s="15" t="s">
        <v>1103</v>
      </c>
      <c r="B32" s="15" t="s">
        <v>1110</v>
      </c>
      <c r="C32">
        <v>0.405087018520569</v>
      </c>
    </row>
    <row r="33" spans="1:3" x14ac:dyDescent="0.2">
      <c r="A33" s="15" t="s">
        <v>1103</v>
      </c>
      <c r="B33" s="15" t="s">
        <v>1110</v>
      </c>
      <c r="C33">
        <v>0.98326092582901703</v>
      </c>
    </row>
    <row r="34" spans="1:3" x14ac:dyDescent="0.2">
      <c r="A34" s="15" t="s">
        <v>1103</v>
      </c>
      <c r="B34" s="15" t="s">
        <v>1110</v>
      </c>
      <c r="C34">
        <v>0.952583705994551</v>
      </c>
    </row>
    <row r="35" spans="1:3" x14ac:dyDescent="0.2">
      <c r="A35" s="15" t="s">
        <v>1103</v>
      </c>
      <c r="B35" s="15" t="s">
        <v>1110</v>
      </c>
      <c r="C35">
        <v>0.89166491027907502</v>
      </c>
    </row>
    <row r="36" spans="1:3" x14ac:dyDescent="0.2">
      <c r="A36" s="15" t="s">
        <v>1103</v>
      </c>
      <c r="B36" s="15" t="s">
        <v>1110</v>
      </c>
      <c r="C36">
        <v>0.91788959588559704</v>
      </c>
    </row>
    <row r="37" spans="1:3" x14ac:dyDescent="0.2">
      <c r="A37" s="15" t="s">
        <v>1103</v>
      </c>
      <c r="B37" s="15" t="s">
        <v>1110</v>
      </c>
      <c r="C37">
        <v>0.57935434545868902</v>
      </c>
    </row>
    <row r="38" spans="1:3" x14ac:dyDescent="0.2">
      <c r="A38" s="15" t="s">
        <v>1103</v>
      </c>
      <c r="B38" s="15" t="s">
        <v>1110</v>
      </c>
      <c r="C38">
        <v>0.61932576946977702</v>
      </c>
    </row>
    <row r="39" spans="1:3" x14ac:dyDescent="0.2">
      <c r="A39" s="15" t="s">
        <v>1103</v>
      </c>
      <c r="B39" s="15" t="s">
        <v>1110</v>
      </c>
      <c r="C39">
        <v>0.55719898910980004</v>
      </c>
    </row>
    <row r="40" spans="1:3" x14ac:dyDescent="0.2">
      <c r="A40" s="15" t="s">
        <v>1103</v>
      </c>
      <c r="B40" s="15" t="s">
        <v>1110</v>
      </c>
      <c r="C40">
        <v>0.76946486624849297</v>
      </c>
    </row>
    <row r="41" spans="1:3" x14ac:dyDescent="0.2">
      <c r="A41" s="15" t="s">
        <v>1103</v>
      </c>
      <c r="B41" s="15" t="s">
        <v>1110</v>
      </c>
      <c r="C41">
        <v>0.91679175558041004</v>
      </c>
    </row>
    <row r="42" spans="1:3" x14ac:dyDescent="0.2">
      <c r="A42" s="15" t="s">
        <v>1103</v>
      </c>
      <c r="B42" s="15" t="s">
        <v>1110</v>
      </c>
      <c r="C42">
        <v>0.77731425311322999</v>
      </c>
    </row>
    <row r="43" spans="1:3" x14ac:dyDescent="0.2">
      <c r="A43" s="15" t="s">
        <v>1103</v>
      </c>
      <c r="B43" s="15" t="s">
        <v>1110</v>
      </c>
      <c r="C43">
        <v>0.94202802072995195</v>
      </c>
    </row>
    <row r="44" spans="1:3" x14ac:dyDescent="0.2">
      <c r="A44" s="15" t="s">
        <v>1103</v>
      </c>
      <c r="B44" s="15" t="s">
        <v>1110</v>
      </c>
      <c r="C44">
        <v>0.41330189775477699</v>
      </c>
    </row>
    <row r="45" spans="1:3" x14ac:dyDescent="0.2">
      <c r="A45" s="15" t="s">
        <v>1103</v>
      </c>
      <c r="B45" s="15" t="s">
        <v>1110</v>
      </c>
      <c r="C45">
        <v>0.96033565566288404</v>
      </c>
    </row>
    <row r="46" spans="1:3" x14ac:dyDescent="0.2">
      <c r="A46" s="15" t="s">
        <v>1103</v>
      </c>
      <c r="B46" s="15" t="s">
        <v>1110</v>
      </c>
      <c r="C46">
        <v>8.3372689173829007E-2</v>
      </c>
    </row>
    <row r="47" spans="1:3" x14ac:dyDescent="0.2">
      <c r="A47" s="15" t="s">
        <v>1103</v>
      </c>
      <c r="B47" s="15" t="s">
        <v>1110</v>
      </c>
      <c r="C47">
        <v>0.591174221047991</v>
      </c>
    </row>
    <row r="48" spans="1:3" x14ac:dyDescent="0.2">
      <c r="A48" s="15" t="s">
        <v>1103</v>
      </c>
      <c r="B48" s="15" t="s">
        <v>1112</v>
      </c>
      <c r="C48">
        <v>0.62188976457947398</v>
      </c>
    </row>
    <row r="49" spans="1:3" x14ac:dyDescent="0.2">
      <c r="A49" s="15" t="s">
        <v>1103</v>
      </c>
      <c r="B49" s="15" t="s">
        <v>1112</v>
      </c>
      <c r="C49">
        <v>0.69827594590757902</v>
      </c>
    </row>
    <row r="50" spans="1:3" x14ac:dyDescent="0.2">
      <c r="A50" s="15" t="s">
        <v>1103</v>
      </c>
      <c r="B50" s="15" t="s">
        <v>1112</v>
      </c>
      <c r="C50">
        <v>0.86627816998486495</v>
      </c>
    </row>
    <row r="51" spans="1:3" x14ac:dyDescent="0.2">
      <c r="A51" s="15" t="s">
        <v>1103</v>
      </c>
      <c r="B51" s="15" t="s">
        <v>1112</v>
      </c>
      <c r="C51">
        <v>0.913635486408649</v>
      </c>
    </row>
    <row r="52" spans="1:3" x14ac:dyDescent="0.2">
      <c r="A52" s="15" t="s">
        <v>1103</v>
      </c>
      <c r="B52" s="15" t="s">
        <v>1112</v>
      </c>
      <c r="C52">
        <v>0.919412400536745</v>
      </c>
    </row>
    <row r="53" spans="1:3" x14ac:dyDescent="0.2">
      <c r="A53" s="15" t="s">
        <v>1103</v>
      </c>
      <c r="B53" s="15" t="s">
        <v>1112</v>
      </c>
      <c r="C53">
        <v>0.80183232525281001</v>
      </c>
    </row>
    <row r="54" spans="1:3" x14ac:dyDescent="0.2">
      <c r="A54" s="15" t="s">
        <v>1103</v>
      </c>
      <c r="B54" s="15" t="s">
        <v>1112</v>
      </c>
      <c r="C54">
        <v>0.75815979352808505</v>
      </c>
    </row>
    <row r="55" spans="1:3" x14ac:dyDescent="0.2">
      <c r="A55" s="15" t="s">
        <v>1103</v>
      </c>
      <c r="B55" s="15" t="s">
        <v>1112</v>
      </c>
      <c r="C55">
        <v>0.79231184191156301</v>
      </c>
    </row>
    <row r="56" spans="1:3" x14ac:dyDescent="0.2">
      <c r="A56" s="15" t="s">
        <v>1103</v>
      </c>
      <c r="B56" s="15" t="s">
        <v>1112</v>
      </c>
      <c r="C56">
        <v>0.80368700248619895</v>
      </c>
    </row>
    <row r="57" spans="1:3" x14ac:dyDescent="0.2">
      <c r="A57" s="15" t="s">
        <v>1103</v>
      </c>
      <c r="B57" s="15" t="s">
        <v>1112</v>
      </c>
      <c r="C57">
        <v>0.63570866505239298</v>
      </c>
    </row>
    <row r="58" spans="1:3" x14ac:dyDescent="0.2">
      <c r="A58" s="15" t="s">
        <v>1103</v>
      </c>
      <c r="B58" s="15" t="s">
        <v>1112</v>
      </c>
      <c r="C58">
        <v>0.80991211702353805</v>
      </c>
    </row>
    <row r="59" spans="1:3" x14ac:dyDescent="0.2">
      <c r="A59" s="15" t="s">
        <v>1103</v>
      </c>
      <c r="B59" s="15" t="s">
        <v>1112</v>
      </c>
      <c r="C59">
        <v>0.93054308549218201</v>
      </c>
    </row>
    <row r="60" spans="1:3" x14ac:dyDescent="0.2">
      <c r="A60" s="15" t="s">
        <v>1103</v>
      </c>
      <c r="B60" s="15" t="s">
        <v>1112</v>
      </c>
      <c r="C60">
        <v>0.65318719401857805</v>
      </c>
    </row>
    <row r="61" spans="1:3" x14ac:dyDescent="0.2">
      <c r="A61" s="15" t="s">
        <v>1103</v>
      </c>
      <c r="B61" s="15" t="s">
        <v>1112</v>
      </c>
      <c r="C61">
        <v>0.72241747220066499</v>
      </c>
    </row>
    <row r="62" spans="1:3" x14ac:dyDescent="0.2">
      <c r="A62" s="15" t="s">
        <v>1103</v>
      </c>
      <c r="B62" s="15" t="s">
        <v>1112</v>
      </c>
      <c r="C62">
        <v>0.95999756959225302</v>
      </c>
    </row>
    <row r="63" spans="1:3" x14ac:dyDescent="0.2">
      <c r="A63" s="15" t="s">
        <v>1103</v>
      </c>
      <c r="B63" s="15" t="s">
        <v>1112</v>
      </c>
      <c r="C63">
        <v>0.87324213930519301</v>
      </c>
    </row>
    <row r="64" spans="1:3" x14ac:dyDescent="0.2">
      <c r="A64" s="15" t="s">
        <v>1103</v>
      </c>
      <c r="B64" s="15" t="s">
        <v>1112</v>
      </c>
      <c r="C64">
        <v>0.59271289929225801</v>
      </c>
    </row>
    <row r="65" spans="1:3" x14ac:dyDescent="0.2">
      <c r="A65" s="15" t="s">
        <v>1103</v>
      </c>
      <c r="B65" s="15" t="s">
        <v>1112</v>
      </c>
      <c r="C65">
        <v>0.53434451458820398</v>
      </c>
    </row>
    <row r="66" spans="1:3" x14ac:dyDescent="0.2">
      <c r="A66" s="15" t="s">
        <v>1103</v>
      </c>
      <c r="B66" s="15" t="s">
        <v>1112</v>
      </c>
      <c r="C66">
        <v>0.77274054028378603</v>
      </c>
    </row>
    <row r="67" spans="1:3" x14ac:dyDescent="0.2">
      <c r="A67" s="15" t="s">
        <v>1103</v>
      </c>
      <c r="B67" s="15" t="s">
        <v>1112</v>
      </c>
      <c r="C67">
        <v>0.83176166455178402</v>
      </c>
    </row>
    <row r="68" spans="1:3" x14ac:dyDescent="0.2">
      <c r="A68" s="15" t="s">
        <v>1103</v>
      </c>
      <c r="B68" s="15" t="s">
        <v>1112</v>
      </c>
      <c r="C68">
        <v>0.82980682705634001</v>
      </c>
    </row>
    <row r="69" spans="1:3" x14ac:dyDescent="0.2">
      <c r="A69" s="15" t="s">
        <v>1103</v>
      </c>
      <c r="B69" s="15" t="s">
        <v>1112</v>
      </c>
      <c r="C69">
        <v>0.92365140596996798</v>
      </c>
    </row>
    <row r="70" spans="1:3" x14ac:dyDescent="0.2">
      <c r="A70" s="15" t="s">
        <v>1103</v>
      </c>
      <c r="B70" s="15" t="s">
        <v>1112</v>
      </c>
      <c r="C70">
        <v>0.83720321486837401</v>
      </c>
    </row>
    <row r="71" spans="1:3" x14ac:dyDescent="0.2">
      <c r="A71" s="15" t="s">
        <v>1103</v>
      </c>
      <c r="B71" s="15" t="s">
        <v>1111</v>
      </c>
      <c r="C71">
        <v>0.46464499019083</v>
      </c>
    </row>
    <row r="72" spans="1:3" x14ac:dyDescent="0.2">
      <c r="A72" s="15" t="s">
        <v>1103</v>
      </c>
      <c r="B72" s="15" t="s">
        <v>1111</v>
      </c>
      <c r="C72">
        <v>0.64128084622072901</v>
      </c>
    </row>
    <row r="73" spans="1:3" x14ac:dyDescent="0.2">
      <c r="A73" s="15" t="s">
        <v>1103</v>
      </c>
      <c r="B73" s="15" t="s">
        <v>1111</v>
      </c>
      <c r="C73">
        <v>0.74628989482403796</v>
      </c>
    </row>
    <row r="74" spans="1:3" x14ac:dyDescent="0.2">
      <c r="A74" s="15" t="s">
        <v>1103</v>
      </c>
      <c r="B74" s="15" t="s">
        <v>1111</v>
      </c>
      <c r="C74">
        <v>0.58647022175723695</v>
      </c>
    </row>
    <row r="75" spans="1:3" x14ac:dyDescent="0.2">
      <c r="A75" s="15" t="s">
        <v>1103</v>
      </c>
      <c r="B75" s="15" t="s">
        <v>1111</v>
      </c>
      <c r="C75">
        <v>0.77817050788242403</v>
      </c>
    </row>
    <row r="76" spans="1:3" x14ac:dyDescent="0.2">
      <c r="A76" s="15" t="s">
        <v>1103</v>
      </c>
      <c r="B76" s="15" t="s">
        <v>1111</v>
      </c>
      <c r="C76">
        <v>0.93260158483526201</v>
      </c>
    </row>
    <row r="77" spans="1:3" x14ac:dyDescent="0.2">
      <c r="A77" s="15" t="s">
        <v>1103</v>
      </c>
      <c r="B77" s="15" t="s">
        <v>1111</v>
      </c>
      <c r="C77">
        <v>0.56895308087161101</v>
      </c>
    </row>
    <row r="78" spans="1:3" x14ac:dyDescent="0.2">
      <c r="A78" s="15" t="s">
        <v>1103</v>
      </c>
      <c r="B78" s="15" t="s">
        <v>1111</v>
      </c>
      <c r="C78">
        <v>0.75928796592797498</v>
      </c>
    </row>
    <row r="79" spans="1:3" x14ac:dyDescent="0.2">
      <c r="A79" s="15" t="s">
        <v>1103</v>
      </c>
      <c r="B79" s="15" t="s">
        <v>1111</v>
      </c>
      <c r="C79">
        <v>0.95166929939386802</v>
      </c>
    </row>
    <row r="80" spans="1:3" x14ac:dyDescent="0.2">
      <c r="A80" s="15" t="s">
        <v>1103</v>
      </c>
      <c r="B80" s="15" t="s">
        <v>1111</v>
      </c>
      <c r="C80">
        <v>0.80760757041132702</v>
      </c>
    </row>
    <row r="81" spans="1:3" x14ac:dyDescent="0.2">
      <c r="A81" s="15" t="s">
        <v>1103</v>
      </c>
      <c r="B81" s="15" t="s">
        <v>1111</v>
      </c>
      <c r="C81">
        <v>0.79827446395635204</v>
      </c>
    </row>
    <row r="82" spans="1:3" x14ac:dyDescent="0.2">
      <c r="A82" s="15" t="s">
        <v>1103</v>
      </c>
      <c r="B82" s="15" t="s">
        <v>1111</v>
      </c>
      <c r="C82">
        <v>0.91628777037078502</v>
      </c>
    </row>
    <row r="83" spans="1:3" x14ac:dyDescent="0.2">
      <c r="A83" s="15" t="s">
        <v>1103</v>
      </c>
      <c r="B83" s="15" t="s">
        <v>1111</v>
      </c>
      <c r="C83">
        <v>0.77720649214496795</v>
      </c>
    </row>
    <row r="84" spans="1:3" x14ac:dyDescent="0.2">
      <c r="A84" s="15" t="s">
        <v>1103</v>
      </c>
      <c r="B84" s="15" t="s">
        <v>1111</v>
      </c>
      <c r="C84">
        <v>0.42324172539559302</v>
      </c>
    </row>
    <row r="85" spans="1:3" x14ac:dyDescent="0.2">
      <c r="A85" s="15" t="s">
        <v>1103</v>
      </c>
      <c r="B85" s="15" t="s">
        <v>1111</v>
      </c>
      <c r="C85">
        <v>0.97525020001665996</v>
      </c>
    </row>
    <row r="86" spans="1:3" x14ac:dyDescent="0.2">
      <c r="A86" s="15" t="s">
        <v>1103</v>
      </c>
      <c r="B86" s="15" t="s">
        <v>1111</v>
      </c>
      <c r="C86">
        <v>0.80413929748778601</v>
      </c>
    </row>
    <row r="87" spans="1:3" x14ac:dyDescent="0.2">
      <c r="A87" s="15" t="s">
        <v>1103</v>
      </c>
      <c r="B87" s="15" t="s">
        <v>1111</v>
      </c>
      <c r="C87">
        <v>0.90023231579699303</v>
      </c>
    </row>
    <row r="88" spans="1:3" x14ac:dyDescent="0.2">
      <c r="A88" s="15" t="s">
        <v>1103</v>
      </c>
      <c r="B88" s="15" t="s">
        <v>1111</v>
      </c>
      <c r="C88">
        <v>0.91466423903541805</v>
      </c>
    </row>
    <row r="89" spans="1:3" x14ac:dyDescent="0.2">
      <c r="A89" s="15" t="s">
        <v>1103</v>
      </c>
      <c r="B89" s="15" t="s">
        <v>1111</v>
      </c>
      <c r="C89">
        <v>0.83593551421381895</v>
      </c>
    </row>
    <row r="90" spans="1:3" x14ac:dyDescent="0.2">
      <c r="A90" s="15" t="s">
        <v>1103</v>
      </c>
      <c r="B90" s="15" t="s">
        <v>1111</v>
      </c>
      <c r="C90">
        <v>0.90061082395996905</v>
      </c>
    </row>
    <row r="91" spans="1:3" x14ac:dyDescent="0.2">
      <c r="A91" s="15" t="s">
        <v>1103</v>
      </c>
      <c r="B91" s="15" t="s">
        <v>1111</v>
      </c>
      <c r="C91">
        <v>0.75219216406435796</v>
      </c>
    </row>
    <row r="92" spans="1:3" x14ac:dyDescent="0.2">
      <c r="A92" s="15" t="s">
        <v>1103</v>
      </c>
      <c r="B92" s="15" t="s">
        <v>1111</v>
      </c>
      <c r="C92">
        <v>0.92831980502982203</v>
      </c>
    </row>
    <row r="93" spans="1:3" x14ac:dyDescent="0.2">
      <c r="A93" s="15" t="s">
        <v>1103</v>
      </c>
      <c r="B93" s="15" t="s">
        <v>1111</v>
      </c>
      <c r="C93">
        <v>0.82283085538981404</v>
      </c>
    </row>
    <row r="94" spans="1:3" x14ac:dyDescent="0.2">
      <c r="A94" s="15" t="s">
        <v>1104</v>
      </c>
      <c r="B94" s="15" t="s">
        <v>1109</v>
      </c>
      <c r="C94">
        <v>0.96384049100583302</v>
      </c>
    </row>
    <row r="95" spans="1:3" x14ac:dyDescent="0.2">
      <c r="A95" s="15" t="s">
        <v>1104</v>
      </c>
      <c r="B95" s="15" t="s">
        <v>1109</v>
      </c>
      <c r="C95">
        <v>0.94812732823441004</v>
      </c>
    </row>
    <row r="96" spans="1:3" x14ac:dyDescent="0.2">
      <c r="A96" s="15" t="s">
        <v>1104</v>
      </c>
      <c r="B96" s="15" t="s">
        <v>1109</v>
      </c>
      <c r="C96">
        <v>0.97551738320569403</v>
      </c>
    </row>
    <row r="97" spans="1:3" x14ac:dyDescent="0.2">
      <c r="A97" s="15" t="s">
        <v>1104</v>
      </c>
      <c r="B97" s="15" t="s">
        <v>1109</v>
      </c>
      <c r="C97">
        <v>0.820751311832147</v>
      </c>
    </row>
    <row r="98" spans="1:3" x14ac:dyDescent="0.2">
      <c r="A98" s="15" t="s">
        <v>1104</v>
      </c>
      <c r="B98" s="15" t="s">
        <v>1109</v>
      </c>
    </row>
    <row r="99" spans="1:3" x14ac:dyDescent="0.2">
      <c r="A99" s="15" t="s">
        <v>1104</v>
      </c>
      <c r="B99" s="15" t="s">
        <v>1109</v>
      </c>
    </row>
    <row r="100" spans="1:3" x14ac:dyDescent="0.2">
      <c r="A100" s="15" t="s">
        <v>1104</v>
      </c>
      <c r="B100" s="15" t="s">
        <v>1109</v>
      </c>
    </row>
    <row r="101" spans="1:3" x14ac:dyDescent="0.2">
      <c r="A101" s="15" t="s">
        <v>1104</v>
      </c>
      <c r="B101" s="15" t="s">
        <v>1109</v>
      </c>
    </row>
    <row r="102" spans="1:3" x14ac:dyDescent="0.2">
      <c r="A102" s="15" t="s">
        <v>1104</v>
      </c>
      <c r="B102" s="15" t="s">
        <v>1109</v>
      </c>
    </row>
    <row r="103" spans="1:3" x14ac:dyDescent="0.2">
      <c r="A103" s="15" t="s">
        <v>1104</v>
      </c>
      <c r="B103" s="15" t="s">
        <v>1109</v>
      </c>
    </row>
    <row r="104" spans="1:3" x14ac:dyDescent="0.2">
      <c r="A104" s="15" t="s">
        <v>1104</v>
      </c>
      <c r="B104" s="15" t="s">
        <v>1109</v>
      </c>
    </row>
    <row r="105" spans="1:3" x14ac:dyDescent="0.2">
      <c r="A105" s="15" t="s">
        <v>1104</v>
      </c>
      <c r="B105" s="15" t="s">
        <v>1109</v>
      </c>
      <c r="C105">
        <v>0.88706306812480296</v>
      </c>
    </row>
    <row r="106" spans="1:3" x14ac:dyDescent="0.2">
      <c r="A106" s="15" t="s">
        <v>1104</v>
      </c>
      <c r="B106" s="15" t="s">
        <v>1109</v>
      </c>
      <c r="C106">
        <v>0.93000209425962499</v>
      </c>
    </row>
    <row r="107" spans="1:3" x14ac:dyDescent="0.2">
      <c r="A107" s="15" t="s">
        <v>1104</v>
      </c>
      <c r="B107" s="15" t="s">
        <v>1109</v>
      </c>
      <c r="C107">
        <v>0.52690399353182804</v>
      </c>
    </row>
    <row r="108" spans="1:3" x14ac:dyDescent="0.2">
      <c r="A108" s="15" t="s">
        <v>1104</v>
      </c>
      <c r="B108" s="15" t="s">
        <v>1109</v>
      </c>
      <c r="C108">
        <v>0.88588390793035299</v>
      </c>
    </row>
    <row r="109" spans="1:3" x14ac:dyDescent="0.2">
      <c r="A109" s="15" t="s">
        <v>1104</v>
      </c>
      <c r="B109" s="15" t="s">
        <v>1109</v>
      </c>
      <c r="C109">
        <v>0.67201621972568104</v>
      </c>
    </row>
    <row r="110" spans="1:3" x14ac:dyDescent="0.2">
      <c r="A110" s="15" t="s">
        <v>1104</v>
      </c>
      <c r="B110" s="15" t="s">
        <v>1109</v>
      </c>
      <c r="C110">
        <v>0.40862248723615302</v>
      </c>
    </row>
    <row r="111" spans="1:3" x14ac:dyDescent="0.2">
      <c r="A111" s="15" t="s">
        <v>1104</v>
      </c>
      <c r="B111" s="15" t="s">
        <v>1109</v>
      </c>
    </row>
    <row r="112" spans="1:3" x14ac:dyDescent="0.2">
      <c r="A112" s="15" t="s">
        <v>1104</v>
      </c>
      <c r="B112" s="15" t="s">
        <v>1109</v>
      </c>
    </row>
    <row r="113" spans="1:3" x14ac:dyDescent="0.2">
      <c r="A113" s="15" t="s">
        <v>1104</v>
      </c>
      <c r="B113" s="15" t="s">
        <v>1109</v>
      </c>
    </row>
    <row r="114" spans="1:3" x14ac:dyDescent="0.2">
      <c r="A114" s="15" t="s">
        <v>1104</v>
      </c>
      <c r="B114" s="15" t="s">
        <v>1109</v>
      </c>
    </row>
    <row r="115" spans="1:3" x14ac:dyDescent="0.2">
      <c r="A115" s="15" t="s">
        <v>1104</v>
      </c>
      <c r="B115" s="15" t="s">
        <v>1109</v>
      </c>
    </row>
    <row r="116" spans="1:3" x14ac:dyDescent="0.2">
      <c r="A116" s="15" t="s">
        <v>1104</v>
      </c>
      <c r="B116" s="15" t="s">
        <v>1109</v>
      </c>
    </row>
    <row r="117" spans="1:3" x14ac:dyDescent="0.2">
      <c r="A117" s="15" t="s">
        <v>1104</v>
      </c>
      <c r="B117" s="15" t="s">
        <v>1109</v>
      </c>
    </row>
    <row r="118" spans="1:3" x14ac:dyDescent="0.2">
      <c r="A118" s="15" t="s">
        <v>1104</v>
      </c>
      <c r="B118" s="15" t="s">
        <v>1109</v>
      </c>
    </row>
    <row r="119" spans="1:3" x14ac:dyDescent="0.2">
      <c r="A119" s="15" t="s">
        <v>1104</v>
      </c>
      <c r="B119" s="15" t="s">
        <v>1109</v>
      </c>
    </row>
    <row r="120" spans="1:3" x14ac:dyDescent="0.2">
      <c r="A120" s="15" t="s">
        <v>1104</v>
      </c>
      <c r="B120" s="15" t="s">
        <v>1109</v>
      </c>
    </row>
    <row r="121" spans="1:3" x14ac:dyDescent="0.2">
      <c r="A121" s="15" t="s">
        <v>1104</v>
      </c>
      <c r="B121" s="15" t="s">
        <v>1109</v>
      </c>
    </row>
    <row r="122" spans="1:3" x14ac:dyDescent="0.2">
      <c r="A122" s="15" t="s">
        <v>1104</v>
      </c>
      <c r="B122" s="15" t="s">
        <v>1110</v>
      </c>
      <c r="C122">
        <v>0.659525006248465</v>
      </c>
    </row>
    <row r="123" spans="1:3" x14ac:dyDescent="0.2">
      <c r="A123" s="15" t="s">
        <v>1104</v>
      </c>
      <c r="B123" s="15" t="s">
        <v>1110</v>
      </c>
      <c r="C123">
        <v>-0.40247218043025801</v>
      </c>
    </row>
    <row r="124" spans="1:3" x14ac:dyDescent="0.2">
      <c r="A124" s="15" t="s">
        <v>1104</v>
      </c>
      <c r="B124" s="15" t="s">
        <v>1110</v>
      </c>
      <c r="C124">
        <v>0.67496690342629195</v>
      </c>
    </row>
    <row r="125" spans="1:3" x14ac:dyDescent="0.2">
      <c r="A125" s="15" t="s">
        <v>1104</v>
      </c>
      <c r="B125" s="15" t="s">
        <v>1110</v>
      </c>
      <c r="C125">
        <v>0.455683256414259</v>
      </c>
    </row>
    <row r="126" spans="1:3" x14ac:dyDescent="0.2">
      <c r="A126" s="15" t="s">
        <v>1104</v>
      </c>
      <c r="B126" s="15" t="s">
        <v>1110</v>
      </c>
    </row>
    <row r="127" spans="1:3" x14ac:dyDescent="0.2">
      <c r="A127" s="15" t="s">
        <v>1104</v>
      </c>
      <c r="B127" s="15" t="s">
        <v>1110</v>
      </c>
    </row>
    <row r="128" spans="1:3" x14ac:dyDescent="0.2">
      <c r="A128" s="15" t="s">
        <v>1104</v>
      </c>
      <c r="B128" s="15" t="s">
        <v>1110</v>
      </c>
    </row>
    <row r="129" spans="1:3" x14ac:dyDescent="0.2">
      <c r="A129" s="15" t="s">
        <v>1104</v>
      </c>
      <c r="B129" s="15" t="s">
        <v>1110</v>
      </c>
    </row>
    <row r="130" spans="1:3" x14ac:dyDescent="0.2">
      <c r="A130" s="15" t="s">
        <v>1104</v>
      </c>
      <c r="B130" s="15" t="s">
        <v>1110</v>
      </c>
    </row>
    <row r="131" spans="1:3" x14ac:dyDescent="0.2">
      <c r="A131" s="15" t="s">
        <v>1104</v>
      </c>
      <c r="B131" s="15" t="s">
        <v>1110</v>
      </c>
    </row>
    <row r="132" spans="1:3" x14ac:dyDescent="0.2">
      <c r="A132" s="15" t="s">
        <v>1104</v>
      </c>
      <c r="B132" s="15" t="s">
        <v>1110</v>
      </c>
    </row>
    <row r="133" spans="1:3" x14ac:dyDescent="0.2">
      <c r="A133" s="15" t="s">
        <v>1104</v>
      </c>
      <c r="B133" s="15" t="s">
        <v>1110</v>
      </c>
      <c r="C133">
        <v>0.72719063645698701</v>
      </c>
    </row>
    <row r="134" spans="1:3" x14ac:dyDescent="0.2">
      <c r="A134" s="15" t="s">
        <v>1104</v>
      </c>
      <c r="B134" s="15" t="s">
        <v>1110</v>
      </c>
      <c r="C134">
        <v>-0.426555581996722</v>
      </c>
    </row>
    <row r="135" spans="1:3" x14ac:dyDescent="0.2">
      <c r="A135" s="15" t="s">
        <v>1104</v>
      </c>
      <c r="B135" s="15" t="s">
        <v>1110</v>
      </c>
      <c r="C135">
        <v>0.106643673763757</v>
      </c>
    </row>
    <row r="136" spans="1:3" x14ac:dyDescent="0.2">
      <c r="A136" s="15" t="s">
        <v>1104</v>
      </c>
      <c r="B136" s="15" t="s">
        <v>1110</v>
      </c>
      <c r="C136">
        <v>0.64208306247495195</v>
      </c>
    </row>
    <row r="137" spans="1:3" x14ac:dyDescent="0.2">
      <c r="A137" s="15" t="s">
        <v>1104</v>
      </c>
      <c r="B137" s="15" t="s">
        <v>1110</v>
      </c>
      <c r="C137">
        <v>0.44345669005980698</v>
      </c>
    </row>
    <row r="138" spans="1:3" x14ac:dyDescent="0.2">
      <c r="A138" s="15" t="s">
        <v>1104</v>
      </c>
      <c r="B138" s="15" t="s">
        <v>1110</v>
      </c>
      <c r="C138">
        <v>3.8306427463120997E-2</v>
      </c>
    </row>
    <row r="139" spans="1:3" x14ac:dyDescent="0.2">
      <c r="A139" s="15" t="s">
        <v>1104</v>
      </c>
      <c r="B139" s="15" t="s">
        <v>1110</v>
      </c>
    </row>
    <row r="140" spans="1:3" x14ac:dyDescent="0.2">
      <c r="A140" s="15" t="s">
        <v>1104</v>
      </c>
      <c r="B140" s="15" t="s">
        <v>1110</v>
      </c>
    </row>
    <row r="141" spans="1:3" x14ac:dyDescent="0.2">
      <c r="A141" s="15" t="s">
        <v>1104</v>
      </c>
      <c r="B141" s="15" t="s">
        <v>1110</v>
      </c>
    </row>
    <row r="142" spans="1:3" x14ac:dyDescent="0.2">
      <c r="A142" s="15" t="s">
        <v>1104</v>
      </c>
      <c r="B142" s="15" t="s">
        <v>1110</v>
      </c>
    </row>
    <row r="143" spans="1:3" x14ac:dyDescent="0.2">
      <c r="A143" s="15" t="s">
        <v>1104</v>
      </c>
      <c r="B143" s="15" t="s">
        <v>1110</v>
      </c>
    </row>
    <row r="144" spans="1:3" x14ac:dyDescent="0.2">
      <c r="A144" s="15" t="s">
        <v>1104</v>
      </c>
      <c r="B144" s="15" t="s">
        <v>1110</v>
      </c>
    </row>
    <row r="145" spans="1:3" x14ac:dyDescent="0.2">
      <c r="A145" s="15" t="s">
        <v>1104</v>
      </c>
      <c r="B145" s="15" t="s">
        <v>1110</v>
      </c>
    </row>
    <row r="146" spans="1:3" x14ac:dyDescent="0.2">
      <c r="A146" s="15" t="s">
        <v>1104</v>
      </c>
      <c r="B146" s="15" t="s">
        <v>1110</v>
      </c>
    </row>
    <row r="147" spans="1:3" x14ac:dyDescent="0.2">
      <c r="A147" s="15" t="s">
        <v>1104</v>
      </c>
      <c r="B147" s="15" t="s">
        <v>1110</v>
      </c>
    </row>
    <row r="148" spans="1:3" x14ac:dyDescent="0.2">
      <c r="A148" s="15" t="s">
        <v>1104</v>
      </c>
      <c r="B148" s="15" t="s">
        <v>1110</v>
      </c>
    </row>
    <row r="149" spans="1:3" x14ac:dyDescent="0.2">
      <c r="A149" s="15" t="s">
        <v>1104</v>
      </c>
      <c r="B149" s="15" t="s">
        <v>1110</v>
      </c>
    </row>
    <row r="150" spans="1:3" x14ac:dyDescent="0.2">
      <c r="A150" s="15" t="s">
        <v>1104</v>
      </c>
      <c r="B150" s="15" t="s">
        <v>1112</v>
      </c>
      <c r="C150">
        <v>0.73332709002132301</v>
      </c>
    </row>
    <row r="151" spans="1:3" x14ac:dyDescent="0.2">
      <c r="A151" s="15" t="s">
        <v>1104</v>
      </c>
      <c r="B151" s="15" t="s">
        <v>1112</v>
      </c>
      <c r="C151">
        <v>7.71121221895293E-2</v>
      </c>
    </row>
    <row r="152" spans="1:3" x14ac:dyDescent="0.2">
      <c r="A152" s="15" t="s">
        <v>1104</v>
      </c>
      <c r="B152" s="15" t="s">
        <v>1112</v>
      </c>
      <c r="C152">
        <v>0.71272173581897702</v>
      </c>
    </row>
    <row r="153" spans="1:3" x14ac:dyDescent="0.2">
      <c r="A153" s="15" t="s">
        <v>1104</v>
      </c>
      <c r="B153" s="15" t="s">
        <v>1112</v>
      </c>
      <c r="C153">
        <v>0.36936563498707797</v>
      </c>
    </row>
    <row r="154" spans="1:3" x14ac:dyDescent="0.2">
      <c r="A154" s="15" t="s">
        <v>1104</v>
      </c>
      <c r="B154" s="15" t="s">
        <v>1112</v>
      </c>
    </row>
    <row r="155" spans="1:3" x14ac:dyDescent="0.2">
      <c r="A155" s="15" t="s">
        <v>1104</v>
      </c>
      <c r="B155" s="15" t="s">
        <v>1112</v>
      </c>
    </row>
    <row r="156" spans="1:3" x14ac:dyDescent="0.2">
      <c r="A156" s="15" t="s">
        <v>1104</v>
      </c>
      <c r="B156" s="15" t="s">
        <v>1112</v>
      </c>
    </row>
    <row r="157" spans="1:3" x14ac:dyDescent="0.2">
      <c r="A157" s="15" t="s">
        <v>1104</v>
      </c>
      <c r="B157" s="15" t="s">
        <v>1112</v>
      </c>
    </row>
    <row r="158" spans="1:3" x14ac:dyDescent="0.2">
      <c r="A158" s="15" t="s">
        <v>1104</v>
      </c>
      <c r="B158" s="15" t="s">
        <v>1112</v>
      </c>
    </row>
    <row r="159" spans="1:3" x14ac:dyDescent="0.2">
      <c r="A159" s="15" t="s">
        <v>1104</v>
      </c>
      <c r="B159" s="15" t="s">
        <v>1112</v>
      </c>
    </row>
    <row r="160" spans="1:3" x14ac:dyDescent="0.2">
      <c r="A160" s="15" t="s">
        <v>1104</v>
      </c>
      <c r="B160" s="15" t="s">
        <v>1112</v>
      </c>
    </row>
    <row r="161" spans="1:3" x14ac:dyDescent="0.2">
      <c r="A161" s="15" t="s">
        <v>1104</v>
      </c>
      <c r="B161" s="15" t="s">
        <v>1112</v>
      </c>
      <c r="C161">
        <v>0.77555603141319795</v>
      </c>
    </row>
    <row r="162" spans="1:3" x14ac:dyDescent="0.2">
      <c r="A162" s="15" t="s">
        <v>1104</v>
      </c>
      <c r="B162" s="15" t="s">
        <v>1112</v>
      </c>
      <c r="C162">
        <v>5.4788265358881198E-2</v>
      </c>
    </row>
    <row r="163" spans="1:3" x14ac:dyDescent="0.2">
      <c r="A163" s="15" t="s">
        <v>1104</v>
      </c>
      <c r="B163" s="15" t="s">
        <v>1112</v>
      </c>
      <c r="C163">
        <v>0.120841919828613</v>
      </c>
    </row>
    <row r="164" spans="1:3" x14ac:dyDescent="0.2">
      <c r="A164" s="15" t="s">
        <v>1104</v>
      </c>
      <c r="B164" s="15" t="s">
        <v>1112</v>
      </c>
      <c r="C164">
        <v>0.77690433168749795</v>
      </c>
    </row>
    <row r="165" spans="1:3" x14ac:dyDescent="0.2">
      <c r="A165" s="15" t="s">
        <v>1104</v>
      </c>
      <c r="B165" s="15" t="s">
        <v>1112</v>
      </c>
      <c r="C165">
        <v>0.36118183162392198</v>
      </c>
    </row>
    <row r="166" spans="1:3" x14ac:dyDescent="0.2">
      <c r="A166" s="15" t="s">
        <v>1104</v>
      </c>
      <c r="B166" s="15" t="s">
        <v>1112</v>
      </c>
      <c r="C166">
        <v>0.72047042075854795</v>
      </c>
    </row>
    <row r="167" spans="1:3" x14ac:dyDescent="0.2">
      <c r="A167" s="15" t="s">
        <v>1104</v>
      </c>
      <c r="B167" s="15" t="s">
        <v>1112</v>
      </c>
    </row>
    <row r="168" spans="1:3" x14ac:dyDescent="0.2">
      <c r="A168" s="15" t="s">
        <v>1104</v>
      </c>
      <c r="B168" s="15" t="s">
        <v>1112</v>
      </c>
    </row>
    <row r="169" spans="1:3" x14ac:dyDescent="0.2">
      <c r="A169" s="15" t="s">
        <v>1104</v>
      </c>
      <c r="B169" s="15" t="s">
        <v>1112</v>
      </c>
    </row>
    <row r="170" spans="1:3" x14ac:dyDescent="0.2">
      <c r="A170" s="15" t="s">
        <v>1104</v>
      </c>
      <c r="B170" s="15" t="s">
        <v>1112</v>
      </c>
    </row>
    <row r="171" spans="1:3" x14ac:dyDescent="0.2">
      <c r="A171" s="15" t="s">
        <v>1104</v>
      </c>
      <c r="B171" s="15" t="s">
        <v>1112</v>
      </c>
    </row>
    <row r="172" spans="1:3" x14ac:dyDescent="0.2">
      <c r="A172" s="15" t="s">
        <v>1104</v>
      </c>
      <c r="B172" s="15" t="s">
        <v>1112</v>
      </c>
    </row>
    <row r="173" spans="1:3" x14ac:dyDescent="0.2">
      <c r="A173" s="15" t="s">
        <v>1104</v>
      </c>
      <c r="B173" s="15" t="s">
        <v>1112</v>
      </c>
    </row>
    <row r="174" spans="1:3" x14ac:dyDescent="0.2">
      <c r="A174" s="15" t="s">
        <v>1104</v>
      </c>
      <c r="B174" s="15" t="s">
        <v>1112</v>
      </c>
    </row>
    <row r="175" spans="1:3" x14ac:dyDescent="0.2">
      <c r="A175" s="15" t="s">
        <v>1104</v>
      </c>
      <c r="B175" s="15" t="s">
        <v>1112</v>
      </c>
    </row>
    <row r="176" spans="1:3" x14ac:dyDescent="0.2">
      <c r="A176" s="15" t="s">
        <v>1104</v>
      </c>
      <c r="B176" s="15" t="s">
        <v>1112</v>
      </c>
    </row>
    <row r="177" spans="1:3" x14ac:dyDescent="0.2">
      <c r="A177" s="15" t="s">
        <v>1104</v>
      </c>
      <c r="B177" s="15" t="s">
        <v>1112</v>
      </c>
    </row>
    <row r="178" spans="1:3" x14ac:dyDescent="0.2">
      <c r="A178" s="15" t="s">
        <v>1104</v>
      </c>
      <c r="B178" s="15" t="s">
        <v>1111</v>
      </c>
      <c r="C178">
        <v>0.93977767518848199</v>
      </c>
    </row>
    <row r="179" spans="1:3" x14ac:dyDescent="0.2">
      <c r="A179" s="15" t="s">
        <v>1104</v>
      </c>
      <c r="B179" s="15" t="s">
        <v>1111</v>
      </c>
      <c r="C179">
        <v>0.34525947263478801</v>
      </c>
    </row>
    <row r="180" spans="1:3" x14ac:dyDescent="0.2">
      <c r="A180" s="15" t="s">
        <v>1104</v>
      </c>
      <c r="B180" s="15" t="s">
        <v>1111</v>
      </c>
      <c r="C180">
        <v>0.77985135315524501</v>
      </c>
    </row>
    <row r="181" spans="1:3" x14ac:dyDescent="0.2">
      <c r="A181" s="15" t="s">
        <v>1104</v>
      </c>
      <c r="B181" s="15" t="s">
        <v>1111</v>
      </c>
      <c r="C181">
        <v>0.74600835342194505</v>
      </c>
    </row>
    <row r="182" spans="1:3" x14ac:dyDescent="0.2">
      <c r="A182" s="15" t="s">
        <v>1104</v>
      </c>
      <c r="B182" s="15" t="s">
        <v>1111</v>
      </c>
    </row>
    <row r="183" spans="1:3" x14ac:dyDescent="0.2">
      <c r="A183" s="15" t="s">
        <v>1104</v>
      </c>
      <c r="B183" s="15" t="s">
        <v>1111</v>
      </c>
    </row>
    <row r="184" spans="1:3" x14ac:dyDescent="0.2">
      <c r="A184" s="15" t="s">
        <v>1104</v>
      </c>
      <c r="B184" s="15" t="s">
        <v>1111</v>
      </c>
    </row>
    <row r="185" spans="1:3" x14ac:dyDescent="0.2">
      <c r="A185" s="15" t="s">
        <v>1104</v>
      </c>
      <c r="B185" s="15" t="s">
        <v>1111</v>
      </c>
    </row>
    <row r="186" spans="1:3" x14ac:dyDescent="0.2">
      <c r="A186" s="15" t="s">
        <v>1104</v>
      </c>
      <c r="B186" s="15" t="s">
        <v>1111</v>
      </c>
    </row>
    <row r="187" spans="1:3" x14ac:dyDescent="0.2">
      <c r="A187" s="15" t="s">
        <v>1104</v>
      </c>
      <c r="B187" s="15" t="s">
        <v>1111</v>
      </c>
    </row>
    <row r="188" spans="1:3" x14ac:dyDescent="0.2">
      <c r="A188" s="15" t="s">
        <v>1104</v>
      </c>
      <c r="B188" s="15" t="s">
        <v>1111</v>
      </c>
    </row>
    <row r="189" spans="1:3" x14ac:dyDescent="0.2">
      <c r="A189" s="15" t="s">
        <v>1104</v>
      </c>
      <c r="B189" s="15" t="s">
        <v>1111</v>
      </c>
      <c r="C189">
        <v>0.824477758716751</v>
      </c>
    </row>
    <row r="190" spans="1:3" x14ac:dyDescent="0.2">
      <c r="A190" s="15" t="s">
        <v>1104</v>
      </c>
      <c r="B190" s="15" t="s">
        <v>1111</v>
      </c>
      <c r="C190">
        <v>0.40060234537575901</v>
      </c>
    </row>
    <row r="191" spans="1:3" x14ac:dyDescent="0.2">
      <c r="A191" s="15" t="s">
        <v>1104</v>
      </c>
      <c r="B191" s="15" t="s">
        <v>1111</v>
      </c>
      <c r="C191">
        <v>0.47574365074569303</v>
      </c>
    </row>
    <row r="192" spans="1:3" x14ac:dyDescent="0.2">
      <c r="A192" s="15" t="s">
        <v>1104</v>
      </c>
      <c r="B192" s="15" t="s">
        <v>1111</v>
      </c>
      <c r="C192">
        <v>0.80795300859006702</v>
      </c>
    </row>
    <row r="193" spans="1:3" x14ac:dyDescent="0.2">
      <c r="A193" s="15" t="s">
        <v>1104</v>
      </c>
      <c r="B193" s="15" t="s">
        <v>1111</v>
      </c>
      <c r="C193">
        <v>0.67447073691264003</v>
      </c>
    </row>
    <row r="194" spans="1:3" x14ac:dyDescent="0.2">
      <c r="A194" s="15" t="s">
        <v>1104</v>
      </c>
      <c r="B194" s="15" t="s">
        <v>1111</v>
      </c>
      <c r="C194">
        <v>0.59973143622905001</v>
      </c>
    </row>
    <row r="195" spans="1:3" x14ac:dyDescent="0.2">
      <c r="A195" s="15" t="s">
        <v>1104</v>
      </c>
      <c r="B195" s="15" t="s">
        <v>1111</v>
      </c>
    </row>
    <row r="196" spans="1:3" x14ac:dyDescent="0.2">
      <c r="A196" s="15" t="s">
        <v>1104</v>
      </c>
      <c r="B196" s="15" t="s">
        <v>1111</v>
      </c>
    </row>
    <row r="197" spans="1:3" x14ac:dyDescent="0.2">
      <c r="A197" s="15" t="s">
        <v>1104</v>
      </c>
      <c r="B197" s="15" t="s">
        <v>1111</v>
      </c>
    </row>
    <row r="198" spans="1:3" x14ac:dyDescent="0.2">
      <c r="A198" s="15" t="s">
        <v>1104</v>
      </c>
      <c r="B198" s="15" t="s">
        <v>1111</v>
      </c>
    </row>
    <row r="199" spans="1:3" x14ac:dyDescent="0.2">
      <c r="A199" s="15" t="s">
        <v>1104</v>
      </c>
      <c r="B199" s="15" t="s">
        <v>1111</v>
      </c>
    </row>
    <row r="200" spans="1:3" x14ac:dyDescent="0.2">
      <c r="A200" s="15" t="s">
        <v>1104</v>
      </c>
      <c r="B200" s="15" t="s">
        <v>1111</v>
      </c>
    </row>
    <row r="201" spans="1:3" x14ac:dyDescent="0.2">
      <c r="A201" s="15" t="s">
        <v>1104</v>
      </c>
      <c r="B201" s="15" t="s">
        <v>1111</v>
      </c>
    </row>
    <row r="202" spans="1:3" x14ac:dyDescent="0.2">
      <c r="A202" s="15" t="s">
        <v>1104</v>
      </c>
      <c r="B202" s="15" t="s">
        <v>1111</v>
      </c>
    </row>
    <row r="203" spans="1:3" x14ac:dyDescent="0.2">
      <c r="A203" s="15" t="s">
        <v>1104</v>
      </c>
      <c r="B203" s="15" t="s">
        <v>1111</v>
      </c>
    </row>
    <row r="204" spans="1:3" x14ac:dyDescent="0.2">
      <c r="A204" s="15" t="s">
        <v>1104</v>
      </c>
      <c r="B204" s="15" t="s">
        <v>1111</v>
      </c>
    </row>
    <row r="205" spans="1:3" x14ac:dyDescent="0.2">
      <c r="A205" s="15" t="s">
        <v>1104</v>
      </c>
      <c r="B205" s="15" t="s">
        <v>1111</v>
      </c>
    </row>
    <row r="206" spans="1:3" x14ac:dyDescent="0.2">
      <c r="A206" s="15" t="s">
        <v>1105</v>
      </c>
      <c r="B206" s="15" t="s">
        <v>1109</v>
      </c>
      <c r="C206">
        <v>0.92134779387823396</v>
      </c>
    </row>
    <row r="207" spans="1:3" x14ac:dyDescent="0.2">
      <c r="A207" s="15" t="s">
        <v>1105</v>
      </c>
      <c r="B207" s="15" t="s">
        <v>1109</v>
      </c>
      <c r="C207">
        <v>0.88533301386470498</v>
      </c>
    </row>
    <row r="208" spans="1:3" x14ac:dyDescent="0.2">
      <c r="A208" s="15" t="s">
        <v>1105</v>
      </c>
      <c r="B208" s="15" t="s">
        <v>1109</v>
      </c>
      <c r="C208">
        <v>0.92313086161143898</v>
      </c>
    </row>
    <row r="209" spans="1:3" x14ac:dyDescent="0.2">
      <c r="A209" s="15" t="s">
        <v>1105</v>
      </c>
      <c r="B209" s="15" t="s">
        <v>1109</v>
      </c>
      <c r="C209">
        <v>0.78293632206795405</v>
      </c>
    </row>
    <row r="210" spans="1:3" x14ac:dyDescent="0.2">
      <c r="A210" s="15" t="s">
        <v>1105</v>
      </c>
      <c r="B210" s="15" t="s">
        <v>1109</v>
      </c>
    </row>
    <row r="211" spans="1:3" x14ac:dyDescent="0.2">
      <c r="A211" s="15" t="s">
        <v>1105</v>
      </c>
      <c r="B211" s="15" t="s">
        <v>1109</v>
      </c>
    </row>
    <row r="212" spans="1:3" x14ac:dyDescent="0.2">
      <c r="A212" s="15" t="s">
        <v>1105</v>
      </c>
      <c r="B212" s="15" t="s">
        <v>1109</v>
      </c>
    </row>
    <row r="213" spans="1:3" x14ac:dyDescent="0.2">
      <c r="A213" s="15" t="s">
        <v>1105</v>
      </c>
      <c r="B213" s="15" t="s">
        <v>1109</v>
      </c>
    </row>
    <row r="214" spans="1:3" x14ac:dyDescent="0.2">
      <c r="A214" s="15" t="s">
        <v>1105</v>
      </c>
      <c r="B214" s="15" t="s">
        <v>1109</v>
      </c>
    </row>
    <row r="215" spans="1:3" x14ac:dyDescent="0.2">
      <c r="A215" s="15" t="s">
        <v>1105</v>
      </c>
      <c r="B215" s="15" t="s">
        <v>1109</v>
      </c>
    </row>
    <row r="216" spans="1:3" x14ac:dyDescent="0.2">
      <c r="A216" s="15" t="s">
        <v>1105</v>
      </c>
      <c r="B216" s="15" t="s">
        <v>1109</v>
      </c>
    </row>
    <row r="217" spans="1:3" x14ac:dyDescent="0.2">
      <c r="A217" s="15" t="s">
        <v>1105</v>
      </c>
      <c r="B217" s="15" t="s">
        <v>1109</v>
      </c>
      <c r="C217">
        <v>0.95641261055446103</v>
      </c>
    </row>
    <row r="218" spans="1:3" x14ac:dyDescent="0.2">
      <c r="A218" s="15" t="s">
        <v>1105</v>
      </c>
      <c r="B218" s="15" t="s">
        <v>1109</v>
      </c>
      <c r="C218">
        <v>0.90591955143096403</v>
      </c>
    </row>
    <row r="219" spans="1:3" x14ac:dyDescent="0.2">
      <c r="A219" s="15" t="s">
        <v>1105</v>
      </c>
      <c r="B219" s="15" t="s">
        <v>1109</v>
      </c>
      <c r="C219">
        <v>0.88216468512258694</v>
      </c>
    </row>
    <row r="220" spans="1:3" x14ac:dyDescent="0.2">
      <c r="A220" s="15" t="s">
        <v>1105</v>
      </c>
      <c r="B220" s="15" t="s">
        <v>1109</v>
      </c>
      <c r="C220">
        <v>0.98858339521951799</v>
      </c>
    </row>
    <row r="221" spans="1:3" x14ac:dyDescent="0.2">
      <c r="A221" s="15" t="s">
        <v>1105</v>
      </c>
      <c r="B221" s="15" t="s">
        <v>1109</v>
      </c>
      <c r="C221">
        <v>0.74760481486778896</v>
      </c>
    </row>
    <row r="222" spans="1:3" x14ac:dyDescent="0.2">
      <c r="A222" s="15" t="s">
        <v>1105</v>
      </c>
      <c r="B222" s="15" t="s">
        <v>1109</v>
      </c>
      <c r="C222">
        <v>0.66380028676349701</v>
      </c>
    </row>
    <row r="223" spans="1:3" x14ac:dyDescent="0.2">
      <c r="A223" s="15" t="s">
        <v>1105</v>
      </c>
      <c r="B223" s="15" t="s">
        <v>1109</v>
      </c>
    </row>
    <row r="224" spans="1:3" x14ac:dyDescent="0.2">
      <c r="A224" s="15" t="s">
        <v>1105</v>
      </c>
      <c r="B224" s="15" t="s">
        <v>1109</v>
      </c>
    </row>
    <row r="225" spans="1:3" x14ac:dyDescent="0.2">
      <c r="A225" s="15" t="s">
        <v>1105</v>
      </c>
      <c r="B225" s="15" t="s">
        <v>1109</v>
      </c>
    </row>
    <row r="226" spans="1:3" x14ac:dyDescent="0.2">
      <c r="A226" s="15" t="s">
        <v>1105</v>
      </c>
      <c r="B226" s="15" t="s">
        <v>1109</v>
      </c>
    </row>
    <row r="227" spans="1:3" x14ac:dyDescent="0.2">
      <c r="A227" s="15" t="s">
        <v>1105</v>
      </c>
      <c r="B227" s="15" t="s">
        <v>1109</v>
      </c>
    </row>
    <row r="228" spans="1:3" x14ac:dyDescent="0.2">
      <c r="A228" s="15" t="s">
        <v>1105</v>
      </c>
      <c r="B228" s="15" t="s">
        <v>1109</v>
      </c>
    </row>
    <row r="229" spans="1:3" x14ac:dyDescent="0.2">
      <c r="A229" s="15" t="s">
        <v>1105</v>
      </c>
      <c r="B229" s="15" t="s">
        <v>1109</v>
      </c>
    </row>
    <row r="230" spans="1:3" x14ac:dyDescent="0.2">
      <c r="A230" s="15" t="s">
        <v>1105</v>
      </c>
      <c r="B230" s="15" t="s">
        <v>1109</v>
      </c>
    </row>
    <row r="231" spans="1:3" x14ac:dyDescent="0.2">
      <c r="A231" s="15" t="s">
        <v>1105</v>
      </c>
      <c r="B231" s="15" t="s">
        <v>1109</v>
      </c>
    </row>
    <row r="232" spans="1:3" x14ac:dyDescent="0.2">
      <c r="A232" s="15" t="s">
        <v>1105</v>
      </c>
      <c r="B232" s="15" t="s">
        <v>1109</v>
      </c>
    </row>
    <row r="233" spans="1:3" x14ac:dyDescent="0.2">
      <c r="A233" s="15" t="s">
        <v>1105</v>
      </c>
      <c r="B233" s="15" t="s">
        <v>1109</v>
      </c>
    </row>
    <row r="234" spans="1:3" x14ac:dyDescent="0.2">
      <c r="A234" s="15" t="s">
        <v>1105</v>
      </c>
      <c r="B234" s="15" t="s">
        <v>1110</v>
      </c>
      <c r="C234">
        <v>0.63461157538578805</v>
      </c>
    </row>
    <row r="235" spans="1:3" x14ac:dyDescent="0.2">
      <c r="A235" s="15" t="s">
        <v>1105</v>
      </c>
      <c r="B235" s="15" t="s">
        <v>1110</v>
      </c>
      <c r="C235">
        <v>7.6829046899173498E-2</v>
      </c>
    </row>
    <row r="236" spans="1:3" x14ac:dyDescent="0.2">
      <c r="A236" s="15" t="s">
        <v>1105</v>
      </c>
      <c r="B236" s="15" t="s">
        <v>1110</v>
      </c>
      <c r="C236">
        <v>0.67953905910827195</v>
      </c>
    </row>
    <row r="237" spans="1:3" x14ac:dyDescent="0.2">
      <c r="A237" s="15" t="s">
        <v>1105</v>
      </c>
      <c r="B237" s="15" t="s">
        <v>1110</v>
      </c>
      <c r="C237">
        <v>0.68760328190141995</v>
      </c>
    </row>
    <row r="238" spans="1:3" x14ac:dyDescent="0.2">
      <c r="A238" s="15" t="s">
        <v>1105</v>
      </c>
      <c r="B238" s="15" t="s">
        <v>1110</v>
      </c>
    </row>
    <row r="239" spans="1:3" x14ac:dyDescent="0.2">
      <c r="A239" s="15" t="s">
        <v>1105</v>
      </c>
      <c r="B239" s="15" t="s">
        <v>1110</v>
      </c>
    </row>
    <row r="240" spans="1:3" x14ac:dyDescent="0.2">
      <c r="A240" s="15" t="s">
        <v>1105</v>
      </c>
      <c r="B240" s="15" t="s">
        <v>1110</v>
      </c>
    </row>
    <row r="241" spans="1:3" x14ac:dyDescent="0.2">
      <c r="A241" s="15" t="s">
        <v>1105</v>
      </c>
      <c r="B241" s="15" t="s">
        <v>1110</v>
      </c>
    </row>
    <row r="242" spans="1:3" x14ac:dyDescent="0.2">
      <c r="A242" s="15" t="s">
        <v>1105</v>
      </c>
      <c r="B242" s="15" t="s">
        <v>1110</v>
      </c>
    </row>
    <row r="243" spans="1:3" x14ac:dyDescent="0.2">
      <c r="A243" s="15" t="s">
        <v>1105</v>
      </c>
      <c r="B243" s="15" t="s">
        <v>1110</v>
      </c>
    </row>
    <row r="244" spans="1:3" x14ac:dyDescent="0.2">
      <c r="A244" s="15" t="s">
        <v>1105</v>
      </c>
      <c r="B244" s="15" t="s">
        <v>1110</v>
      </c>
    </row>
    <row r="245" spans="1:3" x14ac:dyDescent="0.2">
      <c r="A245" s="15" t="s">
        <v>1105</v>
      </c>
      <c r="B245" s="15" t="s">
        <v>1110</v>
      </c>
      <c r="C245">
        <v>0.67738029951381795</v>
      </c>
    </row>
    <row r="246" spans="1:3" x14ac:dyDescent="0.2">
      <c r="A246" s="15" t="s">
        <v>1105</v>
      </c>
      <c r="B246" s="15" t="s">
        <v>1110</v>
      </c>
      <c r="C246">
        <v>7.1995939293395497E-2</v>
      </c>
    </row>
    <row r="247" spans="1:3" x14ac:dyDescent="0.2">
      <c r="A247" s="15" t="s">
        <v>1105</v>
      </c>
      <c r="B247" s="15" t="s">
        <v>1110</v>
      </c>
      <c r="C247">
        <v>0.21800321287740199</v>
      </c>
    </row>
    <row r="248" spans="1:3" x14ac:dyDescent="0.2">
      <c r="A248" s="15" t="s">
        <v>1105</v>
      </c>
      <c r="B248" s="15" t="s">
        <v>1110</v>
      </c>
      <c r="C248">
        <v>0.756453527828026</v>
      </c>
    </row>
    <row r="249" spans="1:3" x14ac:dyDescent="0.2">
      <c r="A249" s="15" t="s">
        <v>1105</v>
      </c>
      <c r="B249" s="15" t="s">
        <v>1110</v>
      </c>
      <c r="C249">
        <v>0.68980466162207799</v>
      </c>
    </row>
    <row r="250" spans="1:3" x14ac:dyDescent="0.2">
      <c r="A250" s="15" t="s">
        <v>1105</v>
      </c>
      <c r="B250" s="15" t="s">
        <v>1110</v>
      </c>
      <c r="C250">
        <v>0.72568073521611698</v>
      </c>
    </row>
    <row r="251" spans="1:3" x14ac:dyDescent="0.2">
      <c r="A251" s="15" t="s">
        <v>1105</v>
      </c>
      <c r="B251" s="15" t="s">
        <v>1110</v>
      </c>
    </row>
    <row r="252" spans="1:3" x14ac:dyDescent="0.2">
      <c r="A252" s="15" t="s">
        <v>1105</v>
      </c>
      <c r="B252" s="15" t="s">
        <v>1110</v>
      </c>
    </row>
    <row r="253" spans="1:3" x14ac:dyDescent="0.2">
      <c r="A253" s="15" t="s">
        <v>1105</v>
      </c>
      <c r="B253" s="15" t="s">
        <v>1110</v>
      </c>
    </row>
    <row r="254" spans="1:3" x14ac:dyDescent="0.2">
      <c r="A254" s="15" t="s">
        <v>1105</v>
      </c>
      <c r="B254" s="15" t="s">
        <v>1110</v>
      </c>
    </row>
    <row r="255" spans="1:3" x14ac:dyDescent="0.2">
      <c r="A255" s="15" t="s">
        <v>1105</v>
      </c>
      <c r="B255" s="15" t="s">
        <v>1110</v>
      </c>
    </row>
    <row r="256" spans="1:3" x14ac:dyDescent="0.2">
      <c r="A256" s="15" t="s">
        <v>1105</v>
      </c>
      <c r="B256" s="15" t="s">
        <v>1110</v>
      </c>
    </row>
    <row r="257" spans="1:3" x14ac:dyDescent="0.2">
      <c r="A257" s="15" t="s">
        <v>1105</v>
      </c>
      <c r="B257" s="15" t="s">
        <v>1110</v>
      </c>
    </row>
    <row r="258" spans="1:3" x14ac:dyDescent="0.2">
      <c r="A258" s="15" t="s">
        <v>1105</v>
      </c>
      <c r="B258" s="15" t="s">
        <v>1110</v>
      </c>
    </row>
    <row r="259" spans="1:3" x14ac:dyDescent="0.2">
      <c r="A259" s="15" t="s">
        <v>1105</v>
      </c>
      <c r="B259" s="15" t="s">
        <v>1110</v>
      </c>
    </row>
    <row r="260" spans="1:3" x14ac:dyDescent="0.2">
      <c r="A260" s="15" t="s">
        <v>1105</v>
      </c>
      <c r="B260" s="15" t="s">
        <v>1110</v>
      </c>
    </row>
    <row r="261" spans="1:3" x14ac:dyDescent="0.2">
      <c r="A261" s="15" t="s">
        <v>1105</v>
      </c>
      <c r="B261" s="15" t="s">
        <v>1110</v>
      </c>
    </row>
    <row r="262" spans="1:3" x14ac:dyDescent="0.2">
      <c r="A262" s="15" t="s">
        <v>1105</v>
      </c>
      <c r="B262" s="15" t="s">
        <v>1112</v>
      </c>
      <c r="C262">
        <v>0.47478021994420899</v>
      </c>
    </row>
    <row r="263" spans="1:3" x14ac:dyDescent="0.2">
      <c r="A263" s="15" t="s">
        <v>1105</v>
      </c>
      <c r="B263" s="15" t="s">
        <v>1112</v>
      </c>
      <c r="C263">
        <v>-2.50027101656472</v>
      </c>
    </row>
    <row r="264" spans="1:3" x14ac:dyDescent="0.2">
      <c r="A264" s="15" t="s">
        <v>1105</v>
      </c>
      <c r="B264" s="15" t="s">
        <v>1112</v>
      </c>
      <c r="C264">
        <v>0.47311462731765902</v>
      </c>
    </row>
    <row r="265" spans="1:3" x14ac:dyDescent="0.2">
      <c r="A265" s="15" t="s">
        <v>1105</v>
      </c>
      <c r="B265" s="15" t="s">
        <v>1112</v>
      </c>
      <c r="C265">
        <v>0.324242991622545</v>
      </c>
    </row>
    <row r="266" spans="1:3" x14ac:dyDescent="0.2">
      <c r="A266" s="15" t="s">
        <v>1105</v>
      </c>
      <c r="B266" s="15" t="s">
        <v>1112</v>
      </c>
    </row>
    <row r="267" spans="1:3" x14ac:dyDescent="0.2">
      <c r="A267" s="15" t="s">
        <v>1105</v>
      </c>
      <c r="B267" s="15" t="s">
        <v>1112</v>
      </c>
    </row>
    <row r="268" spans="1:3" x14ac:dyDescent="0.2">
      <c r="A268" s="15" t="s">
        <v>1105</v>
      </c>
      <c r="B268" s="15" t="s">
        <v>1112</v>
      </c>
    </row>
    <row r="269" spans="1:3" x14ac:dyDescent="0.2">
      <c r="A269" s="15" t="s">
        <v>1105</v>
      </c>
      <c r="B269" s="15" t="s">
        <v>1112</v>
      </c>
    </row>
    <row r="270" spans="1:3" x14ac:dyDescent="0.2">
      <c r="A270" s="15" t="s">
        <v>1105</v>
      </c>
      <c r="B270" s="15" t="s">
        <v>1112</v>
      </c>
    </row>
    <row r="271" spans="1:3" x14ac:dyDescent="0.2">
      <c r="A271" s="15" t="s">
        <v>1105</v>
      </c>
      <c r="B271" s="15" t="s">
        <v>1112</v>
      </c>
    </row>
    <row r="272" spans="1:3" x14ac:dyDescent="0.2">
      <c r="A272" s="15" t="s">
        <v>1105</v>
      </c>
      <c r="B272" s="15" t="s">
        <v>1112</v>
      </c>
    </row>
    <row r="273" spans="1:3" x14ac:dyDescent="0.2">
      <c r="A273" s="15" t="s">
        <v>1105</v>
      </c>
      <c r="B273" s="15" t="s">
        <v>1112</v>
      </c>
      <c r="C273">
        <v>0.74449749021699596</v>
      </c>
    </row>
    <row r="274" spans="1:3" x14ac:dyDescent="0.2">
      <c r="A274" s="15" t="s">
        <v>1105</v>
      </c>
      <c r="B274" s="15" t="s">
        <v>1112</v>
      </c>
      <c r="C274">
        <v>-1.0656446987416599</v>
      </c>
    </row>
    <row r="275" spans="1:3" x14ac:dyDescent="0.2">
      <c r="A275" s="15" t="s">
        <v>1105</v>
      </c>
      <c r="B275" s="15" t="s">
        <v>1112</v>
      </c>
      <c r="C275">
        <v>0.52239208599206399</v>
      </c>
    </row>
    <row r="276" spans="1:3" x14ac:dyDescent="0.2">
      <c r="A276" s="15" t="s">
        <v>1105</v>
      </c>
      <c r="B276" s="15" t="s">
        <v>1112</v>
      </c>
      <c r="C276">
        <v>0.89160141247055902</v>
      </c>
    </row>
    <row r="277" spans="1:3" x14ac:dyDescent="0.2">
      <c r="A277" s="15" t="s">
        <v>1105</v>
      </c>
      <c r="B277" s="15" t="s">
        <v>1112</v>
      </c>
      <c r="C277">
        <v>0.57743717753777601</v>
      </c>
    </row>
    <row r="278" spans="1:3" x14ac:dyDescent="0.2">
      <c r="A278" s="15" t="s">
        <v>1105</v>
      </c>
      <c r="B278" s="15" t="s">
        <v>1112</v>
      </c>
      <c r="C278">
        <v>-0.81874751644659405</v>
      </c>
    </row>
    <row r="279" spans="1:3" x14ac:dyDescent="0.2">
      <c r="A279" s="15" t="s">
        <v>1105</v>
      </c>
      <c r="B279" s="15" t="s">
        <v>1112</v>
      </c>
    </row>
    <row r="280" spans="1:3" x14ac:dyDescent="0.2">
      <c r="A280" s="15" t="s">
        <v>1105</v>
      </c>
      <c r="B280" s="15" t="s">
        <v>1112</v>
      </c>
    </row>
    <row r="281" spans="1:3" x14ac:dyDescent="0.2">
      <c r="A281" s="15" t="s">
        <v>1105</v>
      </c>
      <c r="B281" s="15" t="s">
        <v>1112</v>
      </c>
    </row>
    <row r="282" spans="1:3" x14ac:dyDescent="0.2">
      <c r="A282" s="15" t="s">
        <v>1105</v>
      </c>
      <c r="B282" s="15" t="s">
        <v>1112</v>
      </c>
    </row>
    <row r="283" spans="1:3" x14ac:dyDescent="0.2">
      <c r="A283" s="15" t="s">
        <v>1105</v>
      </c>
      <c r="B283" s="15" t="s">
        <v>1112</v>
      </c>
    </row>
    <row r="284" spans="1:3" x14ac:dyDescent="0.2">
      <c r="A284" s="15" t="s">
        <v>1105</v>
      </c>
      <c r="B284" s="15" t="s">
        <v>1112</v>
      </c>
    </row>
    <row r="285" spans="1:3" x14ac:dyDescent="0.2">
      <c r="A285" s="15" t="s">
        <v>1105</v>
      </c>
      <c r="B285" s="15" t="s">
        <v>1112</v>
      </c>
    </row>
    <row r="286" spans="1:3" x14ac:dyDescent="0.2">
      <c r="A286" s="15" t="s">
        <v>1105</v>
      </c>
      <c r="B286" s="15" t="s">
        <v>1112</v>
      </c>
    </row>
    <row r="287" spans="1:3" x14ac:dyDescent="0.2">
      <c r="A287" s="15" t="s">
        <v>1105</v>
      </c>
      <c r="B287" s="15" t="s">
        <v>1112</v>
      </c>
    </row>
    <row r="288" spans="1:3" x14ac:dyDescent="0.2">
      <c r="A288" s="15" t="s">
        <v>1105</v>
      </c>
      <c r="B288" s="15" t="s">
        <v>1112</v>
      </c>
    </row>
    <row r="289" spans="1:3" x14ac:dyDescent="0.2">
      <c r="A289" s="15" t="s">
        <v>1105</v>
      </c>
      <c r="B289" s="15" t="s">
        <v>1112</v>
      </c>
    </row>
    <row r="290" spans="1:3" x14ac:dyDescent="0.2">
      <c r="A290" s="15" t="s">
        <v>1105</v>
      </c>
      <c r="B290" s="15" t="s">
        <v>1111</v>
      </c>
      <c r="C290">
        <v>0.96185820320554605</v>
      </c>
    </row>
    <row r="291" spans="1:3" x14ac:dyDescent="0.2">
      <c r="A291" s="15" t="s">
        <v>1105</v>
      </c>
      <c r="B291" s="15" t="s">
        <v>1111</v>
      </c>
      <c r="C291">
        <v>0.79206809762501795</v>
      </c>
    </row>
    <row r="292" spans="1:3" x14ac:dyDescent="0.2">
      <c r="A292" s="15" t="s">
        <v>1105</v>
      </c>
      <c r="B292" s="15" t="s">
        <v>1111</v>
      </c>
      <c r="C292">
        <v>0.85952944675767595</v>
      </c>
    </row>
    <row r="293" spans="1:3" x14ac:dyDescent="0.2">
      <c r="A293" s="15" t="s">
        <v>1105</v>
      </c>
      <c r="B293" s="15" t="s">
        <v>1111</v>
      </c>
      <c r="C293">
        <v>0.59261072917543201</v>
      </c>
    </row>
    <row r="294" spans="1:3" x14ac:dyDescent="0.2">
      <c r="A294" s="15" t="s">
        <v>1105</v>
      </c>
      <c r="B294" s="15" t="s">
        <v>1111</v>
      </c>
    </row>
    <row r="295" spans="1:3" x14ac:dyDescent="0.2">
      <c r="A295" s="15" t="s">
        <v>1105</v>
      </c>
      <c r="B295" s="15" t="s">
        <v>1111</v>
      </c>
    </row>
    <row r="296" spans="1:3" x14ac:dyDescent="0.2">
      <c r="A296" s="15" t="s">
        <v>1105</v>
      </c>
      <c r="B296" s="15" t="s">
        <v>1111</v>
      </c>
    </row>
    <row r="297" spans="1:3" x14ac:dyDescent="0.2">
      <c r="A297" s="15" t="s">
        <v>1105</v>
      </c>
      <c r="B297" s="15" t="s">
        <v>1111</v>
      </c>
    </row>
    <row r="298" spans="1:3" x14ac:dyDescent="0.2">
      <c r="A298" s="15" t="s">
        <v>1105</v>
      </c>
      <c r="B298" s="15" t="s">
        <v>1111</v>
      </c>
    </row>
    <row r="299" spans="1:3" x14ac:dyDescent="0.2">
      <c r="A299" s="15" t="s">
        <v>1105</v>
      </c>
      <c r="B299" s="15" t="s">
        <v>1111</v>
      </c>
    </row>
    <row r="300" spans="1:3" x14ac:dyDescent="0.2">
      <c r="A300" s="15" t="s">
        <v>1105</v>
      </c>
      <c r="B300" s="15" t="s">
        <v>1111</v>
      </c>
    </row>
    <row r="301" spans="1:3" x14ac:dyDescent="0.2">
      <c r="A301" s="15" t="s">
        <v>1105</v>
      </c>
      <c r="B301" s="15" t="s">
        <v>1111</v>
      </c>
      <c r="C301">
        <v>0.91831642071553599</v>
      </c>
    </row>
    <row r="302" spans="1:3" x14ac:dyDescent="0.2">
      <c r="A302" s="15" t="s">
        <v>1105</v>
      </c>
      <c r="B302" s="15" t="s">
        <v>1111</v>
      </c>
      <c r="C302">
        <v>0.79439032580634195</v>
      </c>
    </row>
    <row r="303" spans="1:3" x14ac:dyDescent="0.2">
      <c r="A303" s="15" t="s">
        <v>1105</v>
      </c>
      <c r="B303" s="15" t="s">
        <v>1111</v>
      </c>
      <c r="C303">
        <v>0.7466419059146</v>
      </c>
    </row>
    <row r="304" spans="1:3" x14ac:dyDescent="0.2">
      <c r="A304" s="15" t="s">
        <v>1105</v>
      </c>
      <c r="B304" s="15" t="s">
        <v>1111</v>
      </c>
      <c r="C304">
        <v>0.868885710553982</v>
      </c>
    </row>
    <row r="305" spans="1:3" x14ac:dyDescent="0.2">
      <c r="A305" s="15" t="s">
        <v>1105</v>
      </c>
      <c r="B305" s="15" t="s">
        <v>1111</v>
      </c>
      <c r="C305">
        <v>0.48428944144416203</v>
      </c>
    </row>
    <row r="306" spans="1:3" x14ac:dyDescent="0.2">
      <c r="A306" s="15" t="s">
        <v>1105</v>
      </c>
      <c r="B306" s="15" t="s">
        <v>1111</v>
      </c>
      <c r="C306">
        <v>0.72044703324668102</v>
      </c>
    </row>
    <row r="307" spans="1:3" x14ac:dyDescent="0.2">
      <c r="A307" s="15" t="s">
        <v>1105</v>
      </c>
      <c r="B307" s="15" t="s">
        <v>1111</v>
      </c>
    </row>
    <row r="308" spans="1:3" x14ac:dyDescent="0.2">
      <c r="A308" s="15" t="s">
        <v>1105</v>
      </c>
      <c r="B308" s="15" t="s">
        <v>1111</v>
      </c>
    </row>
    <row r="309" spans="1:3" x14ac:dyDescent="0.2">
      <c r="A309" s="15" t="s">
        <v>1105</v>
      </c>
      <c r="B309" s="15" t="s">
        <v>1111</v>
      </c>
    </row>
    <row r="310" spans="1:3" x14ac:dyDescent="0.2">
      <c r="A310" s="15" t="s">
        <v>1105</v>
      </c>
      <c r="B310" s="15" t="s">
        <v>1111</v>
      </c>
    </row>
    <row r="311" spans="1:3" x14ac:dyDescent="0.2">
      <c r="A311" s="15" t="s">
        <v>1105</v>
      </c>
      <c r="B311" s="15" t="s">
        <v>1111</v>
      </c>
    </row>
    <row r="312" spans="1:3" x14ac:dyDescent="0.2">
      <c r="A312" s="15" t="s">
        <v>1105</v>
      </c>
      <c r="B312" s="15" t="s">
        <v>1111</v>
      </c>
    </row>
    <row r="313" spans="1:3" x14ac:dyDescent="0.2">
      <c r="A313" s="15" t="s">
        <v>1105</v>
      </c>
      <c r="B313" s="15" t="s">
        <v>1111</v>
      </c>
    </row>
    <row r="314" spans="1:3" x14ac:dyDescent="0.2">
      <c r="A314" s="15" t="s">
        <v>1105</v>
      </c>
      <c r="B314" s="15" t="s">
        <v>1111</v>
      </c>
    </row>
    <row r="315" spans="1:3" x14ac:dyDescent="0.2">
      <c r="A315" s="15" t="s">
        <v>1105</v>
      </c>
      <c r="B315" s="15" t="s">
        <v>1111</v>
      </c>
    </row>
    <row r="316" spans="1:3" x14ac:dyDescent="0.2">
      <c r="A316" s="15" t="s">
        <v>1105</v>
      </c>
      <c r="B316" s="15" t="s">
        <v>1111</v>
      </c>
    </row>
    <row r="317" spans="1:3" x14ac:dyDescent="0.2">
      <c r="A317" s="15" t="s">
        <v>1105</v>
      </c>
      <c r="B317" s="15" t="s">
        <v>1111</v>
      </c>
    </row>
    <row r="318" spans="1:3" x14ac:dyDescent="0.2">
      <c r="A318" s="15" t="s">
        <v>1106</v>
      </c>
      <c r="B318" s="15" t="s">
        <v>1109</v>
      </c>
      <c r="C318">
        <v>0.76251415356232999</v>
      </c>
    </row>
    <row r="319" spans="1:3" x14ac:dyDescent="0.2">
      <c r="A319" s="15" t="s">
        <v>1106</v>
      </c>
      <c r="B319" s="15" t="s">
        <v>1109</v>
      </c>
      <c r="C319">
        <v>0.87943821281430601</v>
      </c>
    </row>
    <row r="320" spans="1:3" x14ac:dyDescent="0.2">
      <c r="A320" s="15" t="s">
        <v>1106</v>
      </c>
      <c r="B320" s="15" t="s">
        <v>1109</v>
      </c>
    </row>
    <row r="321" spans="1:3" x14ac:dyDescent="0.2">
      <c r="A321" s="15" t="s">
        <v>1106</v>
      </c>
      <c r="B321" s="15" t="s">
        <v>1109</v>
      </c>
    </row>
    <row r="322" spans="1:3" x14ac:dyDescent="0.2">
      <c r="A322" s="15" t="s">
        <v>1106</v>
      </c>
      <c r="B322" s="15" t="s">
        <v>1109</v>
      </c>
    </row>
    <row r="323" spans="1:3" x14ac:dyDescent="0.2">
      <c r="A323" s="15" t="s">
        <v>1106</v>
      </c>
      <c r="B323" s="15" t="s">
        <v>1110</v>
      </c>
      <c r="C323">
        <v>-0.32710030265644502</v>
      </c>
    </row>
    <row r="324" spans="1:3" x14ac:dyDescent="0.2">
      <c r="A324" s="15" t="s">
        <v>1106</v>
      </c>
      <c r="B324" s="15" t="s">
        <v>1110</v>
      </c>
      <c r="C324">
        <v>0.53884042456812298</v>
      </c>
    </row>
    <row r="325" spans="1:3" x14ac:dyDescent="0.2">
      <c r="A325" s="15" t="s">
        <v>1106</v>
      </c>
      <c r="B325" s="15" t="s">
        <v>1110</v>
      </c>
    </row>
    <row r="326" spans="1:3" x14ac:dyDescent="0.2">
      <c r="A326" s="15" t="s">
        <v>1106</v>
      </c>
      <c r="B326" s="15" t="s">
        <v>1110</v>
      </c>
    </row>
    <row r="327" spans="1:3" x14ac:dyDescent="0.2">
      <c r="A327" s="15" t="s">
        <v>1106</v>
      </c>
      <c r="B327" s="15" t="s">
        <v>1110</v>
      </c>
    </row>
    <row r="328" spans="1:3" x14ac:dyDescent="0.2">
      <c r="A328" s="15" t="s">
        <v>1106</v>
      </c>
      <c r="B328" s="15" t="s">
        <v>1112</v>
      </c>
      <c r="C328">
        <v>0.65157544214983798</v>
      </c>
    </row>
    <row r="329" spans="1:3" x14ac:dyDescent="0.2">
      <c r="A329" s="15" t="s">
        <v>1106</v>
      </c>
      <c r="B329" s="15" t="s">
        <v>1112</v>
      </c>
      <c r="C329">
        <v>0.86597470225777495</v>
      </c>
    </row>
    <row r="330" spans="1:3" x14ac:dyDescent="0.2">
      <c r="A330" s="15" t="s">
        <v>1106</v>
      </c>
      <c r="B330" s="15" t="s">
        <v>1112</v>
      </c>
    </row>
    <row r="331" spans="1:3" x14ac:dyDescent="0.2">
      <c r="A331" s="15" t="s">
        <v>1106</v>
      </c>
      <c r="B331" s="15" t="s">
        <v>1112</v>
      </c>
    </row>
    <row r="332" spans="1:3" x14ac:dyDescent="0.2">
      <c r="A332" s="15" t="s">
        <v>1106</v>
      </c>
      <c r="B332" s="15" t="s">
        <v>1112</v>
      </c>
    </row>
    <row r="333" spans="1:3" x14ac:dyDescent="0.2">
      <c r="A333" s="15" t="s">
        <v>1106</v>
      </c>
      <c r="B333" s="15" t="s">
        <v>1111</v>
      </c>
      <c r="C333">
        <v>0.82750985075149497</v>
      </c>
    </row>
    <row r="334" spans="1:3" x14ac:dyDescent="0.2">
      <c r="A334" s="15" t="s">
        <v>1106</v>
      </c>
      <c r="B334" s="15" t="s">
        <v>1111</v>
      </c>
      <c r="C334">
        <v>0.90517297590631796</v>
      </c>
    </row>
    <row r="335" spans="1:3" x14ac:dyDescent="0.2">
      <c r="A335" s="15" t="s">
        <v>1106</v>
      </c>
      <c r="B335" s="15" t="s">
        <v>1111</v>
      </c>
    </row>
    <row r="336" spans="1:3" x14ac:dyDescent="0.2">
      <c r="A336" s="15" t="s">
        <v>1106</v>
      </c>
      <c r="B336" s="15" t="s">
        <v>1111</v>
      </c>
    </row>
    <row r="337" spans="1:3" x14ac:dyDescent="0.2">
      <c r="A337" s="15" t="s">
        <v>1106</v>
      </c>
      <c r="B337" s="15" t="s">
        <v>1111</v>
      </c>
    </row>
    <row r="338" spans="1:3" x14ac:dyDescent="0.2">
      <c r="A338" s="15" t="s">
        <v>1107</v>
      </c>
      <c r="B338" s="15" t="s">
        <v>1109</v>
      </c>
      <c r="C338">
        <v>0.91207189499063002</v>
      </c>
    </row>
    <row r="339" spans="1:3" x14ac:dyDescent="0.2">
      <c r="A339" s="15" t="s">
        <v>1107</v>
      </c>
      <c r="B339" s="15" t="s">
        <v>1109</v>
      </c>
      <c r="C339">
        <v>0.76848167875667395</v>
      </c>
    </row>
    <row r="340" spans="1:3" x14ac:dyDescent="0.2">
      <c r="A340" s="15" t="s">
        <v>1107</v>
      </c>
      <c r="B340" s="15" t="s">
        <v>1109</v>
      </c>
      <c r="C340">
        <v>0.97925277770904096</v>
      </c>
    </row>
    <row r="341" spans="1:3" x14ac:dyDescent="0.2">
      <c r="A341" s="15" t="s">
        <v>1107</v>
      </c>
      <c r="B341" s="15" t="s">
        <v>1109</v>
      </c>
      <c r="C341">
        <v>0.84586536562794001</v>
      </c>
    </row>
    <row r="342" spans="1:3" x14ac:dyDescent="0.2">
      <c r="A342" s="15" t="s">
        <v>1107</v>
      </c>
      <c r="B342" s="15" t="s">
        <v>1109</v>
      </c>
      <c r="C342">
        <v>0.71883354140085498</v>
      </c>
    </row>
    <row r="343" spans="1:3" x14ac:dyDescent="0.2">
      <c r="A343" s="15" t="s">
        <v>1107</v>
      </c>
      <c r="B343" s="15" t="s">
        <v>1109</v>
      </c>
      <c r="C343">
        <v>0.87682551671771403</v>
      </c>
    </row>
    <row r="344" spans="1:3" x14ac:dyDescent="0.2">
      <c r="A344" s="15" t="s">
        <v>1107</v>
      </c>
      <c r="B344" s="15" t="s">
        <v>1109</v>
      </c>
      <c r="C344">
        <v>0.91644699519448403</v>
      </c>
    </row>
    <row r="345" spans="1:3" x14ac:dyDescent="0.2">
      <c r="A345" s="15" t="s">
        <v>1107</v>
      </c>
      <c r="B345" s="15" t="s">
        <v>1109</v>
      </c>
      <c r="C345">
        <v>0.93090645458502597</v>
      </c>
    </row>
    <row r="346" spans="1:3" x14ac:dyDescent="0.2">
      <c r="A346" s="15" t="s">
        <v>1107</v>
      </c>
      <c r="B346" s="15" t="s">
        <v>1109</v>
      </c>
      <c r="C346">
        <v>0.91399985461927902</v>
      </c>
    </row>
    <row r="347" spans="1:3" x14ac:dyDescent="0.2">
      <c r="A347" s="15" t="s">
        <v>1107</v>
      </c>
      <c r="B347" s="15" t="s">
        <v>1109</v>
      </c>
      <c r="C347">
        <v>0.87669537936006803</v>
      </c>
    </row>
    <row r="348" spans="1:3" x14ac:dyDescent="0.2">
      <c r="A348" s="15" t="s">
        <v>1107</v>
      </c>
      <c r="B348" s="15" t="s">
        <v>1109</v>
      </c>
      <c r="C348">
        <v>0.94972351851237102</v>
      </c>
    </row>
    <row r="349" spans="1:3" x14ac:dyDescent="0.2">
      <c r="A349" s="15" t="s">
        <v>1107</v>
      </c>
      <c r="B349" s="15" t="s">
        <v>1109</v>
      </c>
      <c r="C349">
        <v>0.94602759029595795</v>
      </c>
    </row>
    <row r="350" spans="1:3" x14ac:dyDescent="0.2">
      <c r="A350" s="15" t="s">
        <v>1107</v>
      </c>
      <c r="B350" s="15" t="s">
        <v>1109</v>
      </c>
      <c r="C350">
        <v>0.59665097483927099</v>
      </c>
    </row>
    <row r="351" spans="1:3" x14ac:dyDescent="0.2">
      <c r="A351" s="15" t="s">
        <v>1107</v>
      </c>
      <c r="B351" s="15" t="s">
        <v>1109</v>
      </c>
      <c r="C351">
        <v>0.98777781998480796</v>
      </c>
    </row>
    <row r="352" spans="1:3" x14ac:dyDescent="0.2">
      <c r="A352" s="15" t="s">
        <v>1107</v>
      </c>
      <c r="B352" s="15" t="s">
        <v>1109</v>
      </c>
      <c r="C352">
        <v>0.94581468373655597</v>
      </c>
    </row>
    <row r="353" spans="1:3" x14ac:dyDescent="0.2">
      <c r="A353" s="15" t="s">
        <v>1107</v>
      </c>
      <c r="B353" s="15" t="s">
        <v>1109</v>
      </c>
      <c r="C353">
        <v>0.48188686556500998</v>
      </c>
    </row>
    <row r="354" spans="1:3" x14ac:dyDescent="0.2">
      <c r="A354" s="15" t="s">
        <v>1107</v>
      </c>
      <c r="B354" s="15" t="s">
        <v>1109</v>
      </c>
      <c r="C354">
        <v>0.83091953340368396</v>
      </c>
    </row>
    <row r="355" spans="1:3" x14ac:dyDescent="0.2">
      <c r="A355" s="15" t="s">
        <v>1107</v>
      </c>
      <c r="B355" s="15" t="s">
        <v>1109</v>
      </c>
      <c r="C355">
        <v>0.96725070714822003</v>
      </c>
    </row>
    <row r="356" spans="1:3" x14ac:dyDescent="0.2">
      <c r="A356" s="15" t="s">
        <v>1107</v>
      </c>
      <c r="B356" s="15" t="s">
        <v>1109</v>
      </c>
      <c r="C356">
        <v>0.81984757044196799</v>
      </c>
    </row>
    <row r="357" spans="1:3" x14ac:dyDescent="0.2">
      <c r="A357" s="15" t="s">
        <v>1107</v>
      </c>
      <c r="B357" s="15" t="s">
        <v>1109</v>
      </c>
      <c r="C357">
        <v>0.84400570727484403</v>
      </c>
    </row>
    <row r="358" spans="1:3" x14ac:dyDescent="0.2">
      <c r="A358" s="15" t="s">
        <v>1107</v>
      </c>
      <c r="B358" s="15" t="s">
        <v>1109</v>
      </c>
      <c r="C358">
        <v>0.86040360929898096</v>
      </c>
    </row>
    <row r="359" spans="1:3" x14ac:dyDescent="0.2">
      <c r="A359" s="15" t="s">
        <v>1107</v>
      </c>
      <c r="B359" s="15" t="s">
        <v>1109</v>
      </c>
      <c r="C359">
        <v>0.41443448571401897</v>
      </c>
    </row>
    <row r="360" spans="1:3" x14ac:dyDescent="0.2">
      <c r="A360" s="15" t="s">
        <v>1107</v>
      </c>
      <c r="B360" s="15" t="s">
        <v>1109</v>
      </c>
      <c r="C360">
        <v>0.94080197654956099</v>
      </c>
    </row>
    <row r="361" spans="1:3" x14ac:dyDescent="0.2">
      <c r="A361" s="15" t="s">
        <v>1107</v>
      </c>
      <c r="B361" s="15" t="s">
        <v>1109</v>
      </c>
      <c r="C361">
        <v>0.85716069587834198</v>
      </c>
    </row>
    <row r="362" spans="1:3" x14ac:dyDescent="0.2">
      <c r="A362" s="15" t="s">
        <v>1107</v>
      </c>
      <c r="B362" s="15" t="s">
        <v>1109</v>
      </c>
      <c r="C362">
        <v>0.85064621073992597</v>
      </c>
    </row>
    <row r="363" spans="1:3" x14ac:dyDescent="0.2">
      <c r="A363" s="15" t="s">
        <v>1107</v>
      </c>
      <c r="B363" s="15" t="s">
        <v>1109</v>
      </c>
      <c r="C363">
        <v>0.93680582532553003</v>
      </c>
    </row>
    <row r="364" spans="1:3" x14ac:dyDescent="0.2">
      <c r="A364" s="15" t="s">
        <v>1107</v>
      </c>
      <c r="B364" s="15" t="s">
        <v>1109</v>
      </c>
      <c r="C364">
        <v>0.94857403639481996</v>
      </c>
    </row>
    <row r="365" spans="1:3" x14ac:dyDescent="0.2">
      <c r="A365" s="15" t="s">
        <v>1107</v>
      </c>
      <c r="B365" s="15" t="s">
        <v>1109</v>
      </c>
      <c r="C365">
        <v>0.88150330466742499</v>
      </c>
    </row>
    <row r="366" spans="1:3" x14ac:dyDescent="0.2">
      <c r="A366" s="15" t="s">
        <v>1107</v>
      </c>
      <c r="B366" s="15" t="s">
        <v>1109</v>
      </c>
      <c r="C366">
        <v>0.76697567318136695</v>
      </c>
    </row>
    <row r="367" spans="1:3" x14ac:dyDescent="0.2">
      <c r="A367" s="15" t="s">
        <v>1107</v>
      </c>
      <c r="B367" s="15" t="s">
        <v>1109</v>
      </c>
      <c r="C367">
        <v>0.78762739662719305</v>
      </c>
    </row>
    <row r="368" spans="1:3" x14ac:dyDescent="0.2">
      <c r="A368" s="15" t="s">
        <v>1107</v>
      </c>
      <c r="B368" s="15" t="s">
        <v>1109</v>
      </c>
      <c r="C368">
        <v>0.78163859267082503</v>
      </c>
    </row>
    <row r="369" spans="1:3" x14ac:dyDescent="0.2">
      <c r="A369" s="15" t="s">
        <v>1107</v>
      </c>
      <c r="B369" s="15" t="s">
        <v>1109</v>
      </c>
      <c r="C369">
        <v>0.97989231231509699</v>
      </c>
    </row>
    <row r="370" spans="1:3" x14ac:dyDescent="0.2">
      <c r="A370" s="15" t="s">
        <v>1107</v>
      </c>
      <c r="B370" s="15" t="s">
        <v>1109</v>
      </c>
      <c r="C370">
        <v>0.98668017137802899</v>
      </c>
    </row>
    <row r="371" spans="1:3" x14ac:dyDescent="0.2">
      <c r="A371" s="15" t="s">
        <v>1107</v>
      </c>
      <c r="B371" s="15" t="s">
        <v>1109</v>
      </c>
      <c r="C371">
        <v>0.86050730344724802</v>
      </c>
    </row>
    <row r="372" spans="1:3" x14ac:dyDescent="0.2">
      <c r="A372" s="15" t="s">
        <v>1107</v>
      </c>
      <c r="B372" s="15" t="s">
        <v>1109</v>
      </c>
      <c r="C372">
        <v>0.77669321118708201</v>
      </c>
    </row>
    <row r="373" spans="1:3" x14ac:dyDescent="0.2">
      <c r="A373" s="15" t="s">
        <v>1107</v>
      </c>
      <c r="B373" s="15" t="s">
        <v>1109</v>
      </c>
      <c r="C373">
        <v>0.74377280586914196</v>
      </c>
    </row>
    <row r="374" spans="1:3" x14ac:dyDescent="0.2">
      <c r="A374" s="15" t="s">
        <v>1107</v>
      </c>
      <c r="B374" s="15" t="s">
        <v>1109</v>
      </c>
      <c r="C374">
        <v>0.93314813928938101</v>
      </c>
    </row>
    <row r="375" spans="1:3" x14ac:dyDescent="0.2">
      <c r="A375" s="15" t="s">
        <v>1107</v>
      </c>
      <c r="B375" s="15" t="s">
        <v>1109</v>
      </c>
      <c r="C375">
        <v>0.91413688718504105</v>
      </c>
    </row>
    <row r="376" spans="1:3" x14ac:dyDescent="0.2">
      <c r="A376" s="15" t="s">
        <v>1107</v>
      </c>
      <c r="B376" s="15" t="s">
        <v>1109</v>
      </c>
      <c r="C376">
        <v>0.74898959037700497</v>
      </c>
    </row>
    <row r="377" spans="1:3" x14ac:dyDescent="0.2">
      <c r="A377" s="15" t="s">
        <v>1107</v>
      </c>
      <c r="B377" s="15" t="s">
        <v>1109</v>
      </c>
      <c r="C377">
        <v>0.901758236449138</v>
      </c>
    </row>
    <row r="378" spans="1:3" x14ac:dyDescent="0.2">
      <c r="A378" s="15" t="s">
        <v>1107</v>
      </c>
      <c r="B378" s="15" t="s">
        <v>1109</v>
      </c>
      <c r="C378">
        <v>0.76758537041540698</v>
      </c>
    </row>
    <row r="379" spans="1:3" x14ac:dyDescent="0.2">
      <c r="A379" s="15" t="s">
        <v>1107</v>
      </c>
      <c r="B379" s="15" t="s">
        <v>1109</v>
      </c>
      <c r="C379">
        <v>0.94972422509038101</v>
      </c>
    </row>
    <row r="380" spans="1:3" x14ac:dyDescent="0.2">
      <c r="A380" s="15" t="s">
        <v>1107</v>
      </c>
      <c r="B380" s="15" t="s">
        <v>1109</v>
      </c>
      <c r="C380">
        <v>0.94911391258884303</v>
      </c>
    </row>
    <row r="381" spans="1:3" x14ac:dyDescent="0.2">
      <c r="A381" s="15" t="s">
        <v>1107</v>
      </c>
      <c r="B381" s="15" t="s">
        <v>1109</v>
      </c>
      <c r="C381">
        <v>0.597967258683198</v>
      </c>
    </row>
    <row r="382" spans="1:3" x14ac:dyDescent="0.2">
      <c r="A382" s="15" t="s">
        <v>1107</v>
      </c>
      <c r="B382" s="15" t="s">
        <v>1109</v>
      </c>
      <c r="C382">
        <v>0.99091523462349196</v>
      </c>
    </row>
    <row r="383" spans="1:3" x14ac:dyDescent="0.2">
      <c r="A383" s="15" t="s">
        <v>1107</v>
      </c>
      <c r="B383" s="15" t="s">
        <v>1109</v>
      </c>
      <c r="C383">
        <v>0.92652478843361596</v>
      </c>
    </row>
    <row r="384" spans="1:3" x14ac:dyDescent="0.2">
      <c r="A384" s="15" t="s">
        <v>1107</v>
      </c>
      <c r="B384" s="15" t="s">
        <v>1109</v>
      </c>
      <c r="C384">
        <v>0.48717146556600399</v>
      </c>
    </row>
    <row r="385" spans="1:3" x14ac:dyDescent="0.2">
      <c r="A385" s="15" t="s">
        <v>1107</v>
      </c>
      <c r="B385" s="15" t="s">
        <v>1109</v>
      </c>
      <c r="C385">
        <v>0.82989007501754697</v>
      </c>
    </row>
    <row r="386" spans="1:3" x14ac:dyDescent="0.2">
      <c r="A386" s="15" t="s">
        <v>1107</v>
      </c>
      <c r="B386" s="15" t="s">
        <v>1109</v>
      </c>
      <c r="C386">
        <v>0.972226632169367</v>
      </c>
    </row>
    <row r="387" spans="1:3" x14ac:dyDescent="0.2">
      <c r="A387" s="15" t="s">
        <v>1107</v>
      </c>
      <c r="B387" s="15" t="s">
        <v>1109</v>
      </c>
      <c r="C387">
        <v>0.82111784204159699</v>
      </c>
    </row>
    <row r="388" spans="1:3" x14ac:dyDescent="0.2">
      <c r="A388" s="15" t="s">
        <v>1107</v>
      </c>
      <c r="B388" s="15" t="s">
        <v>1109</v>
      </c>
      <c r="C388">
        <v>0.81015971511109697</v>
      </c>
    </row>
    <row r="389" spans="1:3" x14ac:dyDescent="0.2">
      <c r="A389" s="15" t="s">
        <v>1107</v>
      </c>
      <c r="B389" s="15" t="s">
        <v>1109</v>
      </c>
      <c r="C389">
        <v>0.86040170910151403</v>
      </c>
    </row>
    <row r="390" spans="1:3" x14ac:dyDescent="0.2">
      <c r="A390" s="15" t="s">
        <v>1107</v>
      </c>
      <c r="B390" s="15" t="s">
        <v>1109</v>
      </c>
      <c r="C390">
        <v>0.414432208885881</v>
      </c>
    </row>
    <row r="391" spans="1:3" x14ac:dyDescent="0.2">
      <c r="A391" s="15" t="s">
        <v>1107</v>
      </c>
      <c r="B391" s="15" t="s">
        <v>1109</v>
      </c>
      <c r="C391">
        <v>0.78480283562967601</v>
      </c>
    </row>
    <row r="392" spans="1:3" x14ac:dyDescent="0.2">
      <c r="A392" s="15" t="s">
        <v>1107</v>
      </c>
      <c r="B392" s="15" t="s">
        <v>1109</v>
      </c>
      <c r="C392">
        <v>0.69279876983674304</v>
      </c>
    </row>
    <row r="393" spans="1:3" x14ac:dyDescent="0.2">
      <c r="A393" s="15" t="s">
        <v>1107</v>
      </c>
      <c r="B393" s="15" t="s">
        <v>1109</v>
      </c>
      <c r="C393">
        <v>0.94092093572834001</v>
      </c>
    </row>
    <row r="394" spans="1:3" x14ac:dyDescent="0.2">
      <c r="A394" s="15" t="s">
        <v>1107</v>
      </c>
      <c r="B394" s="15" t="s">
        <v>1109</v>
      </c>
      <c r="C394">
        <v>0.84197347070585105</v>
      </c>
    </row>
    <row r="395" spans="1:3" x14ac:dyDescent="0.2">
      <c r="A395" s="15" t="s">
        <v>1107</v>
      </c>
      <c r="B395" s="15" t="s">
        <v>1109</v>
      </c>
      <c r="C395">
        <v>0.81695782373454495</v>
      </c>
    </row>
    <row r="396" spans="1:3" x14ac:dyDescent="0.2">
      <c r="A396" s="15" t="s">
        <v>1107</v>
      </c>
      <c r="B396" s="15" t="s">
        <v>1109</v>
      </c>
      <c r="C396">
        <v>0.91810241230777501</v>
      </c>
    </row>
    <row r="397" spans="1:3" x14ac:dyDescent="0.2">
      <c r="A397" s="15" t="s">
        <v>1107</v>
      </c>
      <c r="B397" s="15" t="s">
        <v>1109</v>
      </c>
      <c r="C397">
        <v>0.76904517310595599</v>
      </c>
    </row>
    <row r="398" spans="1:3" x14ac:dyDescent="0.2">
      <c r="A398" s="15" t="s">
        <v>1107</v>
      </c>
      <c r="B398" s="15" t="s">
        <v>1109</v>
      </c>
      <c r="C398">
        <v>0.95671780313960497</v>
      </c>
    </row>
    <row r="399" spans="1:3" x14ac:dyDescent="0.2">
      <c r="A399" s="15" t="s">
        <v>1107</v>
      </c>
      <c r="B399" s="15" t="s">
        <v>1109</v>
      </c>
      <c r="C399">
        <v>0.83026321081902099</v>
      </c>
    </row>
    <row r="400" spans="1:3" x14ac:dyDescent="0.2">
      <c r="A400" s="15" t="s">
        <v>1107</v>
      </c>
      <c r="B400" s="15" t="s">
        <v>1109</v>
      </c>
      <c r="C400">
        <v>0.71860072138099795</v>
      </c>
    </row>
    <row r="401" spans="1:3" x14ac:dyDescent="0.2">
      <c r="A401" s="15" t="s">
        <v>1107</v>
      </c>
      <c r="B401" s="15" t="s">
        <v>1109</v>
      </c>
      <c r="C401">
        <v>0.843996482821046</v>
      </c>
    </row>
    <row r="402" spans="1:3" x14ac:dyDescent="0.2">
      <c r="A402" s="15" t="s">
        <v>1107</v>
      </c>
      <c r="B402" s="15" t="s">
        <v>1109</v>
      </c>
      <c r="C402">
        <v>0.95151205016939899</v>
      </c>
    </row>
    <row r="403" spans="1:3" x14ac:dyDescent="0.2">
      <c r="A403" s="15" t="s">
        <v>1107</v>
      </c>
      <c r="B403" s="15" t="s">
        <v>1109</v>
      </c>
      <c r="C403">
        <v>0.92828886828762702</v>
      </c>
    </row>
    <row r="404" spans="1:3" x14ac:dyDescent="0.2">
      <c r="A404" s="15" t="s">
        <v>1107</v>
      </c>
      <c r="B404" s="15" t="s">
        <v>1109</v>
      </c>
      <c r="C404">
        <v>0.89834163062112704</v>
      </c>
    </row>
    <row r="405" spans="1:3" x14ac:dyDescent="0.2">
      <c r="A405" s="15" t="s">
        <v>1107</v>
      </c>
      <c r="B405" s="15" t="s">
        <v>1109</v>
      </c>
      <c r="C405">
        <v>0.91551416197603597</v>
      </c>
    </row>
    <row r="406" spans="1:3" x14ac:dyDescent="0.2">
      <c r="A406" s="15" t="s">
        <v>1107</v>
      </c>
      <c r="B406" s="15" t="s">
        <v>1109</v>
      </c>
      <c r="C406">
        <v>0.941427716557939</v>
      </c>
    </row>
    <row r="407" spans="1:3" x14ac:dyDescent="0.2">
      <c r="A407" s="15" t="s">
        <v>1107</v>
      </c>
      <c r="B407" s="15" t="s">
        <v>1109</v>
      </c>
      <c r="C407">
        <v>0.96212386656145998</v>
      </c>
    </row>
    <row r="408" spans="1:3" x14ac:dyDescent="0.2">
      <c r="A408" s="15" t="s">
        <v>1107</v>
      </c>
      <c r="B408" s="15" t="s">
        <v>1109</v>
      </c>
      <c r="C408">
        <v>0.61495546376701005</v>
      </c>
    </row>
    <row r="409" spans="1:3" x14ac:dyDescent="0.2">
      <c r="A409" s="15" t="s">
        <v>1107</v>
      </c>
      <c r="B409" s="15" t="s">
        <v>1109</v>
      </c>
      <c r="C409">
        <v>0.99021733062724004</v>
      </c>
    </row>
    <row r="410" spans="1:3" x14ac:dyDescent="0.2">
      <c r="A410" s="15" t="s">
        <v>1107</v>
      </c>
      <c r="B410" s="15" t="s">
        <v>1109</v>
      </c>
      <c r="C410">
        <v>0.95402736106805097</v>
      </c>
    </row>
    <row r="411" spans="1:3" x14ac:dyDescent="0.2">
      <c r="A411" s="15" t="s">
        <v>1107</v>
      </c>
      <c r="B411" s="15" t="s">
        <v>1109</v>
      </c>
      <c r="C411">
        <v>0.47197392865554899</v>
      </c>
    </row>
    <row r="412" spans="1:3" x14ac:dyDescent="0.2">
      <c r="A412" s="15" t="s">
        <v>1107</v>
      </c>
      <c r="B412" s="15" t="s">
        <v>1109</v>
      </c>
      <c r="C412">
        <v>0.81110552193486096</v>
      </c>
    </row>
    <row r="413" spans="1:3" x14ac:dyDescent="0.2">
      <c r="A413" s="15" t="s">
        <v>1107</v>
      </c>
      <c r="B413" s="15" t="s">
        <v>1109</v>
      </c>
      <c r="C413">
        <v>0.98864751005686402</v>
      </c>
    </row>
    <row r="414" spans="1:3" x14ac:dyDescent="0.2">
      <c r="A414" s="15" t="s">
        <v>1107</v>
      </c>
      <c r="B414" s="15" t="s">
        <v>1109</v>
      </c>
      <c r="C414">
        <v>0.82745482245851898</v>
      </c>
    </row>
    <row r="415" spans="1:3" x14ac:dyDescent="0.2">
      <c r="A415" s="15" t="s">
        <v>1107</v>
      </c>
      <c r="B415" s="15" t="s">
        <v>1109</v>
      </c>
      <c r="C415">
        <v>0.85710789493107498</v>
      </c>
    </row>
    <row r="416" spans="1:3" x14ac:dyDescent="0.2">
      <c r="A416" s="15" t="s">
        <v>1107</v>
      </c>
      <c r="B416" s="15" t="s">
        <v>1109</v>
      </c>
      <c r="C416">
        <v>0.86792867790094097</v>
      </c>
    </row>
    <row r="417" spans="1:3" x14ac:dyDescent="0.2">
      <c r="A417" s="15" t="s">
        <v>1107</v>
      </c>
      <c r="B417" s="15" t="s">
        <v>1109</v>
      </c>
      <c r="C417">
        <v>0.40169664152913398</v>
      </c>
    </row>
    <row r="418" spans="1:3" x14ac:dyDescent="0.2">
      <c r="A418" s="15" t="s">
        <v>1107</v>
      </c>
      <c r="B418" s="15" t="s">
        <v>1109</v>
      </c>
      <c r="C418">
        <v>0.94787724924024797</v>
      </c>
    </row>
    <row r="419" spans="1:3" x14ac:dyDescent="0.2">
      <c r="A419" s="15" t="s">
        <v>1107</v>
      </c>
      <c r="B419" s="15" t="s">
        <v>1109</v>
      </c>
      <c r="C419">
        <v>0.90114016068460401</v>
      </c>
    </row>
    <row r="420" spans="1:3" x14ac:dyDescent="0.2">
      <c r="A420" s="15" t="s">
        <v>1107</v>
      </c>
      <c r="B420" s="15" t="s">
        <v>1109</v>
      </c>
      <c r="C420">
        <v>0.84981538528987999</v>
      </c>
    </row>
    <row r="421" spans="1:3" x14ac:dyDescent="0.2">
      <c r="A421" s="15" t="s">
        <v>1107</v>
      </c>
      <c r="B421" s="15" t="s">
        <v>1109</v>
      </c>
      <c r="C421">
        <v>0.95567616349498596</v>
      </c>
    </row>
    <row r="422" spans="1:3" x14ac:dyDescent="0.2">
      <c r="A422" s="15" t="s">
        <v>1107</v>
      </c>
      <c r="B422" s="15" t="s">
        <v>1109</v>
      </c>
      <c r="C422">
        <v>0.97306564304188004</v>
      </c>
    </row>
    <row r="423" spans="1:3" x14ac:dyDescent="0.2">
      <c r="A423" s="15" t="s">
        <v>1107</v>
      </c>
      <c r="B423" s="15" t="s">
        <v>1109</v>
      </c>
      <c r="C423">
        <v>0.83535546960930795</v>
      </c>
    </row>
    <row r="424" spans="1:3" x14ac:dyDescent="0.2">
      <c r="A424" s="15" t="s">
        <v>1107</v>
      </c>
      <c r="B424" s="15" t="s">
        <v>1109</v>
      </c>
      <c r="C424">
        <v>0.75716621500636505</v>
      </c>
    </row>
    <row r="425" spans="1:3" x14ac:dyDescent="0.2">
      <c r="A425" s="15" t="s">
        <v>1107</v>
      </c>
      <c r="B425" s="15" t="s">
        <v>1109</v>
      </c>
      <c r="C425">
        <v>0.70232777919163702</v>
      </c>
    </row>
    <row r="426" spans="1:3" x14ac:dyDescent="0.2">
      <c r="A426" s="15" t="s">
        <v>1107</v>
      </c>
      <c r="B426" s="15" t="s">
        <v>1109</v>
      </c>
      <c r="C426">
        <v>0.78468792377827201</v>
      </c>
    </row>
    <row r="427" spans="1:3" x14ac:dyDescent="0.2">
      <c r="A427" s="15" t="s">
        <v>1107</v>
      </c>
      <c r="B427" s="15" t="s">
        <v>1109</v>
      </c>
      <c r="C427">
        <v>0.972885370819775</v>
      </c>
    </row>
    <row r="428" spans="1:3" x14ac:dyDescent="0.2">
      <c r="A428" s="15" t="s">
        <v>1107</v>
      </c>
      <c r="B428" s="15" t="s">
        <v>1109</v>
      </c>
      <c r="C428">
        <v>0.98686993649408405</v>
      </c>
    </row>
    <row r="429" spans="1:3" x14ac:dyDescent="0.2">
      <c r="A429" s="15" t="s">
        <v>1107</v>
      </c>
      <c r="B429" s="15" t="s">
        <v>1109</v>
      </c>
      <c r="C429">
        <v>0.82994653518334005</v>
      </c>
    </row>
    <row r="430" spans="1:3" x14ac:dyDescent="0.2">
      <c r="A430" s="15" t="s">
        <v>1107</v>
      </c>
      <c r="B430" s="15" t="s">
        <v>1109</v>
      </c>
      <c r="C430">
        <v>0.805260588311553</v>
      </c>
    </row>
    <row r="431" spans="1:3" x14ac:dyDescent="0.2">
      <c r="A431" s="15" t="s">
        <v>1107</v>
      </c>
      <c r="B431" s="15" t="s">
        <v>1109</v>
      </c>
      <c r="C431">
        <v>0.76008309188011802</v>
      </c>
    </row>
    <row r="432" spans="1:3" x14ac:dyDescent="0.2">
      <c r="A432" s="15" t="s">
        <v>1107</v>
      </c>
      <c r="B432" s="15" t="s">
        <v>1109</v>
      </c>
      <c r="C432">
        <v>0.91018804188656899</v>
      </c>
    </row>
    <row r="433" spans="1:3" x14ac:dyDescent="0.2">
      <c r="A433" s="15" t="s">
        <v>1107</v>
      </c>
      <c r="B433" s="15" t="s">
        <v>1109</v>
      </c>
      <c r="C433">
        <v>0.91904207579501895</v>
      </c>
    </row>
    <row r="434" spans="1:3" x14ac:dyDescent="0.2">
      <c r="A434" s="15" t="s">
        <v>1107</v>
      </c>
      <c r="B434" s="15" t="s">
        <v>1109</v>
      </c>
      <c r="C434">
        <v>0.76838319489293605</v>
      </c>
    </row>
    <row r="435" spans="1:3" x14ac:dyDescent="0.2">
      <c r="A435" s="15" t="s">
        <v>1107</v>
      </c>
      <c r="B435" s="15" t="s">
        <v>1109</v>
      </c>
      <c r="C435">
        <v>0.87804823104000096</v>
      </c>
    </row>
    <row r="436" spans="1:3" x14ac:dyDescent="0.2">
      <c r="A436" s="15" t="s">
        <v>1107</v>
      </c>
      <c r="B436" s="15" t="s">
        <v>1109</v>
      </c>
      <c r="C436">
        <v>0.78054604749536005</v>
      </c>
    </row>
    <row r="437" spans="1:3" x14ac:dyDescent="0.2">
      <c r="A437" s="15" t="s">
        <v>1107</v>
      </c>
      <c r="B437" s="15" t="s">
        <v>1109</v>
      </c>
      <c r="C437">
        <v>0.95987298210479199</v>
      </c>
    </row>
    <row r="438" spans="1:3" x14ac:dyDescent="0.2">
      <c r="A438" s="15" t="s">
        <v>1107</v>
      </c>
      <c r="B438" s="15" t="s">
        <v>1109</v>
      </c>
      <c r="C438">
        <v>0.91562853863627103</v>
      </c>
    </row>
    <row r="439" spans="1:3" x14ac:dyDescent="0.2">
      <c r="A439" s="15" t="s">
        <v>1107</v>
      </c>
      <c r="B439" s="15" t="s">
        <v>1109</v>
      </c>
      <c r="C439">
        <v>0.62314856046343503</v>
      </c>
    </row>
    <row r="440" spans="1:3" x14ac:dyDescent="0.2">
      <c r="A440" s="15" t="s">
        <v>1107</v>
      </c>
      <c r="B440" s="15" t="s">
        <v>1109</v>
      </c>
      <c r="C440">
        <v>0.98499696812335402</v>
      </c>
    </row>
    <row r="441" spans="1:3" x14ac:dyDescent="0.2">
      <c r="A441" s="15" t="s">
        <v>1107</v>
      </c>
      <c r="B441" s="15" t="s">
        <v>1109</v>
      </c>
      <c r="C441">
        <v>0.91362366292280806</v>
      </c>
    </row>
    <row r="442" spans="1:3" x14ac:dyDescent="0.2">
      <c r="A442" s="15" t="s">
        <v>1107</v>
      </c>
      <c r="B442" s="15" t="s">
        <v>1109</v>
      </c>
      <c r="C442">
        <v>0.45099711937152098</v>
      </c>
    </row>
    <row r="443" spans="1:3" x14ac:dyDescent="0.2">
      <c r="A443" s="15" t="s">
        <v>1107</v>
      </c>
      <c r="B443" s="15" t="s">
        <v>1109</v>
      </c>
      <c r="C443">
        <v>0.86323107856429804</v>
      </c>
    </row>
    <row r="444" spans="1:3" x14ac:dyDescent="0.2">
      <c r="A444" s="15" t="s">
        <v>1107</v>
      </c>
      <c r="B444" s="15" t="s">
        <v>1109</v>
      </c>
      <c r="C444">
        <v>0.96494964523626403</v>
      </c>
    </row>
    <row r="445" spans="1:3" x14ac:dyDescent="0.2">
      <c r="A445" s="15" t="s">
        <v>1107</v>
      </c>
      <c r="B445" s="15" t="s">
        <v>1109</v>
      </c>
      <c r="C445">
        <v>0.81589411516544696</v>
      </c>
    </row>
    <row r="446" spans="1:3" x14ac:dyDescent="0.2">
      <c r="A446" s="15" t="s">
        <v>1107</v>
      </c>
      <c r="B446" s="15" t="s">
        <v>1109</v>
      </c>
      <c r="C446">
        <v>0.79237064413961</v>
      </c>
    </row>
    <row r="447" spans="1:3" x14ac:dyDescent="0.2">
      <c r="A447" s="15" t="s">
        <v>1107</v>
      </c>
      <c r="B447" s="15" t="s">
        <v>1109</v>
      </c>
      <c r="C447">
        <v>0.87006301445007295</v>
      </c>
    </row>
    <row r="448" spans="1:3" x14ac:dyDescent="0.2">
      <c r="A448" s="15" t="s">
        <v>1107</v>
      </c>
      <c r="B448" s="15" t="s">
        <v>1109</v>
      </c>
      <c r="C448">
        <v>0.40099365262126702</v>
      </c>
    </row>
    <row r="449" spans="1:3" x14ac:dyDescent="0.2">
      <c r="A449" s="15" t="s">
        <v>1107</v>
      </c>
      <c r="B449" s="15" t="s">
        <v>1109</v>
      </c>
      <c r="C449">
        <v>0.80950786383983997</v>
      </c>
    </row>
    <row r="450" spans="1:3" x14ac:dyDescent="0.2">
      <c r="A450" s="15" t="s">
        <v>1107</v>
      </c>
      <c r="B450" s="15" t="s">
        <v>1109</v>
      </c>
      <c r="C450">
        <v>0.71302805989714901</v>
      </c>
    </row>
    <row r="451" spans="1:3" x14ac:dyDescent="0.2">
      <c r="A451" s="15" t="s">
        <v>1107</v>
      </c>
      <c r="B451" s="15" t="s">
        <v>1109</v>
      </c>
      <c r="C451">
        <v>0.95506013026588499</v>
      </c>
    </row>
    <row r="452" spans="1:3" x14ac:dyDescent="0.2">
      <c r="A452" s="15" t="s">
        <v>1107</v>
      </c>
      <c r="B452" s="15" t="s">
        <v>1109</v>
      </c>
      <c r="C452">
        <v>0.84262232698983797</v>
      </c>
    </row>
    <row r="453" spans="1:3" x14ac:dyDescent="0.2">
      <c r="A453" s="15" t="s">
        <v>1107</v>
      </c>
      <c r="B453" s="15" t="s">
        <v>1109</v>
      </c>
      <c r="C453">
        <v>0.84742175563008504</v>
      </c>
    </row>
    <row r="454" spans="1:3" x14ac:dyDescent="0.2">
      <c r="A454" s="15" t="s">
        <v>1107</v>
      </c>
      <c r="B454" s="15" t="s">
        <v>1110</v>
      </c>
      <c r="C454">
        <v>0.31306832273284202</v>
      </c>
    </row>
    <row r="455" spans="1:3" x14ac:dyDescent="0.2">
      <c r="A455" s="15" t="s">
        <v>1107</v>
      </c>
      <c r="B455" s="15" t="s">
        <v>1110</v>
      </c>
      <c r="C455">
        <v>0.752395559425035</v>
      </c>
    </row>
    <row r="456" spans="1:3" x14ac:dyDescent="0.2">
      <c r="A456" s="15" t="s">
        <v>1107</v>
      </c>
      <c r="B456" s="15" t="s">
        <v>1110</v>
      </c>
      <c r="C456">
        <v>0.203980769299068</v>
      </c>
    </row>
    <row r="457" spans="1:3" x14ac:dyDescent="0.2">
      <c r="A457" s="15" t="s">
        <v>1107</v>
      </c>
      <c r="B457" s="15" t="s">
        <v>1110</v>
      </c>
      <c r="C457">
        <v>4.4356301888577997E-2</v>
      </c>
    </row>
    <row r="458" spans="1:3" x14ac:dyDescent="0.2">
      <c r="A458" s="15" t="s">
        <v>1107</v>
      </c>
      <c r="B458" s="15" t="s">
        <v>1110</v>
      </c>
      <c r="C458">
        <v>-0.38480143269636202</v>
      </c>
    </row>
    <row r="459" spans="1:3" x14ac:dyDescent="0.2">
      <c r="A459" s="15" t="s">
        <v>1107</v>
      </c>
      <c r="B459" s="15" t="s">
        <v>1110</v>
      </c>
      <c r="C459">
        <v>0.93693928471351995</v>
      </c>
    </row>
    <row r="460" spans="1:3" x14ac:dyDescent="0.2">
      <c r="A460" s="15" t="s">
        <v>1107</v>
      </c>
      <c r="B460" s="15" t="s">
        <v>1110</v>
      </c>
      <c r="C460">
        <v>-1.0025064622331099</v>
      </c>
    </row>
    <row r="461" spans="1:3" x14ac:dyDescent="0.2">
      <c r="A461" s="15" t="s">
        <v>1107</v>
      </c>
      <c r="B461" s="15" t="s">
        <v>1110</v>
      </c>
      <c r="C461">
        <v>0.51646179582509999</v>
      </c>
    </row>
    <row r="462" spans="1:3" x14ac:dyDescent="0.2">
      <c r="A462" s="15" t="s">
        <v>1107</v>
      </c>
      <c r="B462" s="15" t="s">
        <v>1110</v>
      </c>
      <c r="C462">
        <v>0.47820840717951901</v>
      </c>
    </row>
    <row r="463" spans="1:3" x14ac:dyDescent="0.2">
      <c r="A463" s="15" t="s">
        <v>1107</v>
      </c>
      <c r="B463" s="15" t="s">
        <v>1110</v>
      </c>
      <c r="C463">
        <v>-0.25512778371511902</v>
      </c>
    </row>
    <row r="464" spans="1:3" x14ac:dyDescent="0.2">
      <c r="A464" s="15" t="s">
        <v>1107</v>
      </c>
      <c r="B464" s="15" t="s">
        <v>1110</v>
      </c>
      <c r="C464">
        <v>-1.05922903470111</v>
      </c>
    </row>
    <row r="465" spans="1:3" x14ac:dyDescent="0.2">
      <c r="A465" s="15" t="s">
        <v>1107</v>
      </c>
      <c r="B465" s="15" t="s">
        <v>1110</v>
      </c>
      <c r="C465">
        <v>-0.65608844444636205</v>
      </c>
    </row>
    <row r="466" spans="1:3" x14ac:dyDescent="0.2">
      <c r="A466" s="15" t="s">
        <v>1107</v>
      </c>
      <c r="B466" s="15" t="s">
        <v>1110</v>
      </c>
      <c r="C466">
        <v>-1.01104887305339</v>
      </c>
    </row>
    <row r="467" spans="1:3" x14ac:dyDescent="0.2">
      <c r="A467" s="15" t="s">
        <v>1107</v>
      </c>
      <c r="B467" s="15" t="s">
        <v>1110</v>
      </c>
      <c r="C467">
        <v>0.306019731393398</v>
      </c>
    </row>
    <row r="468" spans="1:3" x14ac:dyDescent="0.2">
      <c r="A468" s="15" t="s">
        <v>1107</v>
      </c>
      <c r="B468" s="15" t="s">
        <v>1110</v>
      </c>
      <c r="C468">
        <v>-9.4452777793418305E-2</v>
      </c>
    </row>
    <row r="469" spans="1:3" x14ac:dyDescent="0.2">
      <c r="A469" s="15" t="s">
        <v>1107</v>
      </c>
      <c r="B469" s="15" t="s">
        <v>1110</v>
      </c>
      <c r="C469">
        <v>0.74405519456763702</v>
      </c>
    </row>
    <row r="470" spans="1:3" x14ac:dyDescent="0.2">
      <c r="A470" s="15" t="s">
        <v>1107</v>
      </c>
      <c r="B470" s="15" t="s">
        <v>1110</v>
      </c>
      <c r="C470">
        <v>0.12764740735080399</v>
      </c>
    </row>
    <row r="471" spans="1:3" x14ac:dyDescent="0.2">
      <c r="A471" s="15" t="s">
        <v>1107</v>
      </c>
      <c r="B471" s="15" t="s">
        <v>1110</v>
      </c>
      <c r="C471">
        <v>0.321715174010202</v>
      </c>
    </row>
    <row r="472" spans="1:3" x14ac:dyDescent="0.2">
      <c r="A472" s="15" t="s">
        <v>1107</v>
      </c>
      <c r="B472" s="15" t="s">
        <v>1110</v>
      </c>
      <c r="C472">
        <v>0.210020402315414</v>
      </c>
    </row>
    <row r="473" spans="1:3" x14ac:dyDescent="0.2">
      <c r="A473" s="15" t="s">
        <v>1107</v>
      </c>
      <c r="B473" s="15" t="s">
        <v>1110</v>
      </c>
      <c r="C473">
        <v>0.49185785064432802</v>
      </c>
    </row>
    <row r="474" spans="1:3" x14ac:dyDescent="0.2">
      <c r="A474" s="15" t="s">
        <v>1107</v>
      </c>
      <c r="B474" s="15" t="s">
        <v>1110</v>
      </c>
      <c r="C474">
        <v>0.86040317009381795</v>
      </c>
    </row>
    <row r="475" spans="1:3" x14ac:dyDescent="0.2">
      <c r="A475" s="15" t="s">
        <v>1107</v>
      </c>
      <c r="B475" s="15" t="s">
        <v>1110</v>
      </c>
      <c r="C475">
        <v>0.62931084082450905</v>
      </c>
    </row>
    <row r="476" spans="1:3" x14ac:dyDescent="0.2">
      <c r="A476" s="15" t="s">
        <v>1107</v>
      </c>
      <c r="B476" s="15" t="s">
        <v>1110</v>
      </c>
      <c r="C476">
        <v>-0.12872003352731401</v>
      </c>
    </row>
    <row r="477" spans="1:3" x14ac:dyDescent="0.2">
      <c r="A477" s="15" t="s">
        <v>1107</v>
      </c>
      <c r="B477" s="15" t="s">
        <v>1110</v>
      </c>
      <c r="C477">
        <v>0.53572487727128404</v>
      </c>
    </row>
    <row r="478" spans="1:3" x14ac:dyDescent="0.2">
      <c r="A478" s="15" t="s">
        <v>1107</v>
      </c>
      <c r="B478" s="15" t="s">
        <v>1110</v>
      </c>
      <c r="C478">
        <v>-0.32136505321159797</v>
      </c>
    </row>
    <row r="479" spans="1:3" x14ac:dyDescent="0.2">
      <c r="A479" s="15" t="s">
        <v>1107</v>
      </c>
      <c r="B479" s="15" t="s">
        <v>1110</v>
      </c>
      <c r="C479">
        <v>0.81669938052064905</v>
      </c>
    </row>
    <row r="480" spans="1:3" x14ac:dyDescent="0.2">
      <c r="A480" s="15" t="s">
        <v>1107</v>
      </c>
      <c r="B480" s="15" t="s">
        <v>1110</v>
      </c>
      <c r="C480">
        <v>0.14038804642518701</v>
      </c>
    </row>
    <row r="481" spans="1:3" x14ac:dyDescent="0.2">
      <c r="A481" s="15" t="s">
        <v>1107</v>
      </c>
      <c r="B481" s="15" t="s">
        <v>1110</v>
      </c>
      <c r="C481">
        <v>0.66725911319902298</v>
      </c>
    </row>
    <row r="482" spans="1:3" x14ac:dyDescent="0.2">
      <c r="A482" s="15" t="s">
        <v>1107</v>
      </c>
      <c r="B482" s="15" t="s">
        <v>1110</v>
      </c>
      <c r="C482">
        <v>0.55563511821099398</v>
      </c>
    </row>
    <row r="483" spans="1:3" x14ac:dyDescent="0.2">
      <c r="A483" s="15" t="s">
        <v>1107</v>
      </c>
      <c r="B483" s="15" t="s">
        <v>1110</v>
      </c>
      <c r="C483">
        <v>0.57861578907547495</v>
      </c>
    </row>
    <row r="484" spans="1:3" x14ac:dyDescent="0.2">
      <c r="A484" s="15" t="s">
        <v>1107</v>
      </c>
      <c r="B484" s="15" t="s">
        <v>1110</v>
      </c>
      <c r="C484">
        <v>0.53253527759339203</v>
      </c>
    </row>
    <row r="485" spans="1:3" x14ac:dyDescent="0.2">
      <c r="A485" s="15" t="s">
        <v>1107</v>
      </c>
      <c r="B485" s="15" t="s">
        <v>1110</v>
      </c>
      <c r="C485">
        <v>0.74677452000975197</v>
      </c>
    </row>
    <row r="486" spans="1:3" x14ac:dyDescent="0.2">
      <c r="A486" s="15" t="s">
        <v>1107</v>
      </c>
      <c r="B486" s="15" t="s">
        <v>1110</v>
      </c>
      <c r="C486">
        <v>-0.60911362079974696</v>
      </c>
    </row>
    <row r="487" spans="1:3" x14ac:dyDescent="0.2">
      <c r="A487" s="15" t="s">
        <v>1107</v>
      </c>
      <c r="B487" s="15" t="s">
        <v>1110</v>
      </c>
      <c r="C487">
        <v>0.70638171888065404</v>
      </c>
    </row>
    <row r="488" spans="1:3" x14ac:dyDescent="0.2">
      <c r="A488" s="15" t="s">
        <v>1107</v>
      </c>
      <c r="B488" s="15" t="s">
        <v>1110</v>
      </c>
      <c r="C488">
        <v>-0.66696882766674404</v>
      </c>
    </row>
    <row r="489" spans="1:3" x14ac:dyDescent="0.2">
      <c r="A489" s="15" t="s">
        <v>1107</v>
      </c>
      <c r="B489" s="15" t="s">
        <v>1110</v>
      </c>
      <c r="C489">
        <v>0.35727127139924097</v>
      </c>
    </row>
    <row r="490" spans="1:3" x14ac:dyDescent="0.2">
      <c r="A490" s="15" t="s">
        <v>1107</v>
      </c>
      <c r="B490" s="15" t="s">
        <v>1110</v>
      </c>
      <c r="C490">
        <v>0.2188360165795</v>
      </c>
    </row>
    <row r="491" spans="1:3" x14ac:dyDescent="0.2">
      <c r="A491" s="15" t="s">
        <v>1107</v>
      </c>
      <c r="B491" s="15" t="s">
        <v>1110</v>
      </c>
      <c r="C491">
        <v>-0.115558453419081</v>
      </c>
    </row>
    <row r="492" spans="1:3" x14ac:dyDescent="0.2">
      <c r="A492" s="15" t="s">
        <v>1107</v>
      </c>
      <c r="B492" s="15" t="s">
        <v>1110</v>
      </c>
      <c r="C492">
        <v>-0.32751663530616598</v>
      </c>
    </row>
    <row r="493" spans="1:3" x14ac:dyDescent="0.2">
      <c r="A493" s="15" t="s">
        <v>1107</v>
      </c>
      <c r="B493" s="15" t="s">
        <v>1110</v>
      </c>
      <c r="C493">
        <v>-1.00953229002258</v>
      </c>
    </row>
    <row r="494" spans="1:3" x14ac:dyDescent="0.2">
      <c r="A494" s="15" t="s">
        <v>1107</v>
      </c>
      <c r="B494" s="15" t="s">
        <v>1110</v>
      </c>
      <c r="C494">
        <v>-9.9338890603393598E-2</v>
      </c>
    </row>
    <row r="495" spans="1:3" x14ac:dyDescent="0.2">
      <c r="A495" s="15" t="s">
        <v>1107</v>
      </c>
      <c r="B495" s="15" t="s">
        <v>1110</v>
      </c>
      <c r="C495">
        <v>-1.05922726957279</v>
      </c>
    </row>
    <row r="496" spans="1:3" x14ac:dyDescent="0.2">
      <c r="A496" s="15" t="s">
        <v>1107</v>
      </c>
      <c r="B496" s="15" t="s">
        <v>1110</v>
      </c>
      <c r="C496">
        <v>-0.653949585942458</v>
      </c>
    </row>
    <row r="497" spans="1:3" x14ac:dyDescent="0.2">
      <c r="A497" s="15" t="s">
        <v>1107</v>
      </c>
      <c r="B497" s="15" t="s">
        <v>1110</v>
      </c>
      <c r="C497">
        <v>-0.98683719781071699</v>
      </c>
    </row>
    <row r="498" spans="1:3" x14ac:dyDescent="0.2">
      <c r="A498" s="15" t="s">
        <v>1107</v>
      </c>
      <c r="B498" s="15" t="s">
        <v>1110</v>
      </c>
      <c r="C498">
        <v>0.30960753874874403</v>
      </c>
    </row>
    <row r="499" spans="1:3" x14ac:dyDescent="0.2">
      <c r="A499" s="15" t="s">
        <v>1107</v>
      </c>
      <c r="B499" s="15" t="s">
        <v>1110</v>
      </c>
      <c r="C499">
        <v>-0.104837002752978</v>
      </c>
    </row>
    <row r="500" spans="1:3" x14ac:dyDescent="0.2">
      <c r="A500" s="15" t="s">
        <v>1107</v>
      </c>
      <c r="B500" s="15" t="s">
        <v>1110</v>
      </c>
      <c r="C500">
        <v>0.73641478732910504</v>
      </c>
    </row>
    <row r="501" spans="1:3" x14ac:dyDescent="0.2">
      <c r="A501" s="15" t="s">
        <v>1107</v>
      </c>
      <c r="B501" s="15" t="s">
        <v>1110</v>
      </c>
      <c r="C501">
        <v>0.12981809759787699</v>
      </c>
    </row>
    <row r="502" spans="1:3" x14ac:dyDescent="0.2">
      <c r="A502" s="15" t="s">
        <v>1107</v>
      </c>
      <c r="B502" s="15" t="s">
        <v>1110</v>
      </c>
      <c r="C502">
        <v>0.32627877299614899</v>
      </c>
    </row>
    <row r="503" spans="1:3" x14ac:dyDescent="0.2">
      <c r="A503" s="15" t="s">
        <v>1107</v>
      </c>
      <c r="B503" s="15" t="s">
        <v>1110</v>
      </c>
      <c r="C503">
        <v>0.158349948464928</v>
      </c>
    </row>
    <row r="504" spans="1:3" x14ac:dyDescent="0.2">
      <c r="A504" s="15" t="s">
        <v>1107</v>
      </c>
      <c r="B504" s="15" t="s">
        <v>1110</v>
      </c>
      <c r="C504">
        <v>0.53659838751067301</v>
      </c>
    </row>
    <row r="505" spans="1:3" x14ac:dyDescent="0.2">
      <c r="A505" s="15" t="s">
        <v>1107</v>
      </c>
      <c r="B505" s="15" t="s">
        <v>1110</v>
      </c>
      <c r="C505">
        <v>0.86040078406104803</v>
      </c>
    </row>
    <row r="506" spans="1:3" x14ac:dyDescent="0.2">
      <c r="A506" s="15" t="s">
        <v>1107</v>
      </c>
      <c r="B506" s="15" t="s">
        <v>1110</v>
      </c>
      <c r="C506">
        <v>0.62930799427053796</v>
      </c>
    </row>
    <row r="507" spans="1:3" x14ac:dyDescent="0.2">
      <c r="A507" s="15" t="s">
        <v>1107</v>
      </c>
      <c r="B507" s="15" t="s">
        <v>1110</v>
      </c>
      <c r="C507">
        <v>-4.65126152952271E-2</v>
      </c>
    </row>
    <row r="508" spans="1:3" x14ac:dyDescent="0.2">
      <c r="A508" s="15" t="s">
        <v>1107</v>
      </c>
      <c r="B508" s="15" t="s">
        <v>1110</v>
      </c>
      <c r="C508">
        <v>-0.115098537384507</v>
      </c>
    </row>
    <row r="509" spans="1:3" x14ac:dyDescent="0.2">
      <c r="A509" s="15" t="s">
        <v>1107</v>
      </c>
      <c r="B509" s="15" t="s">
        <v>1110</v>
      </c>
      <c r="C509">
        <v>0.10797879224508</v>
      </c>
    </row>
    <row r="510" spans="1:3" x14ac:dyDescent="0.2">
      <c r="A510" s="15" t="s">
        <v>1107</v>
      </c>
      <c r="B510" s="15" t="s">
        <v>1110</v>
      </c>
      <c r="C510">
        <v>-0.55300328476780303</v>
      </c>
    </row>
    <row r="511" spans="1:3" x14ac:dyDescent="0.2">
      <c r="A511" s="15" t="s">
        <v>1107</v>
      </c>
      <c r="B511" s="15" t="s">
        <v>1110</v>
      </c>
      <c r="C511">
        <v>-2.9179118084651998</v>
      </c>
    </row>
    <row r="512" spans="1:3" x14ac:dyDescent="0.2">
      <c r="A512" s="15" t="s">
        <v>1107</v>
      </c>
      <c r="B512" s="15" t="s">
        <v>1110</v>
      </c>
      <c r="C512">
        <v>0.292907672717651</v>
      </c>
    </row>
    <row r="513" spans="1:3" x14ac:dyDescent="0.2">
      <c r="A513" s="15" t="s">
        <v>1107</v>
      </c>
      <c r="B513" s="15" t="s">
        <v>1110</v>
      </c>
      <c r="C513">
        <v>0.76239522127285297</v>
      </c>
    </row>
    <row r="514" spans="1:3" x14ac:dyDescent="0.2">
      <c r="A514" s="15" t="s">
        <v>1107</v>
      </c>
      <c r="B514" s="15" t="s">
        <v>1110</v>
      </c>
      <c r="C514">
        <v>0.201000798988832</v>
      </c>
    </row>
    <row r="515" spans="1:3" x14ac:dyDescent="0.2">
      <c r="A515" s="15" t="s">
        <v>1107</v>
      </c>
      <c r="B515" s="15" t="s">
        <v>1110</v>
      </c>
      <c r="C515">
        <v>3.51768599277716E-2</v>
      </c>
    </row>
    <row r="516" spans="1:3" x14ac:dyDescent="0.2">
      <c r="A516" s="15" t="s">
        <v>1107</v>
      </c>
      <c r="B516" s="15" t="s">
        <v>1110</v>
      </c>
      <c r="C516">
        <v>-0.35568051310095</v>
      </c>
    </row>
    <row r="517" spans="1:3" x14ac:dyDescent="0.2">
      <c r="A517" s="15" t="s">
        <v>1107</v>
      </c>
      <c r="B517" s="15" t="s">
        <v>1110</v>
      </c>
      <c r="C517">
        <v>0.968339513782005</v>
      </c>
    </row>
    <row r="518" spans="1:3" x14ac:dyDescent="0.2">
      <c r="A518" s="15" t="s">
        <v>1107</v>
      </c>
      <c r="B518" s="15" t="s">
        <v>1110</v>
      </c>
      <c r="C518">
        <v>-0.91480116394886701</v>
      </c>
    </row>
    <row r="519" spans="1:3" x14ac:dyDescent="0.2">
      <c r="A519" s="15" t="s">
        <v>1107</v>
      </c>
      <c r="B519" s="15" t="s">
        <v>1110</v>
      </c>
      <c r="C519">
        <v>0.54750884044086501</v>
      </c>
    </row>
    <row r="520" spans="1:3" x14ac:dyDescent="0.2">
      <c r="A520" s="15" t="s">
        <v>1107</v>
      </c>
      <c r="B520" s="15" t="s">
        <v>1110</v>
      </c>
      <c r="C520">
        <v>0.50779835945201302</v>
      </c>
    </row>
    <row r="521" spans="1:3" x14ac:dyDescent="0.2">
      <c r="A521" s="15" t="s">
        <v>1107</v>
      </c>
      <c r="B521" s="15" t="s">
        <v>1110</v>
      </c>
      <c r="C521">
        <v>-0.21057718286275501</v>
      </c>
    </row>
    <row r="522" spans="1:3" x14ac:dyDescent="0.2">
      <c r="A522" s="15" t="s">
        <v>1107</v>
      </c>
      <c r="B522" s="15" t="s">
        <v>1110</v>
      </c>
      <c r="C522">
        <v>-1.0760560359589699</v>
      </c>
    </row>
    <row r="523" spans="1:3" x14ac:dyDescent="0.2">
      <c r="A523" s="15" t="s">
        <v>1107</v>
      </c>
      <c r="B523" s="15" t="s">
        <v>1110</v>
      </c>
      <c r="C523">
        <v>-0.61574007286098498</v>
      </c>
    </row>
    <row r="524" spans="1:3" x14ac:dyDescent="0.2">
      <c r="A524" s="15" t="s">
        <v>1107</v>
      </c>
      <c r="B524" s="15" t="s">
        <v>1110</v>
      </c>
      <c r="C524">
        <v>-0.99135381006026502</v>
      </c>
    </row>
    <row r="525" spans="1:3" x14ac:dyDescent="0.2">
      <c r="A525" s="15" t="s">
        <v>1107</v>
      </c>
      <c r="B525" s="15" t="s">
        <v>1110</v>
      </c>
      <c r="C525">
        <v>0.305512652088332</v>
      </c>
    </row>
    <row r="526" spans="1:3" x14ac:dyDescent="0.2">
      <c r="A526" s="15" t="s">
        <v>1107</v>
      </c>
      <c r="B526" s="15" t="s">
        <v>1110</v>
      </c>
      <c r="C526">
        <v>-2.6799011209450701E-2</v>
      </c>
    </row>
    <row r="527" spans="1:3" x14ac:dyDescent="0.2">
      <c r="A527" s="15" t="s">
        <v>1107</v>
      </c>
      <c r="B527" s="15" t="s">
        <v>1110</v>
      </c>
      <c r="C527">
        <v>0.76306595949728995</v>
      </c>
    </row>
    <row r="528" spans="1:3" x14ac:dyDescent="0.2">
      <c r="A528" s="15" t="s">
        <v>1107</v>
      </c>
      <c r="B528" s="15" t="s">
        <v>1110</v>
      </c>
      <c r="C528">
        <v>0.169847980882605</v>
      </c>
    </row>
    <row r="529" spans="1:3" x14ac:dyDescent="0.2">
      <c r="A529" s="15" t="s">
        <v>1107</v>
      </c>
      <c r="B529" s="15" t="s">
        <v>1110</v>
      </c>
      <c r="C529">
        <v>0.28915454621980002</v>
      </c>
    </row>
    <row r="530" spans="1:3" x14ac:dyDescent="0.2">
      <c r="A530" s="15" t="s">
        <v>1107</v>
      </c>
      <c r="B530" s="15" t="s">
        <v>1110</v>
      </c>
      <c r="C530">
        <v>0.22989036699691201</v>
      </c>
    </row>
    <row r="531" spans="1:3" x14ac:dyDescent="0.2">
      <c r="A531" s="15" t="s">
        <v>1107</v>
      </c>
      <c r="B531" s="15" t="s">
        <v>1110</v>
      </c>
      <c r="C531">
        <v>0.547086949916328</v>
      </c>
    </row>
    <row r="532" spans="1:3" x14ac:dyDescent="0.2">
      <c r="A532" s="15" t="s">
        <v>1107</v>
      </c>
      <c r="B532" s="15" t="s">
        <v>1110</v>
      </c>
      <c r="C532">
        <v>0.84154534181892704</v>
      </c>
    </row>
    <row r="533" spans="1:3" x14ac:dyDescent="0.2">
      <c r="A533" s="15" t="s">
        <v>1107</v>
      </c>
      <c r="B533" s="15" t="s">
        <v>1110</v>
      </c>
      <c r="C533">
        <v>0.650966897663106</v>
      </c>
    </row>
    <row r="534" spans="1:3" x14ac:dyDescent="0.2">
      <c r="A534" s="15" t="s">
        <v>1107</v>
      </c>
      <c r="B534" s="15" t="s">
        <v>1110</v>
      </c>
      <c r="C534">
        <v>-8.5805716877434698E-2</v>
      </c>
    </row>
    <row r="535" spans="1:3" x14ac:dyDescent="0.2">
      <c r="A535" s="15" t="s">
        <v>1107</v>
      </c>
      <c r="B535" s="15" t="s">
        <v>1110</v>
      </c>
      <c r="C535">
        <v>0.44960322467016001</v>
      </c>
    </row>
    <row r="536" spans="1:3" x14ac:dyDescent="0.2">
      <c r="A536" s="15" t="s">
        <v>1107</v>
      </c>
      <c r="B536" s="15" t="s">
        <v>1110</v>
      </c>
      <c r="C536">
        <v>-7.7504280245861201E-2</v>
      </c>
    </row>
    <row r="537" spans="1:3" x14ac:dyDescent="0.2">
      <c r="A537" s="15" t="s">
        <v>1107</v>
      </c>
      <c r="B537" s="15" t="s">
        <v>1110</v>
      </c>
      <c r="C537">
        <v>0.75755741560175405</v>
      </c>
    </row>
    <row r="538" spans="1:3" x14ac:dyDescent="0.2">
      <c r="A538" s="15" t="s">
        <v>1107</v>
      </c>
      <c r="B538" s="15" t="s">
        <v>1110</v>
      </c>
      <c r="C538">
        <v>5.1354082480095799E-2</v>
      </c>
    </row>
    <row r="539" spans="1:3" x14ac:dyDescent="0.2">
      <c r="A539" s="15" t="s">
        <v>1107</v>
      </c>
      <c r="B539" s="15" t="s">
        <v>1110</v>
      </c>
      <c r="C539">
        <v>0.75339436335199494</v>
      </c>
    </row>
    <row r="540" spans="1:3" x14ac:dyDescent="0.2">
      <c r="A540" s="15" t="s">
        <v>1107</v>
      </c>
      <c r="B540" s="15" t="s">
        <v>1110</v>
      </c>
      <c r="C540">
        <v>0.57204770735069199</v>
      </c>
    </row>
    <row r="541" spans="1:3" x14ac:dyDescent="0.2">
      <c r="A541" s="15" t="s">
        <v>1107</v>
      </c>
      <c r="B541" s="15" t="s">
        <v>1110</v>
      </c>
      <c r="C541">
        <v>0.66171435891993402</v>
      </c>
    </row>
    <row r="542" spans="1:3" x14ac:dyDescent="0.2">
      <c r="A542" s="15" t="s">
        <v>1107</v>
      </c>
      <c r="B542" s="15" t="s">
        <v>1110</v>
      </c>
      <c r="C542">
        <v>0.56310988517620597</v>
      </c>
    </row>
    <row r="543" spans="1:3" x14ac:dyDescent="0.2">
      <c r="A543" s="15" t="s">
        <v>1107</v>
      </c>
      <c r="B543" s="15" t="s">
        <v>1110</v>
      </c>
      <c r="C543">
        <v>0.75454615170574701</v>
      </c>
    </row>
    <row r="544" spans="1:3" x14ac:dyDescent="0.2">
      <c r="A544" s="15" t="s">
        <v>1107</v>
      </c>
      <c r="B544" s="15" t="s">
        <v>1110</v>
      </c>
      <c r="C544">
        <v>-0.68365632347033001</v>
      </c>
    </row>
    <row r="545" spans="1:3" x14ac:dyDescent="0.2">
      <c r="A545" s="15" t="s">
        <v>1107</v>
      </c>
      <c r="B545" s="15" t="s">
        <v>1110</v>
      </c>
      <c r="C545">
        <v>0.70827040142450404</v>
      </c>
    </row>
    <row r="546" spans="1:3" x14ac:dyDescent="0.2">
      <c r="A546" s="15" t="s">
        <v>1107</v>
      </c>
      <c r="B546" s="15" t="s">
        <v>1110</v>
      </c>
      <c r="C546">
        <v>-0.39339943781459802</v>
      </c>
    </row>
    <row r="547" spans="1:3" x14ac:dyDescent="0.2">
      <c r="A547" s="15" t="s">
        <v>1107</v>
      </c>
      <c r="B547" s="15" t="s">
        <v>1110</v>
      </c>
      <c r="C547">
        <v>0.30278493189032202</v>
      </c>
    </row>
    <row r="548" spans="1:3" x14ac:dyDescent="0.2">
      <c r="A548" s="15" t="s">
        <v>1107</v>
      </c>
      <c r="B548" s="15" t="s">
        <v>1110</v>
      </c>
      <c r="C548">
        <v>0.23526123112625699</v>
      </c>
    </row>
    <row r="549" spans="1:3" x14ac:dyDescent="0.2">
      <c r="A549" s="15" t="s">
        <v>1107</v>
      </c>
      <c r="B549" s="15" t="s">
        <v>1110</v>
      </c>
      <c r="C549">
        <v>-0.12971808356709</v>
      </c>
    </row>
    <row r="550" spans="1:3" x14ac:dyDescent="0.2">
      <c r="A550" s="15" t="s">
        <v>1107</v>
      </c>
      <c r="B550" s="15" t="s">
        <v>1110</v>
      </c>
      <c r="C550">
        <v>-0.28964312626099098</v>
      </c>
    </row>
    <row r="551" spans="1:3" x14ac:dyDescent="0.2">
      <c r="A551" s="15" t="s">
        <v>1107</v>
      </c>
      <c r="B551" s="15" t="s">
        <v>1110</v>
      </c>
      <c r="C551">
        <v>-0.96043174813134802</v>
      </c>
    </row>
    <row r="552" spans="1:3" x14ac:dyDescent="0.2">
      <c r="A552" s="15" t="s">
        <v>1107</v>
      </c>
      <c r="B552" s="15" t="s">
        <v>1110</v>
      </c>
      <c r="C552">
        <v>-7.5659713276618801E-2</v>
      </c>
    </row>
    <row r="553" spans="1:3" x14ac:dyDescent="0.2">
      <c r="A553" s="15" t="s">
        <v>1107</v>
      </c>
      <c r="B553" s="15" t="s">
        <v>1110</v>
      </c>
      <c r="C553">
        <v>-1.0468320271667699</v>
      </c>
    </row>
    <row r="554" spans="1:3" x14ac:dyDescent="0.2">
      <c r="A554" s="15" t="s">
        <v>1107</v>
      </c>
      <c r="B554" s="15" t="s">
        <v>1110</v>
      </c>
      <c r="C554">
        <v>-0.60019647042486601</v>
      </c>
    </row>
    <row r="555" spans="1:3" x14ac:dyDescent="0.2">
      <c r="A555" s="15" t="s">
        <v>1107</v>
      </c>
      <c r="B555" s="15" t="s">
        <v>1110</v>
      </c>
      <c r="C555">
        <v>-0.94457300108690101</v>
      </c>
    </row>
    <row r="556" spans="1:3" x14ac:dyDescent="0.2">
      <c r="A556" s="15" t="s">
        <v>1107</v>
      </c>
      <c r="B556" s="15" t="s">
        <v>1110</v>
      </c>
      <c r="C556">
        <v>0.313194584091535</v>
      </c>
    </row>
    <row r="557" spans="1:3" x14ac:dyDescent="0.2">
      <c r="A557" s="15" t="s">
        <v>1107</v>
      </c>
      <c r="B557" s="15" t="s">
        <v>1110</v>
      </c>
      <c r="C557">
        <v>-0.14349355935655</v>
      </c>
    </row>
    <row r="558" spans="1:3" x14ac:dyDescent="0.2">
      <c r="A558" s="15" t="s">
        <v>1107</v>
      </c>
      <c r="B558" s="15" t="s">
        <v>1110</v>
      </c>
      <c r="C558">
        <v>0.74447717069442199</v>
      </c>
    </row>
    <row r="559" spans="1:3" x14ac:dyDescent="0.2">
      <c r="A559" s="15" t="s">
        <v>1107</v>
      </c>
      <c r="B559" s="15" t="s">
        <v>1110</v>
      </c>
      <c r="C559">
        <v>0.145588095086785</v>
      </c>
    </row>
    <row r="560" spans="1:3" x14ac:dyDescent="0.2">
      <c r="A560" s="15" t="s">
        <v>1107</v>
      </c>
      <c r="B560" s="15" t="s">
        <v>1110</v>
      </c>
      <c r="C560">
        <v>0.30494593749751098</v>
      </c>
    </row>
    <row r="561" spans="1:3" x14ac:dyDescent="0.2">
      <c r="A561" s="15" t="s">
        <v>1107</v>
      </c>
      <c r="B561" s="15" t="s">
        <v>1110</v>
      </c>
      <c r="C561">
        <v>0.150199396079088</v>
      </c>
    </row>
    <row r="562" spans="1:3" x14ac:dyDescent="0.2">
      <c r="A562" s="15" t="s">
        <v>1107</v>
      </c>
      <c r="B562" s="15" t="s">
        <v>1110</v>
      </c>
      <c r="C562">
        <v>0.55342331341495998</v>
      </c>
    </row>
    <row r="563" spans="1:3" x14ac:dyDescent="0.2">
      <c r="A563" s="15" t="s">
        <v>1107</v>
      </c>
      <c r="B563" s="15" t="s">
        <v>1110</v>
      </c>
      <c r="C563">
        <v>0.86703773733797096</v>
      </c>
    </row>
    <row r="564" spans="1:3" x14ac:dyDescent="0.2">
      <c r="A564" s="15" t="s">
        <v>1107</v>
      </c>
      <c r="B564" s="15" t="s">
        <v>1110</v>
      </c>
      <c r="C564">
        <v>0.611252603766546</v>
      </c>
    </row>
    <row r="565" spans="1:3" x14ac:dyDescent="0.2">
      <c r="A565" s="15" t="s">
        <v>1107</v>
      </c>
      <c r="B565" s="15" t="s">
        <v>1110</v>
      </c>
      <c r="C565">
        <v>-2.2981085153194799E-2</v>
      </c>
    </row>
    <row r="566" spans="1:3" x14ac:dyDescent="0.2">
      <c r="A566" s="15" t="s">
        <v>1107</v>
      </c>
      <c r="B566" s="15" t="s">
        <v>1110</v>
      </c>
      <c r="C566">
        <v>1.3204252327266E-2</v>
      </c>
    </row>
    <row r="567" spans="1:3" x14ac:dyDescent="0.2">
      <c r="A567" s="15" t="s">
        <v>1107</v>
      </c>
      <c r="B567" s="15" t="s">
        <v>1110</v>
      </c>
      <c r="C567">
        <v>0.236206176485108</v>
      </c>
    </row>
    <row r="568" spans="1:3" x14ac:dyDescent="0.2">
      <c r="A568" s="15" t="s">
        <v>1107</v>
      </c>
      <c r="B568" s="15" t="s">
        <v>1110</v>
      </c>
      <c r="C568">
        <v>-0.52058133385317296</v>
      </c>
    </row>
    <row r="569" spans="1:3" x14ac:dyDescent="0.2">
      <c r="A569" s="15" t="s">
        <v>1107</v>
      </c>
      <c r="B569" s="15" t="s">
        <v>1110</v>
      </c>
      <c r="C569">
        <v>-1.68556024667549</v>
      </c>
    </row>
    <row r="570" spans="1:3" x14ac:dyDescent="0.2">
      <c r="A570" s="15" t="s">
        <v>1107</v>
      </c>
      <c r="B570" s="15" t="s">
        <v>1112</v>
      </c>
      <c r="C570">
        <v>0.84212021071292398</v>
      </c>
    </row>
    <row r="571" spans="1:3" x14ac:dyDescent="0.2">
      <c r="A571" s="15" t="s">
        <v>1107</v>
      </c>
      <c r="B571" s="15" t="s">
        <v>1112</v>
      </c>
      <c r="C571">
        <v>0.93990580675869895</v>
      </c>
    </row>
    <row r="572" spans="1:3" x14ac:dyDescent="0.2">
      <c r="A572" s="15" t="s">
        <v>1107</v>
      </c>
      <c r="B572" s="15" t="s">
        <v>1112</v>
      </c>
      <c r="C572">
        <v>0.65094989638763601</v>
      </c>
    </row>
    <row r="573" spans="1:3" x14ac:dyDescent="0.2">
      <c r="A573" s="15" t="s">
        <v>1107</v>
      </c>
      <c r="B573" s="15" t="s">
        <v>1112</v>
      </c>
      <c r="C573">
        <v>0.83595129733468798</v>
      </c>
    </row>
    <row r="574" spans="1:3" x14ac:dyDescent="0.2">
      <c r="A574" s="15" t="s">
        <v>1107</v>
      </c>
      <c r="B574" s="15" t="s">
        <v>1112</v>
      </c>
      <c r="C574">
        <v>0.92317115991763699</v>
      </c>
    </row>
    <row r="575" spans="1:3" x14ac:dyDescent="0.2">
      <c r="A575" s="15" t="s">
        <v>1107</v>
      </c>
      <c r="B575" s="15" t="s">
        <v>1112</v>
      </c>
      <c r="C575">
        <v>0.75225612438196898</v>
      </c>
    </row>
    <row r="576" spans="1:3" x14ac:dyDescent="0.2">
      <c r="A576" s="15" t="s">
        <v>1107</v>
      </c>
      <c r="B576" s="15" t="s">
        <v>1112</v>
      </c>
      <c r="C576">
        <v>0.81719493208377103</v>
      </c>
    </row>
    <row r="577" spans="1:3" x14ac:dyDescent="0.2">
      <c r="A577" s="15" t="s">
        <v>1107</v>
      </c>
      <c r="B577" s="15" t="s">
        <v>1112</v>
      </c>
      <c r="C577">
        <v>0.92204824677497099</v>
      </c>
    </row>
    <row r="578" spans="1:3" x14ac:dyDescent="0.2">
      <c r="A578" s="15" t="s">
        <v>1107</v>
      </c>
      <c r="B578" s="15" t="s">
        <v>1112</v>
      </c>
      <c r="C578">
        <v>0.90975433104488501</v>
      </c>
    </row>
    <row r="579" spans="1:3" x14ac:dyDescent="0.2">
      <c r="A579" s="15" t="s">
        <v>1107</v>
      </c>
      <c r="B579" s="15" t="s">
        <v>1112</v>
      </c>
      <c r="C579">
        <v>0.71474079317292105</v>
      </c>
    </row>
    <row r="580" spans="1:3" x14ac:dyDescent="0.2">
      <c r="A580" s="15" t="s">
        <v>1107</v>
      </c>
      <c r="B580" s="15" t="s">
        <v>1112</v>
      </c>
      <c r="C580">
        <v>0.80689125057020705</v>
      </c>
    </row>
    <row r="581" spans="1:3" x14ac:dyDescent="0.2">
      <c r="A581" s="15" t="s">
        <v>1107</v>
      </c>
      <c r="B581" s="15" t="s">
        <v>1112</v>
      </c>
      <c r="C581">
        <v>0.84102945016036901</v>
      </c>
    </row>
    <row r="582" spans="1:3" x14ac:dyDescent="0.2">
      <c r="A582" s="15" t="s">
        <v>1107</v>
      </c>
      <c r="B582" s="15" t="s">
        <v>1112</v>
      </c>
      <c r="C582">
        <v>0.95806155992754805</v>
      </c>
    </row>
    <row r="583" spans="1:3" x14ac:dyDescent="0.2">
      <c r="A583" s="15" t="s">
        <v>1107</v>
      </c>
      <c r="B583" s="15" t="s">
        <v>1112</v>
      </c>
      <c r="C583">
        <v>0.80556182809652699</v>
      </c>
    </row>
    <row r="584" spans="1:3" x14ac:dyDescent="0.2">
      <c r="A584" s="15" t="s">
        <v>1107</v>
      </c>
      <c r="B584" s="15" t="s">
        <v>1112</v>
      </c>
      <c r="C584">
        <v>0.66002354290687604</v>
      </c>
    </row>
    <row r="585" spans="1:3" x14ac:dyDescent="0.2">
      <c r="A585" s="15" t="s">
        <v>1107</v>
      </c>
      <c r="B585" s="15" t="s">
        <v>1112</v>
      </c>
      <c r="C585">
        <v>0.67998006776114395</v>
      </c>
    </row>
    <row r="586" spans="1:3" x14ac:dyDescent="0.2">
      <c r="A586" s="15" t="s">
        <v>1107</v>
      </c>
      <c r="B586" s="15" t="s">
        <v>1112</v>
      </c>
      <c r="C586">
        <v>0.72551490522418904</v>
      </c>
    </row>
    <row r="587" spans="1:3" x14ac:dyDescent="0.2">
      <c r="A587" s="15" t="s">
        <v>1107</v>
      </c>
      <c r="B587" s="15" t="s">
        <v>1112</v>
      </c>
      <c r="C587">
        <v>0.96316782047635896</v>
      </c>
    </row>
    <row r="588" spans="1:3" x14ac:dyDescent="0.2">
      <c r="A588" s="15" t="s">
        <v>1107</v>
      </c>
      <c r="B588" s="15" t="s">
        <v>1112</v>
      </c>
      <c r="C588">
        <v>0.85357272991912703</v>
      </c>
    </row>
    <row r="589" spans="1:3" x14ac:dyDescent="0.2">
      <c r="A589" s="15" t="s">
        <v>1107</v>
      </c>
      <c r="B589" s="15" t="s">
        <v>1112</v>
      </c>
      <c r="C589">
        <v>0.84680914375092597</v>
      </c>
    </row>
    <row r="590" spans="1:3" x14ac:dyDescent="0.2">
      <c r="A590" s="15" t="s">
        <v>1107</v>
      </c>
      <c r="B590" s="15" t="s">
        <v>1112</v>
      </c>
      <c r="C590">
        <v>0.74757111935143905</v>
      </c>
    </row>
    <row r="591" spans="1:3" x14ac:dyDescent="0.2">
      <c r="A591" s="15" t="s">
        <v>1107</v>
      </c>
      <c r="B591" s="15" t="s">
        <v>1112</v>
      </c>
      <c r="C591">
        <v>0.65832837282426804</v>
      </c>
    </row>
    <row r="592" spans="1:3" x14ac:dyDescent="0.2">
      <c r="A592" s="15" t="s">
        <v>1107</v>
      </c>
      <c r="B592" s="15" t="s">
        <v>1112</v>
      </c>
      <c r="C592">
        <v>0.76767972343870705</v>
      </c>
    </row>
    <row r="593" spans="1:3" x14ac:dyDescent="0.2">
      <c r="A593" s="15" t="s">
        <v>1107</v>
      </c>
      <c r="B593" s="15" t="s">
        <v>1112</v>
      </c>
      <c r="C593">
        <v>0.83210889010393896</v>
      </c>
    </row>
    <row r="594" spans="1:3" x14ac:dyDescent="0.2">
      <c r="A594" s="15" t="s">
        <v>1107</v>
      </c>
      <c r="B594" s="15" t="s">
        <v>1112</v>
      </c>
      <c r="C594">
        <v>0.81804975324963802</v>
      </c>
    </row>
    <row r="595" spans="1:3" x14ac:dyDescent="0.2">
      <c r="A595" s="15" t="s">
        <v>1107</v>
      </c>
      <c r="B595" s="15" t="s">
        <v>1112</v>
      </c>
      <c r="C595">
        <v>0.80604651488856804</v>
      </c>
    </row>
    <row r="596" spans="1:3" x14ac:dyDescent="0.2">
      <c r="A596" s="15" t="s">
        <v>1107</v>
      </c>
      <c r="B596" s="15" t="s">
        <v>1112</v>
      </c>
      <c r="C596">
        <v>0.87047004647943504</v>
      </c>
    </row>
    <row r="597" spans="1:3" x14ac:dyDescent="0.2">
      <c r="A597" s="15" t="s">
        <v>1107</v>
      </c>
      <c r="B597" s="15" t="s">
        <v>1112</v>
      </c>
      <c r="C597">
        <v>0.76943327762796299</v>
      </c>
    </row>
    <row r="598" spans="1:3" x14ac:dyDescent="0.2">
      <c r="A598" s="15" t="s">
        <v>1107</v>
      </c>
      <c r="B598" s="15" t="s">
        <v>1112</v>
      </c>
      <c r="C598">
        <v>0.97807655137946004</v>
      </c>
    </row>
    <row r="599" spans="1:3" x14ac:dyDescent="0.2">
      <c r="A599" s="15" t="s">
        <v>1107</v>
      </c>
      <c r="B599" s="15" t="s">
        <v>1112</v>
      </c>
      <c r="C599">
        <v>0.96585063374728897</v>
      </c>
    </row>
    <row r="600" spans="1:3" x14ac:dyDescent="0.2">
      <c r="A600" s="15" t="s">
        <v>1107</v>
      </c>
      <c r="B600" s="15" t="s">
        <v>1112</v>
      </c>
      <c r="C600">
        <v>0.95940922644145998</v>
      </c>
    </row>
    <row r="601" spans="1:3" x14ac:dyDescent="0.2">
      <c r="A601" s="15" t="s">
        <v>1107</v>
      </c>
      <c r="B601" s="15" t="s">
        <v>1112</v>
      </c>
      <c r="C601">
        <v>0.92717550421973105</v>
      </c>
    </row>
    <row r="602" spans="1:3" x14ac:dyDescent="0.2">
      <c r="A602" s="15" t="s">
        <v>1107</v>
      </c>
      <c r="B602" s="15" t="s">
        <v>1112</v>
      </c>
      <c r="C602">
        <v>0.69461693605687203</v>
      </c>
    </row>
    <row r="603" spans="1:3" x14ac:dyDescent="0.2">
      <c r="A603" s="15" t="s">
        <v>1107</v>
      </c>
      <c r="B603" s="15" t="s">
        <v>1112</v>
      </c>
      <c r="C603">
        <v>0.76627104945646396</v>
      </c>
    </row>
    <row r="604" spans="1:3" x14ac:dyDescent="0.2">
      <c r="A604" s="15" t="s">
        <v>1107</v>
      </c>
      <c r="B604" s="15" t="s">
        <v>1112</v>
      </c>
      <c r="C604">
        <v>0.85367920326970104</v>
      </c>
    </row>
    <row r="605" spans="1:3" x14ac:dyDescent="0.2">
      <c r="A605" s="15" t="s">
        <v>1107</v>
      </c>
      <c r="B605" s="15" t="s">
        <v>1112</v>
      </c>
      <c r="C605">
        <v>0.81359665241049794</v>
      </c>
    </row>
    <row r="606" spans="1:3" x14ac:dyDescent="0.2">
      <c r="A606" s="15" t="s">
        <v>1107</v>
      </c>
      <c r="B606" s="15" t="s">
        <v>1112</v>
      </c>
      <c r="C606">
        <v>0.62731155159417795</v>
      </c>
    </row>
    <row r="607" spans="1:3" x14ac:dyDescent="0.2">
      <c r="A607" s="15" t="s">
        <v>1107</v>
      </c>
      <c r="B607" s="15" t="s">
        <v>1112</v>
      </c>
      <c r="C607">
        <v>0.81456569869546702</v>
      </c>
    </row>
    <row r="608" spans="1:3" x14ac:dyDescent="0.2">
      <c r="A608" s="15" t="s">
        <v>1107</v>
      </c>
      <c r="B608" s="15" t="s">
        <v>1112</v>
      </c>
      <c r="C608">
        <v>0.87116833326969501</v>
      </c>
    </row>
    <row r="609" spans="1:3" x14ac:dyDescent="0.2">
      <c r="A609" s="15" t="s">
        <v>1107</v>
      </c>
      <c r="B609" s="15" t="s">
        <v>1112</v>
      </c>
      <c r="C609">
        <v>0.88685026835690395</v>
      </c>
    </row>
    <row r="610" spans="1:3" x14ac:dyDescent="0.2">
      <c r="A610" s="15" t="s">
        <v>1107</v>
      </c>
      <c r="B610" s="15" t="s">
        <v>1112</v>
      </c>
      <c r="C610">
        <v>0.68203956591254999</v>
      </c>
    </row>
    <row r="611" spans="1:3" x14ac:dyDescent="0.2">
      <c r="A611" s="15" t="s">
        <v>1107</v>
      </c>
      <c r="B611" s="15" t="s">
        <v>1112</v>
      </c>
      <c r="C611">
        <v>0.80689083662927796</v>
      </c>
    </row>
    <row r="612" spans="1:3" x14ac:dyDescent="0.2">
      <c r="A612" s="15" t="s">
        <v>1107</v>
      </c>
      <c r="B612" s="15" t="s">
        <v>1112</v>
      </c>
      <c r="C612">
        <v>0.84218555612980905</v>
      </c>
    </row>
    <row r="613" spans="1:3" x14ac:dyDescent="0.2">
      <c r="A613" s="15" t="s">
        <v>1107</v>
      </c>
      <c r="B613" s="15" t="s">
        <v>1112</v>
      </c>
      <c r="C613">
        <v>0.96065876651527704</v>
      </c>
    </row>
    <row r="614" spans="1:3" x14ac:dyDescent="0.2">
      <c r="A614" s="15" t="s">
        <v>1107</v>
      </c>
      <c r="B614" s="15" t="s">
        <v>1112</v>
      </c>
      <c r="C614">
        <v>0.79315845980185695</v>
      </c>
    </row>
    <row r="615" spans="1:3" x14ac:dyDescent="0.2">
      <c r="A615" s="15" t="s">
        <v>1107</v>
      </c>
      <c r="B615" s="15" t="s">
        <v>1112</v>
      </c>
      <c r="C615">
        <v>0.66052470494715598</v>
      </c>
    </row>
    <row r="616" spans="1:3" x14ac:dyDescent="0.2">
      <c r="A616" s="15" t="s">
        <v>1107</v>
      </c>
      <c r="B616" s="15" t="s">
        <v>1112</v>
      </c>
      <c r="C616">
        <v>0.67787914572755703</v>
      </c>
    </row>
    <row r="617" spans="1:3" x14ac:dyDescent="0.2">
      <c r="A617" s="15" t="s">
        <v>1107</v>
      </c>
      <c r="B617" s="15" t="s">
        <v>1112</v>
      </c>
      <c r="C617">
        <v>0.72606140371228001</v>
      </c>
    </row>
    <row r="618" spans="1:3" x14ac:dyDescent="0.2">
      <c r="A618" s="15" t="s">
        <v>1107</v>
      </c>
      <c r="B618" s="15" t="s">
        <v>1112</v>
      </c>
      <c r="C618">
        <v>0.97029772809177095</v>
      </c>
    </row>
    <row r="619" spans="1:3" x14ac:dyDescent="0.2">
      <c r="A619" s="15" t="s">
        <v>1107</v>
      </c>
      <c r="B619" s="15" t="s">
        <v>1112</v>
      </c>
      <c r="C619">
        <v>0.85744533944852097</v>
      </c>
    </row>
    <row r="620" spans="1:3" x14ac:dyDescent="0.2">
      <c r="A620" s="15" t="s">
        <v>1107</v>
      </c>
      <c r="B620" s="15" t="s">
        <v>1112</v>
      </c>
      <c r="C620">
        <v>0.81504989450541498</v>
      </c>
    </row>
    <row r="621" spans="1:3" x14ac:dyDescent="0.2">
      <c r="A621" s="15" t="s">
        <v>1107</v>
      </c>
      <c r="B621" s="15" t="s">
        <v>1112</v>
      </c>
      <c r="C621">
        <v>0.74756999763335197</v>
      </c>
    </row>
    <row r="622" spans="1:3" x14ac:dyDescent="0.2">
      <c r="A622" s="15" t="s">
        <v>1107</v>
      </c>
      <c r="B622" s="15" t="s">
        <v>1112</v>
      </c>
      <c r="C622">
        <v>0.65832897022830905</v>
      </c>
    </row>
    <row r="623" spans="1:3" x14ac:dyDescent="0.2">
      <c r="A623" s="15" t="s">
        <v>1107</v>
      </c>
      <c r="B623" s="15" t="s">
        <v>1112</v>
      </c>
      <c r="C623">
        <v>0.76788644300553499</v>
      </c>
    </row>
    <row r="624" spans="1:3" x14ac:dyDescent="0.2">
      <c r="A624" s="15" t="s">
        <v>1107</v>
      </c>
      <c r="B624" s="15" t="s">
        <v>1112</v>
      </c>
      <c r="C624">
        <v>0.77426182026694002</v>
      </c>
    </row>
    <row r="625" spans="1:3" x14ac:dyDescent="0.2">
      <c r="A625" s="15" t="s">
        <v>1107</v>
      </c>
      <c r="B625" s="15" t="s">
        <v>1112</v>
      </c>
      <c r="C625">
        <v>0.87991605687038799</v>
      </c>
    </row>
    <row r="626" spans="1:3" x14ac:dyDescent="0.2">
      <c r="A626" s="15" t="s">
        <v>1107</v>
      </c>
      <c r="B626" s="15" t="s">
        <v>1112</v>
      </c>
      <c r="C626">
        <v>0.65672405170610904</v>
      </c>
    </row>
    <row r="627" spans="1:3" x14ac:dyDescent="0.2">
      <c r="A627" s="15" t="s">
        <v>1107</v>
      </c>
      <c r="B627" s="15" t="s">
        <v>1112</v>
      </c>
      <c r="C627">
        <v>0.88191981284223198</v>
      </c>
    </row>
    <row r="628" spans="1:3" x14ac:dyDescent="0.2">
      <c r="A628" s="15" t="s">
        <v>1107</v>
      </c>
      <c r="B628" s="15" t="s">
        <v>1112</v>
      </c>
      <c r="C628">
        <v>0.84070490218858696</v>
      </c>
    </row>
    <row r="629" spans="1:3" x14ac:dyDescent="0.2">
      <c r="A629" s="15" t="s">
        <v>1107</v>
      </c>
      <c r="B629" s="15" t="s">
        <v>1112</v>
      </c>
      <c r="C629">
        <v>0.92433666655568503</v>
      </c>
    </row>
    <row r="630" spans="1:3" x14ac:dyDescent="0.2">
      <c r="A630" s="15" t="s">
        <v>1107</v>
      </c>
      <c r="B630" s="15" t="s">
        <v>1112</v>
      </c>
      <c r="C630">
        <v>0.62240492116846302</v>
      </c>
    </row>
    <row r="631" spans="1:3" x14ac:dyDescent="0.2">
      <c r="A631" s="15" t="s">
        <v>1107</v>
      </c>
      <c r="B631" s="15" t="s">
        <v>1112</v>
      </c>
      <c r="C631">
        <v>0.80354748145296795</v>
      </c>
    </row>
    <row r="632" spans="1:3" x14ac:dyDescent="0.2">
      <c r="A632" s="15" t="s">
        <v>1107</v>
      </c>
      <c r="B632" s="15" t="s">
        <v>1112</v>
      </c>
      <c r="C632">
        <v>0.87644964574162998</v>
      </c>
    </row>
    <row r="633" spans="1:3" x14ac:dyDescent="0.2">
      <c r="A633" s="15" t="s">
        <v>1107</v>
      </c>
      <c r="B633" s="15" t="s">
        <v>1112</v>
      </c>
      <c r="C633">
        <v>0.78547878225485901</v>
      </c>
    </row>
    <row r="634" spans="1:3" x14ac:dyDescent="0.2">
      <c r="A634" s="15" t="s">
        <v>1107</v>
      </c>
      <c r="B634" s="15" t="s">
        <v>1112</v>
      </c>
      <c r="C634">
        <v>0.79604392348194997</v>
      </c>
    </row>
    <row r="635" spans="1:3" x14ac:dyDescent="0.2">
      <c r="A635" s="15" t="s">
        <v>1107</v>
      </c>
      <c r="B635" s="15" t="s">
        <v>1112</v>
      </c>
      <c r="C635">
        <v>0.90779710986905604</v>
      </c>
    </row>
    <row r="636" spans="1:3" x14ac:dyDescent="0.2">
      <c r="A636" s="15" t="s">
        <v>1107</v>
      </c>
      <c r="B636" s="15" t="s">
        <v>1112</v>
      </c>
      <c r="C636">
        <v>0.89343177485088698</v>
      </c>
    </row>
    <row r="637" spans="1:3" x14ac:dyDescent="0.2">
      <c r="A637" s="15" t="s">
        <v>1107</v>
      </c>
      <c r="B637" s="15" t="s">
        <v>1112</v>
      </c>
      <c r="C637">
        <v>0.74166862099603204</v>
      </c>
    </row>
    <row r="638" spans="1:3" x14ac:dyDescent="0.2">
      <c r="A638" s="15" t="s">
        <v>1107</v>
      </c>
      <c r="B638" s="15" t="s">
        <v>1112</v>
      </c>
      <c r="C638">
        <v>0.78267313369332803</v>
      </c>
    </row>
    <row r="639" spans="1:3" x14ac:dyDescent="0.2">
      <c r="A639" s="15" t="s">
        <v>1107</v>
      </c>
      <c r="B639" s="15" t="s">
        <v>1112</v>
      </c>
      <c r="C639">
        <v>0.81879129793514105</v>
      </c>
    </row>
    <row r="640" spans="1:3" x14ac:dyDescent="0.2">
      <c r="A640" s="15" t="s">
        <v>1107</v>
      </c>
      <c r="B640" s="15" t="s">
        <v>1112</v>
      </c>
      <c r="C640">
        <v>0.94087355484343704</v>
      </c>
    </row>
    <row r="641" spans="1:3" x14ac:dyDescent="0.2">
      <c r="A641" s="15" t="s">
        <v>1107</v>
      </c>
      <c r="B641" s="15" t="s">
        <v>1112</v>
      </c>
      <c r="C641">
        <v>0.80229017892270904</v>
      </c>
    </row>
    <row r="642" spans="1:3" x14ac:dyDescent="0.2">
      <c r="A642" s="15" t="s">
        <v>1107</v>
      </c>
      <c r="B642" s="15" t="s">
        <v>1112</v>
      </c>
      <c r="C642">
        <v>0.680295353672978</v>
      </c>
    </row>
    <row r="643" spans="1:3" x14ac:dyDescent="0.2">
      <c r="A643" s="15" t="s">
        <v>1107</v>
      </c>
      <c r="B643" s="15" t="s">
        <v>1112</v>
      </c>
      <c r="C643">
        <v>0.63733847541654998</v>
      </c>
    </row>
    <row r="644" spans="1:3" x14ac:dyDescent="0.2">
      <c r="A644" s="15" t="s">
        <v>1107</v>
      </c>
      <c r="B644" s="15" t="s">
        <v>1112</v>
      </c>
      <c r="C644">
        <v>0.75884840812906296</v>
      </c>
    </row>
    <row r="645" spans="1:3" x14ac:dyDescent="0.2">
      <c r="A645" s="15" t="s">
        <v>1107</v>
      </c>
      <c r="B645" s="15" t="s">
        <v>1112</v>
      </c>
      <c r="C645">
        <v>0.96007844330917602</v>
      </c>
    </row>
    <row r="646" spans="1:3" x14ac:dyDescent="0.2">
      <c r="A646" s="15" t="s">
        <v>1107</v>
      </c>
      <c r="B646" s="15" t="s">
        <v>1112</v>
      </c>
      <c r="C646">
        <v>0.85181836811546197</v>
      </c>
    </row>
    <row r="647" spans="1:3" x14ac:dyDescent="0.2">
      <c r="A647" s="15" t="s">
        <v>1107</v>
      </c>
      <c r="B647" s="15" t="s">
        <v>1112</v>
      </c>
      <c r="C647">
        <v>0.838038939665945</v>
      </c>
    </row>
    <row r="648" spans="1:3" x14ac:dyDescent="0.2">
      <c r="A648" s="15" t="s">
        <v>1107</v>
      </c>
      <c r="B648" s="15" t="s">
        <v>1112</v>
      </c>
      <c r="C648">
        <v>0.73642313510573898</v>
      </c>
    </row>
    <row r="649" spans="1:3" x14ac:dyDescent="0.2">
      <c r="A649" s="15" t="s">
        <v>1107</v>
      </c>
      <c r="B649" s="15" t="s">
        <v>1112</v>
      </c>
      <c r="C649">
        <v>0.65707306665904996</v>
      </c>
    </row>
    <row r="650" spans="1:3" x14ac:dyDescent="0.2">
      <c r="A650" s="15" t="s">
        <v>1107</v>
      </c>
      <c r="B650" s="15" t="s">
        <v>1112</v>
      </c>
      <c r="C650">
        <v>0.77981282169320298</v>
      </c>
    </row>
    <row r="651" spans="1:3" x14ac:dyDescent="0.2">
      <c r="A651" s="15" t="s">
        <v>1107</v>
      </c>
      <c r="B651" s="15" t="s">
        <v>1112</v>
      </c>
      <c r="C651">
        <v>0.84591394657166397</v>
      </c>
    </row>
    <row r="652" spans="1:3" x14ac:dyDescent="0.2">
      <c r="A652" s="15" t="s">
        <v>1107</v>
      </c>
      <c r="B652" s="15" t="s">
        <v>1112</v>
      </c>
      <c r="C652">
        <v>0.84943330710951104</v>
      </c>
    </row>
    <row r="653" spans="1:3" x14ac:dyDescent="0.2">
      <c r="A653" s="15" t="s">
        <v>1107</v>
      </c>
      <c r="B653" s="15" t="s">
        <v>1112</v>
      </c>
      <c r="C653">
        <v>0.82370601327662296</v>
      </c>
    </row>
    <row r="654" spans="1:3" x14ac:dyDescent="0.2">
      <c r="A654" s="15" t="s">
        <v>1107</v>
      </c>
      <c r="B654" s="15" t="s">
        <v>1112</v>
      </c>
      <c r="C654">
        <v>0.83798592102540603</v>
      </c>
    </row>
    <row r="655" spans="1:3" x14ac:dyDescent="0.2">
      <c r="A655" s="15" t="s">
        <v>1107</v>
      </c>
      <c r="B655" s="15" t="s">
        <v>1112</v>
      </c>
      <c r="C655">
        <v>0.68927769709727105</v>
      </c>
    </row>
    <row r="656" spans="1:3" x14ac:dyDescent="0.2">
      <c r="A656" s="15" t="s">
        <v>1107</v>
      </c>
      <c r="B656" s="15" t="s">
        <v>1112</v>
      </c>
      <c r="C656">
        <v>0.97331367606430796</v>
      </c>
    </row>
    <row r="657" spans="1:3" x14ac:dyDescent="0.2">
      <c r="A657" s="15" t="s">
        <v>1107</v>
      </c>
      <c r="B657" s="15" t="s">
        <v>1112</v>
      </c>
      <c r="C657">
        <v>0.93722566827042897</v>
      </c>
    </row>
    <row r="658" spans="1:3" x14ac:dyDescent="0.2">
      <c r="A658" s="15" t="s">
        <v>1107</v>
      </c>
      <c r="B658" s="15" t="s">
        <v>1112</v>
      </c>
      <c r="C658">
        <v>0.92301809792318501</v>
      </c>
    </row>
    <row r="659" spans="1:3" x14ac:dyDescent="0.2">
      <c r="A659" s="15" t="s">
        <v>1107</v>
      </c>
      <c r="B659" s="15" t="s">
        <v>1112</v>
      </c>
      <c r="C659">
        <v>0.90957871110334299</v>
      </c>
    </row>
    <row r="660" spans="1:3" x14ac:dyDescent="0.2">
      <c r="A660" s="15" t="s">
        <v>1107</v>
      </c>
      <c r="B660" s="15" t="s">
        <v>1112</v>
      </c>
      <c r="C660">
        <v>0.70831035184353797</v>
      </c>
    </row>
    <row r="661" spans="1:3" x14ac:dyDescent="0.2">
      <c r="A661" s="15" t="s">
        <v>1107</v>
      </c>
      <c r="B661" s="15" t="s">
        <v>1112</v>
      </c>
      <c r="C661">
        <v>0.77688268723760801</v>
      </c>
    </row>
    <row r="662" spans="1:3" x14ac:dyDescent="0.2">
      <c r="A662" s="15" t="s">
        <v>1107</v>
      </c>
      <c r="B662" s="15" t="s">
        <v>1112</v>
      </c>
      <c r="C662">
        <v>0.89488356789327606</v>
      </c>
    </row>
    <row r="663" spans="1:3" x14ac:dyDescent="0.2">
      <c r="A663" s="15" t="s">
        <v>1107</v>
      </c>
      <c r="B663" s="15" t="s">
        <v>1112</v>
      </c>
      <c r="C663">
        <v>0.86469075536247697</v>
      </c>
    </row>
    <row r="664" spans="1:3" x14ac:dyDescent="0.2">
      <c r="A664" s="15" t="s">
        <v>1107</v>
      </c>
      <c r="B664" s="15" t="s">
        <v>1112</v>
      </c>
      <c r="C664">
        <v>0.60709592296938597</v>
      </c>
    </row>
    <row r="665" spans="1:3" x14ac:dyDescent="0.2">
      <c r="A665" s="15" t="s">
        <v>1107</v>
      </c>
      <c r="B665" s="15" t="s">
        <v>1112</v>
      </c>
      <c r="C665">
        <v>0.794397436196981</v>
      </c>
    </row>
    <row r="666" spans="1:3" x14ac:dyDescent="0.2">
      <c r="A666" s="15" t="s">
        <v>1107</v>
      </c>
      <c r="B666" s="15" t="s">
        <v>1112</v>
      </c>
      <c r="C666">
        <v>0.86377249555765601</v>
      </c>
    </row>
    <row r="667" spans="1:3" x14ac:dyDescent="0.2">
      <c r="A667" s="15" t="s">
        <v>1107</v>
      </c>
      <c r="B667" s="15" t="s">
        <v>1112</v>
      </c>
      <c r="C667">
        <v>0.88224545733354698</v>
      </c>
    </row>
    <row r="668" spans="1:3" x14ac:dyDescent="0.2">
      <c r="A668" s="15" t="s">
        <v>1107</v>
      </c>
      <c r="B668" s="15" t="s">
        <v>1112</v>
      </c>
      <c r="C668">
        <v>0.70126118512324098</v>
      </c>
    </row>
    <row r="669" spans="1:3" x14ac:dyDescent="0.2">
      <c r="A669" s="15" t="s">
        <v>1107</v>
      </c>
      <c r="B669" s="15" t="s">
        <v>1112</v>
      </c>
      <c r="C669">
        <v>0.81462843720325995</v>
      </c>
    </row>
    <row r="670" spans="1:3" x14ac:dyDescent="0.2">
      <c r="A670" s="15" t="s">
        <v>1107</v>
      </c>
      <c r="B670" s="15" t="s">
        <v>1112</v>
      </c>
      <c r="C670">
        <v>0.82501222500107496</v>
      </c>
    </row>
    <row r="671" spans="1:3" x14ac:dyDescent="0.2">
      <c r="A671" s="15" t="s">
        <v>1107</v>
      </c>
      <c r="B671" s="15" t="s">
        <v>1112</v>
      </c>
      <c r="C671">
        <v>0.95569859236252397</v>
      </c>
    </row>
    <row r="672" spans="1:3" x14ac:dyDescent="0.2">
      <c r="A672" s="15" t="s">
        <v>1107</v>
      </c>
      <c r="B672" s="15" t="s">
        <v>1112</v>
      </c>
      <c r="C672">
        <v>0.79902693423454596</v>
      </c>
    </row>
    <row r="673" spans="1:3" x14ac:dyDescent="0.2">
      <c r="A673" s="15" t="s">
        <v>1107</v>
      </c>
      <c r="B673" s="15" t="s">
        <v>1112</v>
      </c>
      <c r="C673">
        <v>0.66062974336075797</v>
      </c>
    </row>
    <row r="674" spans="1:3" x14ac:dyDescent="0.2">
      <c r="A674" s="15" t="s">
        <v>1107</v>
      </c>
      <c r="B674" s="15" t="s">
        <v>1112</v>
      </c>
      <c r="C674">
        <v>0.65982135519725205</v>
      </c>
    </row>
    <row r="675" spans="1:3" x14ac:dyDescent="0.2">
      <c r="A675" s="15" t="s">
        <v>1107</v>
      </c>
      <c r="B675" s="15" t="s">
        <v>1112</v>
      </c>
      <c r="C675">
        <v>0.69867192999354499</v>
      </c>
    </row>
    <row r="676" spans="1:3" x14ac:dyDescent="0.2">
      <c r="A676" s="15" t="s">
        <v>1107</v>
      </c>
      <c r="B676" s="15" t="s">
        <v>1112</v>
      </c>
      <c r="C676">
        <v>0.95741952504997396</v>
      </c>
    </row>
    <row r="677" spans="1:3" x14ac:dyDescent="0.2">
      <c r="A677" s="15" t="s">
        <v>1107</v>
      </c>
      <c r="B677" s="15" t="s">
        <v>1112</v>
      </c>
      <c r="C677">
        <v>0.88941470098031805</v>
      </c>
    </row>
    <row r="678" spans="1:3" x14ac:dyDescent="0.2">
      <c r="A678" s="15" t="s">
        <v>1107</v>
      </c>
      <c r="B678" s="15" t="s">
        <v>1112</v>
      </c>
      <c r="C678">
        <v>0.78881735246317997</v>
      </c>
    </row>
    <row r="679" spans="1:3" x14ac:dyDescent="0.2">
      <c r="A679" s="15" t="s">
        <v>1107</v>
      </c>
      <c r="B679" s="15" t="s">
        <v>1112</v>
      </c>
      <c r="C679">
        <v>0.75549840162420301</v>
      </c>
    </row>
    <row r="680" spans="1:3" x14ac:dyDescent="0.2">
      <c r="A680" s="15" t="s">
        <v>1107</v>
      </c>
      <c r="B680" s="15" t="s">
        <v>1112</v>
      </c>
      <c r="C680">
        <v>0.65626716990295297</v>
      </c>
    </row>
    <row r="681" spans="1:3" x14ac:dyDescent="0.2">
      <c r="A681" s="15" t="s">
        <v>1107</v>
      </c>
      <c r="B681" s="15" t="s">
        <v>1112</v>
      </c>
      <c r="C681">
        <v>0.81612103981092698</v>
      </c>
    </row>
    <row r="682" spans="1:3" x14ac:dyDescent="0.2">
      <c r="A682" s="15" t="s">
        <v>1107</v>
      </c>
      <c r="B682" s="15" t="s">
        <v>1112</v>
      </c>
      <c r="C682">
        <v>0.80757145605662395</v>
      </c>
    </row>
    <row r="683" spans="1:3" x14ac:dyDescent="0.2">
      <c r="A683" s="15" t="s">
        <v>1107</v>
      </c>
      <c r="B683" s="15" t="s">
        <v>1112</v>
      </c>
      <c r="C683">
        <v>0.82459270088663605</v>
      </c>
    </row>
    <row r="684" spans="1:3" x14ac:dyDescent="0.2">
      <c r="A684" s="15" t="s">
        <v>1107</v>
      </c>
      <c r="B684" s="15" t="s">
        <v>1112</v>
      </c>
      <c r="C684">
        <v>0.649210961852691</v>
      </c>
    </row>
    <row r="685" spans="1:3" x14ac:dyDescent="0.2">
      <c r="A685" s="15" t="s">
        <v>1107</v>
      </c>
      <c r="B685" s="15" t="s">
        <v>1112</v>
      </c>
      <c r="C685">
        <v>0.91871757817083599</v>
      </c>
    </row>
    <row r="686" spans="1:3" x14ac:dyDescent="0.2">
      <c r="A686" s="15" t="s">
        <v>1107</v>
      </c>
      <c r="B686" s="15" t="s">
        <v>1111</v>
      </c>
      <c r="C686">
        <v>0.93635485857819301</v>
      </c>
    </row>
    <row r="687" spans="1:3" x14ac:dyDescent="0.2">
      <c r="A687" s="15" t="s">
        <v>1107</v>
      </c>
      <c r="B687" s="15" t="s">
        <v>1111</v>
      </c>
      <c r="C687">
        <v>0.56378612488310398</v>
      </c>
    </row>
    <row r="688" spans="1:3" x14ac:dyDescent="0.2">
      <c r="A688" s="15" t="s">
        <v>1107</v>
      </c>
      <c r="B688" s="15" t="s">
        <v>1111</v>
      </c>
      <c r="C688">
        <v>0.73644112818822904</v>
      </c>
    </row>
    <row r="689" spans="1:3" x14ac:dyDescent="0.2">
      <c r="A689" s="15" t="s">
        <v>1107</v>
      </c>
      <c r="B689" s="15" t="s">
        <v>1111</v>
      </c>
      <c r="C689">
        <v>0.91209010223229603</v>
      </c>
    </row>
    <row r="690" spans="1:3" x14ac:dyDescent="0.2">
      <c r="A690" s="15" t="s">
        <v>1107</v>
      </c>
      <c r="B690" s="15" t="s">
        <v>1111</v>
      </c>
      <c r="C690">
        <v>0.84994522109289194</v>
      </c>
    </row>
    <row r="691" spans="1:3" x14ac:dyDescent="0.2">
      <c r="A691" s="15" t="s">
        <v>1107</v>
      </c>
      <c r="B691" s="15" t="s">
        <v>1111</v>
      </c>
      <c r="C691">
        <v>0.726752389105776</v>
      </c>
    </row>
    <row r="692" spans="1:3" x14ac:dyDescent="0.2">
      <c r="A692" s="15" t="s">
        <v>1107</v>
      </c>
      <c r="B692" s="15" t="s">
        <v>1111</v>
      </c>
      <c r="C692">
        <v>0.97089036881928903</v>
      </c>
    </row>
    <row r="693" spans="1:3" x14ac:dyDescent="0.2">
      <c r="A693" s="15" t="s">
        <v>1107</v>
      </c>
      <c r="B693" s="15" t="s">
        <v>1111</v>
      </c>
      <c r="C693">
        <v>0.97015583881417</v>
      </c>
    </row>
    <row r="694" spans="1:3" x14ac:dyDescent="0.2">
      <c r="A694" s="15" t="s">
        <v>1107</v>
      </c>
      <c r="B694" s="15" t="s">
        <v>1111</v>
      </c>
      <c r="C694">
        <v>0.961751348881414</v>
      </c>
    </row>
    <row r="695" spans="1:3" x14ac:dyDescent="0.2">
      <c r="A695" s="15" t="s">
        <v>1107</v>
      </c>
      <c r="B695" s="15" t="s">
        <v>1111</v>
      </c>
      <c r="C695">
        <v>0.61104821120439901</v>
      </c>
    </row>
    <row r="696" spans="1:3" x14ac:dyDescent="0.2">
      <c r="A696" s="15" t="s">
        <v>1107</v>
      </c>
      <c r="B696" s="15" t="s">
        <v>1111</v>
      </c>
      <c r="C696">
        <v>0.75777027231330096</v>
      </c>
    </row>
    <row r="697" spans="1:3" x14ac:dyDescent="0.2">
      <c r="A697" s="15" t="s">
        <v>1107</v>
      </c>
      <c r="B697" s="15" t="s">
        <v>1111</v>
      </c>
      <c r="C697">
        <v>0.54429078909514095</v>
      </c>
    </row>
    <row r="698" spans="1:3" x14ac:dyDescent="0.2">
      <c r="A698" s="15" t="s">
        <v>1107</v>
      </c>
      <c r="B698" s="15" t="s">
        <v>1111</v>
      </c>
      <c r="C698">
        <v>0.90512524943023598</v>
      </c>
    </row>
    <row r="699" spans="1:3" x14ac:dyDescent="0.2">
      <c r="A699" s="15" t="s">
        <v>1107</v>
      </c>
      <c r="B699" s="15" t="s">
        <v>1111</v>
      </c>
      <c r="C699">
        <v>0.73231770933910201</v>
      </c>
    </row>
    <row r="700" spans="1:3" x14ac:dyDescent="0.2">
      <c r="A700" s="15" t="s">
        <v>1107</v>
      </c>
      <c r="B700" s="15" t="s">
        <v>1111</v>
      </c>
      <c r="C700">
        <v>0.71893412329113004</v>
      </c>
    </row>
    <row r="701" spans="1:3" x14ac:dyDescent="0.2">
      <c r="A701" s="15" t="s">
        <v>1107</v>
      </c>
      <c r="B701" s="15" t="s">
        <v>1111</v>
      </c>
      <c r="C701">
        <v>0.79522809825366703</v>
      </c>
    </row>
    <row r="702" spans="1:3" x14ac:dyDescent="0.2">
      <c r="A702" s="15" t="s">
        <v>1107</v>
      </c>
      <c r="B702" s="15" t="s">
        <v>1111</v>
      </c>
      <c r="C702">
        <v>0.544567264835632</v>
      </c>
    </row>
    <row r="703" spans="1:3" x14ac:dyDescent="0.2">
      <c r="A703" s="15" t="s">
        <v>1107</v>
      </c>
      <c r="B703" s="15" t="s">
        <v>1111</v>
      </c>
      <c r="C703">
        <v>0.89717510249964505</v>
      </c>
    </row>
    <row r="704" spans="1:3" x14ac:dyDescent="0.2">
      <c r="A704" s="15" t="s">
        <v>1107</v>
      </c>
      <c r="B704" s="15" t="s">
        <v>1111</v>
      </c>
      <c r="C704">
        <v>0.52869836367260903</v>
      </c>
    </row>
    <row r="705" spans="1:3" x14ac:dyDescent="0.2">
      <c r="A705" s="15" t="s">
        <v>1107</v>
      </c>
      <c r="B705" s="15" t="s">
        <v>1111</v>
      </c>
      <c r="C705">
        <v>0.81059871497217695</v>
      </c>
    </row>
    <row r="706" spans="1:3" x14ac:dyDescent="0.2">
      <c r="A706" s="15" t="s">
        <v>1107</v>
      </c>
      <c r="B706" s="15" t="s">
        <v>1111</v>
      </c>
      <c r="C706">
        <v>0.74757281496778305</v>
      </c>
    </row>
    <row r="707" spans="1:3" x14ac:dyDescent="0.2">
      <c r="A707" s="15" t="s">
        <v>1107</v>
      </c>
      <c r="B707" s="15" t="s">
        <v>1111</v>
      </c>
      <c r="C707">
        <v>0.86824830689200205</v>
      </c>
    </row>
    <row r="708" spans="1:3" x14ac:dyDescent="0.2">
      <c r="A708" s="15" t="s">
        <v>1107</v>
      </c>
      <c r="B708" s="15" t="s">
        <v>1111</v>
      </c>
      <c r="C708">
        <v>0.92690619845108502</v>
      </c>
    </row>
    <row r="709" spans="1:3" x14ac:dyDescent="0.2">
      <c r="A709" s="15" t="s">
        <v>1107</v>
      </c>
      <c r="B709" s="15" t="s">
        <v>1111</v>
      </c>
      <c r="C709">
        <v>0.92179322439484102</v>
      </c>
    </row>
    <row r="710" spans="1:3" x14ac:dyDescent="0.2">
      <c r="A710" s="15" t="s">
        <v>1107</v>
      </c>
      <c r="B710" s="15" t="s">
        <v>1111</v>
      </c>
      <c r="C710">
        <v>0.94874127035587497</v>
      </c>
    </row>
    <row r="711" spans="1:3" x14ac:dyDescent="0.2">
      <c r="A711" s="15" t="s">
        <v>1107</v>
      </c>
      <c r="B711" s="15" t="s">
        <v>1111</v>
      </c>
      <c r="C711">
        <v>0.79535716972558801</v>
      </c>
    </row>
    <row r="712" spans="1:3" x14ac:dyDescent="0.2">
      <c r="A712" s="15" t="s">
        <v>1107</v>
      </c>
      <c r="B712" s="15" t="s">
        <v>1111</v>
      </c>
      <c r="C712">
        <v>0.63324789400708903</v>
      </c>
    </row>
    <row r="713" spans="1:3" x14ac:dyDescent="0.2">
      <c r="A713" s="15" t="s">
        <v>1107</v>
      </c>
      <c r="B713" s="15" t="s">
        <v>1111</v>
      </c>
      <c r="C713">
        <v>0.88390787148332195</v>
      </c>
    </row>
    <row r="714" spans="1:3" x14ac:dyDescent="0.2">
      <c r="A714" s="15" t="s">
        <v>1107</v>
      </c>
      <c r="B714" s="15" t="s">
        <v>1111</v>
      </c>
      <c r="C714">
        <v>0.59351333583810495</v>
      </c>
    </row>
    <row r="715" spans="1:3" x14ac:dyDescent="0.2">
      <c r="A715" s="15" t="s">
        <v>1107</v>
      </c>
      <c r="B715" s="15" t="s">
        <v>1111</v>
      </c>
      <c r="C715">
        <v>0.74787144754500201</v>
      </c>
    </row>
    <row r="716" spans="1:3" x14ac:dyDescent="0.2">
      <c r="A716" s="15" t="s">
        <v>1107</v>
      </c>
      <c r="B716" s="15" t="s">
        <v>1111</v>
      </c>
      <c r="C716">
        <v>0.54170103071134001</v>
      </c>
    </row>
    <row r="717" spans="1:3" x14ac:dyDescent="0.2">
      <c r="A717" s="15" t="s">
        <v>1107</v>
      </c>
      <c r="B717" s="15" t="s">
        <v>1111</v>
      </c>
      <c r="C717">
        <v>0.98824094394445805</v>
      </c>
    </row>
    <row r="718" spans="1:3" x14ac:dyDescent="0.2">
      <c r="A718" s="15" t="s">
        <v>1107</v>
      </c>
      <c r="B718" s="15" t="s">
        <v>1111</v>
      </c>
      <c r="C718">
        <v>0.65275296654433601</v>
      </c>
    </row>
    <row r="719" spans="1:3" x14ac:dyDescent="0.2">
      <c r="A719" s="15" t="s">
        <v>1107</v>
      </c>
      <c r="B719" s="15" t="s">
        <v>1111</v>
      </c>
      <c r="C719">
        <v>0.74949024915968399</v>
      </c>
    </row>
    <row r="720" spans="1:3" x14ac:dyDescent="0.2">
      <c r="A720" s="15" t="s">
        <v>1107</v>
      </c>
      <c r="B720" s="15" t="s">
        <v>1111</v>
      </c>
      <c r="C720">
        <v>0.38708310889214997</v>
      </c>
    </row>
    <row r="721" spans="1:3" x14ac:dyDescent="0.2">
      <c r="A721" s="15" t="s">
        <v>1107</v>
      </c>
      <c r="B721" s="15" t="s">
        <v>1111</v>
      </c>
      <c r="C721">
        <v>0.70308668597635304</v>
      </c>
    </row>
    <row r="722" spans="1:3" x14ac:dyDescent="0.2">
      <c r="A722" s="15" t="s">
        <v>1107</v>
      </c>
      <c r="B722" s="15" t="s">
        <v>1111</v>
      </c>
      <c r="C722">
        <v>0.57775336779116204</v>
      </c>
    </row>
    <row r="723" spans="1:3" x14ac:dyDescent="0.2">
      <c r="A723" s="15" t="s">
        <v>1107</v>
      </c>
      <c r="B723" s="15" t="s">
        <v>1111</v>
      </c>
      <c r="C723">
        <v>0.82577695780215399</v>
      </c>
    </row>
    <row r="724" spans="1:3" x14ac:dyDescent="0.2">
      <c r="A724" s="15" t="s">
        <v>1107</v>
      </c>
      <c r="B724" s="15" t="s">
        <v>1111</v>
      </c>
      <c r="C724">
        <v>0.90447618358978299</v>
      </c>
    </row>
    <row r="725" spans="1:3" x14ac:dyDescent="0.2">
      <c r="A725" s="15" t="s">
        <v>1107</v>
      </c>
      <c r="B725" s="15" t="s">
        <v>1111</v>
      </c>
      <c r="C725">
        <v>0.98189960552161903</v>
      </c>
    </row>
    <row r="726" spans="1:3" x14ac:dyDescent="0.2">
      <c r="A726" s="15" t="s">
        <v>1107</v>
      </c>
      <c r="B726" s="15" t="s">
        <v>1111</v>
      </c>
      <c r="C726">
        <v>0.51833016475606497</v>
      </c>
    </row>
    <row r="727" spans="1:3" x14ac:dyDescent="0.2">
      <c r="A727" s="15" t="s">
        <v>1107</v>
      </c>
      <c r="B727" s="15" t="s">
        <v>1111</v>
      </c>
      <c r="C727">
        <v>0.75776995299643202</v>
      </c>
    </row>
    <row r="728" spans="1:3" x14ac:dyDescent="0.2">
      <c r="A728" s="15" t="s">
        <v>1107</v>
      </c>
      <c r="B728" s="15" t="s">
        <v>1111</v>
      </c>
      <c r="C728">
        <v>0.49741129947350199</v>
      </c>
    </row>
    <row r="729" spans="1:3" x14ac:dyDescent="0.2">
      <c r="A729" s="15" t="s">
        <v>1107</v>
      </c>
      <c r="B729" s="15" t="s">
        <v>1111</v>
      </c>
      <c r="C729">
        <v>0.91029658154309401</v>
      </c>
    </row>
    <row r="730" spans="1:3" x14ac:dyDescent="0.2">
      <c r="A730" s="15" t="s">
        <v>1107</v>
      </c>
      <c r="B730" s="15" t="s">
        <v>1111</v>
      </c>
      <c r="C730">
        <v>0.731177101794666</v>
      </c>
    </row>
    <row r="731" spans="1:3" x14ac:dyDescent="0.2">
      <c r="A731" s="15" t="s">
        <v>1107</v>
      </c>
      <c r="B731" s="15" t="s">
        <v>1111</v>
      </c>
      <c r="C731">
        <v>0.73722803016305105</v>
      </c>
    </row>
    <row r="732" spans="1:3" x14ac:dyDescent="0.2">
      <c r="A732" s="15" t="s">
        <v>1107</v>
      </c>
      <c r="B732" s="15" t="s">
        <v>1111</v>
      </c>
      <c r="C732">
        <v>0.70477831805431201</v>
      </c>
    </row>
    <row r="733" spans="1:3" x14ac:dyDescent="0.2">
      <c r="A733" s="15" t="s">
        <v>1107</v>
      </c>
      <c r="B733" s="15" t="s">
        <v>1111</v>
      </c>
      <c r="C733">
        <v>0.53076939222228603</v>
      </c>
    </row>
    <row r="734" spans="1:3" x14ac:dyDescent="0.2">
      <c r="A734" s="15" t="s">
        <v>1107</v>
      </c>
      <c r="B734" s="15" t="s">
        <v>1111</v>
      </c>
      <c r="C734">
        <v>0.91720597600599596</v>
      </c>
    </row>
    <row r="735" spans="1:3" x14ac:dyDescent="0.2">
      <c r="A735" s="15" t="s">
        <v>1107</v>
      </c>
      <c r="B735" s="15" t="s">
        <v>1111</v>
      </c>
      <c r="C735">
        <v>0.52950156439104901</v>
      </c>
    </row>
    <row r="736" spans="1:3" x14ac:dyDescent="0.2">
      <c r="A736" s="15" t="s">
        <v>1107</v>
      </c>
      <c r="B736" s="15" t="s">
        <v>1111</v>
      </c>
      <c r="C736">
        <v>0.80205567023198598</v>
      </c>
    </row>
    <row r="737" spans="1:3" x14ac:dyDescent="0.2">
      <c r="A737" s="15" t="s">
        <v>1107</v>
      </c>
      <c r="B737" s="15" t="s">
        <v>1111</v>
      </c>
      <c r="C737">
        <v>0.74757319657632404</v>
      </c>
    </row>
    <row r="738" spans="1:3" x14ac:dyDescent="0.2">
      <c r="A738" s="15" t="s">
        <v>1107</v>
      </c>
      <c r="B738" s="15" t="s">
        <v>1111</v>
      </c>
      <c r="C738">
        <v>0.86824610211198205</v>
      </c>
    </row>
    <row r="739" spans="1:3" x14ac:dyDescent="0.2">
      <c r="A739" s="15" t="s">
        <v>1107</v>
      </c>
      <c r="B739" s="15" t="s">
        <v>1111</v>
      </c>
      <c r="C739">
        <v>0.70604778505690402</v>
      </c>
    </row>
    <row r="740" spans="1:3" x14ac:dyDescent="0.2">
      <c r="A740" s="15" t="s">
        <v>1107</v>
      </c>
      <c r="B740" s="15" t="s">
        <v>1111</v>
      </c>
      <c r="C740">
        <v>0.74266121307424404</v>
      </c>
    </row>
    <row r="741" spans="1:3" x14ac:dyDescent="0.2">
      <c r="A741" s="15" t="s">
        <v>1107</v>
      </c>
      <c r="B741" s="15" t="s">
        <v>1111</v>
      </c>
      <c r="C741">
        <v>0.45759101465309598</v>
      </c>
    </row>
    <row r="742" spans="1:3" x14ac:dyDescent="0.2">
      <c r="A742" s="15" t="s">
        <v>1107</v>
      </c>
      <c r="B742" s="15" t="s">
        <v>1111</v>
      </c>
      <c r="C742">
        <v>0.671578003827903</v>
      </c>
    </row>
    <row r="743" spans="1:3" x14ac:dyDescent="0.2">
      <c r="A743" s="15" t="s">
        <v>1107</v>
      </c>
      <c r="B743" s="15" t="s">
        <v>1111</v>
      </c>
      <c r="C743">
        <v>0.53738090948662698</v>
      </c>
    </row>
    <row r="744" spans="1:3" x14ac:dyDescent="0.2">
      <c r="A744" s="15" t="s">
        <v>1107</v>
      </c>
      <c r="B744" s="15" t="s">
        <v>1111</v>
      </c>
      <c r="C744">
        <v>0.93391165678326704</v>
      </c>
    </row>
    <row r="745" spans="1:3" x14ac:dyDescent="0.2">
      <c r="A745" s="15" t="s">
        <v>1107</v>
      </c>
      <c r="B745" s="15" t="s">
        <v>1111</v>
      </c>
      <c r="C745">
        <v>0.56745219356842402</v>
      </c>
    </row>
    <row r="746" spans="1:3" x14ac:dyDescent="0.2">
      <c r="A746" s="15" t="s">
        <v>1107</v>
      </c>
      <c r="B746" s="15" t="s">
        <v>1111</v>
      </c>
      <c r="C746">
        <v>0.74213770345036001</v>
      </c>
    </row>
    <row r="747" spans="1:3" x14ac:dyDescent="0.2">
      <c r="A747" s="15" t="s">
        <v>1107</v>
      </c>
      <c r="B747" s="15" t="s">
        <v>1111</v>
      </c>
      <c r="C747">
        <v>0.89340901848033205</v>
      </c>
    </row>
    <row r="748" spans="1:3" x14ac:dyDescent="0.2">
      <c r="A748" s="15" t="s">
        <v>1107</v>
      </c>
      <c r="B748" s="15" t="s">
        <v>1111</v>
      </c>
      <c r="C748">
        <v>0.82336017377152904</v>
      </c>
    </row>
    <row r="749" spans="1:3" x14ac:dyDescent="0.2">
      <c r="A749" s="15" t="s">
        <v>1107</v>
      </c>
      <c r="B749" s="15" t="s">
        <v>1111</v>
      </c>
      <c r="C749">
        <v>0.75532948107493403</v>
      </c>
    </row>
    <row r="750" spans="1:3" x14ac:dyDescent="0.2">
      <c r="A750" s="15" t="s">
        <v>1107</v>
      </c>
      <c r="B750" s="15" t="s">
        <v>1111</v>
      </c>
      <c r="C750">
        <v>0.96687170380925602</v>
      </c>
    </row>
    <row r="751" spans="1:3" x14ac:dyDescent="0.2">
      <c r="A751" s="15" t="s">
        <v>1107</v>
      </c>
      <c r="B751" s="15" t="s">
        <v>1111</v>
      </c>
      <c r="C751">
        <v>0.98335427679028697</v>
      </c>
    </row>
    <row r="752" spans="1:3" x14ac:dyDescent="0.2">
      <c r="A752" s="15" t="s">
        <v>1107</v>
      </c>
      <c r="B752" s="15" t="s">
        <v>1111</v>
      </c>
      <c r="C752">
        <v>0.94939490167150098</v>
      </c>
    </row>
    <row r="753" spans="1:3" x14ac:dyDescent="0.2">
      <c r="A753" s="15" t="s">
        <v>1107</v>
      </c>
      <c r="B753" s="15" t="s">
        <v>1111</v>
      </c>
      <c r="C753">
        <v>0.61583045106166401</v>
      </c>
    </row>
    <row r="754" spans="1:3" x14ac:dyDescent="0.2">
      <c r="A754" s="15" t="s">
        <v>1107</v>
      </c>
      <c r="B754" s="15" t="s">
        <v>1111</v>
      </c>
      <c r="C754">
        <v>0.72320016882801397</v>
      </c>
    </row>
    <row r="755" spans="1:3" x14ac:dyDescent="0.2">
      <c r="A755" s="15" t="s">
        <v>1107</v>
      </c>
      <c r="B755" s="15" t="s">
        <v>1111</v>
      </c>
      <c r="C755">
        <v>0.54594754950041102</v>
      </c>
    </row>
    <row r="756" spans="1:3" x14ac:dyDescent="0.2">
      <c r="A756" s="15" t="s">
        <v>1107</v>
      </c>
      <c r="B756" s="15" t="s">
        <v>1111</v>
      </c>
      <c r="C756">
        <v>0.92612955197330904</v>
      </c>
    </row>
    <row r="757" spans="1:3" x14ac:dyDescent="0.2">
      <c r="A757" s="15" t="s">
        <v>1107</v>
      </c>
      <c r="B757" s="15" t="s">
        <v>1111</v>
      </c>
      <c r="C757">
        <v>0.71187780143676305</v>
      </c>
    </row>
    <row r="758" spans="1:3" x14ac:dyDescent="0.2">
      <c r="A758" s="15" t="s">
        <v>1107</v>
      </c>
      <c r="B758" s="15" t="s">
        <v>1111</v>
      </c>
      <c r="C758">
        <v>0.71962742868077501</v>
      </c>
    </row>
    <row r="759" spans="1:3" x14ac:dyDescent="0.2">
      <c r="A759" s="15" t="s">
        <v>1107</v>
      </c>
      <c r="B759" s="15" t="s">
        <v>1111</v>
      </c>
      <c r="C759">
        <v>0.77250008061789899</v>
      </c>
    </row>
    <row r="760" spans="1:3" x14ac:dyDescent="0.2">
      <c r="A760" s="15" t="s">
        <v>1107</v>
      </c>
      <c r="B760" s="15" t="s">
        <v>1111</v>
      </c>
      <c r="C760">
        <v>0.57151118751587804</v>
      </c>
    </row>
    <row r="761" spans="1:3" x14ac:dyDescent="0.2">
      <c r="A761" s="15" t="s">
        <v>1107</v>
      </c>
      <c r="B761" s="15" t="s">
        <v>1111</v>
      </c>
      <c r="C761">
        <v>0.90156693434119495</v>
      </c>
    </row>
    <row r="762" spans="1:3" x14ac:dyDescent="0.2">
      <c r="A762" s="15" t="s">
        <v>1107</v>
      </c>
      <c r="B762" s="15" t="s">
        <v>1111</v>
      </c>
      <c r="C762">
        <v>0.53053842064558698</v>
      </c>
    </row>
    <row r="763" spans="1:3" x14ac:dyDescent="0.2">
      <c r="A763" s="15" t="s">
        <v>1107</v>
      </c>
      <c r="B763" s="15" t="s">
        <v>1111</v>
      </c>
      <c r="C763">
        <v>0.79882332979112403</v>
      </c>
    </row>
    <row r="764" spans="1:3" x14ac:dyDescent="0.2">
      <c r="A764" s="15" t="s">
        <v>1107</v>
      </c>
      <c r="B764" s="15" t="s">
        <v>1111</v>
      </c>
      <c r="C764">
        <v>0.74644944697299698</v>
      </c>
    </row>
    <row r="765" spans="1:3" x14ac:dyDescent="0.2">
      <c r="A765" s="15" t="s">
        <v>1107</v>
      </c>
      <c r="B765" s="15" t="s">
        <v>1111</v>
      </c>
      <c r="C765">
        <v>0.85009256905050001</v>
      </c>
    </row>
    <row r="766" spans="1:3" x14ac:dyDescent="0.2">
      <c r="A766" s="15" t="s">
        <v>1107</v>
      </c>
      <c r="B766" s="15" t="s">
        <v>1111</v>
      </c>
      <c r="C766">
        <v>0.93044729434113305</v>
      </c>
    </row>
    <row r="767" spans="1:3" x14ac:dyDescent="0.2">
      <c r="A767" s="15" t="s">
        <v>1107</v>
      </c>
      <c r="B767" s="15" t="s">
        <v>1111</v>
      </c>
      <c r="C767">
        <v>0.89012476821466702</v>
      </c>
    </row>
    <row r="768" spans="1:3" x14ac:dyDescent="0.2">
      <c r="A768" s="15" t="s">
        <v>1107</v>
      </c>
      <c r="B768" s="15" t="s">
        <v>1111</v>
      </c>
      <c r="C768">
        <v>0.96398561865896004</v>
      </c>
    </row>
    <row r="769" spans="1:3" x14ac:dyDescent="0.2">
      <c r="A769" s="15" t="s">
        <v>1107</v>
      </c>
      <c r="B769" s="15" t="s">
        <v>1111</v>
      </c>
      <c r="C769">
        <v>0.88128475794975403</v>
      </c>
    </row>
    <row r="770" spans="1:3" x14ac:dyDescent="0.2">
      <c r="A770" s="15" t="s">
        <v>1107</v>
      </c>
      <c r="B770" s="15" t="s">
        <v>1111</v>
      </c>
      <c r="C770">
        <v>0.66726473154175603</v>
      </c>
    </row>
    <row r="771" spans="1:3" x14ac:dyDescent="0.2">
      <c r="A771" s="15" t="s">
        <v>1107</v>
      </c>
      <c r="B771" s="15" t="s">
        <v>1111</v>
      </c>
      <c r="C771">
        <v>0.84447342158229999</v>
      </c>
    </row>
    <row r="772" spans="1:3" x14ac:dyDescent="0.2">
      <c r="A772" s="15" t="s">
        <v>1107</v>
      </c>
      <c r="B772" s="15" t="s">
        <v>1111</v>
      </c>
      <c r="C772">
        <v>0.58106284521526397</v>
      </c>
    </row>
    <row r="773" spans="1:3" x14ac:dyDescent="0.2">
      <c r="A773" s="15" t="s">
        <v>1107</v>
      </c>
      <c r="B773" s="15" t="s">
        <v>1111</v>
      </c>
      <c r="C773">
        <v>0.76039114954205</v>
      </c>
    </row>
    <row r="774" spans="1:3" x14ac:dyDescent="0.2">
      <c r="A774" s="15" t="s">
        <v>1107</v>
      </c>
      <c r="B774" s="15" t="s">
        <v>1111</v>
      </c>
      <c r="C774">
        <v>0.53715859521002596</v>
      </c>
    </row>
    <row r="775" spans="1:3" x14ac:dyDescent="0.2">
      <c r="A775" s="15" t="s">
        <v>1107</v>
      </c>
      <c r="B775" s="15" t="s">
        <v>1111</v>
      </c>
      <c r="C775">
        <v>0.95167801265367502</v>
      </c>
    </row>
    <row r="776" spans="1:3" x14ac:dyDescent="0.2">
      <c r="A776" s="15" t="s">
        <v>1107</v>
      </c>
      <c r="B776" s="15" t="s">
        <v>1111</v>
      </c>
      <c r="C776">
        <v>0.64321688442940606</v>
      </c>
    </row>
    <row r="777" spans="1:3" x14ac:dyDescent="0.2">
      <c r="A777" s="15" t="s">
        <v>1107</v>
      </c>
      <c r="B777" s="15" t="s">
        <v>1111</v>
      </c>
      <c r="C777">
        <v>0.77671078343145195</v>
      </c>
    </row>
    <row r="778" spans="1:3" x14ac:dyDescent="0.2">
      <c r="A778" s="15" t="s">
        <v>1107</v>
      </c>
      <c r="B778" s="15" t="s">
        <v>1111</v>
      </c>
      <c r="C778">
        <v>0.395394625441506</v>
      </c>
    </row>
    <row r="779" spans="1:3" x14ac:dyDescent="0.2">
      <c r="A779" s="15" t="s">
        <v>1107</v>
      </c>
      <c r="B779" s="15" t="s">
        <v>1111</v>
      </c>
      <c r="C779">
        <v>0.65507362976938599</v>
      </c>
    </row>
    <row r="780" spans="1:3" x14ac:dyDescent="0.2">
      <c r="A780" s="15" t="s">
        <v>1107</v>
      </c>
      <c r="B780" s="15" t="s">
        <v>1111</v>
      </c>
      <c r="C780">
        <v>0.63765581315975195</v>
      </c>
    </row>
    <row r="781" spans="1:3" x14ac:dyDescent="0.2">
      <c r="A781" s="15" t="s">
        <v>1107</v>
      </c>
      <c r="B781" s="15" t="s">
        <v>1111</v>
      </c>
      <c r="C781">
        <v>0.83642521629344802</v>
      </c>
    </row>
    <row r="782" spans="1:3" x14ac:dyDescent="0.2">
      <c r="A782" s="15" t="s">
        <v>1107</v>
      </c>
      <c r="B782" s="15" t="s">
        <v>1111</v>
      </c>
      <c r="C782">
        <v>0.90709464287392105</v>
      </c>
    </row>
    <row r="783" spans="1:3" x14ac:dyDescent="0.2">
      <c r="A783" s="15" t="s">
        <v>1107</v>
      </c>
      <c r="B783" s="15" t="s">
        <v>1111</v>
      </c>
      <c r="C783">
        <v>0.96508199269589301</v>
      </c>
    </row>
    <row r="784" spans="1:3" x14ac:dyDescent="0.2">
      <c r="A784" s="15" t="s">
        <v>1107</v>
      </c>
      <c r="B784" s="15" t="s">
        <v>1111</v>
      </c>
      <c r="C784">
        <v>0.52128950410605501</v>
      </c>
    </row>
    <row r="785" spans="1:3" x14ac:dyDescent="0.2">
      <c r="A785" s="15" t="s">
        <v>1107</v>
      </c>
      <c r="B785" s="15" t="s">
        <v>1111</v>
      </c>
      <c r="C785">
        <v>0.74103547829429095</v>
      </c>
    </row>
    <row r="786" spans="1:3" x14ac:dyDescent="0.2">
      <c r="A786" s="15" t="s">
        <v>1107</v>
      </c>
      <c r="B786" s="15" t="s">
        <v>1111</v>
      </c>
      <c r="C786">
        <v>0.51969686381594404</v>
      </c>
    </row>
    <row r="787" spans="1:3" x14ac:dyDescent="0.2">
      <c r="A787" s="15" t="s">
        <v>1107</v>
      </c>
      <c r="B787" s="15" t="s">
        <v>1111</v>
      </c>
      <c r="C787">
        <v>0.90779573070354402</v>
      </c>
    </row>
    <row r="788" spans="1:3" x14ac:dyDescent="0.2">
      <c r="A788" s="15" t="s">
        <v>1107</v>
      </c>
      <c r="B788" s="15" t="s">
        <v>1111</v>
      </c>
      <c r="C788">
        <v>0.70070081471286705</v>
      </c>
    </row>
    <row r="789" spans="1:3" x14ac:dyDescent="0.2">
      <c r="A789" s="15" t="s">
        <v>1107</v>
      </c>
      <c r="B789" s="15" t="s">
        <v>1111</v>
      </c>
      <c r="C789">
        <v>0.7503767226111</v>
      </c>
    </row>
    <row r="790" spans="1:3" x14ac:dyDescent="0.2">
      <c r="A790" s="15" t="s">
        <v>1107</v>
      </c>
      <c r="B790" s="15" t="s">
        <v>1111</v>
      </c>
      <c r="C790">
        <v>0.69187645710566903</v>
      </c>
    </row>
    <row r="791" spans="1:3" x14ac:dyDescent="0.2">
      <c r="A791" s="15" t="s">
        <v>1107</v>
      </c>
      <c r="B791" s="15" t="s">
        <v>1111</v>
      </c>
      <c r="C791">
        <v>0.52333069495024098</v>
      </c>
    </row>
    <row r="792" spans="1:3" x14ac:dyDescent="0.2">
      <c r="A792" s="15" t="s">
        <v>1107</v>
      </c>
      <c r="B792" s="15" t="s">
        <v>1111</v>
      </c>
      <c r="C792">
        <v>0.91825955280914096</v>
      </c>
    </row>
    <row r="793" spans="1:3" x14ac:dyDescent="0.2">
      <c r="A793" s="15" t="s">
        <v>1107</v>
      </c>
      <c r="B793" s="15" t="s">
        <v>1111</v>
      </c>
      <c r="C793">
        <v>0.54843655231022703</v>
      </c>
    </row>
    <row r="794" spans="1:3" x14ac:dyDescent="0.2">
      <c r="A794" s="15" t="s">
        <v>1107</v>
      </c>
      <c r="B794" s="15" t="s">
        <v>1111</v>
      </c>
      <c r="C794">
        <v>0.81262183927237597</v>
      </c>
    </row>
    <row r="795" spans="1:3" x14ac:dyDescent="0.2">
      <c r="A795" s="15" t="s">
        <v>1107</v>
      </c>
      <c r="B795" s="15" t="s">
        <v>1111</v>
      </c>
      <c r="C795">
        <v>0.73768422342234996</v>
      </c>
    </row>
    <row r="796" spans="1:3" x14ac:dyDescent="0.2">
      <c r="A796" s="15" t="s">
        <v>1107</v>
      </c>
      <c r="B796" s="15" t="s">
        <v>1111</v>
      </c>
      <c r="C796">
        <v>0.87696632080312897</v>
      </c>
    </row>
    <row r="797" spans="1:3" x14ac:dyDescent="0.2">
      <c r="A797" s="15" t="s">
        <v>1107</v>
      </c>
      <c r="B797" s="15" t="s">
        <v>1111</v>
      </c>
      <c r="C797">
        <v>0.66386645844926695</v>
      </c>
    </row>
    <row r="798" spans="1:3" x14ac:dyDescent="0.2">
      <c r="A798" s="15" t="s">
        <v>1107</v>
      </c>
      <c r="B798" s="15" t="s">
        <v>1111</v>
      </c>
      <c r="C798">
        <v>0.69802279676653201</v>
      </c>
    </row>
    <row r="799" spans="1:3" x14ac:dyDescent="0.2">
      <c r="A799" s="15" t="s">
        <v>1107</v>
      </c>
      <c r="B799" s="15" t="s">
        <v>1111</v>
      </c>
      <c r="C799">
        <v>0.59746719675258397</v>
      </c>
    </row>
    <row r="800" spans="1:3" x14ac:dyDescent="0.2">
      <c r="A800" s="15" t="s">
        <v>1107</v>
      </c>
      <c r="B800" s="15" t="s">
        <v>1111</v>
      </c>
      <c r="C800">
        <v>0.63064177434221302</v>
      </c>
    </row>
    <row r="801" spans="1:3" x14ac:dyDescent="0.2">
      <c r="A801" s="15" t="s">
        <v>1107</v>
      </c>
      <c r="B801" s="15" t="s">
        <v>1111</v>
      </c>
      <c r="C801">
        <v>0.48626178396272302</v>
      </c>
    </row>
    <row r="802" spans="1:3" x14ac:dyDescent="0.2">
      <c r="A802" s="15" t="s">
        <v>1108</v>
      </c>
      <c r="B802" s="15" t="s">
        <v>1109</v>
      </c>
      <c r="C802">
        <v>0.90336043073695504</v>
      </c>
    </row>
    <row r="803" spans="1:3" x14ac:dyDescent="0.2">
      <c r="A803" s="15" t="s">
        <v>1108</v>
      </c>
      <c r="B803" s="15" t="s">
        <v>1109</v>
      </c>
      <c r="C803">
        <v>0.91229961739227505</v>
      </c>
    </row>
    <row r="804" spans="1:3" x14ac:dyDescent="0.2">
      <c r="A804" s="15" t="s">
        <v>1108</v>
      </c>
      <c r="B804" s="15" t="s">
        <v>1109</v>
      </c>
      <c r="C804">
        <v>0.50482088388964697</v>
      </c>
    </row>
    <row r="805" spans="1:3" x14ac:dyDescent="0.2">
      <c r="A805" s="15" t="s">
        <v>1108</v>
      </c>
      <c r="B805" s="15" t="s">
        <v>1109</v>
      </c>
      <c r="C805">
        <v>0.92031000459675205</v>
      </c>
    </row>
    <row r="806" spans="1:3" x14ac:dyDescent="0.2">
      <c r="A806" s="15" t="s">
        <v>1108</v>
      </c>
      <c r="B806" s="15" t="s">
        <v>1109</v>
      </c>
      <c r="C806">
        <v>0.455728393109671</v>
      </c>
    </row>
    <row r="807" spans="1:3" x14ac:dyDescent="0.2">
      <c r="A807" s="15" t="s">
        <v>1108</v>
      </c>
      <c r="B807" s="15" t="s">
        <v>1109</v>
      </c>
      <c r="C807">
        <v>0.484165614557721</v>
      </c>
    </row>
    <row r="808" spans="1:3" x14ac:dyDescent="0.2">
      <c r="A808" s="15" t="s">
        <v>1108</v>
      </c>
      <c r="B808" s="15" t="s">
        <v>1109</v>
      </c>
      <c r="C808">
        <v>0.50556511503551205</v>
      </c>
    </row>
    <row r="809" spans="1:3" x14ac:dyDescent="0.2">
      <c r="A809" s="15" t="s">
        <v>1108</v>
      </c>
      <c r="B809" s="15" t="s">
        <v>1109</v>
      </c>
      <c r="C809">
        <v>0.61332307133344199</v>
      </c>
    </row>
    <row r="810" spans="1:3" x14ac:dyDescent="0.2">
      <c r="A810" s="15" t="s">
        <v>1108</v>
      </c>
      <c r="B810" s="15" t="s">
        <v>1109</v>
      </c>
      <c r="C810">
        <v>0.559506087708317</v>
      </c>
    </row>
    <row r="811" spans="1:3" x14ac:dyDescent="0.2">
      <c r="A811" s="15" t="s">
        <v>1108</v>
      </c>
      <c r="B811" s="15" t="s">
        <v>1109</v>
      </c>
      <c r="C811">
        <v>0.32941038067713502</v>
      </c>
    </row>
    <row r="812" spans="1:3" x14ac:dyDescent="0.2">
      <c r="A812" s="15" t="s">
        <v>1108</v>
      </c>
      <c r="B812" s="15" t="s">
        <v>1109</v>
      </c>
      <c r="C812">
        <v>0.76936171688964505</v>
      </c>
    </row>
    <row r="813" spans="1:3" x14ac:dyDescent="0.2">
      <c r="A813" s="15" t="s">
        <v>1108</v>
      </c>
      <c r="B813" s="15" t="s">
        <v>1109</v>
      </c>
      <c r="C813">
        <v>0.85465627358347596</v>
      </c>
    </row>
    <row r="814" spans="1:3" x14ac:dyDescent="0.2">
      <c r="A814" s="15" t="s">
        <v>1108</v>
      </c>
      <c r="B814" s="15" t="s">
        <v>1109</v>
      </c>
      <c r="C814">
        <v>0.78353130897326995</v>
      </c>
    </row>
    <row r="815" spans="1:3" x14ac:dyDescent="0.2">
      <c r="A815" s="15" t="s">
        <v>1108</v>
      </c>
      <c r="B815" s="15" t="s">
        <v>1109</v>
      </c>
      <c r="C815">
        <v>0.96910256388690397</v>
      </c>
    </row>
    <row r="816" spans="1:3" x14ac:dyDescent="0.2">
      <c r="A816" s="15" t="s">
        <v>1108</v>
      </c>
      <c r="B816" s="15" t="s">
        <v>1109</v>
      </c>
      <c r="C816">
        <v>0.64752759644758595</v>
      </c>
    </row>
    <row r="817" spans="1:3" x14ac:dyDescent="0.2">
      <c r="A817" s="15" t="s">
        <v>1108</v>
      </c>
      <c r="B817" s="15" t="s">
        <v>1109</v>
      </c>
      <c r="C817">
        <v>0.87643808011389601</v>
      </c>
    </row>
    <row r="818" spans="1:3" x14ac:dyDescent="0.2">
      <c r="A818" s="15" t="s">
        <v>1108</v>
      </c>
      <c r="B818" s="15" t="s">
        <v>1109</v>
      </c>
      <c r="C818">
        <v>0.80729573974776003</v>
      </c>
    </row>
    <row r="819" spans="1:3" x14ac:dyDescent="0.2">
      <c r="A819" s="15" t="s">
        <v>1108</v>
      </c>
      <c r="B819" s="15" t="s">
        <v>1110</v>
      </c>
      <c r="C819">
        <v>-0.54965440995155501</v>
      </c>
    </row>
    <row r="820" spans="1:3" x14ac:dyDescent="0.2">
      <c r="A820" s="15" t="s">
        <v>1108</v>
      </c>
      <c r="B820" s="15" t="s">
        <v>1110</v>
      </c>
      <c r="C820">
        <v>-0.70198013645022705</v>
      </c>
    </row>
    <row r="821" spans="1:3" x14ac:dyDescent="0.2">
      <c r="A821" s="15" t="s">
        <v>1108</v>
      </c>
      <c r="B821" s="15" t="s">
        <v>1110</v>
      </c>
      <c r="C821">
        <v>-1.74794722799989</v>
      </c>
    </row>
    <row r="822" spans="1:3" x14ac:dyDescent="0.2">
      <c r="A822" s="15" t="s">
        <v>1108</v>
      </c>
      <c r="B822" s="15" t="s">
        <v>1110</v>
      </c>
      <c r="C822">
        <v>-8.9335843365141901E-2</v>
      </c>
    </row>
    <row r="823" spans="1:3" x14ac:dyDescent="0.2">
      <c r="A823" s="15" t="s">
        <v>1108</v>
      </c>
      <c r="B823" s="15" t="s">
        <v>1110</v>
      </c>
      <c r="C823">
        <v>-2.3660180975288898</v>
      </c>
    </row>
    <row r="824" spans="1:3" x14ac:dyDescent="0.2">
      <c r="A824" s="15" t="s">
        <v>1108</v>
      </c>
      <c r="B824" s="15" t="s">
        <v>1110</v>
      </c>
      <c r="C824">
        <v>-1.4413901247140499</v>
      </c>
    </row>
    <row r="825" spans="1:3" x14ac:dyDescent="0.2">
      <c r="A825" s="15" t="s">
        <v>1108</v>
      </c>
      <c r="B825" s="15" t="s">
        <v>1110</v>
      </c>
      <c r="C825">
        <v>0.720315858955349</v>
      </c>
    </row>
    <row r="826" spans="1:3" x14ac:dyDescent="0.2">
      <c r="A826" s="15" t="s">
        <v>1108</v>
      </c>
      <c r="B826" s="15" t="s">
        <v>1110</v>
      </c>
      <c r="C826">
        <v>0.83343173219474398</v>
      </c>
    </row>
    <row r="827" spans="1:3" x14ac:dyDescent="0.2">
      <c r="A827" s="15" t="s">
        <v>1108</v>
      </c>
      <c r="B827" s="15" t="s">
        <v>1110</v>
      </c>
      <c r="C827">
        <v>-2.7212183050816101</v>
      </c>
    </row>
    <row r="828" spans="1:3" x14ac:dyDescent="0.2">
      <c r="A828" s="15" t="s">
        <v>1108</v>
      </c>
      <c r="B828" s="15" t="s">
        <v>1110</v>
      </c>
      <c r="C828">
        <v>0.83531629655435702</v>
      </c>
    </row>
    <row r="829" spans="1:3" x14ac:dyDescent="0.2">
      <c r="A829" s="15" t="s">
        <v>1108</v>
      </c>
      <c r="B829" s="15" t="s">
        <v>1110</v>
      </c>
      <c r="C829">
        <v>-2.0314283604302101</v>
      </c>
    </row>
    <row r="830" spans="1:3" x14ac:dyDescent="0.2">
      <c r="A830" s="15" t="s">
        <v>1108</v>
      </c>
      <c r="B830" s="15" t="s">
        <v>1110</v>
      </c>
      <c r="C830">
        <v>0.29272240710456998</v>
      </c>
    </row>
    <row r="831" spans="1:3" x14ac:dyDescent="0.2">
      <c r="A831" s="15" t="s">
        <v>1108</v>
      </c>
      <c r="B831" s="15" t="s">
        <v>1110</v>
      </c>
      <c r="C831">
        <v>-2.7271426340865799</v>
      </c>
    </row>
    <row r="832" spans="1:3" x14ac:dyDescent="0.2">
      <c r="A832" s="15" t="s">
        <v>1108</v>
      </c>
      <c r="B832" s="15" t="s">
        <v>1110</v>
      </c>
      <c r="C832">
        <v>0.70410243589107901</v>
      </c>
    </row>
    <row r="833" spans="1:3" x14ac:dyDescent="0.2">
      <c r="A833" s="15" t="s">
        <v>1108</v>
      </c>
      <c r="B833" s="15" t="s">
        <v>1110</v>
      </c>
      <c r="C833">
        <v>0.57306999754203203</v>
      </c>
    </row>
    <row r="834" spans="1:3" x14ac:dyDescent="0.2">
      <c r="A834" s="15" t="s">
        <v>1108</v>
      </c>
      <c r="B834" s="15" t="s">
        <v>1110</v>
      </c>
      <c r="C834">
        <v>0.45202612801335601</v>
      </c>
    </row>
    <row r="835" spans="1:3" x14ac:dyDescent="0.2">
      <c r="A835" s="15" t="s">
        <v>1108</v>
      </c>
      <c r="B835" s="15" t="s">
        <v>1110</v>
      </c>
      <c r="C835">
        <v>0.90903819953422604</v>
      </c>
    </row>
    <row r="836" spans="1:3" x14ac:dyDescent="0.2">
      <c r="A836" s="15" t="s">
        <v>1108</v>
      </c>
      <c r="B836" s="15" t="s">
        <v>1112</v>
      </c>
      <c r="C836">
        <v>0.87182532545765501</v>
      </c>
    </row>
    <row r="837" spans="1:3" x14ac:dyDescent="0.2">
      <c r="A837" s="15" t="s">
        <v>1108</v>
      </c>
      <c r="B837" s="15" t="s">
        <v>1112</v>
      </c>
      <c r="C837">
        <v>0.76981754279868497</v>
      </c>
    </row>
    <row r="838" spans="1:3" x14ac:dyDescent="0.2">
      <c r="A838" s="15" t="s">
        <v>1108</v>
      </c>
      <c r="B838" s="15" t="s">
        <v>1112</v>
      </c>
      <c r="C838">
        <v>0.276100591347824</v>
      </c>
    </row>
    <row r="839" spans="1:3" x14ac:dyDescent="0.2">
      <c r="A839" s="15" t="s">
        <v>1108</v>
      </c>
      <c r="B839" s="15" t="s">
        <v>1112</v>
      </c>
      <c r="C839">
        <v>0.93460375451404598</v>
      </c>
    </row>
    <row r="840" spans="1:3" x14ac:dyDescent="0.2">
      <c r="A840" s="15" t="s">
        <v>1108</v>
      </c>
      <c r="B840" s="15" t="s">
        <v>1112</v>
      </c>
      <c r="C840">
        <v>0.24637424282116999</v>
      </c>
    </row>
    <row r="841" spans="1:3" x14ac:dyDescent="0.2">
      <c r="A841" s="15" t="s">
        <v>1108</v>
      </c>
      <c r="B841" s="15" t="s">
        <v>1112</v>
      </c>
      <c r="C841">
        <v>0.73536698519677601</v>
      </c>
    </row>
    <row r="842" spans="1:3" x14ac:dyDescent="0.2">
      <c r="A842" s="15" t="s">
        <v>1108</v>
      </c>
      <c r="B842" s="15" t="s">
        <v>1112</v>
      </c>
      <c r="C842">
        <v>0.59004643323657102</v>
      </c>
    </row>
    <row r="843" spans="1:3" x14ac:dyDescent="0.2">
      <c r="A843" s="15" t="s">
        <v>1108</v>
      </c>
      <c r="B843" s="15" t="s">
        <v>1112</v>
      </c>
      <c r="C843">
        <v>0.53203381289016305</v>
      </c>
    </row>
    <row r="844" spans="1:3" x14ac:dyDescent="0.2">
      <c r="A844" s="15" t="s">
        <v>1108</v>
      </c>
      <c r="B844" s="15" t="s">
        <v>1112</v>
      </c>
      <c r="C844">
        <v>0.206477508670177</v>
      </c>
    </row>
    <row r="845" spans="1:3" x14ac:dyDescent="0.2">
      <c r="A845" s="15" t="s">
        <v>1108</v>
      </c>
      <c r="B845" s="15" t="s">
        <v>1112</v>
      </c>
      <c r="C845">
        <v>0.61527364856714295</v>
      </c>
    </row>
    <row r="846" spans="1:3" x14ac:dyDescent="0.2">
      <c r="A846" s="15" t="s">
        <v>1108</v>
      </c>
      <c r="B846" s="15" t="s">
        <v>1112</v>
      </c>
      <c r="C846">
        <v>-0.94310267932349501</v>
      </c>
    </row>
    <row r="847" spans="1:3" x14ac:dyDescent="0.2">
      <c r="A847" s="15" t="s">
        <v>1108</v>
      </c>
      <c r="B847" s="15" t="s">
        <v>1112</v>
      </c>
      <c r="C847">
        <v>0.61757328141306</v>
      </c>
    </row>
    <row r="848" spans="1:3" x14ac:dyDescent="0.2">
      <c r="A848" s="15" t="s">
        <v>1108</v>
      </c>
      <c r="B848" s="15" t="s">
        <v>1112</v>
      </c>
      <c r="C848">
        <v>-1.1005562609762101</v>
      </c>
    </row>
    <row r="849" spans="1:3" x14ac:dyDescent="0.2">
      <c r="A849" s="15" t="s">
        <v>1108</v>
      </c>
      <c r="B849" s="15" t="s">
        <v>1112</v>
      </c>
      <c r="C849">
        <v>0.53802388089133202</v>
      </c>
    </row>
    <row r="850" spans="1:3" x14ac:dyDescent="0.2">
      <c r="A850" s="15" t="s">
        <v>1108</v>
      </c>
      <c r="B850" s="15" t="s">
        <v>1112</v>
      </c>
      <c r="C850">
        <v>0.91838245914678796</v>
      </c>
    </row>
    <row r="851" spans="1:3" x14ac:dyDescent="0.2">
      <c r="A851" s="15" t="s">
        <v>1108</v>
      </c>
      <c r="B851" s="15" t="s">
        <v>1112</v>
      </c>
      <c r="C851">
        <v>0.99733845592829296</v>
      </c>
    </row>
    <row r="852" spans="1:3" x14ac:dyDescent="0.2">
      <c r="A852" s="15" t="s">
        <v>1108</v>
      </c>
      <c r="B852" s="15" t="s">
        <v>1112</v>
      </c>
      <c r="C852">
        <v>0.83085436171232196</v>
      </c>
    </row>
    <row r="853" spans="1:3" x14ac:dyDescent="0.2">
      <c r="A853" s="15" t="s">
        <v>1108</v>
      </c>
      <c r="B853" s="15" t="s">
        <v>1111</v>
      </c>
      <c r="C853">
        <v>0.89176410122479899</v>
      </c>
    </row>
    <row r="854" spans="1:3" x14ac:dyDescent="0.2">
      <c r="A854" s="15" t="s">
        <v>1108</v>
      </c>
      <c r="B854" s="15" t="s">
        <v>1111</v>
      </c>
      <c r="C854">
        <v>0.93262855440029802</v>
      </c>
    </row>
    <row r="855" spans="1:3" x14ac:dyDescent="0.2">
      <c r="A855" s="15" t="s">
        <v>1108</v>
      </c>
      <c r="B855" s="15" t="s">
        <v>1111</v>
      </c>
      <c r="C855">
        <v>9.9582139374456397E-2</v>
      </c>
    </row>
    <row r="856" spans="1:3" x14ac:dyDescent="0.2">
      <c r="A856" s="15" t="s">
        <v>1108</v>
      </c>
      <c r="B856" s="15" t="s">
        <v>1111</v>
      </c>
      <c r="C856">
        <v>0.815695938639181</v>
      </c>
    </row>
    <row r="857" spans="1:3" x14ac:dyDescent="0.2">
      <c r="A857" s="15" t="s">
        <v>1108</v>
      </c>
      <c r="B857" s="15" t="s">
        <v>1111</v>
      </c>
      <c r="C857">
        <v>6.3239837767344806E-2</v>
      </c>
    </row>
    <row r="858" spans="1:3" x14ac:dyDescent="0.2">
      <c r="A858" s="15" t="s">
        <v>1108</v>
      </c>
      <c r="B858" s="15" t="s">
        <v>1111</v>
      </c>
      <c r="C858">
        <v>-0.40991524028840098</v>
      </c>
    </row>
    <row r="859" spans="1:3" x14ac:dyDescent="0.2">
      <c r="A859" s="15" t="s">
        <v>1108</v>
      </c>
      <c r="B859" s="15" t="s">
        <v>1111</v>
      </c>
      <c r="C859">
        <v>0.65096650281808899</v>
      </c>
    </row>
    <row r="860" spans="1:3" x14ac:dyDescent="0.2">
      <c r="A860" s="15" t="s">
        <v>1108</v>
      </c>
      <c r="B860" s="15" t="s">
        <v>1111</v>
      </c>
      <c r="C860">
        <v>0.94043383041515405</v>
      </c>
    </row>
    <row r="861" spans="1:3" x14ac:dyDescent="0.2">
      <c r="A861" s="15" t="s">
        <v>1108</v>
      </c>
      <c r="B861" s="15" t="s">
        <v>1111</v>
      </c>
      <c r="C861">
        <v>-0.79992091929422804</v>
      </c>
    </row>
    <row r="862" spans="1:3" x14ac:dyDescent="0.2">
      <c r="A862" s="15" t="s">
        <v>1108</v>
      </c>
      <c r="B862" s="15" t="s">
        <v>1111</v>
      </c>
      <c r="C862">
        <v>0.83540600557695299</v>
      </c>
    </row>
    <row r="863" spans="1:3" x14ac:dyDescent="0.2">
      <c r="A863" s="15" t="s">
        <v>1108</v>
      </c>
      <c r="B863" s="15" t="s">
        <v>1111</v>
      </c>
      <c r="C863">
        <v>0.26525477463297698</v>
      </c>
    </row>
    <row r="864" spans="1:3" x14ac:dyDescent="0.2">
      <c r="A864" s="15" t="s">
        <v>1108</v>
      </c>
      <c r="B864" s="15" t="s">
        <v>1111</v>
      </c>
      <c r="C864">
        <v>0.50889484769543403</v>
      </c>
    </row>
    <row r="865" spans="1:3" x14ac:dyDescent="0.2">
      <c r="A865" s="15" t="s">
        <v>1108</v>
      </c>
      <c r="B865" s="15" t="s">
        <v>1111</v>
      </c>
      <c r="C865">
        <v>0.31663709213498997</v>
      </c>
    </row>
    <row r="866" spans="1:3" x14ac:dyDescent="0.2">
      <c r="A866" s="15" t="s">
        <v>1108</v>
      </c>
      <c r="B866" s="15" t="s">
        <v>1111</v>
      </c>
      <c r="C866">
        <v>0.98663489105796498</v>
      </c>
    </row>
    <row r="867" spans="1:3" x14ac:dyDescent="0.2">
      <c r="A867" s="15" t="s">
        <v>1108</v>
      </c>
      <c r="B867" s="15" t="s">
        <v>1111</v>
      </c>
      <c r="C867">
        <v>0.86085503785568196</v>
      </c>
    </row>
    <row r="868" spans="1:3" x14ac:dyDescent="0.2">
      <c r="A868" s="15" t="s">
        <v>1108</v>
      </c>
      <c r="B868" s="15" t="s">
        <v>1111</v>
      </c>
      <c r="C868">
        <v>0.86730042434214705</v>
      </c>
    </row>
    <row r="869" spans="1:3" x14ac:dyDescent="0.2">
      <c r="A869" s="15" t="s">
        <v>1108</v>
      </c>
      <c r="B869" s="15" t="s">
        <v>1111</v>
      </c>
      <c r="C869">
        <v>0.90720491215859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4E77-81D1-1149-B495-B7ABC0BB0CCF}">
  <dimension ref="A1:C713"/>
  <sheetViews>
    <sheetView workbookViewId="0">
      <selection activeCell="C1" sqref="C1"/>
    </sheetView>
  </sheetViews>
  <sheetFormatPr baseColWidth="10" defaultRowHeight="16" x14ac:dyDescent="0.2"/>
  <cols>
    <col min="1" max="1" width="20.6640625" bestFit="1" customWidth="1"/>
    <col min="2" max="2" width="11.33203125" bestFit="1" customWidth="1"/>
    <col min="3" max="3" width="48.83203125" customWidth="1"/>
    <col min="4" max="4" width="10.83203125" customWidth="1"/>
  </cols>
  <sheetData>
    <row r="1" spans="1:3" x14ac:dyDescent="0.2">
      <c r="A1" t="s">
        <v>0</v>
      </c>
      <c r="B1" t="s">
        <v>1</v>
      </c>
      <c r="C1" t="s">
        <v>134</v>
      </c>
    </row>
    <row r="2" spans="1:3" hidden="1" x14ac:dyDescent="0.2">
      <c r="A2" t="s">
        <v>192</v>
      </c>
      <c r="B2" t="s">
        <v>71</v>
      </c>
      <c r="C2" s="17">
        <v>-2.2981085153194799E-2</v>
      </c>
    </row>
    <row r="3" spans="1:3" hidden="1" x14ac:dyDescent="0.2">
      <c r="A3" t="s">
        <v>192</v>
      </c>
      <c r="B3" t="s">
        <v>71</v>
      </c>
      <c r="C3" s="17">
        <v>-2.6799011209450701E-2</v>
      </c>
    </row>
    <row r="4" spans="1:3" hidden="1" x14ac:dyDescent="0.2">
      <c r="A4" t="s">
        <v>192</v>
      </c>
      <c r="B4" t="s">
        <v>71</v>
      </c>
      <c r="C4" s="16">
        <v>-4.65126152952271E-2</v>
      </c>
    </row>
    <row r="5" spans="1:3" hidden="1" x14ac:dyDescent="0.2">
      <c r="A5" t="s">
        <v>192</v>
      </c>
      <c r="B5" t="s">
        <v>71</v>
      </c>
      <c r="C5" s="16">
        <v>-7.5659713276618801E-2</v>
      </c>
    </row>
    <row r="6" spans="1:3" hidden="1" x14ac:dyDescent="0.2">
      <c r="A6" t="s">
        <v>192</v>
      </c>
      <c r="B6" t="s">
        <v>71</v>
      </c>
      <c r="C6" s="16">
        <v>-7.7504280245861201E-2</v>
      </c>
    </row>
    <row r="7" spans="1:3" hidden="1" x14ac:dyDescent="0.2">
      <c r="A7" t="s">
        <v>192</v>
      </c>
      <c r="B7" t="s">
        <v>71</v>
      </c>
      <c r="C7" s="16">
        <v>-8.5805716877434698E-2</v>
      </c>
    </row>
    <row r="8" spans="1:3" hidden="1" x14ac:dyDescent="0.2">
      <c r="A8" t="s">
        <v>252</v>
      </c>
      <c r="B8" t="s">
        <v>71</v>
      </c>
      <c r="C8" s="16" t="s">
        <v>1000</v>
      </c>
    </row>
    <row r="9" spans="1:3" hidden="1" x14ac:dyDescent="0.2">
      <c r="A9" t="s">
        <v>192</v>
      </c>
      <c r="B9" t="s">
        <v>71</v>
      </c>
      <c r="C9" s="16" t="s">
        <v>652</v>
      </c>
    </row>
    <row r="10" spans="1:3" hidden="1" x14ac:dyDescent="0.2">
      <c r="A10" t="s">
        <v>192</v>
      </c>
      <c r="B10" t="s">
        <v>71</v>
      </c>
      <c r="C10" s="16" t="s">
        <v>678</v>
      </c>
    </row>
    <row r="11" spans="1:3" hidden="1" x14ac:dyDescent="0.2">
      <c r="A11" t="s">
        <v>192</v>
      </c>
      <c r="B11" t="s">
        <v>71</v>
      </c>
      <c r="C11" s="16" t="s">
        <v>683</v>
      </c>
    </row>
    <row r="12" spans="1:3" hidden="1" x14ac:dyDescent="0.2">
      <c r="A12" t="s">
        <v>192</v>
      </c>
      <c r="B12" t="s">
        <v>71</v>
      </c>
      <c r="C12" s="16" t="s">
        <v>691</v>
      </c>
    </row>
    <row r="13" spans="1:3" hidden="1" x14ac:dyDescent="0.2">
      <c r="A13" t="s">
        <v>192</v>
      </c>
      <c r="B13" t="s">
        <v>71</v>
      </c>
      <c r="C13" s="16" t="s">
        <v>675</v>
      </c>
    </row>
    <row r="14" spans="1:3" hidden="1" x14ac:dyDescent="0.2">
      <c r="A14" t="s">
        <v>192</v>
      </c>
      <c r="B14" t="s">
        <v>71</v>
      </c>
      <c r="C14" s="16" t="s">
        <v>660</v>
      </c>
    </row>
    <row r="15" spans="1:3" hidden="1" x14ac:dyDescent="0.2">
      <c r="A15" t="s">
        <v>192</v>
      </c>
      <c r="B15" t="s">
        <v>71</v>
      </c>
      <c r="C15" s="16" t="s">
        <v>729</v>
      </c>
    </row>
    <row r="16" spans="1:3" hidden="1" x14ac:dyDescent="0.2">
      <c r="A16" t="s">
        <v>192</v>
      </c>
      <c r="B16" t="s">
        <v>71</v>
      </c>
      <c r="C16" s="16" t="s">
        <v>736</v>
      </c>
    </row>
    <row r="17" spans="1:3" hidden="1" x14ac:dyDescent="0.2">
      <c r="A17" t="s">
        <v>192</v>
      </c>
      <c r="B17" t="s">
        <v>71</v>
      </c>
      <c r="C17" s="16" t="s">
        <v>704</v>
      </c>
    </row>
    <row r="18" spans="1:3" hidden="1" x14ac:dyDescent="0.2">
      <c r="A18" t="s">
        <v>192</v>
      </c>
      <c r="B18" t="s">
        <v>71</v>
      </c>
      <c r="C18" s="16" t="s">
        <v>647</v>
      </c>
    </row>
    <row r="19" spans="1:3" hidden="1" x14ac:dyDescent="0.2">
      <c r="A19" t="s">
        <v>192</v>
      </c>
      <c r="B19" t="s">
        <v>71</v>
      </c>
      <c r="C19" s="16" t="s">
        <v>730</v>
      </c>
    </row>
    <row r="20" spans="1:3" hidden="1" x14ac:dyDescent="0.2">
      <c r="A20" t="s">
        <v>192</v>
      </c>
      <c r="B20" t="s">
        <v>71</v>
      </c>
      <c r="C20" s="16" t="s">
        <v>662</v>
      </c>
    </row>
    <row r="21" spans="1:3" hidden="1" x14ac:dyDescent="0.2">
      <c r="A21" t="s">
        <v>191</v>
      </c>
      <c r="B21" t="s">
        <v>71</v>
      </c>
      <c r="C21" s="16" t="s">
        <v>516</v>
      </c>
    </row>
    <row r="22" spans="1:3" hidden="1" x14ac:dyDescent="0.2">
      <c r="A22" t="s">
        <v>192</v>
      </c>
      <c r="B22" t="s">
        <v>71</v>
      </c>
      <c r="C22" s="16" t="s">
        <v>676</v>
      </c>
    </row>
    <row r="23" spans="1:3" hidden="1" x14ac:dyDescent="0.2">
      <c r="A23" t="s">
        <v>192</v>
      </c>
      <c r="B23" t="s">
        <v>71</v>
      </c>
      <c r="C23" s="16" t="s">
        <v>699</v>
      </c>
    </row>
    <row r="24" spans="1:3" hidden="1" x14ac:dyDescent="0.2">
      <c r="A24" t="s">
        <v>192</v>
      </c>
      <c r="B24" t="s">
        <v>71</v>
      </c>
      <c r="C24" s="16" t="s">
        <v>642</v>
      </c>
    </row>
    <row r="25" spans="1:3" hidden="1" x14ac:dyDescent="0.2">
      <c r="A25" t="s">
        <v>192</v>
      </c>
      <c r="B25" t="s">
        <v>71</v>
      </c>
      <c r="C25" s="16" t="s">
        <v>726</v>
      </c>
    </row>
    <row r="26" spans="1:3" hidden="1" x14ac:dyDescent="0.2">
      <c r="A26" t="s">
        <v>157</v>
      </c>
      <c r="B26" t="s">
        <v>71</v>
      </c>
      <c r="C26" s="16" t="s">
        <v>445</v>
      </c>
    </row>
    <row r="27" spans="1:3" hidden="1" x14ac:dyDescent="0.2">
      <c r="A27" t="s">
        <v>252</v>
      </c>
      <c r="B27" t="s">
        <v>113</v>
      </c>
      <c r="C27" s="16" t="s">
        <v>1036</v>
      </c>
    </row>
    <row r="28" spans="1:3" hidden="1" x14ac:dyDescent="0.2">
      <c r="A28" t="s">
        <v>157</v>
      </c>
      <c r="B28" t="s">
        <v>71</v>
      </c>
      <c r="C28" s="16" t="s">
        <v>449</v>
      </c>
    </row>
    <row r="29" spans="1:3" hidden="1" x14ac:dyDescent="0.2">
      <c r="A29" t="s">
        <v>192</v>
      </c>
      <c r="B29" t="s">
        <v>71</v>
      </c>
      <c r="C29" s="16" t="s">
        <v>746</v>
      </c>
    </row>
    <row r="30" spans="1:3" hidden="1" x14ac:dyDescent="0.2">
      <c r="A30" t="s">
        <v>252</v>
      </c>
      <c r="B30" t="s">
        <v>71</v>
      </c>
      <c r="C30" s="16" t="s">
        <v>997</v>
      </c>
    </row>
    <row r="31" spans="1:3" hidden="1" x14ac:dyDescent="0.2">
      <c r="A31" t="s">
        <v>192</v>
      </c>
      <c r="B31" t="s">
        <v>71</v>
      </c>
      <c r="C31" s="16" t="s">
        <v>693</v>
      </c>
    </row>
    <row r="32" spans="1:3" hidden="1" x14ac:dyDescent="0.2">
      <c r="A32" t="s">
        <v>192</v>
      </c>
      <c r="B32" t="s">
        <v>71</v>
      </c>
      <c r="C32" s="16" t="s">
        <v>733</v>
      </c>
    </row>
    <row r="33" spans="1:3" hidden="1" x14ac:dyDescent="0.2">
      <c r="A33" t="s">
        <v>192</v>
      </c>
      <c r="B33" t="s">
        <v>71</v>
      </c>
      <c r="C33" s="16" t="s">
        <v>670</v>
      </c>
    </row>
    <row r="34" spans="1:3" hidden="1" x14ac:dyDescent="0.2">
      <c r="A34" t="s">
        <v>192</v>
      </c>
      <c r="B34" t="s">
        <v>71</v>
      </c>
      <c r="C34" s="16" t="s">
        <v>706</v>
      </c>
    </row>
    <row r="35" spans="1:3" hidden="1" x14ac:dyDescent="0.2">
      <c r="A35" t="s">
        <v>192</v>
      </c>
      <c r="B35" t="s">
        <v>71</v>
      </c>
      <c r="C35" s="16" t="s">
        <v>680</v>
      </c>
    </row>
    <row r="36" spans="1:3" hidden="1" x14ac:dyDescent="0.2">
      <c r="A36" t="s">
        <v>192</v>
      </c>
      <c r="B36" t="s">
        <v>71</v>
      </c>
      <c r="C36" s="16" t="s">
        <v>649</v>
      </c>
    </row>
    <row r="37" spans="1:3" hidden="1" x14ac:dyDescent="0.2">
      <c r="A37" t="s">
        <v>192</v>
      </c>
      <c r="B37" t="s">
        <v>71</v>
      </c>
      <c r="C37" s="16" t="s">
        <v>672</v>
      </c>
    </row>
    <row r="38" spans="1:3" hidden="1" x14ac:dyDescent="0.2">
      <c r="A38" t="s">
        <v>192</v>
      </c>
      <c r="B38" t="s">
        <v>71</v>
      </c>
      <c r="C38" s="16" t="s">
        <v>724</v>
      </c>
    </row>
    <row r="39" spans="1:3" hidden="1" x14ac:dyDescent="0.2">
      <c r="A39" t="s">
        <v>252</v>
      </c>
      <c r="B39" t="s">
        <v>71</v>
      </c>
      <c r="C39" s="16" t="s">
        <v>998</v>
      </c>
    </row>
    <row r="40" spans="1:3" hidden="1" x14ac:dyDescent="0.2">
      <c r="A40" t="s">
        <v>252</v>
      </c>
      <c r="B40" t="s">
        <v>113</v>
      </c>
      <c r="C40" s="16" t="s">
        <v>1039</v>
      </c>
    </row>
    <row r="41" spans="1:3" hidden="1" x14ac:dyDescent="0.2">
      <c r="A41" t="s">
        <v>156</v>
      </c>
      <c r="B41" t="s">
        <v>92</v>
      </c>
      <c r="C41" s="16" t="s">
        <v>503</v>
      </c>
    </row>
    <row r="42" spans="1:3" hidden="1" x14ac:dyDescent="0.2">
      <c r="A42" t="s">
        <v>192</v>
      </c>
      <c r="B42" t="s">
        <v>71</v>
      </c>
      <c r="C42" s="16" t="s">
        <v>701</v>
      </c>
    </row>
    <row r="43" spans="1:3" hidden="1" x14ac:dyDescent="0.2">
      <c r="A43" t="s">
        <v>252</v>
      </c>
      <c r="B43" t="s">
        <v>92</v>
      </c>
      <c r="C43" s="16" t="s">
        <v>1024</v>
      </c>
    </row>
    <row r="44" spans="1:3" hidden="1" x14ac:dyDescent="0.2">
      <c r="A44" t="s">
        <v>192</v>
      </c>
      <c r="B44" t="s">
        <v>71</v>
      </c>
      <c r="C44" s="16" t="s">
        <v>734</v>
      </c>
    </row>
    <row r="45" spans="1:3" hidden="1" x14ac:dyDescent="0.2">
      <c r="A45" t="s">
        <v>192</v>
      </c>
      <c r="B45" t="s">
        <v>71</v>
      </c>
      <c r="C45" s="16" t="s">
        <v>731</v>
      </c>
    </row>
    <row r="46" spans="1:3" hidden="1" x14ac:dyDescent="0.2">
      <c r="A46" t="s">
        <v>192</v>
      </c>
      <c r="B46" t="s">
        <v>71</v>
      </c>
      <c r="C46" s="16" t="s">
        <v>681</v>
      </c>
    </row>
    <row r="47" spans="1:3" hidden="1" x14ac:dyDescent="0.2">
      <c r="A47" t="s">
        <v>192</v>
      </c>
      <c r="B47" t="s">
        <v>71</v>
      </c>
      <c r="C47" s="16" t="s">
        <v>707</v>
      </c>
    </row>
    <row r="48" spans="1:3" hidden="1" x14ac:dyDescent="0.2">
      <c r="A48" t="s">
        <v>192</v>
      </c>
      <c r="B48" t="s">
        <v>71</v>
      </c>
      <c r="C48" s="16" t="s">
        <v>644</v>
      </c>
    </row>
    <row r="49" spans="1:3" hidden="1" x14ac:dyDescent="0.2">
      <c r="A49" t="s">
        <v>192</v>
      </c>
      <c r="B49" t="s">
        <v>71</v>
      </c>
      <c r="C49" s="16" t="s">
        <v>677</v>
      </c>
    </row>
    <row r="50" spans="1:3" hidden="1" x14ac:dyDescent="0.2">
      <c r="A50" t="s">
        <v>192</v>
      </c>
      <c r="B50" t="s">
        <v>71</v>
      </c>
      <c r="C50" s="16" t="s">
        <v>650</v>
      </c>
    </row>
    <row r="51" spans="1:3" hidden="1" x14ac:dyDescent="0.2">
      <c r="A51" t="s">
        <v>192</v>
      </c>
      <c r="B51" t="s">
        <v>71</v>
      </c>
      <c r="C51" s="16" t="s">
        <v>732</v>
      </c>
    </row>
    <row r="52" spans="1:3" hidden="1" x14ac:dyDescent="0.2">
      <c r="A52" t="s">
        <v>192</v>
      </c>
      <c r="B52" t="s">
        <v>71</v>
      </c>
      <c r="C52" s="16" t="s">
        <v>679</v>
      </c>
    </row>
    <row r="53" spans="1:3" hidden="1" x14ac:dyDescent="0.2">
      <c r="A53" t="s">
        <v>192</v>
      </c>
      <c r="B53" t="s">
        <v>71</v>
      </c>
      <c r="C53" s="16" t="s">
        <v>648</v>
      </c>
    </row>
    <row r="54" spans="1:3" hidden="1" x14ac:dyDescent="0.2">
      <c r="A54" t="s">
        <v>156</v>
      </c>
      <c r="B54" t="s">
        <v>92</v>
      </c>
      <c r="C54" s="16" t="s">
        <v>499</v>
      </c>
    </row>
    <row r="55" spans="1:3" hidden="1" x14ac:dyDescent="0.2">
      <c r="A55" t="s">
        <v>192</v>
      </c>
      <c r="B55" t="s">
        <v>71</v>
      </c>
      <c r="C55" s="16" t="s">
        <v>705</v>
      </c>
    </row>
    <row r="56" spans="1:3" hidden="1" x14ac:dyDescent="0.2">
      <c r="A56" t="s">
        <v>252</v>
      </c>
      <c r="B56" t="s">
        <v>92</v>
      </c>
      <c r="C56" s="16" t="s">
        <v>1026</v>
      </c>
    </row>
    <row r="57" spans="1:3" hidden="1" x14ac:dyDescent="0.2">
      <c r="A57" t="s">
        <v>252</v>
      </c>
      <c r="B57" t="s">
        <v>71</v>
      </c>
      <c r="C57" s="16" t="s">
        <v>1002</v>
      </c>
    </row>
    <row r="58" spans="1:3" hidden="1" x14ac:dyDescent="0.2">
      <c r="A58" t="s">
        <v>192</v>
      </c>
      <c r="B58" t="s">
        <v>71</v>
      </c>
      <c r="C58" s="16" t="s">
        <v>747</v>
      </c>
    </row>
    <row r="59" spans="1:3" hidden="1" x14ac:dyDescent="0.2">
      <c r="A59" t="s">
        <v>252</v>
      </c>
      <c r="B59" t="s">
        <v>71</v>
      </c>
      <c r="C59" s="16" t="s">
        <v>999</v>
      </c>
    </row>
    <row r="60" spans="1:3" hidden="1" x14ac:dyDescent="0.2">
      <c r="A60" t="s">
        <v>252</v>
      </c>
      <c r="B60" t="s">
        <v>71</v>
      </c>
      <c r="C60" s="16" t="s">
        <v>1007</v>
      </c>
    </row>
    <row r="61" spans="1:3" hidden="1" x14ac:dyDescent="0.2">
      <c r="A61" t="s">
        <v>252</v>
      </c>
      <c r="B61" t="s">
        <v>71</v>
      </c>
      <c r="C61" s="16" t="s">
        <v>1001</v>
      </c>
    </row>
    <row r="62" spans="1:3" hidden="1" x14ac:dyDescent="0.2">
      <c r="A62" t="s">
        <v>156</v>
      </c>
      <c r="B62" t="s">
        <v>92</v>
      </c>
      <c r="C62" s="16" t="s">
        <v>495</v>
      </c>
    </row>
    <row r="63" spans="1:3" hidden="1" x14ac:dyDescent="0.2">
      <c r="A63" t="s">
        <v>252</v>
      </c>
      <c r="B63" t="s">
        <v>71</v>
      </c>
      <c r="C63" s="16" t="s">
        <v>1005</v>
      </c>
    </row>
    <row r="64" spans="1:3" hidden="1" x14ac:dyDescent="0.2">
      <c r="A64" t="s">
        <v>252</v>
      </c>
      <c r="B64" t="s">
        <v>71</v>
      </c>
      <c r="C64" s="16" t="s">
        <v>1009</v>
      </c>
    </row>
    <row r="65" spans="1:3" hidden="1" x14ac:dyDescent="0.2">
      <c r="A65" t="s">
        <v>192</v>
      </c>
      <c r="B65" t="s">
        <v>71</v>
      </c>
      <c r="C65" s="16" t="s">
        <v>694</v>
      </c>
    </row>
    <row r="66" spans="1:3" hidden="1" x14ac:dyDescent="0.2">
      <c r="A66" t="s">
        <v>192</v>
      </c>
      <c r="B66" t="s">
        <v>71</v>
      </c>
      <c r="C66" s="16" t="s">
        <v>744</v>
      </c>
    </row>
    <row r="67" spans="1:3" hidden="1" x14ac:dyDescent="0.2">
      <c r="A67" t="s">
        <v>192</v>
      </c>
      <c r="B67" t="s">
        <v>71</v>
      </c>
      <c r="C67" s="16" t="s">
        <v>698</v>
      </c>
    </row>
    <row r="68" spans="1:3" hidden="1" x14ac:dyDescent="0.2">
      <c r="A68" t="s">
        <v>157</v>
      </c>
      <c r="B68" t="s">
        <v>71</v>
      </c>
      <c r="C68" s="16" t="s">
        <v>453</v>
      </c>
    </row>
    <row r="69" spans="1:3" hidden="1" x14ac:dyDescent="0.2">
      <c r="A69" t="s">
        <v>192</v>
      </c>
      <c r="B69" t="s">
        <v>71</v>
      </c>
      <c r="C69" s="16" t="s">
        <v>641</v>
      </c>
    </row>
    <row r="70" spans="1:3" hidden="1" x14ac:dyDescent="0.2">
      <c r="A70" t="s">
        <v>192</v>
      </c>
      <c r="B70" t="s">
        <v>71</v>
      </c>
      <c r="C70" s="16" t="s">
        <v>718</v>
      </c>
    </row>
    <row r="71" spans="1:3" x14ac:dyDescent="0.2">
      <c r="A71" t="s">
        <v>157</v>
      </c>
      <c r="B71" t="s">
        <v>92</v>
      </c>
      <c r="C71" s="16" t="s">
        <v>459</v>
      </c>
    </row>
    <row r="72" spans="1:3" hidden="1" x14ac:dyDescent="0.2">
      <c r="A72" t="s">
        <v>252</v>
      </c>
      <c r="B72" t="s">
        <v>113</v>
      </c>
      <c r="C72" s="16" t="s">
        <v>1035</v>
      </c>
    </row>
    <row r="73" spans="1:3" hidden="1" x14ac:dyDescent="0.2">
      <c r="A73" t="s">
        <v>156</v>
      </c>
      <c r="B73" t="s">
        <v>71</v>
      </c>
      <c r="C73" s="16" t="s">
        <v>489</v>
      </c>
    </row>
    <row r="74" spans="1:3" hidden="1" x14ac:dyDescent="0.2">
      <c r="A74" t="s">
        <v>156</v>
      </c>
      <c r="B74" t="s">
        <v>71</v>
      </c>
      <c r="C74" s="16" t="s">
        <v>485</v>
      </c>
    </row>
    <row r="75" spans="1:3" x14ac:dyDescent="0.2">
      <c r="A75" t="s">
        <v>157</v>
      </c>
      <c r="B75" t="s">
        <v>92</v>
      </c>
      <c r="C75" s="16" t="s">
        <v>455</v>
      </c>
    </row>
    <row r="76" spans="1:3" hidden="1" x14ac:dyDescent="0.2">
      <c r="A76" t="s">
        <v>12</v>
      </c>
      <c r="B76" t="s">
        <v>71</v>
      </c>
      <c r="C76" s="16" t="s">
        <v>386</v>
      </c>
    </row>
    <row r="77" spans="1:3" hidden="1" x14ac:dyDescent="0.2">
      <c r="A77" t="s">
        <v>252</v>
      </c>
      <c r="B77" t="s">
        <v>113</v>
      </c>
      <c r="C77" s="16" t="s">
        <v>1033</v>
      </c>
    </row>
    <row r="78" spans="1:3" hidden="1" x14ac:dyDescent="0.2">
      <c r="A78" t="s">
        <v>157</v>
      </c>
      <c r="B78" t="s">
        <v>71</v>
      </c>
      <c r="C78" s="16" t="s">
        <v>450</v>
      </c>
    </row>
    <row r="79" spans="1:3" hidden="1" x14ac:dyDescent="0.2">
      <c r="A79" t="s">
        <v>192</v>
      </c>
      <c r="B79" t="s">
        <v>71</v>
      </c>
      <c r="C79" s="16" t="s">
        <v>692</v>
      </c>
    </row>
    <row r="80" spans="1:3" x14ac:dyDescent="0.2">
      <c r="A80" t="s">
        <v>157</v>
      </c>
      <c r="B80" t="s">
        <v>92</v>
      </c>
      <c r="C80" s="16" t="s">
        <v>460</v>
      </c>
    </row>
    <row r="81" spans="1:3" hidden="1" x14ac:dyDescent="0.2">
      <c r="A81" t="s">
        <v>192</v>
      </c>
      <c r="B81" t="s">
        <v>71</v>
      </c>
      <c r="C81" s="16" t="s">
        <v>654</v>
      </c>
    </row>
    <row r="82" spans="1:3" hidden="1" x14ac:dyDescent="0.2">
      <c r="A82" t="s">
        <v>192</v>
      </c>
      <c r="B82" t="s">
        <v>71</v>
      </c>
      <c r="C82" s="16" t="s">
        <v>685</v>
      </c>
    </row>
    <row r="83" spans="1:3" hidden="1" x14ac:dyDescent="0.2">
      <c r="A83" t="s">
        <v>192</v>
      </c>
      <c r="B83" t="s">
        <v>71</v>
      </c>
      <c r="C83" s="16" t="s">
        <v>664</v>
      </c>
    </row>
    <row r="84" spans="1:3" hidden="1" x14ac:dyDescent="0.2">
      <c r="A84" t="s">
        <v>192</v>
      </c>
      <c r="B84" t="s">
        <v>71</v>
      </c>
      <c r="C84" s="16" t="s">
        <v>738</v>
      </c>
    </row>
    <row r="85" spans="1:3" hidden="1" x14ac:dyDescent="0.2">
      <c r="A85" t="s">
        <v>192</v>
      </c>
      <c r="B85" t="s">
        <v>71</v>
      </c>
      <c r="C85" s="16" t="s">
        <v>740</v>
      </c>
    </row>
    <row r="86" spans="1:3" hidden="1" x14ac:dyDescent="0.2">
      <c r="A86" t="s">
        <v>192</v>
      </c>
      <c r="B86" t="s">
        <v>71</v>
      </c>
      <c r="C86" s="16" t="s">
        <v>687</v>
      </c>
    </row>
    <row r="87" spans="1:3" hidden="1" x14ac:dyDescent="0.2">
      <c r="A87" t="s">
        <v>192</v>
      </c>
      <c r="B87" t="s">
        <v>71</v>
      </c>
      <c r="C87" s="16" t="s">
        <v>710</v>
      </c>
    </row>
    <row r="88" spans="1:3" hidden="1" x14ac:dyDescent="0.2">
      <c r="A88" t="s">
        <v>192</v>
      </c>
      <c r="B88" t="s">
        <v>71</v>
      </c>
      <c r="C88" s="16" t="s">
        <v>697</v>
      </c>
    </row>
    <row r="89" spans="1:3" hidden="1" x14ac:dyDescent="0.2">
      <c r="A89" t="s">
        <v>192</v>
      </c>
      <c r="B89" t="s">
        <v>71</v>
      </c>
      <c r="C89" s="16" t="s">
        <v>640</v>
      </c>
    </row>
    <row r="90" spans="1:3" hidden="1" x14ac:dyDescent="0.2">
      <c r="A90" t="s">
        <v>252</v>
      </c>
      <c r="B90" t="s">
        <v>92</v>
      </c>
      <c r="C90" s="16" t="s">
        <v>1022</v>
      </c>
    </row>
    <row r="91" spans="1:3" hidden="1" x14ac:dyDescent="0.2">
      <c r="A91" t="s">
        <v>192</v>
      </c>
      <c r="B91" t="s">
        <v>71</v>
      </c>
      <c r="C91" s="16" t="s">
        <v>656</v>
      </c>
    </row>
    <row r="92" spans="1:3" hidden="1" x14ac:dyDescent="0.2">
      <c r="A92" t="s">
        <v>156</v>
      </c>
      <c r="B92" t="s">
        <v>71</v>
      </c>
      <c r="C92" s="16" t="s">
        <v>490</v>
      </c>
    </row>
    <row r="93" spans="1:3" hidden="1" x14ac:dyDescent="0.2">
      <c r="A93" t="s">
        <v>192</v>
      </c>
      <c r="B93" t="s">
        <v>71</v>
      </c>
      <c r="C93" s="16" t="s">
        <v>674</v>
      </c>
    </row>
    <row r="94" spans="1:3" hidden="1" x14ac:dyDescent="0.2">
      <c r="A94" t="s">
        <v>192</v>
      </c>
      <c r="B94" t="s">
        <v>71</v>
      </c>
      <c r="C94" s="16" t="s">
        <v>712</v>
      </c>
    </row>
    <row r="95" spans="1:3" hidden="1" x14ac:dyDescent="0.2">
      <c r="A95" t="s">
        <v>192</v>
      </c>
      <c r="B95" t="s">
        <v>71</v>
      </c>
      <c r="C95" s="16" t="s">
        <v>728</v>
      </c>
    </row>
    <row r="96" spans="1:3" hidden="1" x14ac:dyDescent="0.2">
      <c r="A96" t="s">
        <v>192</v>
      </c>
      <c r="B96" t="s">
        <v>71</v>
      </c>
      <c r="C96" s="16" t="s">
        <v>745</v>
      </c>
    </row>
    <row r="97" spans="1:3" hidden="1" x14ac:dyDescent="0.2">
      <c r="A97" t="s">
        <v>252</v>
      </c>
      <c r="B97" t="s">
        <v>92</v>
      </c>
      <c r="C97" s="16" t="s">
        <v>1018</v>
      </c>
    </row>
    <row r="98" spans="1:3" hidden="1" x14ac:dyDescent="0.2">
      <c r="A98" t="s">
        <v>252</v>
      </c>
      <c r="B98" t="s">
        <v>113</v>
      </c>
      <c r="C98" s="16" t="s">
        <v>1041</v>
      </c>
    </row>
    <row r="99" spans="1:3" hidden="1" x14ac:dyDescent="0.2">
      <c r="A99" t="s">
        <v>252</v>
      </c>
      <c r="B99" t="s">
        <v>92</v>
      </c>
      <c r="C99" s="16" t="s">
        <v>1016</v>
      </c>
    </row>
    <row r="100" spans="1:3" hidden="1" x14ac:dyDescent="0.2">
      <c r="A100" t="s">
        <v>192</v>
      </c>
      <c r="B100" t="s">
        <v>71</v>
      </c>
      <c r="C100" s="16" t="s">
        <v>711</v>
      </c>
    </row>
    <row r="101" spans="1:3" hidden="1" x14ac:dyDescent="0.2">
      <c r="A101" t="s">
        <v>252</v>
      </c>
      <c r="B101" t="s">
        <v>71</v>
      </c>
      <c r="C101" s="16" t="s">
        <v>1008</v>
      </c>
    </row>
    <row r="102" spans="1:3" hidden="1" x14ac:dyDescent="0.2">
      <c r="A102" t="s">
        <v>192</v>
      </c>
      <c r="B102" t="s">
        <v>71</v>
      </c>
      <c r="C102" s="16" t="s">
        <v>695</v>
      </c>
    </row>
    <row r="103" spans="1:3" hidden="1" x14ac:dyDescent="0.2">
      <c r="A103" t="s">
        <v>192</v>
      </c>
      <c r="B103" t="s">
        <v>71</v>
      </c>
      <c r="C103" s="16" t="s">
        <v>727</v>
      </c>
    </row>
    <row r="104" spans="1:3" hidden="1" x14ac:dyDescent="0.2">
      <c r="A104" t="s">
        <v>192</v>
      </c>
      <c r="B104" t="s">
        <v>71</v>
      </c>
      <c r="C104" s="16" t="s">
        <v>739</v>
      </c>
    </row>
    <row r="105" spans="1:3" hidden="1" x14ac:dyDescent="0.2">
      <c r="A105" t="s">
        <v>192</v>
      </c>
      <c r="B105" t="s">
        <v>71</v>
      </c>
      <c r="C105" s="16" t="s">
        <v>708</v>
      </c>
    </row>
    <row r="106" spans="1:3" hidden="1" x14ac:dyDescent="0.2">
      <c r="A106" t="s">
        <v>192</v>
      </c>
      <c r="B106" t="s">
        <v>71</v>
      </c>
      <c r="C106" s="16" t="s">
        <v>651</v>
      </c>
    </row>
    <row r="107" spans="1:3" hidden="1" x14ac:dyDescent="0.2">
      <c r="A107" t="s">
        <v>192</v>
      </c>
      <c r="B107" t="s">
        <v>71</v>
      </c>
      <c r="C107" s="16" t="s">
        <v>682</v>
      </c>
    </row>
    <row r="108" spans="1:3" hidden="1" x14ac:dyDescent="0.2">
      <c r="A108" t="s">
        <v>192</v>
      </c>
      <c r="B108" t="s">
        <v>71</v>
      </c>
      <c r="C108" s="16" t="s">
        <v>638</v>
      </c>
    </row>
    <row r="109" spans="1:3" hidden="1" x14ac:dyDescent="0.2">
      <c r="A109" t="s">
        <v>192</v>
      </c>
      <c r="B109" t="s">
        <v>71</v>
      </c>
      <c r="C109" s="16" t="s">
        <v>735</v>
      </c>
    </row>
    <row r="110" spans="1:3" hidden="1" x14ac:dyDescent="0.2">
      <c r="A110" t="s">
        <v>252</v>
      </c>
      <c r="B110" t="s">
        <v>113</v>
      </c>
      <c r="C110" s="16" t="s">
        <v>1043</v>
      </c>
    </row>
    <row r="111" spans="1:3" hidden="1" x14ac:dyDescent="0.2">
      <c r="A111" t="s">
        <v>192</v>
      </c>
      <c r="B111" t="s">
        <v>71</v>
      </c>
      <c r="C111" s="16" t="s">
        <v>655</v>
      </c>
    </row>
    <row r="112" spans="1:3" hidden="1" x14ac:dyDescent="0.2">
      <c r="A112" t="s">
        <v>156</v>
      </c>
      <c r="B112" t="s">
        <v>92</v>
      </c>
      <c r="C112" s="16" t="s">
        <v>497</v>
      </c>
    </row>
    <row r="113" spans="1:3" hidden="1" x14ac:dyDescent="0.2">
      <c r="A113" t="s">
        <v>192</v>
      </c>
      <c r="B113" t="s">
        <v>71</v>
      </c>
      <c r="C113" s="16" t="s">
        <v>686</v>
      </c>
    </row>
    <row r="114" spans="1:3" hidden="1" x14ac:dyDescent="0.2">
      <c r="A114" t="s">
        <v>252</v>
      </c>
      <c r="B114" t="s">
        <v>50</v>
      </c>
      <c r="C114" s="16" t="s">
        <v>989</v>
      </c>
    </row>
    <row r="115" spans="1:3" hidden="1" x14ac:dyDescent="0.2">
      <c r="A115" t="s">
        <v>12</v>
      </c>
      <c r="B115" t="s">
        <v>71</v>
      </c>
      <c r="C115" s="16" t="s">
        <v>367</v>
      </c>
    </row>
    <row r="116" spans="1:3" x14ac:dyDescent="0.2">
      <c r="A116" t="s">
        <v>157</v>
      </c>
      <c r="B116" t="s">
        <v>113</v>
      </c>
      <c r="C116" s="16" t="s">
        <v>465</v>
      </c>
    </row>
    <row r="117" spans="1:3" hidden="1" x14ac:dyDescent="0.2">
      <c r="A117" t="s">
        <v>192</v>
      </c>
      <c r="B117" t="s">
        <v>71</v>
      </c>
      <c r="C117" s="16" t="s">
        <v>673</v>
      </c>
    </row>
    <row r="118" spans="1:3" x14ac:dyDescent="0.2">
      <c r="A118" t="s">
        <v>157</v>
      </c>
      <c r="B118" t="s">
        <v>92</v>
      </c>
      <c r="C118" s="16" t="s">
        <v>462</v>
      </c>
    </row>
    <row r="119" spans="1:3" x14ac:dyDescent="0.2">
      <c r="A119" t="s">
        <v>157</v>
      </c>
      <c r="B119" t="s">
        <v>92</v>
      </c>
      <c r="C119" s="16" t="s">
        <v>457</v>
      </c>
    </row>
    <row r="120" spans="1:3" hidden="1" x14ac:dyDescent="0.2">
      <c r="A120" t="s">
        <v>192</v>
      </c>
      <c r="B120" t="s">
        <v>113</v>
      </c>
      <c r="C120" s="16" t="s">
        <v>898</v>
      </c>
    </row>
    <row r="121" spans="1:3" hidden="1" x14ac:dyDescent="0.2">
      <c r="A121" t="s">
        <v>192</v>
      </c>
      <c r="B121" t="s">
        <v>113</v>
      </c>
      <c r="C121" s="16" t="s">
        <v>956</v>
      </c>
    </row>
    <row r="122" spans="1:3" x14ac:dyDescent="0.2">
      <c r="A122" t="s">
        <v>157</v>
      </c>
      <c r="B122" t="s">
        <v>113</v>
      </c>
      <c r="C122" s="16" t="s">
        <v>469</v>
      </c>
    </row>
    <row r="123" spans="1:3" hidden="1" x14ac:dyDescent="0.2">
      <c r="A123" t="s">
        <v>192</v>
      </c>
      <c r="B123" t="s">
        <v>50</v>
      </c>
      <c r="C123" s="16" t="s">
        <v>632</v>
      </c>
    </row>
    <row r="124" spans="1:3" hidden="1" x14ac:dyDescent="0.2">
      <c r="A124" t="s">
        <v>192</v>
      </c>
      <c r="B124" t="s">
        <v>50</v>
      </c>
      <c r="C124" s="16" t="s">
        <v>601</v>
      </c>
    </row>
    <row r="125" spans="1:3" hidden="1" x14ac:dyDescent="0.2">
      <c r="A125" t="s">
        <v>12</v>
      </c>
      <c r="B125" t="s">
        <v>71</v>
      </c>
      <c r="C125" s="16" t="s">
        <v>372</v>
      </c>
    </row>
    <row r="126" spans="1:3" hidden="1" x14ac:dyDescent="0.2">
      <c r="A126" t="s">
        <v>157</v>
      </c>
      <c r="B126" t="s">
        <v>50</v>
      </c>
      <c r="C126" s="16" t="s">
        <v>443</v>
      </c>
    </row>
    <row r="127" spans="1:3" hidden="1" x14ac:dyDescent="0.2">
      <c r="A127" t="s">
        <v>12</v>
      </c>
      <c r="B127" t="s">
        <v>71</v>
      </c>
      <c r="C127" s="16" t="s">
        <v>384</v>
      </c>
    </row>
    <row r="128" spans="1:3" hidden="1" x14ac:dyDescent="0.2">
      <c r="A128" t="s">
        <v>192</v>
      </c>
      <c r="B128" t="s">
        <v>50</v>
      </c>
      <c r="C128" s="16" t="s">
        <v>574</v>
      </c>
    </row>
    <row r="129" spans="1:3" hidden="1" x14ac:dyDescent="0.2">
      <c r="A129" t="s">
        <v>192</v>
      </c>
      <c r="B129" t="s">
        <v>50</v>
      </c>
      <c r="C129" s="16" t="s">
        <v>543</v>
      </c>
    </row>
    <row r="130" spans="1:3" hidden="1" x14ac:dyDescent="0.2">
      <c r="A130" t="s">
        <v>12</v>
      </c>
      <c r="B130" t="s">
        <v>113</v>
      </c>
      <c r="C130" s="16" t="s">
        <v>424</v>
      </c>
    </row>
    <row r="131" spans="1:3" hidden="1" x14ac:dyDescent="0.2">
      <c r="A131" t="s">
        <v>157</v>
      </c>
      <c r="B131" t="s">
        <v>71</v>
      </c>
      <c r="C131" s="16" t="s">
        <v>452</v>
      </c>
    </row>
    <row r="132" spans="1:3" hidden="1" x14ac:dyDescent="0.2">
      <c r="A132" t="s">
        <v>192</v>
      </c>
      <c r="B132" t="s">
        <v>71</v>
      </c>
      <c r="C132" s="16" t="s">
        <v>716</v>
      </c>
    </row>
    <row r="133" spans="1:3" hidden="1" x14ac:dyDescent="0.2">
      <c r="A133" t="s">
        <v>192</v>
      </c>
      <c r="B133" t="s">
        <v>50</v>
      </c>
      <c r="C133" s="16" t="s">
        <v>626</v>
      </c>
    </row>
    <row r="134" spans="1:3" hidden="1" x14ac:dyDescent="0.2">
      <c r="A134" t="s">
        <v>252</v>
      </c>
      <c r="B134" t="s">
        <v>71</v>
      </c>
      <c r="C134" s="16" t="s">
        <v>1012</v>
      </c>
    </row>
    <row r="135" spans="1:3" hidden="1" x14ac:dyDescent="0.2">
      <c r="A135" t="s">
        <v>157</v>
      </c>
      <c r="B135" t="s">
        <v>71</v>
      </c>
      <c r="C135" s="16" t="s">
        <v>447</v>
      </c>
    </row>
    <row r="136" spans="1:3" hidden="1" x14ac:dyDescent="0.2">
      <c r="A136" t="s">
        <v>252</v>
      </c>
      <c r="B136" t="s">
        <v>50</v>
      </c>
      <c r="C136" s="16" t="s">
        <v>984</v>
      </c>
    </row>
    <row r="137" spans="1:3" hidden="1" x14ac:dyDescent="0.2">
      <c r="A137" t="s">
        <v>192</v>
      </c>
      <c r="B137" t="s">
        <v>113</v>
      </c>
      <c r="C137" s="16" t="s">
        <v>919</v>
      </c>
    </row>
    <row r="138" spans="1:3" hidden="1" x14ac:dyDescent="0.2">
      <c r="A138" t="s">
        <v>12</v>
      </c>
      <c r="B138" t="s">
        <v>113</v>
      </c>
      <c r="C138" s="16" t="s">
        <v>411</v>
      </c>
    </row>
    <row r="139" spans="1:3" hidden="1" x14ac:dyDescent="0.2">
      <c r="A139" t="s">
        <v>192</v>
      </c>
      <c r="B139" t="s">
        <v>50</v>
      </c>
      <c r="C139" s="16" t="s">
        <v>595</v>
      </c>
    </row>
    <row r="140" spans="1:3" hidden="1" x14ac:dyDescent="0.2">
      <c r="A140" t="s">
        <v>156</v>
      </c>
      <c r="B140" t="s">
        <v>92</v>
      </c>
      <c r="C140" s="16" t="s">
        <v>496</v>
      </c>
    </row>
    <row r="141" spans="1:3" hidden="1" x14ac:dyDescent="0.2">
      <c r="A141" t="s">
        <v>156</v>
      </c>
      <c r="B141" t="s">
        <v>92</v>
      </c>
      <c r="C141" s="16" t="s">
        <v>494</v>
      </c>
    </row>
    <row r="142" spans="1:3" x14ac:dyDescent="0.2">
      <c r="A142" t="s">
        <v>157</v>
      </c>
      <c r="B142" t="s">
        <v>113</v>
      </c>
      <c r="C142" s="16" t="s">
        <v>470</v>
      </c>
    </row>
    <row r="143" spans="1:3" hidden="1" x14ac:dyDescent="0.2">
      <c r="A143" t="s">
        <v>192</v>
      </c>
      <c r="B143" t="s">
        <v>71</v>
      </c>
      <c r="C143" s="16" t="s">
        <v>646</v>
      </c>
    </row>
    <row r="144" spans="1:3" hidden="1" x14ac:dyDescent="0.2">
      <c r="A144" t="s">
        <v>192</v>
      </c>
      <c r="B144" t="s">
        <v>50</v>
      </c>
      <c r="C144" s="16" t="s">
        <v>537</v>
      </c>
    </row>
    <row r="145" spans="1:3" hidden="1" x14ac:dyDescent="0.2">
      <c r="A145" t="s">
        <v>252</v>
      </c>
      <c r="B145" t="s">
        <v>50</v>
      </c>
      <c r="C145" s="16" t="s">
        <v>985</v>
      </c>
    </row>
    <row r="146" spans="1:3" hidden="1" x14ac:dyDescent="0.2">
      <c r="A146" t="s">
        <v>156</v>
      </c>
      <c r="B146" t="s">
        <v>113</v>
      </c>
      <c r="C146" s="16" t="s">
        <v>512</v>
      </c>
    </row>
    <row r="147" spans="1:3" hidden="1" x14ac:dyDescent="0.2">
      <c r="A147" t="s">
        <v>192</v>
      </c>
      <c r="B147" t="s">
        <v>113</v>
      </c>
      <c r="C147" s="16" t="s">
        <v>979</v>
      </c>
    </row>
    <row r="148" spans="1:3" hidden="1" x14ac:dyDescent="0.2">
      <c r="A148" t="s">
        <v>192</v>
      </c>
      <c r="B148" t="s">
        <v>50</v>
      </c>
      <c r="C148" s="16" t="s">
        <v>568</v>
      </c>
    </row>
    <row r="149" spans="1:3" hidden="1" x14ac:dyDescent="0.2">
      <c r="A149" t="s">
        <v>192</v>
      </c>
      <c r="B149" t="s">
        <v>71</v>
      </c>
      <c r="C149" s="16" t="s">
        <v>657</v>
      </c>
    </row>
    <row r="150" spans="1:3" hidden="1" x14ac:dyDescent="0.2">
      <c r="A150" t="s">
        <v>192</v>
      </c>
      <c r="B150" t="s">
        <v>113</v>
      </c>
      <c r="C150" s="16" t="s">
        <v>906</v>
      </c>
    </row>
    <row r="151" spans="1:3" hidden="1" x14ac:dyDescent="0.2">
      <c r="A151" t="s">
        <v>252</v>
      </c>
      <c r="B151" t="s">
        <v>50</v>
      </c>
      <c r="C151" s="16" t="s">
        <v>982</v>
      </c>
    </row>
    <row r="152" spans="1:3" hidden="1" x14ac:dyDescent="0.2">
      <c r="A152" t="s">
        <v>252</v>
      </c>
      <c r="B152" t="s">
        <v>50</v>
      </c>
      <c r="C152" s="16" t="s">
        <v>986</v>
      </c>
    </row>
    <row r="153" spans="1:3" hidden="1" x14ac:dyDescent="0.2">
      <c r="A153" t="s">
        <v>192</v>
      </c>
      <c r="B153" t="s">
        <v>71</v>
      </c>
      <c r="C153" s="16" t="s">
        <v>703</v>
      </c>
    </row>
    <row r="154" spans="1:3" hidden="1" x14ac:dyDescent="0.2">
      <c r="A154" t="s">
        <v>252</v>
      </c>
      <c r="B154" t="s">
        <v>113</v>
      </c>
      <c r="C154" s="16" t="s">
        <v>1042</v>
      </c>
    </row>
    <row r="155" spans="1:3" hidden="1" x14ac:dyDescent="0.2">
      <c r="A155" t="s">
        <v>192</v>
      </c>
      <c r="B155" t="s">
        <v>71</v>
      </c>
      <c r="C155" s="16" t="s">
        <v>645</v>
      </c>
    </row>
    <row r="156" spans="1:3" hidden="1" x14ac:dyDescent="0.2">
      <c r="A156" t="s">
        <v>192</v>
      </c>
      <c r="B156" t="s">
        <v>113</v>
      </c>
      <c r="C156" s="16" t="s">
        <v>904</v>
      </c>
    </row>
    <row r="157" spans="1:3" hidden="1" x14ac:dyDescent="0.2">
      <c r="A157" t="s">
        <v>192</v>
      </c>
      <c r="B157" t="s">
        <v>113</v>
      </c>
      <c r="C157" s="16" t="s">
        <v>964</v>
      </c>
    </row>
    <row r="158" spans="1:3" hidden="1" x14ac:dyDescent="0.2">
      <c r="A158" t="s">
        <v>12</v>
      </c>
      <c r="B158" t="s">
        <v>71</v>
      </c>
      <c r="C158" s="16" t="s">
        <v>368</v>
      </c>
    </row>
    <row r="159" spans="1:3" hidden="1" x14ac:dyDescent="0.2">
      <c r="A159" t="s">
        <v>192</v>
      </c>
      <c r="B159" t="s">
        <v>113</v>
      </c>
      <c r="C159" s="16" t="s">
        <v>962</v>
      </c>
    </row>
    <row r="160" spans="1:3" hidden="1" x14ac:dyDescent="0.2">
      <c r="A160" t="s">
        <v>156</v>
      </c>
      <c r="B160" t="s">
        <v>92</v>
      </c>
      <c r="C160" s="16" t="s">
        <v>500</v>
      </c>
    </row>
    <row r="161" spans="1:3" hidden="1" x14ac:dyDescent="0.2">
      <c r="A161" t="s">
        <v>192</v>
      </c>
      <c r="B161" t="s">
        <v>113</v>
      </c>
      <c r="C161" s="16" t="s">
        <v>969</v>
      </c>
    </row>
    <row r="162" spans="1:3" hidden="1" x14ac:dyDescent="0.2">
      <c r="A162" t="s">
        <v>157</v>
      </c>
      <c r="B162" t="s">
        <v>50</v>
      </c>
      <c r="C162" s="16" t="s">
        <v>440</v>
      </c>
    </row>
    <row r="163" spans="1:3" hidden="1" x14ac:dyDescent="0.2">
      <c r="A163" t="s">
        <v>192</v>
      </c>
      <c r="B163" t="s">
        <v>113</v>
      </c>
      <c r="C163" s="16" t="s">
        <v>882</v>
      </c>
    </row>
    <row r="164" spans="1:3" hidden="1" x14ac:dyDescent="0.2">
      <c r="A164" t="s">
        <v>192</v>
      </c>
      <c r="B164" t="s">
        <v>113</v>
      </c>
      <c r="C164" s="16" t="s">
        <v>913</v>
      </c>
    </row>
    <row r="165" spans="1:3" hidden="1" x14ac:dyDescent="0.2">
      <c r="A165" t="s">
        <v>192</v>
      </c>
      <c r="B165" t="s">
        <v>113</v>
      </c>
      <c r="C165" s="16" t="s">
        <v>940</v>
      </c>
    </row>
    <row r="166" spans="1:3" hidden="1" x14ac:dyDescent="0.2">
      <c r="A166" t="s">
        <v>192</v>
      </c>
      <c r="B166" t="s">
        <v>113</v>
      </c>
      <c r="C166" s="16" t="s">
        <v>911</v>
      </c>
    </row>
    <row r="167" spans="1:3" hidden="1" x14ac:dyDescent="0.2">
      <c r="A167" t="s">
        <v>252</v>
      </c>
      <c r="B167" t="s">
        <v>92</v>
      </c>
      <c r="C167" s="16" t="s">
        <v>1021</v>
      </c>
    </row>
    <row r="168" spans="1:3" hidden="1" x14ac:dyDescent="0.2">
      <c r="A168" t="s">
        <v>192</v>
      </c>
      <c r="B168" t="s">
        <v>71</v>
      </c>
      <c r="C168" s="16" t="s">
        <v>668</v>
      </c>
    </row>
    <row r="169" spans="1:3" hidden="1" x14ac:dyDescent="0.2">
      <c r="A169" t="s">
        <v>12</v>
      </c>
      <c r="B169" t="s">
        <v>92</v>
      </c>
      <c r="C169" s="16" t="s">
        <v>405</v>
      </c>
    </row>
    <row r="170" spans="1:3" hidden="1" x14ac:dyDescent="0.2">
      <c r="A170" t="s">
        <v>192</v>
      </c>
      <c r="B170" t="s">
        <v>71</v>
      </c>
      <c r="C170" s="16" t="s">
        <v>661</v>
      </c>
    </row>
    <row r="171" spans="1:3" hidden="1" x14ac:dyDescent="0.2">
      <c r="A171" t="s">
        <v>192</v>
      </c>
      <c r="B171" t="s">
        <v>71</v>
      </c>
      <c r="C171" s="16" t="s">
        <v>688</v>
      </c>
    </row>
    <row r="172" spans="1:3" hidden="1" x14ac:dyDescent="0.2">
      <c r="A172" t="s">
        <v>192</v>
      </c>
      <c r="B172" t="s">
        <v>113</v>
      </c>
      <c r="C172" s="16" t="s">
        <v>952</v>
      </c>
    </row>
    <row r="173" spans="1:3" hidden="1" x14ac:dyDescent="0.2">
      <c r="A173" t="s">
        <v>192</v>
      </c>
      <c r="B173" t="s">
        <v>113</v>
      </c>
      <c r="C173" s="16" t="s">
        <v>921</v>
      </c>
    </row>
    <row r="174" spans="1:3" hidden="1" x14ac:dyDescent="0.2">
      <c r="A174" t="s">
        <v>252</v>
      </c>
      <c r="B174" t="s">
        <v>92</v>
      </c>
      <c r="C174" s="16" t="s">
        <v>1027</v>
      </c>
    </row>
    <row r="175" spans="1:3" hidden="1" x14ac:dyDescent="0.2">
      <c r="A175" t="s">
        <v>191</v>
      </c>
      <c r="B175" t="s">
        <v>71</v>
      </c>
      <c r="C175" s="16" t="s">
        <v>517</v>
      </c>
    </row>
    <row r="176" spans="1:3" hidden="1" x14ac:dyDescent="0.2">
      <c r="A176" t="s">
        <v>192</v>
      </c>
      <c r="B176" t="s">
        <v>113</v>
      </c>
      <c r="C176" s="16" t="s">
        <v>894</v>
      </c>
    </row>
    <row r="177" spans="1:3" hidden="1" x14ac:dyDescent="0.2">
      <c r="A177" t="s">
        <v>192</v>
      </c>
      <c r="B177" t="s">
        <v>113</v>
      </c>
      <c r="C177" s="16" t="s">
        <v>875</v>
      </c>
    </row>
    <row r="178" spans="1:3" hidden="1" x14ac:dyDescent="0.2">
      <c r="A178" t="s">
        <v>192</v>
      </c>
      <c r="B178" t="s">
        <v>113</v>
      </c>
      <c r="C178" s="16" t="s">
        <v>880</v>
      </c>
    </row>
    <row r="179" spans="1:3" hidden="1" x14ac:dyDescent="0.2">
      <c r="A179" t="s">
        <v>192</v>
      </c>
      <c r="B179" t="s">
        <v>113</v>
      </c>
      <c r="C179" s="16" t="s">
        <v>933</v>
      </c>
    </row>
    <row r="180" spans="1:3" hidden="1" x14ac:dyDescent="0.2">
      <c r="A180" t="s">
        <v>192</v>
      </c>
      <c r="B180" t="s">
        <v>71</v>
      </c>
      <c r="C180" s="16" t="s">
        <v>713</v>
      </c>
    </row>
    <row r="181" spans="1:3" hidden="1" x14ac:dyDescent="0.2">
      <c r="A181" t="s">
        <v>192</v>
      </c>
      <c r="B181" t="s">
        <v>71</v>
      </c>
      <c r="C181" s="16" t="s">
        <v>702</v>
      </c>
    </row>
    <row r="182" spans="1:3" hidden="1" x14ac:dyDescent="0.2">
      <c r="A182" t="s">
        <v>192</v>
      </c>
      <c r="B182" t="s">
        <v>113</v>
      </c>
      <c r="C182" s="16" t="s">
        <v>971</v>
      </c>
    </row>
    <row r="183" spans="1:3" hidden="1" x14ac:dyDescent="0.2">
      <c r="A183" t="s">
        <v>192</v>
      </c>
      <c r="B183" t="s">
        <v>71</v>
      </c>
      <c r="C183" s="16" t="s">
        <v>741</v>
      </c>
    </row>
    <row r="184" spans="1:3" hidden="1" x14ac:dyDescent="0.2">
      <c r="A184" t="s">
        <v>192</v>
      </c>
      <c r="B184" t="s">
        <v>71</v>
      </c>
      <c r="C184" s="16" t="s">
        <v>666</v>
      </c>
    </row>
    <row r="185" spans="1:3" hidden="1" x14ac:dyDescent="0.2">
      <c r="A185" t="s">
        <v>12</v>
      </c>
      <c r="B185" t="s">
        <v>71</v>
      </c>
      <c r="C185" s="16" t="s">
        <v>379</v>
      </c>
    </row>
    <row r="186" spans="1:3" hidden="1" x14ac:dyDescent="0.2">
      <c r="A186" t="s">
        <v>252</v>
      </c>
      <c r="B186" t="s">
        <v>50</v>
      </c>
      <c r="C186" s="16" t="s">
        <v>988</v>
      </c>
    </row>
    <row r="187" spans="1:3" hidden="1" x14ac:dyDescent="0.2">
      <c r="A187" t="s">
        <v>192</v>
      </c>
      <c r="B187" t="s">
        <v>71</v>
      </c>
      <c r="C187" s="16" t="s">
        <v>722</v>
      </c>
    </row>
    <row r="188" spans="1:3" hidden="1" x14ac:dyDescent="0.2">
      <c r="A188" t="s">
        <v>192</v>
      </c>
      <c r="B188" t="s">
        <v>113</v>
      </c>
      <c r="C188" s="16" t="s">
        <v>865</v>
      </c>
    </row>
    <row r="189" spans="1:3" hidden="1" x14ac:dyDescent="0.2">
      <c r="A189" t="s">
        <v>192</v>
      </c>
      <c r="B189" t="s">
        <v>113</v>
      </c>
      <c r="C189" s="16" t="s">
        <v>923</v>
      </c>
    </row>
    <row r="190" spans="1:3" hidden="1" x14ac:dyDescent="0.2">
      <c r="A190" t="s">
        <v>12</v>
      </c>
      <c r="B190" t="s">
        <v>113</v>
      </c>
      <c r="C190" s="16" t="s">
        <v>417</v>
      </c>
    </row>
    <row r="191" spans="1:3" hidden="1" x14ac:dyDescent="0.2">
      <c r="A191" t="s">
        <v>192</v>
      </c>
      <c r="B191" t="s">
        <v>113</v>
      </c>
      <c r="C191" s="16" t="s">
        <v>938</v>
      </c>
    </row>
    <row r="192" spans="1:3" hidden="1" x14ac:dyDescent="0.2">
      <c r="A192" t="s">
        <v>192</v>
      </c>
      <c r="B192" t="s">
        <v>71</v>
      </c>
      <c r="C192" s="16" t="s">
        <v>720</v>
      </c>
    </row>
    <row r="193" spans="1:3" hidden="1" x14ac:dyDescent="0.2">
      <c r="A193" t="s">
        <v>252</v>
      </c>
      <c r="B193" t="s">
        <v>71</v>
      </c>
      <c r="C193" s="16" t="s">
        <v>1011</v>
      </c>
    </row>
    <row r="194" spans="1:3" hidden="1" x14ac:dyDescent="0.2">
      <c r="A194" t="s">
        <v>156</v>
      </c>
      <c r="B194" t="s">
        <v>92</v>
      </c>
      <c r="C194" s="16" t="s">
        <v>502</v>
      </c>
    </row>
    <row r="195" spans="1:3" hidden="1" x14ac:dyDescent="0.2">
      <c r="A195" t="s">
        <v>192</v>
      </c>
      <c r="B195" t="s">
        <v>113</v>
      </c>
      <c r="C195" s="16" t="s">
        <v>900</v>
      </c>
    </row>
    <row r="196" spans="1:3" hidden="1" x14ac:dyDescent="0.2">
      <c r="A196" t="s">
        <v>192</v>
      </c>
      <c r="B196" t="s">
        <v>71</v>
      </c>
      <c r="C196" s="16" t="s">
        <v>667</v>
      </c>
    </row>
    <row r="197" spans="1:3" hidden="1" x14ac:dyDescent="0.2">
      <c r="A197" t="s">
        <v>12</v>
      </c>
      <c r="B197" t="s">
        <v>71</v>
      </c>
      <c r="C197" s="16" t="s">
        <v>377</v>
      </c>
    </row>
    <row r="198" spans="1:3" hidden="1" x14ac:dyDescent="0.2">
      <c r="A198" t="s">
        <v>192</v>
      </c>
      <c r="B198" t="s">
        <v>113</v>
      </c>
      <c r="C198" s="16" t="s">
        <v>950</v>
      </c>
    </row>
    <row r="199" spans="1:3" hidden="1" x14ac:dyDescent="0.2">
      <c r="A199" t="s">
        <v>12</v>
      </c>
      <c r="B199" t="s">
        <v>113</v>
      </c>
      <c r="C199" s="16" t="s">
        <v>414</v>
      </c>
    </row>
    <row r="200" spans="1:3" hidden="1" x14ac:dyDescent="0.2">
      <c r="A200" t="s">
        <v>252</v>
      </c>
      <c r="B200" t="s">
        <v>92</v>
      </c>
      <c r="C200" s="16" t="s">
        <v>1020</v>
      </c>
    </row>
    <row r="201" spans="1:3" hidden="1" x14ac:dyDescent="0.2">
      <c r="A201" t="s">
        <v>12</v>
      </c>
      <c r="B201" t="s">
        <v>71</v>
      </c>
      <c r="C201" s="16" t="s">
        <v>387</v>
      </c>
    </row>
    <row r="202" spans="1:3" hidden="1" x14ac:dyDescent="0.2">
      <c r="A202" t="s">
        <v>156</v>
      </c>
      <c r="B202" t="s">
        <v>113</v>
      </c>
      <c r="C202" s="16" t="s">
        <v>507</v>
      </c>
    </row>
    <row r="203" spans="1:3" hidden="1" x14ac:dyDescent="0.2">
      <c r="A203" t="s">
        <v>12</v>
      </c>
      <c r="B203" t="s">
        <v>92</v>
      </c>
      <c r="C203" s="16" t="s">
        <v>404</v>
      </c>
    </row>
    <row r="204" spans="1:3" hidden="1" x14ac:dyDescent="0.2">
      <c r="A204" t="s">
        <v>192</v>
      </c>
      <c r="B204" t="s">
        <v>113</v>
      </c>
      <c r="C204" s="16" t="s">
        <v>892</v>
      </c>
    </row>
    <row r="205" spans="1:3" hidden="1" x14ac:dyDescent="0.2">
      <c r="A205" t="s">
        <v>192</v>
      </c>
      <c r="B205" t="s">
        <v>50</v>
      </c>
      <c r="C205" s="16" t="s">
        <v>534</v>
      </c>
    </row>
    <row r="206" spans="1:3" hidden="1" x14ac:dyDescent="0.2">
      <c r="A206" t="s">
        <v>192</v>
      </c>
      <c r="B206" t="s">
        <v>113</v>
      </c>
      <c r="C206" s="16" t="s">
        <v>977</v>
      </c>
    </row>
    <row r="207" spans="1:3" hidden="1" x14ac:dyDescent="0.2">
      <c r="A207" t="s">
        <v>192</v>
      </c>
      <c r="B207" t="s">
        <v>50</v>
      </c>
      <c r="C207" s="16" t="s">
        <v>565</v>
      </c>
    </row>
    <row r="208" spans="1:3" x14ac:dyDescent="0.2">
      <c r="A208" t="s">
        <v>157</v>
      </c>
      <c r="B208" t="s">
        <v>113</v>
      </c>
      <c r="C208" s="16" t="s">
        <v>473</v>
      </c>
    </row>
    <row r="209" spans="1:3" hidden="1" x14ac:dyDescent="0.2">
      <c r="A209" t="s">
        <v>192</v>
      </c>
      <c r="B209" t="s">
        <v>92</v>
      </c>
      <c r="C209" s="16" t="s">
        <v>842</v>
      </c>
    </row>
    <row r="210" spans="1:3" hidden="1" x14ac:dyDescent="0.2">
      <c r="A210" t="s">
        <v>192</v>
      </c>
      <c r="B210" t="s">
        <v>113</v>
      </c>
      <c r="C210" s="16" t="s">
        <v>873</v>
      </c>
    </row>
    <row r="211" spans="1:3" hidden="1" x14ac:dyDescent="0.2">
      <c r="A211" t="s">
        <v>192</v>
      </c>
      <c r="B211" t="s">
        <v>71</v>
      </c>
      <c r="C211" s="16" t="s">
        <v>743</v>
      </c>
    </row>
    <row r="212" spans="1:3" hidden="1" x14ac:dyDescent="0.2">
      <c r="A212" t="s">
        <v>252</v>
      </c>
      <c r="B212" t="s">
        <v>50</v>
      </c>
      <c r="C212" s="16" t="s">
        <v>987</v>
      </c>
    </row>
    <row r="213" spans="1:3" hidden="1" x14ac:dyDescent="0.2">
      <c r="A213" t="s">
        <v>192</v>
      </c>
      <c r="B213" t="s">
        <v>50</v>
      </c>
      <c r="C213" s="16" t="s">
        <v>592</v>
      </c>
    </row>
    <row r="214" spans="1:3" hidden="1" x14ac:dyDescent="0.2">
      <c r="A214" t="s">
        <v>252</v>
      </c>
      <c r="B214" t="s">
        <v>92</v>
      </c>
      <c r="C214" s="16" t="s">
        <v>1023</v>
      </c>
    </row>
    <row r="215" spans="1:3" hidden="1" x14ac:dyDescent="0.2">
      <c r="A215" t="s">
        <v>192</v>
      </c>
      <c r="B215" t="s">
        <v>113</v>
      </c>
      <c r="C215" s="16" t="s">
        <v>931</v>
      </c>
    </row>
    <row r="216" spans="1:3" hidden="1" x14ac:dyDescent="0.2">
      <c r="A216" t="s">
        <v>252</v>
      </c>
      <c r="B216" t="s">
        <v>92</v>
      </c>
      <c r="C216" s="16" t="s">
        <v>1025</v>
      </c>
    </row>
    <row r="217" spans="1:3" hidden="1" x14ac:dyDescent="0.2">
      <c r="A217" t="s">
        <v>12</v>
      </c>
      <c r="B217" t="s">
        <v>71</v>
      </c>
      <c r="C217" s="16" t="s">
        <v>378</v>
      </c>
    </row>
    <row r="218" spans="1:3" hidden="1" x14ac:dyDescent="0.2">
      <c r="A218" t="s">
        <v>12</v>
      </c>
      <c r="B218" t="s">
        <v>92</v>
      </c>
      <c r="C218" s="16" t="s">
        <v>388</v>
      </c>
    </row>
    <row r="219" spans="1:3" hidden="1" x14ac:dyDescent="0.2">
      <c r="A219" t="s">
        <v>192</v>
      </c>
      <c r="B219" t="s">
        <v>92</v>
      </c>
      <c r="C219" s="16" t="s">
        <v>808</v>
      </c>
    </row>
    <row r="220" spans="1:3" hidden="1" x14ac:dyDescent="0.2">
      <c r="A220" t="s">
        <v>192</v>
      </c>
      <c r="B220" t="s">
        <v>50</v>
      </c>
      <c r="C220" s="16" t="s">
        <v>623</v>
      </c>
    </row>
    <row r="221" spans="1:3" hidden="1" x14ac:dyDescent="0.2">
      <c r="A221" t="s">
        <v>192</v>
      </c>
      <c r="B221" t="s">
        <v>92</v>
      </c>
      <c r="C221" s="16" t="s">
        <v>784</v>
      </c>
    </row>
    <row r="222" spans="1:3" hidden="1" x14ac:dyDescent="0.2">
      <c r="A222" t="s">
        <v>192</v>
      </c>
      <c r="B222" t="s">
        <v>71</v>
      </c>
      <c r="C222" s="16" t="s">
        <v>690</v>
      </c>
    </row>
    <row r="223" spans="1:3" hidden="1" x14ac:dyDescent="0.2">
      <c r="A223" t="s">
        <v>192</v>
      </c>
      <c r="B223" t="s">
        <v>71</v>
      </c>
      <c r="C223" s="16" t="s">
        <v>659</v>
      </c>
    </row>
    <row r="224" spans="1:3" hidden="1" x14ac:dyDescent="0.2">
      <c r="A224" t="s">
        <v>192</v>
      </c>
      <c r="B224" t="s">
        <v>113</v>
      </c>
      <c r="C224" s="16" t="s">
        <v>978</v>
      </c>
    </row>
    <row r="225" spans="1:3" hidden="1" x14ac:dyDescent="0.2">
      <c r="A225" t="s">
        <v>192</v>
      </c>
      <c r="B225" t="s">
        <v>113</v>
      </c>
      <c r="C225" s="16" t="s">
        <v>890</v>
      </c>
    </row>
    <row r="226" spans="1:3" hidden="1" x14ac:dyDescent="0.2">
      <c r="A226" t="s">
        <v>156</v>
      </c>
      <c r="B226" t="s">
        <v>71</v>
      </c>
      <c r="C226" s="16" t="s">
        <v>484</v>
      </c>
    </row>
    <row r="227" spans="1:3" hidden="1" x14ac:dyDescent="0.2">
      <c r="A227" t="s">
        <v>12</v>
      </c>
      <c r="B227" t="s">
        <v>92</v>
      </c>
      <c r="C227" s="16" t="s">
        <v>397</v>
      </c>
    </row>
    <row r="228" spans="1:3" hidden="1" x14ac:dyDescent="0.2">
      <c r="A228" t="s">
        <v>192</v>
      </c>
      <c r="B228" t="s">
        <v>92</v>
      </c>
      <c r="C228" s="16" t="s">
        <v>821</v>
      </c>
    </row>
    <row r="229" spans="1:3" hidden="1" x14ac:dyDescent="0.2">
      <c r="A229" t="s">
        <v>192</v>
      </c>
      <c r="B229" t="s">
        <v>113</v>
      </c>
      <c r="C229" s="16" t="s">
        <v>958</v>
      </c>
    </row>
    <row r="230" spans="1:3" hidden="1" x14ac:dyDescent="0.2">
      <c r="A230" t="s">
        <v>12</v>
      </c>
      <c r="B230" t="s">
        <v>50</v>
      </c>
      <c r="C230" s="16" t="s">
        <v>345</v>
      </c>
    </row>
    <row r="231" spans="1:3" hidden="1" x14ac:dyDescent="0.2">
      <c r="A231" t="s">
        <v>12</v>
      </c>
      <c r="B231" t="s">
        <v>113</v>
      </c>
      <c r="C231" s="16" t="s">
        <v>412</v>
      </c>
    </row>
    <row r="232" spans="1:3" hidden="1" x14ac:dyDescent="0.2">
      <c r="A232" t="s">
        <v>157</v>
      </c>
      <c r="B232" t="s">
        <v>71</v>
      </c>
      <c r="C232" s="16" t="s">
        <v>451</v>
      </c>
    </row>
    <row r="233" spans="1:3" hidden="1" x14ac:dyDescent="0.2">
      <c r="A233" t="s">
        <v>192</v>
      </c>
      <c r="B233" t="s">
        <v>113</v>
      </c>
      <c r="C233" s="16" t="s">
        <v>954</v>
      </c>
    </row>
    <row r="234" spans="1:3" hidden="1" x14ac:dyDescent="0.2">
      <c r="A234" t="s">
        <v>252</v>
      </c>
      <c r="B234" t="s">
        <v>50</v>
      </c>
      <c r="C234" s="16" t="s">
        <v>994</v>
      </c>
    </row>
    <row r="235" spans="1:3" hidden="1" x14ac:dyDescent="0.2">
      <c r="A235" t="s">
        <v>192</v>
      </c>
      <c r="B235" t="s">
        <v>92</v>
      </c>
      <c r="C235" s="16" t="s">
        <v>862</v>
      </c>
    </row>
    <row r="236" spans="1:3" hidden="1" x14ac:dyDescent="0.2">
      <c r="A236" t="s">
        <v>192</v>
      </c>
      <c r="B236" t="s">
        <v>92</v>
      </c>
      <c r="C236" s="16" t="s">
        <v>750</v>
      </c>
    </row>
    <row r="237" spans="1:3" hidden="1" x14ac:dyDescent="0.2">
      <c r="A237" t="s">
        <v>252</v>
      </c>
      <c r="B237" t="s">
        <v>113</v>
      </c>
      <c r="C237" s="16" t="s">
        <v>1037</v>
      </c>
    </row>
    <row r="238" spans="1:3" hidden="1" x14ac:dyDescent="0.2">
      <c r="A238" t="s">
        <v>192</v>
      </c>
      <c r="B238" t="s">
        <v>71</v>
      </c>
      <c r="C238" s="16" t="s">
        <v>715</v>
      </c>
    </row>
    <row r="239" spans="1:3" hidden="1" x14ac:dyDescent="0.2">
      <c r="A239" t="s">
        <v>191</v>
      </c>
      <c r="B239" t="s">
        <v>92</v>
      </c>
      <c r="C239" s="16" t="s">
        <v>518</v>
      </c>
    </row>
    <row r="240" spans="1:3" hidden="1" x14ac:dyDescent="0.2">
      <c r="A240" t="s">
        <v>192</v>
      </c>
      <c r="B240" t="s">
        <v>113</v>
      </c>
      <c r="C240" s="16" t="s">
        <v>896</v>
      </c>
    </row>
    <row r="241" spans="1:3" hidden="1" x14ac:dyDescent="0.2">
      <c r="A241" t="s">
        <v>12</v>
      </c>
      <c r="B241" t="s">
        <v>92</v>
      </c>
      <c r="C241" s="16" t="s">
        <v>400</v>
      </c>
    </row>
    <row r="242" spans="1:3" hidden="1" x14ac:dyDescent="0.2">
      <c r="A242" t="s">
        <v>192</v>
      </c>
      <c r="B242" t="s">
        <v>113</v>
      </c>
      <c r="C242" s="16" t="s">
        <v>957</v>
      </c>
    </row>
    <row r="243" spans="1:3" hidden="1" x14ac:dyDescent="0.2">
      <c r="A243" t="s">
        <v>192</v>
      </c>
      <c r="B243" t="s">
        <v>92</v>
      </c>
      <c r="C243" s="16" t="s">
        <v>858</v>
      </c>
    </row>
    <row r="244" spans="1:3" hidden="1" x14ac:dyDescent="0.2">
      <c r="A244" t="s">
        <v>192</v>
      </c>
      <c r="B244" t="s">
        <v>92</v>
      </c>
      <c r="C244" s="16" t="s">
        <v>804</v>
      </c>
    </row>
    <row r="245" spans="1:3" hidden="1" x14ac:dyDescent="0.2">
      <c r="A245" t="s">
        <v>192</v>
      </c>
      <c r="B245" t="s">
        <v>92</v>
      </c>
      <c r="C245" s="16" t="s">
        <v>827</v>
      </c>
    </row>
    <row r="246" spans="1:3" hidden="1" x14ac:dyDescent="0.2">
      <c r="A246" t="s">
        <v>192</v>
      </c>
      <c r="B246" t="s">
        <v>92</v>
      </c>
      <c r="C246" s="16" t="s">
        <v>769</v>
      </c>
    </row>
    <row r="247" spans="1:3" hidden="1" x14ac:dyDescent="0.2">
      <c r="A247" t="s">
        <v>192</v>
      </c>
      <c r="B247" t="s">
        <v>92</v>
      </c>
      <c r="C247" s="16" t="s">
        <v>800</v>
      </c>
    </row>
    <row r="248" spans="1:3" hidden="1" x14ac:dyDescent="0.2">
      <c r="A248" t="s">
        <v>157</v>
      </c>
      <c r="B248" t="s">
        <v>71</v>
      </c>
      <c r="C248" s="16" t="s">
        <v>444</v>
      </c>
    </row>
    <row r="249" spans="1:3" hidden="1" x14ac:dyDescent="0.2">
      <c r="A249" t="s">
        <v>192</v>
      </c>
      <c r="B249" t="s">
        <v>92</v>
      </c>
      <c r="C249" s="16" t="s">
        <v>852</v>
      </c>
    </row>
    <row r="250" spans="1:3" hidden="1" x14ac:dyDescent="0.2">
      <c r="A250" t="s">
        <v>192</v>
      </c>
      <c r="B250" t="s">
        <v>92</v>
      </c>
      <c r="C250" s="16" t="s">
        <v>762</v>
      </c>
    </row>
    <row r="251" spans="1:3" hidden="1" x14ac:dyDescent="0.2">
      <c r="A251" t="s">
        <v>192</v>
      </c>
      <c r="B251" t="s">
        <v>92</v>
      </c>
      <c r="C251" s="16" t="s">
        <v>793</v>
      </c>
    </row>
    <row r="252" spans="1:3" hidden="1" x14ac:dyDescent="0.2">
      <c r="A252" t="s">
        <v>192</v>
      </c>
      <c r="B252" t="s">
        <v>92</v>
      </c>
      <c r="C252" s="16" t="s">
        <v>851</v>
      </c>
    </row>
    <row r="253" spans="1:3" hidden="1" x14ac:dyDescent="0.2">
      <c r="A253" t="s">
        <v>192</v>
      </c>
      <c r="B253" t="s">
        <v>71</v>
      </c>
      <c r="C253" s="16" t="s">
        <v>721</v>
      </c>
    </row>
    <row r="254" spans="1:3" hidden="1" x14ac:dyDescent="0.2">
      <c r="A254" t="s">
        <v>156</v>
      </c>
      <c r="B254" t="s">
        <v>50</v>
      </c>
      <c r="C254" s="16" t="s">
        <v>483</v>
      </c>
    </row>
    <row r="255" spans="1:3" hidden="1" x14ac:dyDescent="0.2">
      <c r="A255" t="s">
        <v>192</v>
      </c>
      <c r="B255" t="s">
        <v>113</v>
      </c>
      <c r="C255" s="16" t="s">
        <v>975</v>
      </c>
    </row>
    <row r="256" spans="1:3" hidden="1" x14ac:dyDescent="0.2">
      <c r="A256" t="s">
        <v>192</v>
      </c>
      <c r="B256" t="s">
        <v>71</v>
      </c>
      <c r="C256" s="16" t="s">
        <v>665</v>
      </c>
    </row>
    <row r="257" spans="1:3" hidden="1" x14ac:dyDescent="0.2">
      <c r="A257" t="s">
        <v>192</v>
      </c>
      <c r="B257" t="s">
        <v>113</v>
      </c>
      <c r="C257" s="16" t="s">
        <v>948</v>
      </c>
    </row>
    <row r="258" spans="1:3" hidden="1" x14ac:dyDescent="0.2">
      <c r="A258" t="s">
        <v>192</v>
      </c>
      <c r="B258" t="s">
        <v>113</v>
      </c>
      <c r="C258" s="16" t="s">
        <v>920</v>
      </c>
    </row>
    <row r="259" spans="1:3" hidden="1" x14ac:dyDescent="0.2">
      <c r="A259" t="s">
        <v>157</v>
      </c>
      <c r="B259" t="s">
        <v>50</v>
      </c>
      <c r="C259" s="16" t="s">
        <v>442</v>
      </c>
    </row>
    <row r="260" spans="1:3" x14ac:dyDescent="0.2">
      <c r="A260" t="s">
        <v>157</v>
      </c>
      <c r="B260" t="s">
        <v>113</v>
      </c>
      <c r="C260" s="16" t="s">
        <v>472</v>
      </c>
    </row>
    <row r="261" spans="1:3" hidden="1" x14ac:dyDescent="0.2">
      <c r="A261" t="s">
        <v>157</v>
      </c>
      <c r="B261" t="s">
        <v>71</v>
      </c>
      <c r="C261" s="16" t="s">
        <v>446</v>
      </c>
    </row>
    <row r="262" spans="1:3" hidden="1" x14ac:dyDescent="0.2">
      <c r="A262" t="s">
        <v>156</v>
      </c>
      <c r="B262" t="s">
        <v>71</v>
      </c>
      <c r="C262" s="16" t="s">
        <v>488</v>
      </c>
    </row>
    <row r="263" spans="1:3" hidden="1" x14ac:dyDescent="0.2">
      <c r="A263" t="s">
        <v>192</v>
      </c>
      <c r="B263" t="s">
        <v>92</v>
      </c>
      <c r="C263" s="16" t="s">
        <v>794</v>
      </c>
    </row>
    <row r="264" spans="1:3" hidden="1" x14ac:dyDescent="0.2">
      <c r="A264" t="s">
        <v>156</v>
      </c>
      <c r="B264" t="s">
        <v>71</v>
      </c>
      <c r="C264" s="16" t="s">
        <v>486</v>
      </c>
    </row>
    <row r="265" spans="1:3" hidden="1" x14ac:dyDescent="0.2">
      <c r="A265" t="s">
        <v>192</v>
      </c>
      <c r="B265" t="s">
        <v>92</v>
      </c>
      <c r="C265" s="16" t="s">
        <v>763</v>
      </c>
    </row>
    <row r="266" spans="1:3" hidden="1" x14ac:dyDescent="0.2">
      <c r="A266" t="s">
        <v>192</v>
      </c>
      <c r="B266" t="s">
        <v>92</v>
      </c>
      <c r="C266" s="16" t="s">
        <v>820</v>
      </c>
    </row>
    <row r="267" spans="1:3" hidden="1" x14ac:dyDescent="0.2">
      <c r="A267" t="s">
        <v>192</v>
      </c>
      <c r="B267" t="s">
        <v>92</v>
      </c>
      <c r="C267" s="16" t="s">
        <v>788</v>
      </c>
    </row>
    <row r="268" spans="1:3" hidden="1" x14ac:dyDescent="0.2">
      <c r="A268" t="s">
        <v>156</v>
      </c>
      <c r="B268" t="s">
        <v>71</v>
      </c>
      <c r="C268" s="16" t="s">
        <v>487</v>
      </c>
    </row>
    <row r="269" spans="1:3" hidden="1" x14ac:dyDescent="0.2">
      <c r="A269" t="s">
        <v>192</v>
      </c>
      <c r="B269" t="s">
        <v>92</v>
      </c>
      <c r="C269" s="16" t="s">
        <v>833</v>
      </c>
    </row>
    <row r="270" spans="1:3" hidden="1" x14ac:dyDescent="0.2">
      <c r="A270" t="s">
        <v>156</v>
      </c>
      <c r="B270" t="s">
        <v>71</v>
      </c>
      <c r="C270" s="16" t="s">
        <v>492</v>
      </c>
    </row>
    <row r="271" spans="1:3" hidden="1" x14ac:dyDescent="0.2">
      <c r="A271" t="s">
        <v>192</v>
      </c>
      <c r="B271" t="s">
        <v>113</v>
      </c>
      <c r="C271" s="16" t="s">
        <v>968</v>
      </c>
    </row>
    <row r="272" spans="1:3" hidden="1" x14ac:dyDescent="0.2">
      <c r="A272" t="s">
        <v>192</v>
      </c>
      <c r="B272" t="s">
        <v>50</v>
      </c>
      <c r="C272" s="16" t="s">
        <v>576</v>
      </c>
    </row>
    <row r="273" spans="1:3" hidden="1" x14ac:dyDescent="0.2">
      <c r="A273" t="s">
        <v>192</v>
      </c>
      <c r="B273" t="s">
        <v>92</v>
      </c>
      <c r="C273" s="16" t="s">
        <v>780</v>
      </c>
    </row>
    <row r="274" spans="1:3" hidden="1" x14ac:dyDescent="0.2">
      <c r="A274" t="s">
        <v>12</v>
      </c>
      <c r="B274" t="s">
        <v>50</v>
      </c>
      <c r="C274" s="16" t="s">
        <v>344</v>
      </c>
    </row>
    <row r="275" spans="1:3" hidden="1" x14ac:dyDescent="0.2">
      <c r="A275" t="s">
        <v>192</v>
      </c>
      <c r="B275" t="s">
        <v>113</v>
      </c>
      <c r="C275" s="16" t="s">
        <v>976</v>
      </c>
    </row>
    <row r="276" spans="1:3" hidden="1" x14ac:dyDescent="0.2">
      <c r="A276" t="s">
        <v>12</v>
      </c>
      <c r="B276" t="s">
        <v>92</v>
      </c>
      <c r="C276" s="16" t="s">
        <v>389</v>
      </c>
    </row>
    <row r="277" spans="1:3" hidden="1" x14ac:dyDescent="0.2">
      <c r="A277" t="s">
        <v>192</v>
      </c>
      <c r="B277" t="s">
        <v>92</v>
      </c>
      <c r="C277" s="16" t="s">
        <v>853</v>
      </c>
    </row>
    <row r="278" spans="1:3" hidden="1" x14ac:dyDescent="0.2">
      <c r="A278" t="s">
        <v>192</v>
      </c>
      <c r="B278" t="s">
        <v>113</v>
      </c>
      <c r="C278" s="16" t="s">
        <v>966</v>
      </c>
    </row>
    <row r="279" spans="1:3" hidden="1" x14ac:dyDescent="0.2">
      <c r="A279" t="s">
        <v>192</v>
      </c>
      <c r="B279" t="s">
        <v>92</v>
      </c>
      <c r="C279" s="16" t="s">
        <v>846</v>
      </c>
    </row>
    <row r="280" spans="1:3" hidden="1" x14ac:dyDescent="0.2">
      <c r="A280" t="s">
        <v>192</v>
      </c>
      <c r="B280" t="s">
        <v>50</v>
      </c>
      <c r="C280" s="16" t="s">
        <v>609</v>
      </c>
    </row>
    <row r="281" spans="1:3" hidden="1" x14ac:dyDescent="0.2">
      <c r="A281" t="s">
        <v>192</v>
      </c>
      <c r="B281" t="s">
        <v>113</v>
      </c>
      <c r="C281" s="16" t="s">
        <v>899</v>
      </c>
    </row>
    <row r="282" spans="1:3" hidden="1" x14ac:dyDescent="0.2">
      <c r="A282" t="s">
        <v>252</v>
      </c>
      <c r="B282" t="s">
        <v>71</v>
      </c>
      <c r="C282" s="16" t="s">
        <v>1010</v>
      </c>
    </row>
    <row r="283" spans="1:3" hidden="1" x14ac:dyDescent="0.2">
      <c r="A283" t="s">
        <v>192</v>
      </c>
      <c r="B283" t="s">
        <v>113</v>
      </c>
      <c r="C283" s="16" t="s">
        <v>910</v>
      </c>
    </row>
    <row r="284" spans="1:3" hidden="1" x14ac:dyDescent="0.2">
      <c r="A284" t="s">
        <v>12</v>
      </c>
      <c r="B284" t="s">
        <v>50</v>
      </c>
      <c r="C284" s="16" t="s">
        <v>354</v>
      </c>
    </row>
    <row r="285" spans="1:3" hidden="1" x14ac:dyDescent="0.2">
      <c r="A285" t="s">
        <v>192</v>
      </c>
      <c r="B285" t="s">
        <v>113</v>
      </c>
      <c r="C285" s="16" t="s">
        <v>917</v>
      </c>
    </row>
    <row r="286" spans="1:3" hidden="1" x14ac:dyDescent="0.2">
      <c r="A286" t="s">
        <v>192</v>
      </c>
      <c r="B286" t="s">
        <v>71</v>
      </c>
      <c r="C286" s="16" t="s">
        <v>671</v>
      </c>
    </row>
    <row r="287" spans="1:3" hidden="1" x14ac:dyDescent="0.2">
      <c r="A287" t="s">
        <v>192</v>
      </c>
      <c r="B287" t="s">
        <v>71</v>
      </c>
      <c r="C287" s="16" t="s">
        <v>725</v>
      </c>
    </row>
    <row r="288" spans="1:3" hidden="1" x14ac:dyDescent="0.2">
      <c r="A288" t="s">
        <v>192</v>
      </c>
      <c r="B288" t="s">
        <v>92</v>
      </c>
      <c r="C288" s="16" t="s">
        <v>838</v>
      </c>
    </row>
    <row r="289" spans="1:3" hidden="1" x14ac:dyDescent="0.2">
      <c r="A289" t="s">
        <v>192</v>
      </c>
      <c r="B289" t="s">
        <v>113</v>
      </c>
      <c r="C289" s="16" t="s">
        <v>935</v>
      </c>
    </row>
    <row r="290" spans="1:3" x14ac:dyDescent="0.2">
      <c r="A290" t="s">
        <v>157</v>
      </c>
      <c r="B290" t="s">
        <v>92</v>
      </c>
      <c r="C290" s="16" t="s">
        <v>456</v>
      </c>
    </row>
    <row r="291" spans="1:3" hidden="1" x14ac:dyDescent="0.2">
      <c r="A291" t="s">
        <v>192</v>
      </c>
      <c r="B291" t="s">
        <v>50</v>
      </c>
      <c r="C291" s="16" t="s">
        <v>634</v>
      </c>
    </row>
    <row r="292" spans="1:3" hidden="1" x14ac:dyDescent="0.2">
      <c r="A292" t="s">
        <v>192</v>
      </c>
      <c r="B292" t="s">
        <v>92</v>
      </c>
      <c r="C292" s="16" t="s">
        <v>757</v>
      </c>
    </row>
    <row r="293" spans="1:3" hidden="1" x14ac:dyDescent="0.2">
      <c r="A293" t="s">
        <v>192</v>
      </c>
      <c r="B293" t="s">
        <v>50</v>
      </c>
      <c r="C293" s="16" t="s">
        <v>584</v>
      </c>
    </row>
    <row r="294" spans="1:3" hidden="1" x14ac:dyDescent="0.2">
      <c r="A294" t="s">
        <v>192</v>
      </c>
      <c r="B294" t="s">
        <v>50</v>
      </c>
      <c r="C294" s="16" t="s">
        <v>526</v>
      </c>
    </row>
    <row r="295" spans="1:3" hidden="1" x14ac:dyDescent="0.2">
      <c r="A295" t="s">
        <v>192</v>
      </c>
      <c r="B295" t="s">
        <v>113</v>
      </c>
      <c r="C295" s="16" t="s">
        <v>878</v>
      </c>
    </row>
    <row r="296" spans="1:3" hidden="1" x14ac:dyDescent="0.2">
      <c r="A296" t="s">
        <v>192</v>
      </c>
      <c r="B296" t="s">
        <v>113</v>
      </c>
      <c r="C296" s="16" t="s">
        <v>936</v>
      </c>
    </row>
    <row r="297" spans="1:3" hidden="1" x14ac:dyDescent="0.2">
      <c r="A297" t="s">
        <v>252</v>
      </c>
      <c r="B297" t="s">
        <v>71</v>
      </c>
      <c r="C297" s="16" t="s">
        <v>1003</v>
      </c>
    </row>
    <row r="298" spans="1:3" hidden="1" x14ac:dyDescent="0.2">
      <c r="A298" t="s">
        <v>156</v>
      </c>
      <c r="B298" t="s">
        <v>113</v>
      </c>
      <c r="C298" s="16" t="s">
        <v>513</v>
      </c>
    </row>
    <row r="299" spans="1:3" x14ac:dyDescent="0.2">
      <c r="A299" t="s">
        <v>157</v>
      </c>
      <c r="B299" t="s">
        <v>92</v>
      </c>
      <c r="C299" s="16" t="s">
        <v>463</v>
      </c>
    </row>
    <row r="300" spans="1:3" hidden="1" x14ac:dyDescent="0.2">
      <c r="A300" t="s">
        <v>12</v>
      </c>
      <c r="B300" t="s">
        <v>92</v>
      </c>
      <c r="C300" s="16" t="s">
        <v>401</v>
      </c>
    </row>
    <row r="301" spans="1:3" hidden="1" x14ac:dyDescent="0.2">
      <c r="A301" t="s">
        <v>192</v>
      </c>
      <c r="B301" t="s">
        <v>113</v>
      </c>
      <c r="C301" s="16" t="s">
        <v>932</v>
      </c>
    </row>
    <row r="302" spans="1:3" hidden="1" x14ac:dyDescent="0.2">
      <c r="A302" t="s">
        <v>192</v>
      </c>
      <c r="B302" t="s">
        <v>92</v>
      </c>
      <c r="C302" s="16" t="s">
        <v>764</v>
      </c>
    </row>
    <row r="303" spans="1:3" hidden="1" x14ac:dyDescent="0.2">
      <c r="A303" t="s">
        <v>156</v>
      </c>
      <c r="B303" t="s">
        <v>71</v>
      </c>
      <c r="C303" s="16" t="s">
        <v>493</v>
      </c>
    </row>
    <row r="304" spans="1:3" hidden="1" x14ac:dyDescent="0.2">
      <c r="A304" t="s">
        <v>192</v>
      </c>
      <c r="B304" t="s">
        <v>92</v>
      </c>
      <c r="C304" s="16" t="s">
        <v>795</v>
      </c>
    </row>
    <row r="305" spans="1:3" hidden="1" x14ac:dyDescent="0.2">
      <c r="A305" t="s">
        <v>192</v>
      </c>
      <c r="B305" t="s">
        <v>113</v>
      </c>
      <c r="C305" s="16" t="s">
        <v>869</v>
      </c>
    </row>
    <row r="306" spans="1:3" hidden="1" x14ac:dyDescent="0.2">
      <c r="A306" t="s">
        <v>157</v>
      </c>
      <c r="B306" t="s">
        <v>71</v>
      </c>
      <c r="C306" s="16" t="s">
        <v>448</v>
      </c>
    </row>
    <row r="307" spans="1:3" hidden="1" x14ac:dyDescent="0.2">
      <c r="A307" t="s">
        <v>192</v>
      </c>
      <c r="B307" t="s">
        <v>113</v>
      </c>
      <c r="C307" s="16" t="s">
        <v>908</v>
      </c>
    </row>
    <row r="308" spans="1:3" hidden="1" x14ac:dyDescent="0.2">
      <c r="A308" t="s">
        <v>192</v>
      </c>
      <c r="B308" t="s">
        <v>113</v>
      </c>
      <c r="C308" s="16" t="s">
        <v>877</v>
      </c>
    </row>
    <row r="309" spans="1:3" x14ac:dyDescent="0.2">
      <c r="A309" t="s">
        <v>157</v>
      </c>
      <c r="B309" t="s">
        <v>92</v>
      </c>
      <c r="C309" s="16" t="s">
        <v>454</v>
      </c>
    </row>
    <row r="310" spans="1:3" hidden="1" x14ac:dyDescent="0.2">
      <c r="A310" t="s">
        <v>252</v>
      </c>
      <c r="B310" t="s">
        <v>92</v>
      </c>
      <c r="C310" s="16" t="s">
        <v>1019</v>
      </c>
    </row>
    <row r="311" spans="1:3" hidden="1" x14ac:dyDescent="0.2">
      <c r="A311" t="s">
        <v>192</v>
      </c>
      <c r="B311" t="s">
        <v>71</v>
      </c>
      <c r="C311" s="16" t="s">
        <v>684</v>
      </c>
    </row>
    <row r="312" spans="1:3" hidden="1" x14ac:dyDescent="0.2">
      <c r="A312" t="s">
        <v>192</v>
      </c>
      <c r="B312" t="s">
        <v>92</v>
      </c>
      <c r="C312" s="16" t="s">
        <v>826</v>
      </c>
    </row>
    <row r="313" spans="1:3" hidden="1" x14ac:dyDescent="0.2">
      <c r="A313" t="s">
        <v>192</v>
      </c>
      <c r="B313" t="s">
        <v>113</v>
      </c>
      <c r="C313" s="16" t="s">
        <v>866</v>
      </c>
    </row>
    <row r="314" spans="1:3" hidden="1" x14ac:dyDescent="0.2">
      <c r="A314" t="s">
        <v>192</v>
      </c>
      <c r="B314" t="s">
        <v>113</v>
      </c>
      <c r="C314" s="16" t="s">
        <v>909</v>
      </c>
    </row>
    <row r="315" spans="1:3" hidden="1" x14ac:dyDescent="0.2">
      <c r="A315" t="s">
        <v>192</v>
      </c>
      <c r="B315" t="s">
        <v>113</v>
      </c>
      <c r="C315" s="16" t="s">
        <v>973</v>
      </c>
    </row>
    <row r="316" spans="1:3" hidden="1" x14ac:dyDescent="0.2">
      <c r="A316" t="s">
        <v>12</v>
      </c>
      <c r="B316" t="s">
        <v>50</v>
      </c>
      <c r="C316" s="16" t="s">
        <v>359</v>
      </c>
    </row>
    <row r="317" spans="1:3" hidden="1" x14ac:dyDescent="0.2">
      <c r="A317" t="s">
        <v>192</v>
      </c>
      <c r="B317" t="s">
        <v>113</v>
      </c>
      <c r="C317" s="16" t="s">
        <v>963</v>
      </c>
    </row>
    <row r="318" spans="1:3" hidden="1" x14ac:dyDescent="0.2">
      <c r="A318" t="s">
        <v>192</v>
      </c>
      <c r="B318" t="s">
        <v>92</v>
      </c>
      <c r="C318" s="16" t="s">
        <v>815</v>
      </c>
    </row>
    <row r="319" spans="1:3" hidden="1" x14ac:dyDescent="0.2">
      <c r="A319" t="s">
        <v>192</v>
      </c>
      <c r="B319" t="s">
        <v>113</v>
      </c>
      <c r="C319" s="16" t="s">
        <v>924</v>
      </c>
    </row>
    <row r="320" spans="1:3" hidden="1" x14ac:dyDescent="0.2">
      <c r="A320" t="s">
        <v>192</v>
      </c>
      <c r="B320" t="s">
        <v>113</v>
      </c>
      <c r="C320" s="16" t="s">
        <v>918</v>
      </c>
    </row>
    <row r="321" spans="1:3" hidden="1" x14ac:dyDescent="0.2">
      <c r="A321" t="s">
        <v>192</v>
      </c>
      <c r="B321" t="s">
        <v>50</v>
      </c>
      <c r="C321" s="16" t="s">
        <v>557</v>
      </c>
    </row>
    <row r="322" spans="1:3" hidden="1" x14ac:dyDescent="0.2">
      <c r="A322" t="s">
        <v>192</v>
      </c>
      <c r="B322" t="s">
        <v>71</v>
      </c>
      <c r="C322" s="16" t="s">
        <v>653</v>
      </c>
    </row>
    <row r="323" spans="1:3" hidden="1" x14ac:dyDescent="0.2">
      <c r="A323" t="s">
        <v>192</v>
      </c>
      <c r="B323" t="s">
        <v>71</v>
      </c>
      <c r="C323" s="16" t="s">
        <v>737</v>
      </c>
    </row>
    <row r="324" spans="1:3" hidden="1" x14ac:dyDescent="0.2">
      <c r="A324" t="s">
        <v>156</v>
      </c>
      <c r="B324" t="s">
        <v>92</v>
      </c>
      <c r="C324" s="16" t="s">
        <v>498</v>
      </c>
    </row>
    <row r="325" spans="1:3" x14ac:dyDescent="0.2">
      <c r="A325" t="s">
        <v>157</v>
      </c>
      <c r="B325" t="s">
        <v>113</v>
      </c>
      <c r="C325" s="16" t="s">
        <v>467</v>
      </c>
    </row>
    <row r="326" spans="1:3" hidden="1" x14ac:dyDescent="0.2">
      <c r="A326" t="s">
        <v>12</v>
      </c>
      <c r="B326" t="s">
        <v>113</v>
      </c>
      <c r="C326" s="16" t="s">
        <v>413</v>
      </c>
    </row>
    <row r="327" spans="1:3" hidden="1" x14ac:dyDescent="0.2">
      <c r="A327" t="s">
        <v>192</v>
      </c>
      <c r="B327" t="s">
        <v>113</v>
      </c>
      <c r="C327" s="16" t="s">
        <v>942</v>
      </c>
    </row>
    <row r="328" spans="1:3" hidden="1" x14ac:dyDescent="0.2">
      <c r="A328" t="s">
        <v>156</v>
      </c>
      <c r="B328" t="s">
        <v>113</v>
      </c>
      <c r="C328" s="16" t="s">
        <v>510</v>
      </c>
    </row>
    <row r="329" spans="1:3" hidden="1" x14ac:dyDescent="0.2">
      <c r="A329" t="s">
        <v>192</v>
      </c>
      <c r="B329" t="s">
        <v>71</v>
      </c>
      <c r="C329" s="16" t="s">
        <v>669</v>
      </c>
    </row>
    <row r="330" spans="1:3" hidden="1" x14ac:dyDescent="0.2">
      <c r="A330" t="s">
        <v>192</v>
      </c>
      <c r="B330" t="s">
        <v>92</v>
      </c>
      <c r="C330" s="16" t="s">
        <v>799</v>
      </c>
    </row>
    <row r="331" spans="1:3" hidden="1" x14ac:dyDescent="0.2">
      <c r="A331" t="s">
        <v>192</v>
      </c>
      <c r="B331" t="s">
        <v>92</v>
      </c>
      <c r="C331" s="16" t="s">
        <v>768</v>
      </c>
    </row>
    <row r="332" spans="1:3" hidden="1" x14ac:dyDescent="0.2">
      <c r="A332" t="s">
        <v>192</v>
      </c>
      <c r="B332" t="s">
        <v>113</v>
      </c>
      <c r="C332" s="16" t="s">
        <v>884</v>
      </c>
    </row>
    <row r="333" spans="1:3" hidden="1" x14ac:dyDescent="0.2">
      <c r="A333" t="s">
        <v>192</v>
      </c>
      <c r="B333" t="s">
        <v>113</v>
      </c>
      <c r="C333" s="16" t="s">
        <v>915</v>
      </c>
    </row>
    <row r="334" spans="1:3" hidden="1" x14ac:dyDescent="0.2">
      <c r="A334" t="s">
        <v>156</v>
      </c>
      <c r="B334" t="s">
        <v>50</v>
      </c>
      <c r="C334" s="16" t="s">
        <v>482</v>
      </c>
    </row>
    <row r="335" spans="1:3" hidden="1" x14ac:dyDescent="0.2">
      <c r="A335" t="s">
        <v>192</v>
      </c>
      <c r="B335" t="s">
        <v>113</v>
      </c>
      <c r="C335" s="16" t="s">
        <v>893</v>
      </c>
    </row>
    <row r="336" spans="1:3" hidden="1" x14ac:dyDescent="0.2">
      <c r="A336" t="s">
        <v>192</v>
      </c>
      <c r="B336" t="s">
        <v>50</v>
      </c>
      <c r="C336" s="16" t="s">
        <v>560</v>
      </c>
    </row>
    <row r="337" spans="1:3" hidden="1" x14ac:dyDescent="0.2">
      <c r="A337" t="s">
        <v>192</v>
      </c>
      <c r="B337" t="s">
        <v>113</v>
      </c>
      <c r="C337" s="16" t="s">
        <v>897</v>
      </c>
    </row>
    <row r="338" spans="1:3" hidden="1" x14ac:dyDescent="0.2">
      <c r="A338" t="s">
        <v>192</v>
      </c>
      <c r="B338" t="s">
        <v>113</v>
      </c>
      <c r="C338" s="16" t="s">
        <v>967</v>
      </c>
    </row>
    <row r="339" spans="1:3" hidden="1" x14ac:dyDescent="0.2">
      <c r="A339" t="s">
        <v>12</v>
      </c>
      <c r="B339" t="s">
        <v>113</v>
      </c>
      <c r="C339" s="16" t="s">
        <v>431</v>
      </c>
    </row>
    <row r="340" spans="1:3" hidden="1" x14ac:dyDescent="0.2">
      <c r="A340" t="s">
        <v>192</v>
      </c>
      <c r="B340" t="s">
        <v>92</v>
      </c>
      <c r="C340" s="16" t="s">
        <v>753</v>
      </c>
    </row>
    <row r="341" spans="1:3" hidden="1" x14ac:dyDescent="0.2">
      <c r="A341" t="s">
        <v>192</v>
      </c>
      <c r="B341" t="s">
        <v>71</v>
      </c>
      <c r="C341" s="16" t="s">
        <v>639</v>
      </c>
    </row>
    <row r="342" spans="1:3" hidden="1" x14ac:dyDescent="0.2">
      <c r="A342" t="s">
        <v>192</v>
      </c>
      <c r="B342" t="s">
        <v>71</v>
      </c>
      <c r="C342" s="16" t="s">
        <v>719</v>
      </c>
    </row>
    <row r="343" spans="1:3" hidden="1" x14ac:dyDescent="0.2">
      <c r="A343" t="s">
        <v>192</v>
      </c>
      <c r="B343" t="s">
        <v>71</v>
      </c>
      <c r="C343" s="16" t="s">
        <v>723</v>
      </c>
    </row>
    <row r="344" spans="1:3" hidden="1" x14ac:dyDescent="0.2">
      <c r="A344" t="s">
        <v>192</v>
      </c>
      <c r="B344" t="s">
        <v>113</v>
      </c>
      <c r="C344" s="16" t="s">
        <v>927</v>
      </c>
    </row>
    <row r="345" spans="1:3" hidden="1" x14ac:dyDescent="0.2">
      <c r="A345" t="s">
        <v>192</v>
      </c>
      <c r="B345" t="s">
        <v>92</v>
      </c>
      <c r="C345" s="16" t="s">
        <v>857</v>
      </c>
    </row>
    <row r="346" spans="1:3" hidden="1" x14ac:dyDescent="0.2">
      <c r="A346" t="s">
        <v>156</v>
      </c>
      <c r="B346" t="s">
        <v>71</v>
      </c>
      <c r="C346" s="16" t="s">
        <v>491</v>
      </c>
    </row>
    <row r="347" spans="1:3" hidden="1" x14ac:dyDescent="0.2">
      <c r="A347" t="s">
        <v>192</v>
      </c>
      <c r="B347" t="s">
        <v>50</v>
      </c>
      <c r="C347" s="16" t="s">
        <v>608</v>
      </c>
    </row>
    <row r="348" spans="1:3" hidden="1" x14ac:dyDescent="0.2">
      <c r="A348" t="s">
        <v>192</v>
      </c>
      <c r="B348" t="s">
        <v>71</v>
      </c>
      <c r="C348" s="16" t="s">
        <v>717</v>
      </c>
    </row>
    <row r="349" spans="1:3" hidden="1" x14ac:dyDescent="0.2">
      <c r="A349" t="s">
        <v>192</v>
      </c>
      <c r="B349" t="s">
        <v>113</v>
      </c>
      <c r="C349" s="16" t="s">
        <v>905</v>
      </c>
    </row>
    <row r="350" spans="1:3" hidden="1" x14ac:dyDescent="0.2">
      <c r="A350" t="s">
        <v>192</v>
      </c>
      <c r="B350" t="s">
        <v>113</v>
      </c>
      <c r="C350" s="16" t="s">
        <v>874</v>
      </c>
    </row>
    <row r="351" spans="1:3" hidden="1" x14ac:dyDescent="0.2">
      <c r="A351" t="s">
        <v>12</v>
      </c>
      <c r="B351" t="s">
        <v>92</v>
      </c>
      <c r="C351" s="16" t="s">
        <v>394</v>
      </c>
    </row>
    <row r="352" spans="1:3" hidden="1" x14ac:dyDescent="0.2">
      <c r="A352" t="s">
        <v>192</v>
      </c>
      <c r="B352" t="s">
        <v>92</v>
      </c>
      <c r="C352" s="16" t="s">
        <v>822</v>
      </c>
    </row>
    <row r="353" spans="1:3" hidden="1" x14ac:dyDescent="0.2">
      <c r="A353" t="s">
        <v>12</v>
      </c>
      <c r="B353" t="s">
        <v>113</v>
      </c>
      <c r="C353" s="16" t="s">
        <v>418</v>
      </c>
    </row>
    <row r="354" spans="1:3" hidden="1" x14ac:dyDescent="0.2">
      <c r="A354" t="s">
        <v>192</v>
      </c>
      <c r="B354" t="s">
        <v>50</v>
      </c>
      <c r="C354" s="16" t="s">
        <v>615</v>
      </c>
    </row>
    <row r="355" spans="1:3" hidden="1" x14ac:dyDescent="0.2">
      <c r="A355" t="s">
        <v>192</v>
      </c>
      <c r="B355" t="s">
        <v>113</v>
      </c>
      <c r="C355" s="16" t="s">
        <v>951</v>
      </c>
    </row>
    <row r="356" spans="1:3" hidden="1" x14ac:dyDescent="0.2">
      <c r="A356" t="s">
        <v>192</v>
      </c>
      <c r="B356" t="s">
        <v>71</v>
      </c>
      <c r="C356" s="16" t="s">
        <v>696</v>
      </c>
    </row>
    <row r="357" spans="1:3" hidden="1" x14ac:dyDescent="0.2">
      <c r="A357" t="s">
        <v>191</v>
      </c>
      <c r="B357" t="s">
        <v>50</v>
      </c>
      <c r="C357" s="16" t="s">
        <v>514</v>
      </c>
    </row>
    <row r="358" spans="1:3" hidden="1" x14ac:dyDescent="0.2">
      <c r="A358" t="s">
        <v>192</v>
      </c>
      <c r="B358" t="s">
        <v>71</v>
      </c>
      <c r="C358" s="16" t="s">
        <v>709</v>
      </c>
    </row>
    <row r="359" spans="1:3" hidden="1" x14ac:dyDescent="0.2">
      <c r="A359" t="s">
        <v>12</v>
      </c>
      <c r="B359" t="s">
        <v>71</v>
      </c>
      <c r="C359" s="16" t="s">
        <v>369</v>
      </c>
    </row>
    <row r="360" spans="1:3" hidden="1" x14ac:dyDescent="0.2">
      <c r="A360" t="s">
        <v>192</v>
      </c>
      <c r="B360" t="s">
        <v>92</v>
      </c>
      <c r="C360" s="16" t="s">
        <v>781</v>
      </c>
    </row>
    <row r="361" spans="1:3" hidden="1" x14ac:dyDescent="0.2">
      <c r="A361" t="s">
        <v>192</v>
      </c>
      <c r="B361" t="s">
        <v>50</v>
      </c>
      <c r="C361" s="16" t="s">
        <v>550</v>
      </c>
    </row>
    <row r="362" spans="1:3" hidden="1" x14ac:dyDescent="0.2">
      <c r="A362" t="s">
        <v>192</v>
      </c>
      <c r="B362" t="s">
        <v>50</v>
      </c>
      <c r="C362" s="16" t="s">
        <v>562</v>
      </c>
    </row>
    <row r="363" spans="1:3" hidden="1" x14ac:dyDescent="0.2">
      <c r="A363" t="s">
        <v>192</v>
      </c>
      <c r="B363" t="s">
        <v>92</v>
      </c>
      <c r="C363" s="16" t="s">
        <v>770</v>
      </c>
    </row>
    <row r="364" spans="1:3" hidden="1" x14ac:dyDescent="0.2">
      <c r="A364" t="s">
        <v>192</v>
      </c>
      <c r="B364" t="s">
        <v>92</v>
      </c>
      <c r="C364" s="16" t="s">
        <v>801</v>
      </c>
    </row>
    <row r="365" spans="1:3" hidden="1" x14ac:dyDescent="0.2">
      <c r="A365" t="s">
        <v>192</v>
      </c>
      <c r="B365" t="s">
        <v>50</v>
      </c>
      <c r="C365" s="16" t="s">
        <v>618</v>
      </c>
    </row>
    <row r="366" spans="1:3" hidden="1" x14ac:dyDescent="0.2">
      <c r="A366" t="s">
        <v>192</v>
      </c>
      <c r="B366" t="s">
        <v>50</v>
      </c>
      <c r="C366" s="16" t="s">
        <v>523</v>
      </c>
    </row>
    <row r="367" spans="1:3" hidden="1" x14ac:dyDescent="0.2">
      <c r="A367" t="s">
        <v>192</v>
      </c>
      <c r="B367" t="s">
        <v>50</v>
      </c>
      <c r="C367" s="16" t="s">
        <v>581</v>
      </c>
    </row>
    <row r="368" spans="1:3" hidden="1" x14ac:dyDescent="0.2">
      <c r="A368" t="s">
        <v>252</v>
      </c>
      <c r="B368" t="s">
        <v>50</v>
      </c>
      <c r="C368" s="16" t="s">
        <v>990</v>
      </c>
    </row>
    <row r="369" spans="1:3" hidden="1" x14ac:dyDescent="0.2">
      <c r="A369" t="s">
        <v>192</v>
      </c>
      <c r="B369" t="s">
        <v>92</v>
      </c>
      <c r="C369" s="16" t="s">
        <v>775</v>
      </c>
    </row>
    <row r="370" spans="1:3" hidden="1" x14ac:dyDescent="0.2">
      <c r="A370" t="s">
        <v>12</v>
      </c>
      <c r="B370" t="s">
        <v>71</v>
      </c>
      <c r="C370" s="16" t="s">
        <v>380</v>
      </c>
    </row>
    <row r="371" spans="1:3" hidden="1" x14ac:dyDescent="0.2">
      <c r="A371" t="s">
        <v>252</v>
      </c>
      <c r="B371" t="s">
        <v>92</v>
      </c>
      <c r="C371" s="16" t="s">
        <v>1015</v>
      </c>
    </row>
    <row r="372" spans="1:3" hidden="1" x14ac:dyDescent="0.2">
      <c r="A372" t="s">
        <v>192</v>
      </c>
      <c r="B372" t="s">
        <v>113</v>
      </c>
      <c r="C372" s="16" t="s">
        <v>937</v>
      </c>
    </row>
    <row r="373" spans="1:3" hidden="1" x14ac:dyDescent="0.2">
      <c r="A373" t="s">
        <v>12</v>
      </c>
      <c r="B373" t="s">
        <v>92</v>
      </c>
      <c r="C373" s="16" t="s">
        <v>406</v>
      </c>
    </row>
    <row r="374" spans="1:3" hidden="1" x14ac:dyDescent="0.2">
      <c r="A374" t="s">
        <v>192</v>
      </c>
      <c r="B374" t="s">
        <v>92</v>
      </c>
      <c r="C374" s="16" t="s">
        <v>802</v>
      </c>
    </row>
    <row r="375" spans="1:3" x14ac:dyDescent="0.2">
      <c r="A375" t="s">
        <v>157</v>
      </c>
      <c r="B375" t="s">
        <v>92</v>
      </c>
      <c r="C375" s="16" t="s">
        <v>458</v>
      </c>
    </row>
    <row r="376" spans="1:3" hidden="1" x14ac:dyDescent="0.2">
      <c r="A376" t="s">
        <v>192</v>
      </c>
      <c r="B376" t="s">
        <v>50</v>
      </c>
      <c r="C376" s="16" t="s">
        <v>556</v>
      </c>
    </row>
    <row r="377" spans="1:3" hidden="1" x14ac:dyDescent="0.2">
      <c r="A377" t="s">
        <v>192</v>
      </c>
      <c r="B377" t="s">
        <v>113</v>
      </c>
      <c r="C377" s="16" t="s">
        <v>955</v>
      </c>
    </row>
    <row r="378" spans="1:3" hidden="1" x14ac:dyDescent="0.2">
      <c r="A378" t="s">
        <v>192</v>
      </c>
      <c r="B378" t="s">
        <v>92</v>
      </c>
      <c r="C378" s="16" t="s">
        <v>839</v>
      </c>
    </row>
    <row r="379" spans="1:3" x14ac:dyDescent="0.2">
      <c r="A379" t="s">
        <v>157</v>
      </c>
      <c r="B379" t="s">
        <v>92</v>
      </c>
      <c r="C379" s="16" t="s">
        <v>461</v>
      </c>
    </row>
    <row r="380" spans="1:3" hidden="1" x14ac:dyDescent="0.2">
      <c r="A380" t="s">
        <v>12</v>
      </c>
      <c r="B380" t="s">
        <v>113</v>
      </c>
      <c r="C380" s="16" t="s">
        <v>423</v>
      </c>
    </row>
    <row r="381" spans="1:3" hidden="1" x14ac:dyDescent="0.2">
      <c r="A381" t="s">
        <v>12</v>
      </c>
      <c r="B381" t="s">
        <v>71</v>
      </c>
      <c r="C381" s="16" t="s">
        <v>382</v>
      </c>
    </row>
    <row r="382" spans="1:3" hidden="1" x14ac:dyDescent="0.2">
      <c r="A382" t="s">
        <v>12</v>
      </c>
      <c r="B382" t="s">
        <v>113</v>
      </c>
      <c r="C382" s="16" t="s">
        <v>415</v>
      </c>
    </row>
    <row r="383" spans="1:3" hidden="1" x14ac:dyDescent="0.2">
      <c r="A383" t="s">
        <v>192</v>
      </c>
      <c r="B383" t="s">
        <v>92</v>
      </c>
      <c r="C383" s="16" t="s">
        <v>828</v>
      </c>
    </row>
    <row r="384" spans="1:3" x14ac:dyDescent="0.2">
      <c r="A384" t="s">
        <v>157</v>
      </c>
      <c r="B384" t="s">
        <v>113</v>
      </c>
      <c r="C384" s="16" t="s">
        <v>466</v>
      </c>
    </row>
    <row r="385" spans="1:3" hidden="1" x14ac:dyDescent="0.2">
      <c r="A385" t="s">
        <v>192</v>
      </c>
      <c r="B385" t="s">
        <v>50</v>
      </c>
      <c r="C385" s="16" t="s">
        <v>620</v>
      </c>
    </row>
    <row r="386" spans="1:3" hidden="1" x14ac:dyDescent="0.2">
      <c r="A386" t="s">
        <v>192</v>
      </c>
      <c r="B386" t="s">
        <v>50</v>
      </c>
      <c r="C386" s="16" t="s">
        <v>552</v>
      </c>
    </row>
    <row r="387" spans="1:3" hidden="1" x14ac:dyDescent="0.2">
      <c r="A387" t="s">
        <v>192</v>
      </c>
      <c r="B387" t="s">
        <v>92</v>
      </c>
      <c r="C387" s="16" t="s">
        <v>816</v>
      </c>
    </row>
    <row r="388" spans="1:3" hidden="1" x14ac:dyDescent="0.2">
      <c r="A388" t="s">
        <v>156</v>
      </c>
      <c r="B388" t="s">
        <v>50</v>
      </c>
      <c r="C388" s="16" t="s">
        <v>477</v>
      </c>
    </row>
    <row r="389" spans="1:3" hidden="1" x14ac:dyDescent="0.2">
      <c r="A389" t="s">
        <v>252</v>
      </c>
      <c r="B389" t="s">
        <v>50</v>
      </c>
      <c r="C389" s="16" t="s">
        <v>992</v>
      </c>
    </row>
    <row r="390" spans="1:3" hidden="1" x14ac:dyDescent="0.2">
      <c r="A390" t="s">
        <v>192</v>
      </c>
      <c r="B390" t="s">
        <v>50</v>
      </c>
      <c r="C390" s="16" t="s">
        <v>610</v>
      </c>
    </row>
    <row r="391" spans="1:3" hidden="1" x14ac:dyDescent="0.2">
      <c r="A391" t="s">
        <v>192</v>
      </c>
      <c r="B391" t="s">
        <v>50</v>
      </c>
      <c r="C391" s="16" t="s">
        <v>575</v>
      </c>
    </row>
    <row r="392" spans="1:3" hidden="1" x14ac:dyDescent="0.2">
      <c r="A392" t="s">
        <v>192</v>
      </c>
      <c r="B392" t="s">
        <v>92</v>
      </c>
      <c r="C392" s="16" t="s">
        <v>811</v>
      </c>
    </row>
    <row r="393" spans="1:3" hidden="1" x14ac:dyDescent="0.2">
      <c r="A393" t="s">
        <v>192</v>
      </c>
      <c r="B393" t="s">
        <v>50</v>
      </c>
      <c r="C393" s="16" t="s">
        <v>551</v>
      </c>
    </row>
    <row r="394" spans="1:3" hidden="1" x14ac:dyDescent="0.2">
      <c r="A394" t="s">
        <v>192</v>
      </c>
      <c r="B394" t="s">
        <v>92</v>
      </c>
      <c r="C394" s="16" t="s">
        <v>856</v>
      </c>
    </row>
    <row r="395" spans="1:3" hidden="1" x14ac:dyDescent="0.2">
      <c r="A395" t="s">
        <v>12</v>
      </c>
      <c r="B395" t="s">
        <v>50</v>
      </c>
      <c r="C395" s="16" t="s">
        <v>358</v>
      </c>
    </row>
    <row r="396" spans="1:3" hidden="1" x14ac:dyDescent="0.2">
      <c r="A396" t="s">
        <v>156</v>
      </c>
      <c r="B396" t="s">
        <v>113</v>
      </c>
      <c r="C396" s="16" t="s">
        <v>505</v>
      </c>
    </row>
    <row r="397" spans="1:3" hidden="1" x14ac:dyDescent="0.2">
      <c r="A397" t="s">
        <v>12</v>
      </c>
      <c r="B397" t="s">
        <v>92</v>
      </c>
      <c r="C397" s="16" t="s">
        <v>395</v>
      </c>
    </row>
    <row r="398" spans="1:3" hidden="1" x14ac:dyDescent="0.2">
      <c r="A398" t="s">
        <v>192</v>
      </c>
      <c r="B398" t="s">
        <v>50</v>
      </c>
      <c r="C398" s="16" t="s">
        <v>630</v>
      </c>
    </row>
    <row r="399" spans="1:3" hidden="1" x14ac:dyDescent="0.2">
      <c r="A399" t="s">
        <v>192</v>
      </c>
      <c r="B399" t="s">
        <v>92</v>
      </c>
      <c r="C399" s="16" t="s">
        <v>792</v>
      </c>
    </row>
    <row r="400" spans="1:3" hidden="1" x14ac:dyDescent="0.2">
      <c r="A400" t="s">
        <v>12</v>
      </c>
      <c r="B400" t="s">
        <v>50</v>
      </c>
      <c r="C400" s="16" t="s">
        <v>360</v>
      </c>
    </row>
    <row r="401" spans="1:3" hidden="1" x14ac:dyDescent="0.2">
      <c r="A401" t="s">
        <v>156</v>
      </c>
      <c r="B401" t="s">
        <v>113</v>
      </c>
      <c r="C401" s="16" t="s">
        <v>509</v>
      </c>
    </row>
    <row r="402" spans="1:3" hidden="1" x14ac:dyDescent="0.2">
      <c r="A402" t="s">
        <v>192</v>
      </c>
      <c r="B402" t="s">
        <v>92</v>
      </c>
      <c r="C402" s="16" t="s">
        <v>843</v>
      </c>
    </row>
    <row r="403" spans="1:3" hidden="1" x14ac:dyDescent="0.2">
      <c r="A403" t="s">
        <v>192</v>
      </c>
      <c r="B403" t="s">
        <v>113</v>
      </c>
      <c r="C403" s="16" t="s">
        <v>879</v>
      </c>
    </row>
    <row r="404" spans="1:3" hidden="1" x14ac:dyDescent="0.2">
      <c r="A404" t="s">
        <v>192</v>
      </c>
      <c r="B404" t="s">
        <v>113</v>
      </c>
      <c r="C404" s="16" t="s">
        <v>889</v>
      </c>
    </row>
    <row r="405" spans="1:3" hidden="1" x14ac:dyDescent="0.2">
      <c r="A405" t="s">
        <v>192</v>
      </c>
      <c r="B405" t="s">
        <v>92</v>
      </c>
      <c r="C405" s="16" t="s">
        <v>812</v>
      </c>
    </row>
    <row r="406" spans="1:3" hidden="1" x14ac:dyDescent="0.2">
      <c r="A406" t="s">
        <v>12</v>
      </c>
      <c r="B406" t="s">
        <v>113</v>
      </c>
      <c r="C406" s="16" t="s">
        <v>421</v>
      </c>
    </row>
    <row r="407" spans="1:3" hidden="1" x14ac:dyDescent="0.2">
      <c r="A407" t="s">
        <v>192</v>
      </c>
      <c r="B407" t="s">
        <v>113</v>
      </c>
      <c r="C407" s="16" t="s">
        <v>941</v>
      </c>
    </row>
    <row r="408" spans="1:3" hidden="1" x14ac:dyDescent="0.2">
      <c r="A408" t="s">
        <v>192</v>
      </c>
      <c r="B408" t="s">
        <v>92</v>
      </c>
      <c r="C408" s="16" t="s">
        <v>850</v>
      </c>
    </row>
    <row r="409" spans="1:3" hidden="1" x14ac:dyDescent="0.2">
      <c r="A409" t="s">
        <v>12</v>
      </c>
      <c r="B409" t="s">
        <v>92</v>
      </c>
      <c r="C409" s="16" t="s">
        <v>393</v>
      </c>
    </row>
    <row r="410" spans="1:3" hidden="1" x14ac:dyDescent="0.2">
      <c r="A410" t="s">
        <v>192</v>
      </c>
      <c r="B410" t="s">
        <v>113</v>
      </c>
      <c r="C410" s="16" t="s">
        <v>914</v>
      </c>
    </row>
    <row r="411" spans="1:3" hidden="1" x14ac:dyDescent="0.2">
      <c r="A411" t="s">
        <v>192</v>
      </c>
      <c r="B411" t="s">
        <v>92</v>
      </c>
      <c r="C411" s="16" t="s">
        <v>819</v>
      </c>
    </row>
    <row r="412" spans="1:3" hidden="1" x14ac:dyDescent="0.2">
      <c r="A412" t="s">
        <v>192</v>
      </c>
      <c r="B412" t="s">
        <v>92</v>
      </c>
      <c r="C412" s="16" t="s">
        <v>809</v>
      </c>
    </row>
    <row r="413" spans="1:3" hidden="1" x14ac:dyDescent="0.2">
      <c r="A413" t="s">
        <v>12</v>
      </c>
      <c r="B413" t="s">
        <v>92</v>
      </c>
      <c r="C413" s="16" t="s">
        <v>396</v>
      </c>
    </row>
    <row r="414" spans="1:3" hidden="1" x14ac:dyDescent="0.2">
      <c r="A414" t="s">
        <v>12</v>
      </c>
      <c r="B414" t="s">
        <v>113</v>
      </c>
      <c r="C414" s="16" t="s">
        <v>426</v>
      </c>
    </row>
    <row r="415" spans="1:3" hidden="1" x14ac:dyDescent="0.2">
      <c r="A415" t="s">
        <v>192</v>
      </c>
      <c r="B415" t="s">
        <v>50</v>
      </c>
      <c r="C415" s="16" t="s">
        <v>614</v>
      </c>
    </row>
    <row r="416" spans="1:3" hidden="1" x14ac:dyDescent="0.2">
      <c r="A416" t="s">
        <v>192</v>
      </c>
      <c r="B416" t="s">
        <v>92</v>
      </c>
      <c r="C416" s="16" t="s">
        <v>761</v>
      </c>
    </row>
    <row r="417" spans="1:3" hidden="1" x14ac:dyDescent="0.2">
      <c r="A417" t="s">
        <v>192</v>
      </c>
      <c r="B417" t="s">
        <v>92</v>
      </c>
      <c r="C417" s="16" t="s">
        <v>773</v>
      </c>
    </row>
    <row r="418" spans="1:3" hidden="1" x14ac:dyDescent="0.2">
      <c r="A418" t="s">
        <v>192</v>
      </c>
      <c r="B418" t="s">
        <v>92</v>
      </c>
      <c r="C418" s="16" t="s">
        <v>789</v>
      </c>
    </row>
    <row r="419" spans="1:3" hidden="1" x14ac:dyDescent="0.2">
      <c r="A419" t="s">
        <v>192</v>
      </c>
      <c r="B419" t="s">
        <v>92</v>
      </c>
      <c r="C419" s="16" t="s">
        <v>758</v>
      </c>
    </row>
    <row r="420" spans="1:3" hidden="1" x14ac:dyDescent="0.2">
      <c r="A420" t="s">
        <v>252</v>
      </c>
      <c r="B420" t="s">
        <v>50</v>
      </c>
      <c r="C420" s="16" t="s">
        <v>996</v>
      </c>
    </row>
    <row r="421" spans="1:3" hidden="1" x14ac:dyDescent="0.2">
      <c r="A421" t="s">
        <v>192</v>
      </c>
      <c r="B421" t="s">
        <v>92</v>
      </c>
      <c r="C421" s="16" t="s">
        <v>860</v>
      </c>
    </row>
    <row r="422" spans="1:3" hidden="1" x14ac:dyDescent="0.2">
      <c r="A422" t="s">
        <v>12</v>
      </c>
      <c r="B422" t="s">
        <v>113</v>
      </c>
      <c r="C422" s="16" t="s">
        <v>420</v>
      </c>
    </row>
    <row r="423" spans="1:3" x14ac:dyDescent="0.2">
      <c r="A423" t="s">
        <v>157</v>
      </c>
      <c r="B423" t="s">
        <v>113</v>
      </c>
      <c r="C423" s="16" t="s">
        <v>471</v>
      </c>
    </row>
    <row r="424" spans="1:3" hidden="1" x14ac:dyDescent="0.2">
      <c r="A424" t="s">
        <v>192</v>
      </c>
      <c r="B424" t="s">
        <v>50</v>
      </c>
      <c r="C424" s="16" t="s">
        <v>633</v>
      </c>
    </row>
    <row r="425" spans="1:3" hidden="1" x14ac:dyDescent="0.2">
      <c r="A425" t="s">
        <v>12</v>
      </c>
      <c r="B425" t="s">
        <v>92</v>
      </c>
      <c r="C425" s="16" t="s">
        <v>398</v>
      </c>
    </row>
    <row r="426" spans="1:3" hidden="1" x14ac:dyDescent="0.2">
      <c r="A426" t="s">
        <v>12</v>
      </c>
      <c r="B426" t="s">
        <v>71</v>
      </c>
      <c r="C426" s="16" t="s">
        <v>366</v>
      </c>
    </row>
    <row r="427" spans="1:3" hidden="1" x14ac:dyDescent="0.2">
      <c r="A427" t="s">
        <v>192</v>
      </c>
      <c r="B427" t="s">
        <v>50</v>
      </c>
      <c r="C427" s="16" t="s">
        <v>572</v>
      </c>
    </row>
    <row r="428" spans="1:3" hidden="1" x14ac:dyDescent="0.2">
      <c r="A428" t="s">
        <v>192</v>
      </c>
      <c r="B428" t="s">
        <v>113</v>
      </c>
      <c r="C428" s="16" t="s">
        <v>883</v>
      </c>
    </row>
    <row r="429" spans="1:3" hidden="1" x14ac:dyDescent="0.2">
      <c r="A429" t="s">
        <v>192</v>
      </c>
      <c r="B429" t="s">
        <v>50</v>
      </c>
      <c r="C429" s="16" t="s">
        <v>596</v>
      </c>
    </row>
    <row r="430" spans="1:3" hidden="1" x14ac:dyDescent="0.2">
      <c r="A430" t="s">
        <v>192</v>
      </c>
      <c r="B430" t="s">
        <v>113</v>
      </c>
      <c r="C430" s="16" t="s">
        <v>972</v>
      </c>
    </row>
    <row r="431" spans="1:3" hidden="1" x14ac:dyDescent="0.2">
      <c r="A431" t="s">
        <v>192</v>
      </c>
      <c r="B431" t="s">
        <v>92</v>
      </c>
      <c r="C431" s="16" t="s">
        <v>783</v>
      </c>
    </row>
    <row r="432" spans="1:3" hidden="1" x14ac:dyDescent="0.2">
      <c r="A432" t="s">
        <v>192</v>
      </c>
      <c r="B432" t="s">
        <v>92</v>
      </c>
      <c r="C432" s="16" t="s">
        <v>785</v>
      </c>
    </row>
    <row r="433" spans="1:3" hidden="1" x14ac:dyDescent="0.2">
      <c r="A433" t="s">
        <v>192</v>
      </c>
      <c r="B433" t="s">
        <v>92</v>
      </c>
      <c r="C433" s="16" t="s">
        <v>847</v>
      </c>
    </row>
    <row r="434" spans="1:3" hidden="1" x14ac:dyDescent="0.2">
      <c r="A434" t="s">
        <v>192</v>
      </c>
      <c r="B434" t="s">
        <v>92</v>
      </c>
      <c r="C434" s="16" t="s">
        <v>798</v>
      </c>
    </row>
    <row r="435" spans="1:3" hidden="1" x14ac:dyDescent="0.2">
      <c r="A435" t="s">
        <v>252</v>
      </c>
      <c r="B435" t="s">
        <v>113</v>
      </c>
      <c r="C435" s="16" t="s">
        <v>1034</v>
      </c>
    </row>
    <row r="436" spans="1:3" hidden="1" x14ac:dyDescent="0.2">
      <c r="A436" t="s">
        <v>192</v>
      </c>
      <c r="B436" t="s">
        <v>50</v>
      </c>
      <c r="C436" s="16" t="s">
        <v>629</v>
      </c>
    </row>
    <row r="437" spans="1:3" hidden="1" x14ac:dyDescent="0.2">
      <c r="A437" t="s">
        <v>192</v>
      </c>
      <c r="B437" t="s">
        <v>92</v>
      </c>
      <c r="C437" s="16" t="s">
        <v>859</v>
      </c>
    </row>
    <row r="438" spans="1:3" hidden="1" x14ac:dyDescent="0.2">
      <c r="A438" t="s">
        <v>192</v>
      </c>
      <c r="B438" t="s">
        <v>71</v>
      </c>
      <c r="C438" s="16" t="s">
        <v>663</v>
      </c>
    </row>
    <row r="439" spans="1:3" hidden="1" x14ac:dyDescent="0.2">
      <c r="A439" t="s">
        <v>192</v>
      </c>
      <c r="B439" t="s">
        <v>50</v>
      </c>
      <c r="C439" s="16" t="s">
        <v>579</v>
      </c>
    </row>
    <row r="440" spans="1:3" hidden="1" x14ac:dyDescent="0.2">
      <c r="A440" t="s">
        <v>192</v>
      </c>
      <c r="B440" t="s">
        <v>92</v>
      </c>
      <c r="C440" s="16" t="s">
        <v>754</v>
      </c>
    </row>
    <row r="441" spans="1:3" hidden="1" x14ac:dyDescent="0.2">
      <c r="A441" t="s">
        <v>192</v>
      </c>
      <c r="B441" t="s">
        <v>92</v>
      </c>
      <c r="C441" s="16" t="s">
        <v>772</v>
      </c>
    </row>
    <row r="442" spans="1:3" hidden="1" x14ac:dyDescent="0.2">
      <c r="A442" t="s">
        <v>192</v>
      </c>
      <c r="B442" t="s">
        <v>92</v>
      </c>
      <c r="C442" s="16" t="s">
        <v>817</v>
      </c>
    </row>
    <row r="443" spans="1:3" hidden="1" x14ac:dyDescent="0.2">
      <c r="A443" t="s">
        <v>192</v>
      </c>
      <c r="B443" t="s">
        <v>50</v>
      </c>
      <c r="C443" s="16" t="s">
        <v>540</v>
      </c>
    </row>
    <row r="444" spans="1:3" hidden="1" x14ac:dyDescent="0.2">
      <c r="A444" t="s">
        <v>157</v>
      </c>
      <c r="B444" t="s">
        <v>50</v>
      </c>
      <c r="C444" s="16" t="s">
        <v>437</v>
      </c>
    </row>
    <row r="445" spans="1:3" hidden="1" x14ac:dyDescent="0.2">
      <c r="A445" t="s">
        <v>192</v>
      </c>
      <c r="B445" t="s">
        <v>50</v>
      </c>
      <c r="C445" s="16" t="s">
        <v>571</v>
      </c>
    </row>
    <row r="446" spans="1:3" hidden="1" x14ac:dyDescent="0.2">
      <c r="A446" t="s">
        <v>12</v>
      </c>
      <c r="B446" t="s">
        <v>113</v>
      </c>
      <c r="C446" s="16" t="s">
        <v>433</v>
      </c>
    </row>
    <row r="447" spans="1:3" hidden="1" x14ac:dyDescent="0.2">
      <c r="A447" t="s">
        <v>192</v>
      </c>
      <c r="B447" t="s">
        <v>113</v>
      </c>
      <c r="C447" s="16" t="s">
        <v>926</v>
      </c>
    </row>
    <row r="448" spans="1:3" hidden="1" x14ac:dyDescent="0.2">
      <c r="A448" t="s">
        <v>192</v>
      </c>
      <c r="B448" t="s">
        <v>92</v>
      </c>
      <c r="C448" s="16" t="s">
        <v>831</v>
      </c>
    </row>
    <row r="449" spans="1:3" x14ac:dyDescent="0.2">
      <c r="A449" t="s">
        <v>157</v>
      </c>
      <c r="B449" t="s">
        <v>113</v>
      </c>
      <c r="C449" s="16" t="s">
        <v>468</v>
      </c>
    </row>
    <row r="450" spans="1:3" hidden="1" x14ac:dyDescent="0.2">
      <c r="A450" t="s">
        <v>192</v>
      </c>
      <c r="B450" t="s">
        <v>92</v>
      </c>
      <c r="C450" s="16" t="s">
        <v>861</v>
      </c>
    </row>
    <row r="451" spans="1:3" hidden="1" x14ac:dyDescent="0.2">
      <c r="A451" t="s">
        <v>192</v>
      </c>
      <c r="B451" t="s">
        <v>92</v>
      </c>
      <c r="C451" s="16" t="s">
        <v>848</v>
      </c>
    </row>
    <row r="452" spans="1:3" hidden="1" x14ac:dyDescent="0.2">
      <c r="A452" t="s">
        <v>192</v>
      </c>
      <c r="B452" t="s">
        <v>113</v>
      </c>
      <c r="C452" s="16" t="s">
        <v>901</v>
      </c>
    </row>
    <row r="453" spans="1:3" hidden="1" x14ac:dyDescent="0.2">
      <c r="A453" t="s">
        <v>192</v>
      </c>
      <c r="B453" t="s">
        <v>50</v>
      </c>
      <c r="C453" s="16" t="s">
        <v>598</v>
      </c>
    </row>
    <row r="454" spans="1:3" hidden="1" x14ac:dyDescent="0.2">
      <c r="A454" t="s">
        <v>191</v>
      </c>
      <c r="B454" t="s">
        <v>113</v>
      </c>
      <c r="C454" s="16" t="s">
        <v>520</v>
      </c>
    </row>
    <row r="455" spans="1:3" hidden="1" x14ac:dyDescent="0.2">
      <c r="A455" t="s">
        <v>12</v>
      </c>
      <c r="B455" t="s">
        <v>92</v>
      </c>
      <c r="C455" s="16" t="s">
        <v>408</v>
      </c>
    </row>
    <row r="456" spans="1:3" hidden="1" x14ac:dyDescent="0.2">
      <c r="A456" t="s">
        <v>192</v>
      </c>
      <c r="B456" t="s">
        <v>50</v>
      </c>
      <c r="C456" s="16" t="s">
        <v>569</v>
      </c>
    </row>
    <row r="457" spans="1:3" hidden="1" x14ac:dyDescent="0.2">
      <c r="A457" t="s">
        <v>192</v>
      </c>
      <c r="B457" t="s">
        <v>50</v>
      </c>
      <c r="C457" s="16" t="s">
        <v>613</v>
      </c>
    </row>
    <row r="458" spans="1:3" hidden="1" x14ac:dyDescent="0.2">
      <c r="A458" t="s">
        <v>192</v>
      </c>
      <c r="B458" t="s">
        <v>50</v>
      </c>
      <c r="C458" s="16" t="s">
        <v>583</v>
      </c>
    </row>
    <row r="459" spans="1:3" hidden="1" x14ac:dyDescent="0.2">
      <c r="A459" t="s">
        <v>252</v>
      </c>
      <c r="B459" t="s">
        <v>92</v>
      </c>
      <c r="C459" s="16" t="s">
        <v>1030</v>
      </c>
    </row>
    <row r="460" spans="1:3" hidden="1" x14ac:dyDescent="0.2">
      <c r="A460" t="s">
        <v>192</v>
      </c>
      <c r="B460" t="s">
        <v>50</v>
      </c>
      <c r="C460" s="16" t="s">
        <v>538</v>
      </c>
    </row>
    <row r="461" spans="1:3" hidden="1" x14ac:dyDescent="0.2">
      <c r="A461" t="s">
        <v>12</v>
      </c>
      <c r="B461" t="s">
        <v>92</v>
      </c>
      <c r="C461" s="16" t="s">
        <v>407</v>
      </c>
    </row>
    <row r="462" spans="1:3" hidden="1" x14ac:dyDescent="0.2">
      <c r="A462" t="s">
        <v>192</v>
      </c>
      <c r="B462" t="s">
        <v>92</v>
      </c>
      <c r="C462" s="16" t="s">
        <v>771</v>
      </c>
    </row>
    <row r="463" spans="1:3" hidden="1" x14ac:dyDescent="0.2">
      <c r="A463" t="s">
        <v>252</v>
      </c>
      <c r="B463" t="s">
        <v>71</v>
      </c>
      <c r="C463" s="16" t="s">
        <v>1004</v>
      </c>
    </row>
    <row r="464" spans="1:3" hidden="1" x14ac:dyDescent="0.2">
      <c r="A464" t="s">
        <v>252</v>
      </c>
      <c r="B464" t="s">
        <v>71</v>
      </c>
      <c r="C464" s="16" t="s">
        <v>1006</v>
      </c>
    </row>
    <row r="465" spans="1:3" hidden="1" x14ac:dyDescent="0.2">
      <c r="A465" t="s">
        <v>192</v>
      </c>
      <c r="B465" t="s">
        <v>50</v>
      </c>
      <c r="C465" s="16" t="s">
        <v>607</v>
      </c>
    </row>
    <row r="466" spans="1:3" hidden="1" x14ac:dyDescent="0.2">
      <c r="A466" t="s">
        <v>252</v>
      </c>
      <c r="B466" t="s">
        <v>113</v>
      </c>
      <c r="C466" s="16" t="s">
        <v>1040</v>
      </c>
    </row>
    <row r="467" spans="1:3" hidden="1" x14ac:dyDescent="0.2">
      <c r="A467" t="s">
        <v>12</v>
      </c>
      <c r="B467" t="s">
        <v>113</v>
      </c>
      <c r="C467" s="16" t="s">
        <v>429</v>
      </c>
    </row>
    <row r="468" spans="1:3" hidden="1" x14ac:dyDescent="0.2">
      <c r="A468" t="s">
        <v>192</v>
      </c>
      <c r="B468" t="s">
        <v>92</v>
      </c>
      <c r="C468" s="16" t="s">
        <v>751</v>
      </c>
    </row>
    <row r="469" spans="1:3" hidden="1" x14ac:dyDescent="0.2">
      <c r="A469" t="s">
        <v>192</v>
      </c>
      <c r="B469" t="s">
        <v>113</v>
      </c>
      <c r="C469" s="16" t="s">
        <v>959</v>
      </c>
    </row>
    <row r="470" spans="1:3" hidden="1" x14ac:dyDescent="0.2">
      <c r="A470" t="s">
        <v>12</v>
      </c>
      <c r="B470" t="s">
        <v>92</v>
      </c>
      <c r="C470" s="16" t="s">
        <v>410</v>
      </c>
    </row>
    <row r="471" spans="1:3" hidden="1" x14ac:dyDescent="0.2">
      <c r="A471" t="s">
        <v>192</v>
      </c>
      <c r="B471" t="s">
        <v>92</v>
      </c>
      <c r="C471" s="16" t="s">
        <v>832</v>
      </c>
    </row>
    <row r="472" spans="1:3" hidden="1" x14ac:dyDescent="0.2">
      <c r="A472" t="s">
        <v>192</v>
      </c>
      <c r="B472" t="s">
        <v>92</v>
      </c>
      <c r="C472" s="16" t="s">
        <v>825</v>
      </c>
    </row>
    <row r="473" spans="1:3" hidden="1" x14ac:dyDescent="0.2">
      <c r="A473" t="s">
        <v>192</v>
      </c>
      <c r="B473" t="s">
        <v>92</v>
      </c>
      <c r="C473" s="16" t="s">
        <v>806</v>
      </c>
    </row>
    <row r="474" spans="1:3" hidden="1" x14ac:dyDescent="0.2">
      <c r="A474" t="s">
        <v>192</v>
      </c>
      <c r="B474" t="s">
        <v>92</v>
      </c>
      <c r="C474" s="16" t="s">
        <v>759</v>
      </c>
    </row>
    <row r="475" spans="1:3" hidden="1" x14ac:dyDescent="0.2">
      <c r="A475" t="s">
        <v>192</v>
      </c>
      <c r="B475" t="s">
        <v>71</v>
      </c>
      <c r="C475" s="16" t="s">
        <v>714</v>
      </c>
    </row>
    <row r="476" spans="1:3" hidden="1" x14ac:dyDescent="0.2">
      <c r="A476" t="s">
        <v>192</v>
      </c>
      <c r="B476" t="s">
        <v>50</v>
      </c>
      <c r="C476" s="16" t="s">
        <v>578</v>
      </c>
    </row>
    <row r="477" spans="1:3" hidden="1" x14ac:dyDescent="0.2">
      <c r="A477" t="s">
        <v>192</v>
      </c>
      <c r="B477" t="s">
        <v>92</v>
      </c>
      <c r="C477" s="16" t="s">
        <v>748</v>
      </c>
    </row>
    <row r="478" spans="1:3" hidden="1" x14ac:dyDescent="0.2">
      <c r="A478" t="s">
        <v>192</v>
      </c>
      <c r="B478" t="s">
        <v>92</v>
      </c>
      <c r="C478" s="16" t="s">
        <v>790</v>
      </c>
    </row>
    <row r="479" spans="1:3" hidden="1" x14ac:dyDescent="0.2">
      <c r="A479" t="s">
        <v>192</v>
      </c>
      <c r="B479" t="s">
        <v>50</v>
      </c>
      <c r="C479" s="16" t="s">
        <v>636</v>
      </c>
    </row>
    <row r="480" spans="1:3" hidden="1" x14ac:dyDescent="0.2">
      <c r="A480" t="s">
        <v>192</v>
      </c>
      <c r="B480" t="s">
        <v>50</v>
      </c>
      <c r="C480" s="16" t="s">
        <v>585</v>
      </c>
    </row>
    <row r="481" spans="1:3" hidden="1" x14ac:dyDescent="0.2">
      <c r="A481" t="s">
        <v>192</v>
      </c>
      <c r="B481" t="s">
        <v>50</v>
      </c>
      <c r="C481" s="16" t="s">
        <v>541</v>
      </c>
    </row>
    <row r="482" spans="1:3" hidden="1" x14ac:dyDescent="0.2">
      <c r="A482" t="s">
        <v>192</v>
      </c>
      <c r="B482" t="s">
        <v>113</v>
      </c>
      <c r="C482" s="16" t="s">
        <v>949</v>
      </c>
    </row>
    <row r="483" spans="1:3" hidden="1" x14ac:dyDescent="0.2">
      <c r="A483" t="s">
        <v>192</v>
      </c>
      <c r="B483" t="s">
        <v>50</v>
      </c>
      <c r="C483" s="16" t="s">
        <v>525</v>
      </c>
    </row>
    <row r="484" spans="1:3" hidden="1" x14ac:dyDescent="0.2">
      <c r="A484" t="s">
        <v>192</v>
      </c>
      <c r="B484" t="s">
        <v>92</v>
      </c>
      <c r="C484" s="16" t="s">
        <v>829</v>
      </c>
    </row>
    <row r="485" spans="1:3" hidden="1" x14ac:dyDescent="0.2">
      <c r="A485" t="s">
        <v>192</v>
      </c>
      <c r="B485" t="s">
        <v>92</v>
      </c>
      <c r="C485" s="16" t="s">
        <v>767</v>
      </c>
    </row>
    <row r="486" spans="1:3" hidden="1" x14ac:dyDescent="0.2">
      <c r="A486" t="s">
        <v>192</v>
      </c>
      <c r="B486" t="s">
        <v>50</v>
      </c>
      <c r="C486" s="16" t="s">
        <v>637</v>
      </c>
    </row>
    <row r="487" spans="1:3" hidden="1" x14ac:dyDescent="0.2">
      <c r="A487" t="s">
        <v>12</v>
      </c>
      <c r="B487" t="s">
        <v>50</v>
      </c>
      <c r="C487" s="16" t="s">
        <v>355</v>
      </c>
    </row>
    <row r="488" spans="1:3" hidden="1" x14ac:dyDescent="0.2">
      <c r="A488" t="s">
        <v>192</v>
      </c>
      <c r="B488" t="s">
        <v>92</v>
      </c>
      <c r="C488" s="16" t="s">
        <v>830</v>
      </c>
    </row>
    <row r="489" spans="1:3" hidden="1" x14ac:dyDescent="0.2">
      <c r="A489" t="s">
        <v>192</v>
      </c>
      <c r="B489" t="s">
        <v>50</v>
      </c>
      <c r="C489" s="16" t="s">
        <v>604</v>
      </c>
    </row>
    <row r="490" spans="1:3" hidden="1" x14ac:dyDescent="0.2">
      <c r="A490" t="s">
        <v>192</v>
      </c>
      <c r="B490" t="s">
        <v>113</v>
      </c>
      <c r="C490" s="16" t="s">
        <v>868</v>
      </c>
    </row>
    <row r="491" spans="1:3" hidden="1" x14ac:dyDescent="0.2">
      <c r="A491" t="s">
        <v>192</v>
      </c>
      <c r="B491" t="s">
        <v>113</v>
      </c>
      <c r="C491" s="16" t="s">
        <v>943</v>
      </c>
    </row>
    <row r="492" spans="1:3" hidden="1" x14ac:dyDescent="0.2">
      <c r="A492" t="s">
        <v>192</v>
      </c>
      <c r="B492" t="s">
        <v>50</v>
      </c>
      <c r="C492" s="16" t="s">
        <v>546</v>
      </c>
    </row>
    <row r="493" spans="1:3" hidden="1" x14ac:dyDescent="0.2">
      <c r="A493" t="s">
        <v>192</v>
      </c>
      <c r="B493" t="s">
        <v>92</v>
      </c>
      <c r="C493" s="16" t="s">
        <v>824</v>
      </c>
    </row>
    <row r="494" spans="1:3" hidden="1" x14ac:dyDescent="0.2">
      <c r="A494" t="s">
        <v>192</v>
      </c>
      <c r="B494" t="s">
        <v>92</v>
      </c>
      <c r="C494" s="16" t="s">
        <v>766</v>
      </c>
    </row>
    <row r="495" spans="1:3" hidden="1" x14ac:dyDescent="0.2">
      <c r="A495" t="s">
        <v>192</v>
      </c>
      <c r="B495" t="s">
        <v>92</v>
      </c>
      <c r="C495" s="16" t="s">
        <v>782</v>
      </c>
    </row>
    <row r="496" spans="1:3" hidden="1" x14ac:dyDescent="0.2">
      <c r="A496" t="s">
        <v>252</v>
      </c>
      <c r="B496" t="s">
        <v>50</v>
      </c>
      <c r="C496" s="16" t="s">
        <v>991</v>
      </c>
    </row>
    <row r="497" spans="1:3" hidden="1" x14ac:dyDescent="0.2">
      <c r="A497" t="s">
        <v>12</v>
      </c>
      <c r="B497" t="s">
        <v>71</v>
      </c>
      <c r="C497" s="16" t="s">
        <v>371</v>
      </c>
    </row>
    <row r="498" spans="1:3" hidden="1" x14ac:dyDescent="0.2">
      <c r="A498" t="s">
        <v>12</v>
      </c>
      <c r="B498" t="s">
        <v>50</v>
      </c>
      <c r="C498" s="16" t="s">
        <v>349</v>
      </c>
    </row>
    <row r="499" spans="1:3" hidden="1" x14ac:dyDescent="0.2">
      <c r="A499" t="s">
        <v>192</v>
      </c>
      <c r="B499" t="s">
        <v>50</v>
      </c>
      <c r="C499" s="16" t="s">
        <v>599</v>
      </c>
    </row>
    <row r="500" spans="1:3" hidden="1" x14ac:dyDescent="0.2">
      <c r="A500" t="s">
        <v>192</v>
      </c>
      <c r="B500" t="s">
        <v>50</v>
      </c>
      <c r="C500" s="16" t="s">
        <v>545</v>
      </c>
    </row>
    <row r="501" spans="1:3" hidden="1" x14ac:dyDescent="0.2">
      <c r="A501" t="s">
        <v>192</v>
      </c>
      <c r="B501" t="s">
        <v>92</v>
      </c>
      <c r="C501" s="16" t="s">
        <v>797</v>
      </c>
    </row>
    <row r="502" spans="1:3" hidden="1" x14ac:dyDescent="0.2">
      <c r="A502" t="s">
        <v>156</v>
      </c>
      <c r="B502" t="s">
        <v>113</v>
      </c>
      <c r="C502" s="16" t="s">
        <v>506</v>
      </c>
    </row>
    <row r="503" spans="1:3" hidden="1" x14ac:dyDescent="0.2">
      <c r="A503" t="s">
        <v>192</v>
      </c>
      <c r="B503" t="s">
        <v>71</v>
      </c>
      <c r="C503" s="16" t="s">
        <v>689</v>
      </c>
    </row>
    <row r="504" spans="1:3" hidden="1" x14ac:dyDescent="0.2">
      <c r="A504" t="s">
        <v>192</v>
      </c>
      <c r="B504" t="s">
        <v>50</v>
      </c>
      <c r="C504" s="16" t="s">
        <v>573</v>
      </c>
    </row>
    <row r="505" spans="1:3" hidden="1" x14ac:dyDescent="0.2">
      <c r="A505" t="s">
        <v>192</v>
      </c>
      <c r="B505" t="s">
        <v>71</v>
      </c>
      <c r="C505" s="16" t="s">
        <v>658</v>
      </c>
    </row>
    <row r="506" spans="1:3" hidden="1" x14ac:dyDescent="0.2">
      <c r="A506" t="s">
        <v>192</v>
      </c>
      <c r="B506" t="s">
        <v>50</v>
      </c>
      <c r="C506" s="16" t="s">
        <v>542</v>
      </c>
    </row>
    <row r="507" spans="1:3" hidden="1" x14ac:dyDescent="0.2">
      <c r="A507" t="s">
        <v>192</v>
      </c>
      <c r="B507" t="s">
        <v>50</v>
      </c>
      <c r="C507" s="16" t="s">
        <v>555</v>
      </c>
    </row>
    <row r="508" spans="1:3" hidden="1" x14ac:dyDescent="0.2">
      <c r="A508" t="s">
        <v>252</v>
      </c>
      <c r="B508" t="s">
        <v>113</v>
      </c>
      <c r="C508" s="16" t="s">
        <v>1045</v>
      </c>
    </row>
    <row r="509" spans="1:3" hidden="1" x14ac:dyDescent="0.2">
      <c r="A509" t="s">
        <v>192</v>
      </c>
      <c r="B509" t="s">
        <v>50</v>
      </c>
      <c r="C509" s="16" t="s">
        <v>627</v>
      </c>
    </row>
    <row r="510" spans="1:3" hidden="1" x14ac:dyDescent="0.2">
      <c r="A510" t="s">
        <v>192</v>
      </c>
      <c r="B510" t="s">
        <v>92</v>
      </c>
      <c r="C510" s="16" t="s">
        <v>844</v>
      </c>
    </row>
    <row r="511" spans="1:3" hidden="1" x14ac:dyDescent="0.2">
      <c r="A511" t="s">
        <v>192</v>
      </c>
      <c r="B511" t="s">
        <v>92</v>
      </c>
      <c r="C511" s="16" t="s">
        <v>841</v>
      </c>
    </row>
    <row r="512" spans="1:3" hidden="1" x14ac:dyDescent="0.2">
      <c r="A512" t="s">
        <v>191</v>
      </c>
      <c r="B512" t="s">
        <v>92</v>
      </c>
      <c r="C512" s="16" t="s">
        <v>519</v>
      </c>
    </row>
    <row r="513" spans="1:3" hidden="1" x14ac:dyDescent="0.2">
      <c r="A513" t="s">
        <v>12</v>
      </c>
      <c r="B513" t="s">
        <v>92</v>
      </c>
      <c r="C513" s="16" t="s">
        <v>390</v>
      </c>
    </row>
    <row r="514" spans="1:3" hidden="1" x14ac:dyDescent="0.2">
      <c r="A514" t="s">
        <v>192</v>
      </c>
      <c r="B514" t="s">
        <v>71</v>
      </c>
      <c r="C514" s="16" t="s">
        <v>742</v>
      </c>
    </row>
    <row r="515" spans="1:3" hidden="1" x14ac:dyDescent="0.2">
      <c r="A515" t="s">
        <v>252</v>
      </c>
      <c r="B515" t="s">
        <v>113</v>
      </c>
      <c r="C515" s="16" t="s">
        <v>1046</v>
      </c>
    </row>
    <row r="516" spans="1:3" hidden="1" x14ac:dyDescent="0.2">
      <c r="A516" t="s">
        <v>12</v>
      </c>
      <c r="B516" t="s">
        <v>50</v>
      </c>
      <c r="C516" s="16" t="s">
        <v>351</v>
      </c>
    </row>
    <row r="517" spans="1:3" hidden="1" x14ac:dyDescent="0.2">
      <c r="A517" t="s">
        <v>192</v>
      </c>
      <c r="B517" t="s">
        <v>50</v>
      </c>
      <c r="C517" s="16" t="s">
        <v>600</v>
      </c>
    </row>
    <row r="518" spans="1:3" hidden="1" x14ac:dyDescent="0.2">
      <c r="A518" t="s">
        <v>192</v>
      </c>
      <c r="B518" t="s">
        <v>113</v>
      </c>
      <c r="C518" s="16" t="s">
        <v>916</v>
      </c>
    </row>
    <row r="519" spans="1:3" hidden="1" x14ac:dyDescent="0.2">
      <c r="A519" t="s">
        <v>192</v>
      </c>
      <c r="B519" t="s">
        <v>113</v>
      </c>
      <c r="C519" s="16" t="s">
        <v>885</v>
      </c>
    </row>
    <row r="520" spans="1:3" hidden="1" x14ac:dyDescent="0.2">
      <c r="A520" t="s">
        <v>156</v>
      </c>
      <c r="B520" t="s">
        <v>113</v>
      </c>
      <c r="C520" s="16" t="s">
        <v>511</v>
      </c>
    </row>
    <row r="521" spans="1:3" hidden="1" x14ac:dyDescent="0.2">
      <c r="A521" t="s">
        <v>12</v>
      </c>
      <c r="B521" t="s">
        <v>50</v>
      </c>
      <c r="C521" s="16" t="s">
        <v>347</v>
      </c>
    </row>
    <row r="522" spans="1:3" hidden="1" x14ac:dyDescent="0.2">
      <c r="A522" t="s">
        <v>192</v>
      </c>
      <c r="B522" t="s">
        <v>50</v>
      </c>
      <c r="C522" s="16" t="s">
        <v>631</v>
      </c>
    </row>
    <row r="523" spans="1:3" hidden="1" x14ac:dyDescent="0.2">
      <c r="A523" t="s">
        <v>192</v>
      </c>
      <c r="B523" t="s">
        <v>92</v>
      </c>
      <c r="C523" s="16" t="s">
        <v>774</v>
      </c>
    </row>
    <row r="524" spans="1:3" hidden="1" x14ac:dyDescent="0.2">
      <c r="A524" t="s">
        <v>192</v>
      </c>
      <c r="B524" t="s">
        <v>92</v>
      </c>
      <c r="C524" s="16" t="s">
        <v>786</v>
      </c>
    </row>
    <row r="525" spans="1:3" hidden="1" x14ac:dyDescent="0.2">
      <c r="A525" t="s">
        <v>252</v>
      </c>
      <c r="B525" t="s">
        <v>92</v>
      </c>
      <c r="C525" s="16" t="s">
        <v>1014</v>
      </c>
    </row>
    <row r="526" spans="1:3" hidden="1" x14ac:dyDescent="0.2">
      <c r="A526" t="s">
        <v>12</v>
      </c>
      <c r="B526" t="s">
        <v>92</v>
      </c>
      <c r="C526" s="16" t="s">
        <v>403</v>
      </c>
    </row>
    <row r="527" spans="1:3" hidden="1" x14ac:dyDescent="0.2">
      <c r="A527" t="s">
        <v>12</v>
      </c>
      <c r="B527" t="s">
        <v>50</v>
      </c>
      <c r="C527" s="16" t="s">
        <v>356</v>
      </c>
    </row>
    <row r="528" spans="1:3" hidden="1" x14ac:dyDescent="0.2">
      <c r="A528" t="s">
        <v>252</v>
      </c>
      <c r="B528" t="s">
        <v>50</v>
      </c>
      <c r="C528" s="16" t="s">
        <v>995</v>
      </c>
    </row>
    <row r="529" spans="1:3" hidden="1" x14ac:dyDescent="0.2">
      <c r="A529" t="s">
        <v>192</v>
      </c>
      <c r="B529" t="s">
        <v>92</v>
      </c>
      <c r="C529" s="16" t="s">
        <v>810</v>
      </c>
    </row>
    <row r="530" spans="1:3" hidden="1" x14ac:dyDescent="0.2">
      <c r="A530" t="s">
        <v>192</v>
      </c>
      <c r="B530" t="s">
        <v>50</v>
      </c>
      <c r="C530" s="16" t="s">
        <v>531</v>
      </c>
    </row>
    <row r="531" spans="1:3" hidden="1" x14ac:dyDescent="0.2">
      <c r="A531" t="s">
        <v>192</v>
      </c>
      <c r="B531" t="s">
        <v>50</v>
      </c>
      <c r="C531" s="16" t="s">
        <v>527</v>
      </c>
    </row>
    <row r="532" spans="1:3" hidden="1" x14ac:dyDescent="0.2">
      <c r="A532" t="s">
        <v>192</v>
      </c>
      <c r="B532" t="s">
        <v>113</v>
      </c>
      <c r="C532" s="16" t="s">
        <v>974</v>
      </c>
    </row>
    <row r="533" spans="1:3" hidden="1" x14ac:dyDescent="0.2">
      <c r="A533" t="s">
        <v>192</v>
      </c>
      <c r="B533" t="s">
        <v>50</v>
      </c>
      <c r="C533" s="16" t="s">
        <v>619</v>
      </c>
    </row>
    <row r="534" spans="1:3" hidden="1" x14ac:dyDescent="0.2">
      <c r="A534" t="s">
        <v>12</v>
      </c>
      <c r="B534" t="s">
        <v>50</v>
      </c>
      <c r="C534" s="16" t="s">
        <v>346</v>
      </c>
    </row>
    <row r="535" spans="1:3" hidden="1" x14ac:dyDescent="0.2">
      <c r="A535" t="s">
        <v>191</v>
      </c>
      <c r="B535" t="s">
        <v>50</v>
      </c>
      <c r="C535" s="16" t="s">
        <v>515</v>
      </c>
    </row>
    <row r="536" spans="1:3" hidden="1" x14ac:dyDescent="0.2">
      <c r="A536" t="s">
        <v>192</v>
      </c>
      <c r="B536" t="s">
        <v>92</v>
      </c>
      <c r="C536" s="16" t="s">
        <v>803</v>
      </c>
    </row>
    <row r="537" spans="1:3" hidden="1" x14ac:dyDescent="0.2">
      <c r="A537" t="s">
        <v>192</v>
      </c>
      <c r="B537" t="s">
        <v>113</v>
      </c>
      <c r="C537" s="16" t="s">
        <v>947</v>
      </c>
    </row>
    <row r="538" spans="1:3" hidden="1" x14ac:dyDescent="0.2">
      <c r="A538" t="s">
        <v>192</v>
      </c>
      <c r="B538" t="s">
        <v>50</v>
      </c>
      <c r="C538" s="16" t="s">
        <v>549</v>
      </c>
    </row>
    <row r="539" spans="1:3" hidden="1" x14ac:dyDescent="0.2">
      <c r="A539" t="s">
        <v>192</v>
      </c>
      <c r="B539" t="s">
        <v>92</v>
      </c>
      <c r="C539" s="16" t="s">
        <v>805</v>
      </c>
    </row>
    <row r="540" spans="1:3" hidden="1" x14ac:dyDescent="0.2">
      <c r="A540" t="s">
        <v>156</v>
      </c>
      <c r="B540" t="s">
        <v>50</v>
      </c>
      <c r="C540" s="16" t="s">
        <v>480</v>
      </c>
    </row>
    <row r="541" spans="1:3" hidden="1" x14ac:dyDescent="0.2">
      <c r="A541" t="s">
        <v>192</v>
      </c>
      <c r="B541" t="s">
        <v>92</v>
      </c>
      <c r="C541" s="16" t="s">
        <v>845</v>
      </c>
    </row>
    <row r="542" spans="1:3" hidden="1" x14ac:dyDescent="0.2">
      <c r="A542" t="s">
        <v>192</v>
      </c>
      <c r="B542" t="s">
        <v>113</v>
      </c>
      <c r="C542" s="16" t="s">
        <v>891</v>
      </c>
    </row>
    <row r="543" spans="1:3" hidden="1" x14ac:dyDescent="0.2">
      <c r="A543" t="s">
        <v>156</v>
      </c>
      <c r="B543" t="s">
        <v>50</v>
      </c>
      <c r="C543" s="16" t="s">
        <v>475</v>
      </c>
    </row>
    <row r="544" spans="1:3" hidden="1" x14ac:dyDescent="0.2">
      <c r="A544" t="s">
        <v>157</v>
      </c>
      <c r="B544" t="s">
        <v>50</v>
      </c>
      <c r="C544" s="16" t="s">
        <v>441</v>
      </c>
    </row>
    <row r="545" spans="1:3" hidden="1" x14ac:dyDescent="0.2">
      <c r="A545" t="s">
        <v>192</v>
      </c>
      <c r="B545" t="s">
        <v>92</v>
      </c>
      <c r="C545" s="16" t="s">
        <v>787</v>
      </c>
    </row>
    <row r="546" spans="1:3" hidden="1" x14ac:dyDescent="0.2">
      <c r="A546" t="s">
        <v>157</v>
      </c>
      <c r="B546" t="s">
        <v>50</v>
      </c>
      <c r="C546" s="16" t="s">
        <v>438</v>
      </c>
    </row>
    <row r="547" spans="1:3" hidden="1" x14ac:dyDescent="0.2">
      <c r="A547" t="s">
        <v>192</v>
      </c>
      <c r="B547" t="s">
        <v>92</v>
      </c>
      <c r="C547" s="16" t="s">
        <v>855</v>
      </c>
    </row>
    <row r="548" spans="1:3" hidden="1" x14ac:dyDescent="0.2">
      <c r="A548" t="s">
        <v>192</v>
      </c>
      <c r="B548" t="s">
        <v>113</v>
      </c>
      <c r="C548" s="16" t="s">
        <v>945</v>
      </c>
    </row>
    <row r="549" spans="1:3" hidden="1" x14ac:dyDescent="0.2">
      <c r="A549" t="s">
        <v>12</v>
      </c>
      <c r="B549" t="s">
        <v>50</v>
      </c>
      <c r="C549" s="16" t="s">
        <v>362</v>
      </c>
    </row>
    <row r="550" spans="1:3" hidden="1" x14ac:dyDescent="0.2">
      <c r="A550" t="s">
        <v>156</v>
      </c>
      <c r="B550" t="s">
        <v>92</v>
      </c>
      <c r="C550" s="16" t="s">
        <v>501</v>
      </c>
    </row>
    <row r="551" spans="1:3" hidden="1" x14ac:dyDescent="0.2">
      <c r="A551" t="s">
        <v>12</v>
      </c>
      <c r="B551" t="s">
        <v>71</v>
      </c>
      <c r="C551" s="16" t="s">
        <v>375</v>
      </c>
    </row>
    <row r="552" spans="1:3" hidden="1" x14ac:dyDescent="0.2">
      <c r="A552" t="s">
        <v>252</v>
      </c>
      <c r="B552" t="s">
        <v>113</v>
      </c>
      <c r="C552" s="16" t="s">
        <v>1031</v>
      </c>
    </row>
    <row r="553" spans="1:3" hidden="1" x14ac:dyDescent="0.2">
      <c r="A553" t="s">
        <v>192</v>
      </c>
      <c r="B553" t="s">
        <v>113</v>
      </c>
      <c r="C553" s="16" t="s">
        <v>925</v>
      </c>
    </row>
    <row r="554" spans="1:3" hidden="1" x14ac:dyDescent="0.2">
      <c r="A554" t="s">
        <v>192</v>
      </c>
      <c r="B554" t="s">
        <v>92</v>
      </c>
      <c r="C554" s="16" t="s">
        <v>814</v>
      </c>
    </row>
    <row r="555" spans="1:3" hidden="1" x14ac:dyDescent="0.2">
      <c r="A555" t="s">
        <v>192</v>
      </c>
      <c r="B555" t="s">
        <v>92</v>
      </c>
      <c r="C555" s="16" t="s">
        <v>840</v>
      </c>
    </row>
    <row r="556" spans="1:3" hidden="1" x14ac:dyDescent="0.2">
      <c r="A556" t="s">
        <v>192</v>
      </c>
      <c r="B556" t="s">
        <v>113</v>
      </c>
      <c r="C556" s="16" t="s">
        <v>881</v>
      </c>
    </row>
    <row r="557" spans="1:3" hidden="1" x14ac:dyDescent="0.2">
      <c r="A557" t="s">
        <v>12</v>
      </c>
      <c r="B557" t="s">
        <v>71</v>
      </c>
      <c r="C557" s="16" t="s">
        <v>365</v>
      </c>
    </row>
    <row r="558" spans="1:3" hidden="1" x14ac:dyDescent="0.2">
      <c r="A558" t="s">
        <v>192</v>
      </c>
      <c r="B558" t="s">
        <v>50</v>
      </c>
      <c r="C558" s="16" t="s">
        <v>588</v>
      </c>
    </row>
    <row r="559" spans="1:3" hidden="1" x14ac:dyDescent="0.2">
      <c r="A559" t="s">
        <v>12</v>
      </c>
      <c r="B559" t="s">
        <v>113</v>
      </c>
      <c r="C559" s="16" t="s">
        <v>427</v>
      </c>
    </row>
    <row r="560" spans="1:3" hidden="1" x14ac:dyDescent="0.2">
      <c r="A560" t="s">
        <v>12</v>
      </c>
      <c r="B560" t="s">
        <v>113</v>
      </c>
      <c r="C560" s="16" t="s">
        <v>430</v>
      </c>
    </row>
    <row r="561" spans="1:3" hidden="1" x14ac:dyDescent="0.2">
      <c r="A561" t="s">
        <v>192</v>
      </c>
      <c r="B561" t="s">
        <v>50</v>
      </c>
      <c r="C561" s="16" t="s">
        <v>603</v>
      </c>
    </row>
    <row r="562" spans="1:3" hidden="1" x14ac:dyDescent="0.2">
      <c r="A562" t="s">
        <v>12</v>
      </c>
      <c r="B562" t="s">
        <v>50</v>
      </c>
      <c r="C562" s="16" t="s">
        <v>361</v>
      </c>
    </row>
    <row r="563" spans="1:3" hidden="1" x14ac:dyDescent="0.2">
      <c r="A563" t="s">
        <v>192</v>
      </c>
      <c r="B563" t="s">
        <v>113</v>
      </c>
      <c r="C563" s="16" t="s">
        <v>939</v>
      </c>
    </row>
    <row r="564" spans="1:3" hidden="1" x14ac:dyDescent="0.2">
      <c r="A564" t="s">
        <v>192</v>
      </c>
      <c r="B564" t="s">
        <v>50</v>
      </c>
      <c r="C564" s="16" t="s">
        <v>561</v>
      </c>
    </row>
    <row r="565" spans="1:3" hidden="1" x14ac:dyDescent="0.2">
      <c r="A565" t="s">
        <v>252</v>
      </c>
      <c r="B565" t="s">
        <v>50</v>
      </c>
      <c r="C565" s="16" t="s">
        <v>980</v>
      </c>
    </row>
    <row r="566" spans="1:3" hidden="1" x14ac:dyDescent="0.2">
      <c r="A566" t="s">
        <v>192</v>
      </c>
      <c r="B566" t="s">
        <v>113</v>
      </c>
      <c r="C566" s="16" t="s">
        <v>902</v>
      </c>
    </row>
    <row r="567" spans="1:3" hidden="1" x14ac:dyDescent="0.2">
      <c r="A567" t="s">
        <v>192</v>
      </c>
      <c r="B567" t="s">
        <v>113</v>
      </c>
      <c r="C567" s="16" t="s">
        <v>876</v>
      </c>
    </row>
    <row r="568" spans="1:3" hidden="1" x14ac:dyDescent="0.2">
      <c r="A568" t="s">
        <v>191</v>
      </c>
      <c r="B568" t="s">
        <v>113</v>
      </c>
      <c r="C568" s="16" t="s">
        <v>521</v>
      </c>
    </row>
    <row r="569" spans="1:3" hidden="1" x14ac:dyDescent="0.2">
      <c r="A569" t="s">
        <v>156</v>
      </c>
      <c r="B569" t="s">
        <v>50</v>
      </c>
      <c r="C569" s="16" t="s">
        <v>479</v>
      </c>
    </row>
    <row r="570" spans="1:3" hidden="1" x14ac:dyDescent="0.2">
      <c r="A570" t="s">
        <v>192</v>
      </c>
      <c r="B570" t="s">
        <v>113</v>
      </c>
      <c r="C570" s="16" t="s">
        <v>960</v>
      </c>
    </row>
    <row r="571" spans="1:3" hidden="1" x14ac:dyDescent="0.2">
      <c r="A571" t="s">
        <v>252</v>
      </c>
      <c r="B571" t="s">
        <v>113</v>
      </c>
      <c r="C571" s="16" t="s">
        <v>1047</v>
      </c>
    </row>
    <row r="572" spans="1:3" hidden="1" x14ac:dyDescent="0.2">
      <c r="A572" t="s">
        <v>192</v>
      </c>
      <c r="B572" t="s">
        <v>113</v>
      </c>
      <c r="C572" s="16" t="s">
        <v>965</v>
      </c>
    </row>
    <row r="573" spans="1:3" hidden="1" x14ac:dyDescent="0.2">
      <c r="A573" t="s">
        <v>192</v>
      </c>
      <c r="B573" t="s">
        <v>92</v>
      </c>
      <c r="C573" s="16" t="s">
        <v>813</v>
      </c>
    </row>
    <row r="574" spans="1:3" hidden="1" x14ac:dyDescent="0.2">
      <c r="A574" t="s">
        <v>252</v>
      </c>
      <c r="B574" t="s">
        <v>71</v>
      </c>
      <c r="C574" s="16" t="s">
        <v>1013</v>
      </c>
    </row>
    <row r="575" spans="1:3" hidden="1" x14ac:dyDescent="0.2">
      <c r="A575" t="s">
        <v>12</v>
      </c>
      <c r="B575" t="s">
        <v>50</v>
      </c>
      <c r="C575" s="16" t="s">
        <v>357</v>
      </c>
    </row>
    <row r="576" spans="1:3" hidden="1" x14ac:dyDescent="0.2">
      <c r="A576" t="s">
        <v>192</v>
      </c>
      <c r="B576" t="s">
        <v>92</v>
      </c>
      <c r="C576" s="16" t="s">
        <v>837</v>
      </c>
    </row>
    <row r="577" spans="1:3" hidden="1" x14ac:dyDescent="0.2">
      <c r="A577" t="s">
        <v>192</v>
      </c>
      <c r="B577" t="s">
        <v>92</v>
      </c>
      <c r="C577" s="16" t="s">
        <v>756</v>
      </c>
    </row>
    <row r="578" spans="1:3" hidden="1" x14ac:dyDescent="0.2">
      <c r="A578" t="s">
        <v>192</v>
      </c>
      <c r="B578" t="s">
        <v>50</v>
      </c>
      <c r="C578" s="16" t="s">
        <v>616</v>
      </c>
    </row>
    <row r="579" spans="1:3" hidden="1" x14ac:dyDescent="0.2">
      <c r="A579" t="s">
        <v>192</v>
      </c>
      <c r="B579" t="s">
        <v>113</v>
      </c>
      <c r="C579" s="16" t="s">
        <v>907</v>
      </c>
    </row>
    <row r="580" spans="1:3" hidden="1" x14ac:dyDescent="0.2">
      <c r="A580" t="s">
        <v>192</v>
      </c>
      <c r="B580" t="s">
        <v>50</v>
      </c>
      <c r="C580" s="16" t="s">
        <v>522</v>
      </c>
    </row>
    <row r="581" spans="1:3" hidden="1" x14ac:dyDescent="0.2">
      <c r="A581" t="s">
        <v>192</v>
      </c>
      <c r="B581" t="s">
        <v>113</v>
      </c>
      <c r="C581" s="16" t="s">
        <v>867</v>
      </c>
    </row>
    <row r="582" spans="1:3" hidden="1" x14ac:dyDescent="0.2">
      <c r="A582" t="s">
        <v>252</v>
      </c>
      <c r="B582" t="s">
        <v>50</v>
      </c>
      <c r="C582" s="16" t="s">
        <v>981</v>
      </c>
    </row>
    <row r="583" spans="1:3" hidden="1" x14ac:dyDescent="0.2">
      <c r="A583" t="s">
        <v>192</v>
      </c>
      <c r="B583" t="s">
        <v>50</v>
      </c>
      <c r="C583" s="16" t="s">
        <v>625</v>
      </c>
    </row>
    <row r="584" spans="1:3" hidden="1" x14ac:dyDescent="0.2">
      <c r="A584" t="s">
        <v>12</v>
      </c>
      <c r="B584" t="s">
        <v>92</v>
      </c>
      <c r="C584" s="16" t="s">
        <v>391</v>
      </c>
    </row>
    <row r="585" spans="1:3" hidden="1" x14ac:dyDescent="0.2">
      <c r="A585" t="s">
        <v>192</v>
      </c>
      <c r="B585" t="s">
        <v>50</v>
      </c>
      <c r="C585" s="16" t="s">
        <v>530</v>
      </c>
    </row>
    <row r="586" spans="1:3" hidden="1" x14ac:dyDescent="0.2">
      <c r="A586" t="s">
        <v>192</v>
      </c>
      <c r="B586" t="s">
        <v>50</v>
      </c>
      <c r="C586" s="16" t="s">
        <v>559</v>
      </c>
    </row>
    <row r="587" spans="1:3" hidden="1" x14ac:dyDescent="0.2">
      <c r="A587" t="s">
        <v>12</v>
      </c>
      <c r="B587" t="s">
        <v>113</v>
      </c>
      <c r="C587" s="16" t="s">
        <v>428</v>
      </c>
    </row>
    <row r="588" spans="1:3" hidden="1" x14ac:dyDescent="0.2">
      <c r="A588" t="s">
        <v>192</v>
      </c>
      <c r="B588" t="s">
        <v>50</v>
      </c>
      <c r="C588" s="16" t="s">
        <v>589</v>
      </c>
    </row>
    <row r="589" spans="1:3" hidden="1" x14ac:dyDescent="0.2">
      <c r="A589" t="s">
        <v>192</v>
      </c>
      <c r="B589" t="s">
        <v>50</v>
      </c>
      <c r="C589" s="16" t="s">
        <v>622</v>
      </c>
    </row>
    <row r="590" spans="1:3" hidden="1" x14ac:dyDescent="0.2">
      <c r="A590" t="s">
        <v>12</v>
      </c>
      <c r="B590" t="s">
        <v>113</v>
      </c>
      <c r="C590" s="16" t="s">
        <v>422</v>
      </c>
    </row>
    <row r="591" spans="1:3" hidden="1" x14ac:dyDescent="0.2">
      <c r="A591" t="s">
        <v>192</v>
      </c>
      <c r="B591" t="s">
        <v>50</v>
      </c>
      <c r="C591" s="16" t="s">
        <v>528</v>
      </c>
    </row>
    <row r="592" spans="1:3" hidden="1" x14ac:dyDescent="0.2">
      <c r="A592" t="s">
        <v>12</v>
      </c>
      <c r="B592" t="s">
        <v>71</v>
      </c>
      <c r="C592" s="16" t="s">
        <v>381</v>
      </c>
    </row>
    <row r="593" spans="1:3" hidden="1" x14ac:dyDescent="0.2">
      <c r="A593" t="s">
        <v>192</v>
      </c>
      <c r="B593" t="s">
        <v>113</v>
      </c>
      <c r="C593" s="16" t="s">
        <v>912</v>
      </c>
    </row>
    <row r="594" spans="1:3" hidden="1" x14ac:dyDescent="0.2">
      <c r="A594" t="s">
        <v>12</v>
      </c>
      <c r="B594" t="s">
        <v>71</v>
      </c>
      <c r="C594" s="16" t="s">
        <v>376</v>
      </c>
    </row>
    <row r="595" spans="1:3" hidden="1" x14ac:dyDescent="0.2">
      <c r="A595" t="s">
        <v>192</v>
      </c>
      <c r="B595" t="s">
        <v>50</v>
      </c>
      <c r="C595" s="16" t="s">
        <v>580</v>
      </c>
    </row>
    <row r="596" spans="1:3" hidden="1" x14ac:dyDescent="0.2">
      <c r="A596" t="s">
        <v>192</v>
      </c>
      <c r="B596" t="s">
        <v>113</v>
      </c>
      <c r="C596" s="16" t="s">
        <v>970</v>
      </c>
    </row>
    <row r="597" spans="1:3" hidden="1" x14ac:dyDescent="0.2">
      <c r="A597" t="s">
        <v>156</v>
      </c>
      <c r="B597" t="s">
        <v>113</v>
      </c>
      <c r="C597" s="16" t="s">
        <v>508</v>
      </c>
    </row>
    <row r="598" spans="1:3" hidden="1" x14ac:dyDescent="0.2">
      <c r="A598" t="s">
        <v>252</v>
      </c>
      <c r="B598" t="s">
        <v>92</v>
      </c>
      <c r="C598" s="16" t="s">
        <v>1028</v>
      </c>
    </row>
    <row r="599" spans="1:3" hidden="1" x14ac:dyDescent="0.2">
      <c r="A599" t="s">
        <v>12</v>
      </c>
      <c r="B599" t="s">
        <v>50</v>
      </c>
      <c r="C599" s="16" t="s">
        <v>353</v>
      </c>
    </row>
    <row r="600" spans="1:3" hidden="1" x14ac:dyDescent="0.2">
      <c r="A600" t="s">
        <v>192</v>
      </c>
      <c r="B600" t="s">
        <v>92</v>
      </c>
      <c r="C600" s="16" t="s">
        <v>863</v>
      </c>
    </row>
    <row r="601" spans="1:3" hidden="1" x14ac:dyDescent="0.2">
      <c r="A601" t="s">
        <v>192</v>
      </c>
      <c r="B601" t="s">
        <v>50</v>
      </c>
      <c r="C601" s="16" t="s">
        <v>617</v>
      </c>
    </row>
    <row r="602" spans="1:3" hidden="1" x14ac:dyDescent="0.2">
      <c r="A602" t="s">
        <v>12</v>
      </c>
      <c r="B602" t="s">
        <v>92</v>
      </c>
      <c r="C602" s="16" t="s">
        <v>392</v>
      </c>
    </row>
    <row r="603" spans="1:3" hidden="1" x14ac:dyDescent="0.2">
      <c r="A603" t="s">
        <v>252</v>
      </c>
      <c r="B603" t="s">
        <v>50</v>
      </c>
      <c r="C603" s="16" t="s">
        <v>983</v>
      </c>
    </row>
    <row r="604" spans="1:3" hidden="1" x14ac:dyDescent="0.2">
      <c r="A604" t="s">
        <v>12</v>
      </c>
      <c r="B604" t="s">
        <v>50</v>
      </c>
      <c r="C604" s="16" t="s">
        <v>364</v>
      </c>
    </row>
    <row r="605" spans="1:3" hidden="1" x14ac:dyDescent="0.2">
      <c r="A605" t="s">
        <v>156</v>
      </c>
      <c r="B605" t="s">
        <v>50</v>
      </c>
      <c r="C605" s="16" t="s">
        <v>474</v>
      </c>
    </row>
    <row r="606" spans="1:3" hidden="1" x14ac:dyDescent="0.2">
      <c r="A606" t="s">
        <v>192</v>
      </c>
      <c r="B606" t="s">
        <v>113</v>
      </c>
      <c r="C606" s="16" t="s">
        <v>887</v>
      </c>
    </row>
    <row r="607" spans="1:3" hidden="1" x14ac:dyDescent="0.2">
      <c r="A607" t="s">
        <v>192</v>
      </c>
      <c r="B607" t="s">
        <v>92</v>
      </c>
      <c r="C607" s="16" t="s">
        <v>755</v>
      </c>
    </row>
    <row r="608" spans="1:3" hidden="1" x14ac:dyDescent="0.2">
      <c r="A608" t="s">
        <v>192</v>
      </c>
      <c r="B608" t="s">
        <v>92</v>
      </c>
      <c r="C608" s="16" t="s">
        <v>836</v>
      </c>
    </row>
    <row r="609" spans="1:3" hidden="1" x14ac:dyDescent="0.2">
      <c r="A609" t="s">
        <v>156</v>
      </c>
      <c r="B609" t="s">
        <v>50</v>
      </c>
      <c r="C609" s="16" t="s">
        <v>476</v>
      </c>
    </row>
    <row r="610" spans="1:3" hidden="1" x14ac:dyDescent="0.2">
      <c r="A610" t="s">
        <v>192</v>
      </c>
      <c r="B610" t="s">
        <v>92</v>
      </c>
      <c r="C610" s="16" t="s">
        <v>752</v>
      </c>
    </row>
    <row r="611" spans="1:3" hidden="1" x14ac:dyDescent="0.2">
      <c r="A611" t="s">
        <v>12</v>
      </c>
      <c r="B611" t="s">
        <v>50</v>
      </c>
      <c r="C611" s="16" t="s">
        <v>342</v>
      </c>
    </row>
    <row r="612" spans="1:3" hidden="1" x14ac:dyDescent="0.2">
      <c r="A612" t="s">
        <v>12</v>
      </c>
      <c r="B612" t="s">
        <v>92</v>
      </c>
      <c r="C612" s="16" t="s">
        <v>409</v>
      </c>
    </row>
    <row r="613" spans="1:3" hidden="1" x14ac:dyDescent="0.2">
      <c r="A613" t="s">
        <v>192</v>
      </c>
      <c r="B613" t="s">
        <v>92</v>
      </c>
      <c r="C613" s="16" t="s">
        <v>807</v>
      </c>
    </row>
    <row r="614" spans="1:3" hidden="1" x14ac:dyDescent="0.2">
      <c r="A614" t="s">
        <v>12</v>
      </c>
      <c r="B614" t="s">
        <v>50</v>
      </c>
      <c r="C614" s="16" t="s">
        <v>343</v>
      </c>
    </row>
    <row r="615" spans="1:3" hidden="1" x14ac:dyDescent="0.2">
      <c r="A615" t="s">
        <v>192</v>
      </c>
      <c r="B615" t="s">
        <v>113</v>
      </c>
      <c r="C615" s="16" t="s">
        <v>934</v>
      </c>
    </row>
    <row r="616" spans="1:3" hidden="1" x14ac:dyDescent="0.2">
      <c r="A616" t="s">
        <v>192</v>
      </c>
      <c r="B616" t="s">
        <v>50</v>
      </c>
      <c r="C616" s="16" t="s">
        <v>567</v>
      </c>
    </row>
    <row r="617" spans="1:3" hidden="1" x14ac:dyDescent="0.2">
      <c r="A617" t="s">
        <v>192</v>
      </c>
      <c r="B617" t="s">
        <v>113</v>
      </c>
      <c r="C617" s="16" t="s">
        <v>886</v>
      </c>
    </row>
    <row r="618" spans="1:3" hidden="1" x14ac:dyDescent="0.2">
      <c r="A618" t="s">
        <v>192</v>
      </c>
      <c r="B618" t="s">
        <v>92</v>
      </c>
      <c r="C618" s="16" t="s">
        <v>779</v>
      </c>
    </row>
    <row r="619" spans="1:3" hidden="1" x14ac:dyDescent="0.2">
      <c r="A619" t="s">
        <v>192</v>
      </c>
      <c r="B619" t="s">
        <v>50</v>
      </c>
      <c r="C619" s="16" t="s">
        <v>587</v>
      </c>
    </row>
    <row r="620" spans="1:3" hidden="1" x14ac:dyDescent="0.2">
      <c r="A620" t="s">
        <v>12</v>
      </c>
      <c r="B620" t="s">
        <v>113</v>
      </c>
      <c r="C620" s="16" t="s">
        <v>432</v>
      </c>
    </row>
    <row r="621" spans="1:3" hidden="1" x14ac:dyDescent="0.2">
      <c r="A621" t="s">
        <v>157</v>
      </c>
      <c r="B621" t="s">
        <v>50</v>
      </c>
      <c r="C621" s="16" t="s">
        <v>439</v>
      </c>
    </row>
    <row r="622" spans="1:3" hidden="1" x14ac:dyDescent="0.2">
      <c r="A622" t="s">
        <v>192</v>
      </c>
      <c r="B622" t="s">
        <v>113</v>
      </c>
      <c r="C622" s="16" t="s">
        <v>944</v>
      </c>
    </row>
    <row r="623" spans="1:3" hidden="1" x14ac:dyDescent="0.2">
      <c r="A623" t="s">
        <v>12</v>
      </c>
      <c r="B623" t="s">
        <v>92</v>
      </c>
      <c r="C623" s="16" t="s">
        <v>399</v>
      </c>
    </row>
    <row r="624" spans="1:3" hidden="1" x14ac:dyDescent="0.2">
      <c r="A624" t="s">
        <v>192</v>
      </c>
      <c r="B624" t="s">
        <v>50</v>
      </c>
      <c r="C624" s="16" t="s">
        <v>529</v>
      </c>
    </row>
    <row r="625" spans="1:3" hidden="1" x14ac:dyDescent="0.2">
      <c r="A625" t="s">
        <v>12</v>
      </c>
      <c r="B625" t="s">
        <v>113</v>
      </c>
      <c r="C625" s="16" t="s">
        <v>416</v>
      </c>
    </row>
    <row r="626" spans="1:3" hidden="1" x14ac:dyDescent="0.2">
      <c r="A626" t="s">
        <v>252</v>
      </c>
      <c r="B626" t="s">
        <v>113</v>
      </c>
      <c r="C626" s="16" t="s">
        <v>1032</v>
      </c>
    </row>
    <row r="627" spans="1:3" hidden="1" x14ac:dyDescent="0.2">
      <c r="A627" t="s">
        <v>192</v>
      </c>
      <c r="B627" t="s">
        <v>50</v>
      </c>
      <c r="C627" s="16" t="s">
        <v>558</v>
      </c>
    </row>
    <row r="628" spans="1:3" hidden="1" x14ac:dyDescent="0.2">
      <c r="A628" t="s">
        <v>192</v>
      </c>
      <c r="B628" t="s">
        <v>113</v>
      </c>
      <c r="C628" s="16" t="s">
        <v>922</v>
      </c>
    </row>
    <row r="629" spans="1:3" hidden="1" x14ac:dyDescent="0.2">
      <c r="A629" t="s">
        <v>12</v>
      </c>
      <c r="B629" t="s">
        <v>50</v>
      </c>
      <c r="C629" s="16" t="s">
        <v>350</v>
      </c>
    </row>
    <row r="630" spans="1:3" hidden="1" x14ac:dyDescent="0.2">
      <c r="A630" t="s">
        <v>252</v>
      </c>
      <c r="B630" t="s">
        <v>92</v>
      </c>
      <c r="C630" s="16" t="s">
        <v>1017</v>
      </c>
    </row>
    <row r="631" spans="1:3" hidden="1" x14ac:dyDescent="0.2">
      <c r="A631" t="s">
        <v>192</v>
      </c>
      <c r="B631" t="s">
        <v>113</v>
      </c>
      <c r="C631" s="16" t="s">
        <v>864</v>
      </c>
    </row>
    <row r="632" spans="1:3" hidden="1" x14ac:dyDescent="0.2">
      <c r="A632" t="s">
        <v>192</v>
      </c>
      <c r="B632" t="s">
        <v>50</v>
      </c>
      <c r="C632" s="16" t="s">
        <v>547</v>
      </c>
    </row>
    <row r="633" spans="1:3" hidden="1" x14ac:dyDescent="0.2">
      <c r="A633" t="s">
        <v>192</v>
      </c>
      <c r="B633" t="s">
        <v>71</v>
      </c>
      <c r="C633" s="16" t="s">
        <v>643</v>
      </c>
    </row>
    <row r="634" spans="1:3" hidden="1" x14ac:dyDescent="0.2">
      <c r="A634" t="s">
        <v>12</v>
      </c>
      <c r="B634" t="s">
        <v>71</v>
      </c>
      <c r="C634" s="16" t="s">
        <v>370</v>
      </c>
    </row>
    <row r="635" spans="1:3" hidden="1" x14ac:dyDescent="0.2">
      <c r="A635" t="s">
        <v>192</v>
      </c>
      <c r="B635" t="s">
        <v>92</v>
      </c>
      <c r="C635" s="16" t="s">
        <v>835</v>
      </c>
    </row>
    <row r="636" spans="1:3" x14ac:dyDescent="0.2">
      <c r="A636" t="s">
        <v>157</v>
      </c>
      <c r="B636" t="s">
        <v>113</v>
      </c>
      <c r="C636" s="16" t="s">
        <v>464</v>
      </c>
    </row>
    <row r="637" spans="1:3" hidden="1" x14ac:dyDescent="0.2">
      <c r="A637" t="s">
        <v>192</v>
      </c>
      <c r="B637" t="s">
        <v>92</v>
      </c>
      <c r="C637" s="16" t="s">
        <v>749</v>
      </c>
    </row>
    <row r="638" spans="1:3" hidden="1" x14ac:dyDescent="0.2">
      <c r="A638" t="s">
        <v>252</v>
      </c>
      <c r="B638" t="s">
        <v>113</v>
      </c>
      <c r="C638" s="16" t="s">
        <v>1038</v>
      </c>
    </row>
    <row r="639" spans="1:3" hidden="1" x14ac:dyDescent="0.2">
      <c r="A639" t="s">
        <v>192</v>
      </c>
      <c r="B639" t="s">
        <v>50</v>
      </c>
      <c r="C639" s="16" t="s">
        <v>544</v>
      </c>
    </row>
    <row r="640" spans="1:3" hidden="1" x14ac:dyDescent="0.2">
      <c r="A640" t="s">
        <v>192</v>
      </c>
      <c r="B640" t="s">
        <v>92</v>
      </c>
      <c r="C640" s="16" t="s">
        <v>818</v>
      </c>
    </row>
    <row r="641" spans="1:3" hidden="1" x14ac:dyDescent="0.2">
      <c r="A641" t="s">
        <v>192</v>
      </c>
      <c r="B641" t="s">
        <v>50</v>
      </c>
      <c r="C641" s="16" t="s">
        <v>577</v>
      </c>
    </row>
    <row r="642" spans="1:3" hidden="1" x14ac:dyDescent="0.2">
      <c r="A642" t="s">
        <v>192</v>
      </c>
      <c r="B642" t="s">
        <v>50</v>
      </c>
      <c r="C642" s="16" t="s">
        <v>590</v>
      </c>
    </row>
    <row r="643" spans="1:3" hidden="1" x14ac:dyDescent="0.2">
      <c r="A643" t="s">
        <v>12</v>
      </c>
      <c r="B643" t="s">
        <v>71</v>
      </c>
      <c r="C643" s="16" t="s">
        <v>383</v>
      </c>
    </row>
    <row r="644" spans="1:3" hidden="1" x14ac:dyDescent="0.2">
      <c r="A644" t="s">
        <v>192</v>
      </c>
      <c r="B644" t="s">
        <v>50</v>
      </c>
      <c r="C644" s="16" t="s">
        <v>536</v>
      </c>
    </row>
    <row r="645" spans="1:3" hidden="1" x14ac:dyDescent="0.2">
      <c r="A645" t="s">
        <v>192</v>
      </c>
      <c r="B645" t="s">
        <v>50</v>
      </c>
      <c r="C645" s="16" t="s">
        <v>533</v>
      </c>
    </row>
    <row r="646" spans="1:3" hidden="1" x14ac:dyDescent="0.2">
      <c r="A646" t="s">
        <v>192</v>
      </c>
      <c r="B646" t="s">
        <v>50</v>
      </c>
      <c r="C646" s="16" t="s">
        <v>602</v>
      </c>
    </row>
    <row r="647" spans="1:3" hidden="1" x14ac:dyDescent="0.2">
      <c r="A647" t="s">
        <v>157</v>
      </c>
      <c r="B647" t="s">
        <v>50</v>
      </c>
      <c r="C647" s="16" t="s">
        <v>435</v>
      </c>
    </row>
    <row r="648" spans="1:3" hidden="1" x14ac:dyDescent="0.2">
      <c r="A648" t="s">
        <v>192</v>
      </c>
      <c r="B648" t="s">
        <v>50</v>
      </c>
      <c r="C648" s="16" t="s">
        <v>548</v>
      </c>
    </row>
    <row r="649" spans="1:3" hidden="1" x14ac:dyDescent="0.2">
      <c r="A649" t="s">
        <v>192</v>
      </c>
      <c r="B649" t="s">
        <v>113</v>
      </c>
      <c r="C649" s="16" t="s">
        <v>888</v>
      </c>
    </row>
    <row r="650" spans="1:3" hidden="1" x14ac:dyDescent="0.2">
      <c r="A650" t="s">
        <v>192</v>
      </c>
      <c r="B650" t="s">
        <v>50</v>
      </c>
      <c r="C650" s="16" t="s">
        <v>564</v>
      </c>
    </row>
    <row r="651" spans="1:3" hidden="1" x14ac:dyDescent="0.2">
      <c r="A651" t="s">
        <v>192</v>
      </c>
      <c r="B651" t="s">
        <v>113</v>
      </c>
      <c r="C651" s="16" t="s">
        <v>930</v>
      </c>
    </row>
    <row r="652" spans="1:3" hidden="1" x14ac:dyDescent="0.2">
      <c r="A652" t="s">
        <v>192</v>
      </c>
      <c r="B652" t="s">
        <v>50</v>
      </c>
      <c r="C652" s="16" t="s">
        <v>532</v>
      </c>
    </row>
    <row r="653" spans="1:3" hidden="1" x14ac:dyDescent="0.2">
      <c r="A653" t="s">
        <v>192</v>
      </c>
      <c r="B653" t="s">
        <v>50</v>
      </c>
      <c r="C653" s="16" t="s">
        <v>563</v>
      </c>
    </row>
    <row r="654" spans="1:3" hidden="1" x14ac:dyDescent="0.2">
      <c r="A654" t="s">
        <v>192</v>
      </c>
      <c r="B654" t="s">
        <v>50</v>
      </c>
      <c r="C654" s="16" t="s">
        <v>586</v>
      </c>
    </row>
    <row r="655" spans="1:3" hidden="1" x14ac:dyDescent="0.2">
      <c r="A655" t="s">
        <v>12</v>
      </c>
      <c r="B655" t="s">
        <v>113</v>
      </c>
      <c r="C655" s="16" t="s">
        <v>419</v>
      </c>
    </row>
    <row r="656" spans="1:3" hidden="1" x14ac:dyDescent="0.2">
      <c r="A656" t="s">
        <v>192</v>
      </c>
      <c r="B656" t="s">
        <v>113</v>
      </c>
      <c r="C656" s="16" t="s">
        <v>953</v>
      </c>
    </row>
    <row r="657" spans="1:3" hidden="1" x14ac:dyDescent="0.2">
      <c r="A657" t="s">
        <v>12</v>
      </c>
      <c r="B657" t="s">
        <v>71</v>
      </c>
      <c r="C657" s="16" t="s">
        <v>374</v>
      </c>
    </row>
    <row r="658" spans="1:3" hidden="1" x14ac:dyDescent="0.2">
      <c r="A658" t="s">
        <v>12</v>
      </c>
      <c r="B658" t="s">
        <v>50</v>
      </c>
      <c r="C658" s="16" t="s">
        <v>348</v>
      </c>
    </row>
    <row r="659" spans="1:3" hidden="1" x14ac:dyDescent="0.2">
      <c r="A659" t="s">
        <v>192</v>
      </c>
      <c r="B659" t="s">
        <v>50</v>
      </c>
      <c r="C659" s="16" t="s">
        <v>594</v>
      </c>
    </row>
    <row r="660" spans="1:3" hidden="1" x14ac:dyDescent="0.2">
      <c r="A660" t="s">
        <v>192</v>
      </c>
      <c r="B660" t="s">
        <v>50</v>
      </c>
      <c r="C660" s="16" t="s">
        <v>635</v>
      </c>
    </row>
    <row r="661" spans="1:3" hidden="1" x14ac:dyDescent="0.2">
      <c r="A661" t="s">
        <v>192</v>
      </c>
      <c r="B661" t="s">
        <v>50</v>
      </c>
      <c r="C661" s="16" t="s">
        <v>605</v>
      </c>
    </row>
    <row r="662" spans="1:3" hidden="1" x14ac:dyDescent="0.2">
      <c r="A662" t="s">
        <v>192</v>
      </c>
      <c r="B662" t="s">
        <v>92</v>
      </c>
      <c r="C662" s="16" t="s">
        <v>849</v>
      </c>
    </row>
    <row r="663" spans="1:3" hidden="1" x14ac:dyDescent="0.2">
      <c r="A663" t="s">
        <v>156</v>
      </c>
      <c r="B663" t="s">
        <v>50</v>
      </c>
      <c r="C663" s="16" t="s">
        <v>478</v>
      </c>
    </row>
    <row r="664" spans="1:3" hidden="1" x14ac:dyDescent="0.2">
      <c r="A664" t="s">
        <v>192</v>
      </c>
      <c r="B664" t="s">
        <v>50</v>
      </c>
      <c r="C664" s="16" t="s">
        <v>582</v>
      </c>
    </row>
    <row r="665" spans="1:3" hidden="1" x14ac:dyDescent="0.2">
      <c r="A665" t="s">
        <v>192</v>
      </c>
      <c r="B665" t="s">
        <v>92</v>
      </c>
      <c r="C665" s="16" t="s">
        <v>854</v>
      </c>
    </row>
    <row r="666" spans="1:3" hidden="1" x14ac:dyDescent="0.2">
      <c r="A666" t="s">
        <v>192</v>
      </c>
      <c r="B666" t="s">
        <v>92</v>
      </c>
      <c r="C666" s="16" t="s">
        <v>760</v>
      </c>
    </row>
    <row r="667" spans="1:3" hidden="1" x14ac:dyDescent="0.2">
      <c r="A667" t="s">
        <v>192</v>
      </c>
      <c r="B667" t="s">
        <v>92</v>
      </c>
      <c r="C667" s="16" t="s">
        <v>778</v>
      </c>
    </row>
    <row r="668" spans="1:3" hidden="1" x14ac:dyDescent="0.2">
      <c r="A668" t="s">
        <v>192</v>
      </c>
      <c r="B668" t="s">
        <v>50</v>
      </c>
      <c r="C668" s="16" t="s">
        <v>621</v>
      </c>
    </row>
    <row r="669" spans="1:3" hidden="1" x14ac:dyDescent="0.2">
      <c r="A669" t="s">
        <v>12</v>
      </c>
      <c r="B669" t="s">
        <v>92</v>
      </c>
      <c r="C669" s="16" t="s">
        <v>402</v>
      </c>
    </row>
    <row r="670" spans="1:3" hidden="1" x14ac:dyDescent="0.2">
      <c r="A670" t="s">
        <v>192</v>
      </c>
      <c r="B670" t="s">
        <v>92</v>
      </c>
      <c r="C670" s="16" t="s">
        <v>823</v>
      </c>
    </row>
    <row r="671" spans="1:3" hidden="1" x14ac:dyDescent="0.2">
      <c r="A671" t="s">
        <v>12</v>
      </c>
      <c r="B671" t="s">
        <v>71</v>
      </c>
      <c r="C671" s="16" t="s">
        <v>385</v>
      </c>
    </row>
    <row r="672" spans="1:3" hidden="1" x14ac:dyDescent="0.2">
      <c r="A672" t="s">
        <v>192</v>
      </c>
      <c r="B672" t="s">
        <v>92</v>
      </c>
      <c r="C672" s="16" t="s">
        <v>791</v>
      </c>
    </row>
    <row r="673" spans="1:3" hidden="1" x14ac:dyDescent="0.2">
      <c r="A673" t="s">
        <v>192</v>
      </c>
      <c r="B673" t="s">
        <v>113</v>
      </c>
      <c r="C673" s="16" t="s">
        <v>872</v>
      </c>
    </row>
    <row r="674" spans="1:3" hidden="1" x14ac:dyDescent="0.2">
      <c r="A674" t="s">
        <v>156</v>
      </c>
      <c r="B674" t="s">
        <v>113</v>
      </c>
      <c r="C674" s="16" t="s">
        <v>504</v>
      </c>
    </row>
    <row r="675" spans="1:3" hidden="1" x14ac:dyDescent="0.2">
      <c r="A675" t="s">
        <v>192</v>
      </c>
      <c r="B675" t="s">
        <v>50</v>
      </c>
      <c r="C675" s="16" t="s">
        <v>591</v>
      </c>
    </row>
    <row r="676" spans="1:3" hidden="1" x14ac:dyDescent="0.2">
      <c r="A676" t="s">
        <v>192</v>
      </c>
      <c r="B676" t="s">
        <v>92</v>
      </c>
      <c r="C676" s="16" t="s">
        <v>765</v>
      </c>
    </row>
    <row r="677" spans="1:3" hidden="1" x14ac:dyDescent="0.2">
      <c r="A677" t="s">
        <v>157</v>
      </c>
      <c r="B677" t="s">
        <v>50</v>
      </c>
      <c r="C677" s="16" t="s">
        <v>434</v>
      </c>
    </row>
    <row r="678" spans="1:3" hidden="1" x14ac:dyDescent="0.2">
      <c r="A678" t="s">
        <v>192</v>
      </c>
      <c r="B678" t="s">
        <v>113</v>
      </c>
      <c r="C678" s="16" t="s">
        <v>946</v>
      </c>
    </row>
    <row r="679" spans="1:3" hidden="1" x14ac:dyDescent="0.2">
      <c r="A679" t="s">
        <v>192</v>
      </c>
      <c r="B679" t="s">
        <v>50</v>
      </c>
      <c r="C679" s="16" t="s">
        <v>628</v>
      </c>
    </row>
    <row r="680" spans="1:3" hidden="1" x14ac:dyDescent="0.2">
      <c r="A680" t="s">
        <v>192</v>
      </c>
      <c r="B680" t="s">
        <v>113</v>
      </c>
      <c r="C680" s="16" t="s">
        <v>961</v>
      </c>
    </row>
    <row r="681" spans="1:3" hidden="1" x14ac:dyDescent="0.2">
      <c r="A681" t="s">
        <v>192</v>
      </c>
      <c r="B681" t="s">
        <v>92</v>
      </c>
      <c r="C681" s="16" t="s">
        <v>777</v>
      </c>
    </row>
    <row r="682" spans="1:3" hidden="1" x14ac:dyDescent="0.2">
      <c r="A682" t="s">
        <v>192</v>
      </c>
      <c r="B682" t="s">
        <v>113</v>
      </c>
      <c r="C682" s="16" t="s">
        <v>928</v>
      </c>
    </row>
    <row r="683" spans="1:3" hidden="1" x14ac:dyDescent="0.2">
      <c r="A683" t="s">
        <v>192</v>
      </c>
      <c r="B683" t="s">
        <v>50</v>
      </c>
      <c r="C683" s="16" t="s">
        <v>539</v>
      </c>
    </row>
    <row r="684" spans="1:3" hidden="1" x14ac:dyDescent="0.2">
      <c r="A684" t="s">
        <v>192</v>
      </c>
      <c r="B684" t="s">
        <v>71</v>
      </c>
      <c r="C684" s="16" t="s">
        <v>700</v>
      </c>
    </row>
    <row r="685" spans="1:3" hidden="1" x14ac:dyDescent="0.2">
      <c r="A685" t="s">
        <v>252</v>
      </c>
      <c r="B685" t="s">
        <v>50</v>
      </c>
      <c r="C685" s="16" t="s">
        <v>993</v>
      </c>
    </row>
    <row r="686" spans="1:3" hidden="1" x14ac:dyDescent="0.2">
      <c r="A686" t="s">
        <v>192</v>
      </c>
      <c r="B686" t="s">
        <v>113</v>
      </c>
      <c r="C686" s="16" t="s">
        <v>871</v>
      </c>
    </row>
    <row r="687" spans="1:3" hidden="1" x14ac:dyDescent="0.2">
      <c r="A687" t="s">
        <v>192</v>
      </c>
      <c r="B687" t="s">
        <v>92</v>
      </c>
      <c r="C687" s="16" t="s">
        <v>796</v>
      </c>
    </row>
    <row r="688" spans="1:3" hidden="1" x14ac:dyDescent="0.2">
      <c r="A688" t="s">
        <v>192</v>
      </c>
      <c r="B688" t="s">
        <v>113</v>
      </c>
      <c r="C688" s="16" t="s">
        <v>870</v>
      </c>
    </row>
    <row r="689" spans="1:3" hidden="1" x14ac:dyDescent="0.2">
      <c r="A689" t="s">
        <v>12</v>
      </c>
      <c r="B689" t="s">
        <v>50</v>
      </c>
      <c r="C689" s="16" t="s">
        <v>363</v>
      </c>
    </row>
    <row r="690" spans="1:3" hidden="1" x14ac:dyDescent="0.2">
      <c r="A690" t="s">
        <v>192</v>
      </c>
      <c r="B690" t="s">
        <v>50</v>
      </c>
      <c r="C690" s="16" t="s">
        <v>570</v>
      </c>
    </row>
    <row r="691" spans="1:3" hidden="1" x14ac:dyDescent="0.2">
      <c r="A691" t="s">
        <v>192</v>
      </c>
      <c r="B691" t="s">
        <v>50</v>
      </c>
      <c r="C691" s="16" t="s">
        <v>611</v>
      </c>
    </row>
    <row r="692" spans="1:3" hidden="1" x14ac:dyDescent="0.2">
      <c r="A692" t="s">
        <v>192</v>
      </c>
      <c r="B692" t="s">
        <v>50</v>
      </c>
      <c r="C692" s="16" t="s">
        <v>606</v>
      </c>
    </row>
    <row r="693" spans="1:3" hidden="1" x14ac:dyDescent="0.2">
      <c r="A693" t="s">
        <v>192</v>
      </c>
      <c r="B693" t="s">
        <v>92</v>
      </c>
      <c r="C693" s="16" t="s">
        <v>834</v>
      </c>
    </row>
    <row r="694" spans="1:3" hidden="1" x14ac:dyDescent="0.2">
      <c r="A694" t="s">
        <v>12</v>
      </c>
      <c r="B694" t="s">
        <v>113</v>
      </c>
      <c r="C694" s="16" t="s">
        <v>425</v>
      </c>
    </row>
    <row r="695" spans="1:3" hidden="1" x14ac:dyDescent="0.2">
      <c r="A695" t="s">
        <v>12</v>
      </c>
      <c r="B695" t="s">
        <v>50</v>
      </c>
      <c r="C695" s="16" t="s">
        <v>352</v>
      </c>
    </row>
    <row r="696" spans="1:3" hidden="1" x14ac:dyDescent="0.2">
      <c r="A696" t="s">
        <v>157</v>
      </c>
      <c r="B696" t="s">
        <v>50</v>
      </c>
      <c r="C696" s="16" t="s">
        <v>436</v>
      </c>
    </row>
    <row r="697" spans="1:3" hidden="1" x14ac:dyDescent="0.2">
      <c r="A697" t="s">
        <v>192</v>
      </c>
      <c r="B697" t="s">
        <v>92</v>
      </c>
      <c r="C697" s="16" t="s">
        <v>776</v>
      </c>
    </row>
    <row r="698" spans="1:3" hidden="1" x14ac:dyDescent="0.2">
      <c r="A698" t="s">
        <v>192</v>
      </c>
      <c r="B698" t="s">
        <v>50</v>
      </c>
      <c r="C698" s="16" t="s">
        <v>524</v>
      </c>
    </row>
    <row r="699" spans="1:3" hidden="1" x14ac:dyDescent="0.2">
      <c r="A699" t="s">
        <v>192</v>
      </c>
      <c r="B699" t="s">
        <v>50</v>
      </c>
      <c r="C699" s="16" t="s">
        <v>553</v>
      </c>
    </row>
    <row r="700" spans="1:3" hidden="1" x14ac:dyDescent="0.2">
      <c r="A700" t="s">
        <v>192</v>
      </c>
      <c r="B700" t="s">
        <v>113</v>
      </c>
      <c r="C700" s="16" t="s">
        <v>903</v>
      </c>
    </row>
    <row r="701" spans="1:3" hidden="1" x14ac:dyDescent="0.2">
      <c r="A701" t="s">
        <v>12</v>
      </c>
      <c r="B701" t="s">
        <v>71</v>
      </c>
      <c r="C701" s="16" t="s">
        <v>373</v>
      </c>
    </row>
    <row r="702" spans="1:3" hidden="1" x14ac:dyDescent="0.2">
      <c r="A702" t="s">
        <v>192</v>
      </c>
      <c r="B702" t="s">
        <v>113</v>
      </c>
      <c r="C702" s="16" t="s">
        <v>929</v>
      </c>
    </row>
    <row r="703" spans="1:3" hidden="1" x14ac:dyDescent="0.2">
      <c r="A703" t="s">
        <v>192</v>
      </c>
      <c r="B703" t="s">
        <v>50</v>
      </c>
      <c r="C703" s="16" t="s">
        <v>624</v>
      </c>
    </row>
    <row r="704" spans="1:3" hidden="1" x14ac:dyDescent="0.2">
      <c r="A704" t="s">
        <v>252</v>
      </c>
      <c r="B704" t="s">
        <v>113</v>
      </c>
      <c r="C704" s="16" t="s">
        <v>1044</v>
      </c>
    </row>
    <row r="705" spans="1:3" hidden="1" x14ac:dyDescent="0.2">
      <c r="A705" t="s">
        <v>192</v>
      </c>
      <c r="B705" t="s">
        <v>50</v>
      </c>
      <c r="C705" s="16" t="s">
        <v>554</v>
      </c>
    </row>
    <row r="706" spans="1:3" hidden="1" x14ac:dyDescent="0.2">
      <c r="A706" t="s">
        <v>192</v>
      </c>
      <c r="B706" t="s">
        <v>50</v>
      </c>
      <c r="C706" s="16" t="s">
        <v>612</v>
      </c>
    </row>
    <row r="707" spans="1:3" hidden="1" x14ac:dyDescent="0.2">
      <c r="A707" t="s">
        <v>192</v>
      </c>
      <c r="B707" t="s">
        <v>50</v>
      </c>
      <c r="C707" s="16" t="s">
        <v>535</v>
      </c>
    </row>
    <row r="708" spans="1:3" hidden="1" x14ac:dyDescent="0.2">
      <c r="A708" t="s">
        <v>192</v>
      </c>
      <c r="B708" t="s">
        <v>113</v>
      </c>
      <c r="C708" s="16" t="s">
        <v>895</v>
      </c>
    </row>
    <row r="709" spans="1:3" hidden="1" x14ac:dyDescent="0.2">
      <c r="A709" t="s">
        <v>156</v>
      </c>
      <c r="B709" t="s">
        <v>50</v>
      </c>
      <c r="C709" s="16" t="s">
        <v>481</v>
      </c>
    </row>
    <row r="710" spans="1:3" hidden="1" x14ac:dyDescent="0.2">
      <c r="A710" t="s">
        <v>192</v>
      </c>
      <c r="B710" t="s">
        <v>50</v>
      </c>
      <c r="C710" s="16" t="s">
        <v>597</v>
      </c>
    </row>
    <row r="711" spans="1:3" hidden="1" x14ac:dyDescent="0.2">
      <c r="A711" t="s">
        <v>192</v>
      </c>
      <c r="B711" t="s">
        <v>50</v>
      </c>
      <c r="C711" s="16" t="s">
        <v>593</v>
      </c>
    </row>
    <row r="712" spans="1:3" hidden="1" x14ac:dyDescent="0.2">
      <c r="A712" t="s">
        <v>192</v>
      </c>
      <c r="B712" t="s">
        <v>50</v>
      </c>
      <c r="C712" s="16" t="s">
        <v>566</v>
      </c>
    </row>
    <row r="713" spans="1:3" hidden="1" x14ac:dyDescent="0.2">
      <c r="A713" t="s">
        <v>252</v>
      </c>
      <c r="B713" t="s">
        <v>92</v>
      </c>
      <c r="C713" s="16" t="s">
        <v>1029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73AF-526B-9C4A-968B-FF728EE628B9}">
  <dimension ref="A3:O10"/>
  <sheetViews>
    <sheetView topLeftCell="A2" workbookViewId="0">
      <selection activeCell="E6" sqref="E6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4" width="17.5" bestFit="1" customWidth="1"/>
    <col min="5" max="6" width="18.6640625" bestFit="1" customWidth="1"/>
    <col min="7" max="7" width="20.6640625" bestFit="1" customWidth="1"/>
    <col min="8" max="8" width="12.6640625" bestFit="1" customWidth="1"/>
    <col min="9" max="10" width="17.5" bestFit="1" customWidth="1"/>
    <col min="11" max="12" width="18.6640625" bestFit="1" customWidth="1"/>
    <col min="13" max="13" width="20.6640625" bestFit="1" customWidth="1"/>
    <col min="14" max="14" width="14.83203125" bestFit="1" customWidth="1"/>
    <col min="15" max="15" width="15.1640625" bestFit="1" customWidth="1"/>
  </cols>
  <sheetData>
    <row r="3" spans="1:15" x14ac:dyDescent="0.2">
      <c r="B3" s="13" t="s">
        <v>1051</v>
      </c>
    </row>
    <row r="4" spans="1:15" x14ac:dyDescent="0.2">
      <c r="B4" t="s">
        <v>1063</v>
      </c>
      <c r="H4" t="s">
        <v>1064</v>
      </c>
      <c r="N4" t="s">
        <v>1065</v>
      </c>
      <c r="O4" t="s">
        <v>1066</v>
      </c>
    </row>
    <row r="5" spans="1:15" x14ac:dyDescent="0.2">
      <c r="A5" s="13" t="s">
        <v>1049</v>
      </c>
      <c r="B5" t="s">
        <v>12</v>
      </c>
      <c r="C5" t="s">
        <v>157</v>
      </c>
      <c r="D5" t="s">
        <v>156</v>
      </c>
      <c r="E5" t="s">
        <v>191</v>
      </c>
      <c r="F5" t="s">
        <v>192</v>
      </c>
      <c r="G5" t="s">
        <v>252</v>
      </c>
      <c r="H5" t="s">
        <v>12</v>
      </c>
      <c r="I5" t="s">
        <v>157</v>
      </c>
      <c r="J5" t="s">
        <v>156</v>
      </c>
      <c r="K5" t="s">
        <v>191</v>
      </c>
      <c r="L5" t="s">
        <v>192</v>
      </c>
      <c r="M5" t="s">
        <v>252</v>
      </c>
    </row>
    <row r="6" spans="1:15" x14ac:dyDescent="0.2">
      <c r="A6" s="14" t="s">
        <v>50</v>
      </c>
      <c r="B6" s="15">
        <v>5.4454937617723298E-2</v>
      </c>
      <c r="C6" s="15">
        <v>0.19436709017442799</v>
      </c>
      <c r="D6" s="15">
        <v>0.24150147767815799</v>
      </c>
      <c r="E6" s="15">
        <v>5.7767383967249497</v>
      </c>
      <c r="F6" s="15">
        <v>1.39071275433013E-2</v>
      </c>
      <c r="G6" s="15">
        <v>1.4397900028043399E-3</v>
      </c>
      <c r="H6" s="15">
        <v>5.4454937617723298E-2</v>
      </c>
      <c r="I6" s="15">
        <v>0.19436709017442799</v>
      </c>
      <c r="J6" s="15">
        <v>0.24150147767815799</v>
      </c>
      <c r="K6" s="15">
        <v>5.7767383967249497</v>
      </c>
      <c r="L6" s="15">
        <v>1.39071275433013E-2</v>
      </c>
      <c r="M6" s="15">
        <v>1.4397900028043399E-3</v>
      </c>
      <c r="N6" s="15">
        <v>1.4397900028043399E-3</v>
      </c>
      <c r="O6" s="15">
        <v>5.7767383967249497</v>
      </c>
    </row>
    <row r="7" spans="1:15" x14ac:dyDescent="0.2">
      <c r="A7" s="14" t="s">
        <v>113</v>
      </c>
      <c r="B7" s="15">
        <v>0.23749945982908599</v>
      </c>
      <c r="C7" s="15">
        <v>4.6209807149589199</v>
      </c>
      <c r="D7" s="15">
        <v>2.6782281052421202</v>
      </c>
      <c r="E7" s="15">
        <v>3.2311891792416501</v>
      </c>
      <c r="F7" s="15">
        <v>1.9715736546573801E-2</v>
      </c>
      <c r="G7" s="15">
        <v>9.1953078783304099E-3</v>
      </c>
      <c r="H7" s="15">
        <v>0.23749945982908599</v>
      </c>
      <c r="I7" s="15">
        <v>4.6209807149589199</v>
      </c>
      <c r="J7" s="15">
        <v>2.6782281052421202</v>
      </c>
      <c r="K7" s="15">
        <v>3.2311891792416501</v>
      </c>
      <c r="L7" s="15">
        <v>1.9715736546573801E-2</v>
      </c>
      <c r="M7" s="15">
        <v>9.1953078783304099E-3</v>
      </c>
      <c r="N7" s="15">
        <v>9.1953078783304099E-3</v>
      </c>
      <c r="O7" s="15">
        <v>4.6209807149589199</v>
      </c>
    </row>
    <row r="8" spans="1:15" x14ac:dyDescent="0.2">
      <c r="A8" s="14" t="s">
        <v>71</v>
      </c>
      <c r="B8" s="15">
        <v>2.2520926379828201</v>
      </c>
      <c r="C8" s="15">
        <v>21.229670047425898</v>
      </c>
      <c r="D8" s="15">
        <v>26.858893980000499</v>
      </c>
      <c r="E8" s="15">
        <v>39.398556903341401</v>
      </c>
      <c r="F8" s="15">
        <v>0.28576596729805798</v>
      </c>
      <c r="G8" s="15">
        <v>7.6134898634871398E-2</v>
      </c>
      <c r="H8" s="15">
        <v>2.2520926379828201</v>
      </c>
      <c r="I8" s="15">
        <v>21.229670047425898</v>
      </c>
      <c r="J8" s="15">
        <v>26.858893980000499</v>
      </c>
      <c r="K8" s="15">
        <v>39.398556903341401</v>
      </c>
      <c r="L8" s="15">
        <v>0.28576596729805798</v>
      </c>
      <c r="M8" s="15">
        <v>7.6134898634871398E-2</v>
      </c>
      <c r="N8" s="15">
        <v>7.6134898634871398E-2</v>
      </c>
      <c r="O8" s="15">
        <v>39.398556903341401</v>
      </c>
    </row>
    <row r="9" spans="1:15" x14ac:dyDescent="0.2">
      <c r="A9" s="14" t="s">
        <v>92</v>
      </c>
      <c r="B9" s="15">
        <v>0.12489369115787199</v>
      </c>
      <c r="C9" s="15">
        <v>17.052353034304801</v>
      </c>
      <c r="D9" s="15">
        <v>49.719313171398099</v>
      </c>
      <c r="E9" s="15">
        <v>5.9788394424269198</v>
      </c>
      <c r="F9" s="15">
        <v>9.3319307445179599E-3</v>
      </c>
      <c r="G9" s="15">
        <v>1.1904162805344599E-2</v>
      </c>
      <c r="H9" s="15">
        <v>0.12489369115787199</v>
      </c>
      <c r="I9" s="15">
        <v>17.052353034304801</v>
      </c>
      <c r="J9" s="15">
        <v>49.719313171398099</v>
      </c>
      <c r="K9" s="15">
        <v>5.9788394424269198</v>
      </c>
      <c r="L9" s="15">
        <v>9.3319307445179599E-3</v>
      </c>
      <c r="M9" s="15">
        <v>1.1904162805344599E-2</v>
      </c>
      <c r="N9" s="15">
        <v>9.3319307445179599E-3</v>
      </c>
      <c r="O9" s="15">
        <v>49.719313171398099</v>
      </c>
    </row>
    <row r="10" spans="1:15" x14ac:dyDescent="0.2">
      <c r="A10" s="14" t="s">
        <v>1050</v>
      </c>
      <c r="B10" s="15">
        <v>5.4454937617723298E-2</v>
      </c>
      <c r="C10" s="15">
        <v>0.19436709017442799</v>
      </c>
      <c r="D10" s="15">
        <v>0.24150147767815799</v>
      </c>
      <c r="E10" s="15">
        <v>3.2311891792416501</v>
      </c>
      <c r="F10" s="15">
        <v>9.3319307445179599E-3</v>
      </c>
      <c r="G10" s="15">
        <v>1.4397900028043399E-3</v>
      </c>
      <c r="H10" s="15">
        <v>2.2520926379828201</v>
      </c>
      <c r="I10" s="15">
        <v>21.229670047425898</v>
      </c>
      <c r="J10" s="15">
        <v>49.719313171398099</v>
      </c>
      <c r="K10" s="15">
        <v>39.398556903341401</v>
      </c>
      <c r="L10" s="15">
        <v>0.28576596729805798</v>
      </c>
      <c r="M10" s="15">
        <v>7.6134898634871398E-2</v>
      </c>
      <c r="N10" s="15">
        <v>1.4397900028043399E-3</v>
      </c>
      <c r="O10" s="15">
        <v>49.719313171398099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CC41-3DAC-FF41-B9F5-43347B3C65B1}">
  <dimension ref="A1:C25"/>
  <sheetViews>
    <sheetView tabSelected="1" workbookViewId="0">
      <selection activeCell="C25" sqref="A1:C25"/>
    </sheetView>
  </sheetViews>
  <sheetFormatPr baseColWidth="10" defaultRowHeight="16" x14ac:dyDescent="0.2"/>
  <cols>
    <col min="1" max="1" width="20.6640625" bestFit="1" customWidth="1"/>
    <col min="2" max="2" width="11.33203125" bestFit="1" customWidth="1"/>
    <col min="3" max="3" width="13.6640625" bestFit="1" customWidth="1"/>
  </cols>
  <sheetData>
    <row r="1" spans="1:3" x14ac:dyDescent="0.2">
      <c r="A1" s="24" t="s">
        <v>340</v>
      </c>
      <c r="B1" s="25" t="s">
        <v>341</v>
      </c>
      <c r="C1" s="26" t="s">
        <v>1100</v>
      </c>
    </row>
    <row r="2" spans="1:3" x14ac:dyDescent="0.2">
      <c r="A2" s="20" t="s">
        <v>1103</v>
      </c>
      <c r="B2" s="21" t="s">
        <v>1109</v>
      </c>
      <c r="C2" s="27">
        <v>5.4454937617723298E-2</v>
      </c>
    </row>
    <row r="3" spans="1:3" x14ac:dyDescent="0.2">
      <c r="A3" s="20" t="s">
        <v>1103</v>
      </c>
      <c r="B3" s="21" t="s">
        <v>1110</v>
      </c>
      <c r="C3" s="27">
        <v>2.2520926379828201</v>
      </c>
    </row>
    <row r="4" spans="1:3" x14ac:dyDescent="0.2">
      <c r="A4" s="20" t="s">
        <v>1103</v>
      </c>
      <c r="B4" s="21" t="s">
        <v>1112</v>
      </c>
      <c r="C4" s="27">
        <v>0.12489369115787199</v>
      </c>
    </row>
    <row r="5" spans="1:3" x14ac:dyDescent="0.2">
      <c r="A5" s="20" t="s">
        <v>1103</v>
      </c>
      <c r="B5" s="21" t="s">
        <v>1111</v>
      </c>
      <c r="C5" s="27">
        <v>0.23749945982908599</v>
      </c>
    </row>
    <row r="6" spans="1:3" x14ac:dyDescent="0.2">
      <c r="A6" s="20" t="s">
        <v>1104</v>
      </c>
      <c r="B6" s="21" t="s">
        <v>1109</v>
      </c>
      <c r="C6" s="27">
        <v>0.19436709017442799</v>
      </c>
    </row>
    <row r="7" spans="1:3" x14ac:dyDescent="0.2">
      <c r="A7" s="20" t="s">
        <v>1104</v>
      </c>
      <c r="B7" s="21" t="s">
        <v>1110</v>
      </c>
      <c r="C7" s="27">
        <v>21.229670047425898</v>
      </c>
    </row>
    <row r="8" spans="1:3" x14ac:dyDescent="0.2">
      <c r="A8" s="20" t="s">
        <v>1104</v>
      </c>
      <c r="B8" s="21" t="s">
        <v>1112</v>
      </c>
      <c r="C8" s="27">
        <v>17.052353034304801</v>
      </c>
    </row>
    <row r="9" spans="1:3" x14ac:dyDescent="0.2">
      <c r="A9" s="20" t="s">
        <v>1104</v>
      </c>
      <c r="B9" s="21" t="s">
        <v>1111</v>
      </c>
      <c r="C9" s="27">
        <v>4.6209807149589199</v>
      </c>
    </row>
    <row r="10" spans="1:3" x14ac:dyDescent="0.2">
      <c r="A10" s="20" t="s">
        <v>1105</v>
      </c>
      <c r="B10" s="21" t="s">
        <v>1109</v>
      </c>
      <c r="C10" s="27">
        <v>0.24150147767815799</v>
      </c>
    </row>
    <row r="11" spans="1:3" x14ac:dyDescent="0.2">
      <c r="A11" s="20" t="s">
        <v>1105</v>
      </c>
      <c r="B11" s="21" t="s">
        <v>1110</v>
      </c>
      <c r="C11" s="27">
        <v>26.858893980000499</v>
      </c>
    </row>
    <row r="12" spans="1:3" x14ac:dyDescent="0.2">
      <c r="A12" s="20" t="s">
        <v>1105</v>
      </c>
      <c r="B12" s="21" t="s">
        <v>1112</v>
      </c>
      <c r="C12" s="27">
        <v>49.719313171398099</v>
      </c>
    </row>
    <row r="13" spans="1:3" x14ac:dyDescent="0.2">
      <c r="A13" s="20" t="s">
        <v>1105</v>
      </c>
      <c r="B13" s="21" t="s">
        <v>1111</v>
      </c>
      <c r="C13" s="27">
        <v>2.6782281052421202</v>
      </c>
    </row>
    <row r="14" spans="1:3" x14ac:dyDescent="0.2">
      <c r="A14" s="20" t="s">
        <v>1106</v>
      </c>
      <c r="B14" s="21" t="s">
        <v>1109</v>
      </c>
      <c r="C14" s="27">
        <v>5.7767383967249497</v>
      </c>
    </row>
    <row r="15" spans="1:3" x14ac:dyDescent="0.2">
      <c r="A15" s="20" t="s">
        <v>1106</v>
      </c>
      <c r="B15" s="21" t="s">
        <v>1110</v>
      </c>
      <c r="C15" s="27">
        <v>39.398556903341401</v>
      </c>
    </row>
    <row r="16" spans="1:3" x14ac:dyDescent="0.2">
      <c r="A16" s="20" t="s">
        <v>1106</v>
      </c>
      <c r="B16" s="21" t="s">
        <v>1112</v>
      </c>
      <c r="C16" s="27">
        <v>5.9788394424269198</v>
      </c>
    </row>
    <row r="17" spans="1:3" x14ac:dyDescent="0.2">
      <c r="A17" s="20" t="s">
        <v>1106</v>
      </c>
      <c r="B17" s="21" t="s">
        <v>1111</v>
      </c>
      <c r="C17" s="27">
        <v>3.2311891792416501</v>
      </c>
    </row>
    <row r="18" spans="1:3" x14ac:dyDescent="0.2">
      <c r="A18" s="20" t="s">
        <v>1107</v>
      </c>
      <c r="B18" s="21" t="s">
        <v>1109</v>
      </c>
      <c r="C18" s="27">
        <v>1.39071275433013E-2</v>
      </c>
    </row>
    <row r="19" spans="1:3" x14ac:dyDescent="0.2">
      <c r="A19" s="20" t="s">
        <v>1107</v>
      </c>
      <c r="B19" s="21" t="s">
        <v>1110</v>
      </c>
      <c r="C19" s="27">
        <v>0.28576596729805798</v>
      </c>
    </row>
    <row r="20" spans="1:3" x14ac:dyDescent="0.2">
      <c r="A20" s="20" t="s">
        <v>1107</v>
      </c>
      <c r="B20" s="21" t="s">
        <v>1112</v>
      </c>
      <c r="C20" s="27">
        <v>9.3319307445179599E-3</v>
      </c>
    </row>
    <row r="21" spans="1:3" x14ac:dyDescent="0.2">
      <c r="A21" s="20" t="s">
        <v>1107</v>
      </c>
      <c r="B21" s="21" t="s">
        <v>1111</v>
      </c>
      <c r="C21" s="27">
        <v>1.9715736546573801E-2</v>
      </c>
    </row>
    <row r="22" spans="1:3" x14ac:dyDescent="0.2">
      <c r="A22" s="20" t="s">
        <v>1108</v>
      </c>
      <c r="B22" s="21" t="s">
        <v>1109</v>
      </c>
      <c r="C22" s="27">
        <v>1.4397900028043399E-3</v>
      </c>
    </row>
    <row r="23" spans="1:3" x14ac:dyDescent="0.2">
      <c r="A23" s="20" t="s">
        <v>1108</v>
      </c>
      <c r="B23" s="21" t="s">
        <v>1110</v>
      </c>
      <c r="C23" s="27">
        <v>7.6134898634871398E-2</v>
      </c>
    </row>
    <row r="24" spans="1:3" x14ac:dyDescent="0.2">
      <c r="A24" s="20" t="s">
        <v>1108</v>
      </c>
      <c r="B24" s="21" t="s">
        <v>1112</v>
      </c>
      <c r="C24" s="27">
        <v>1.1904162805344599E-2</v>
      </c>
    </row>
    <row r="25" spans="1:3" x14ac:dyDescent="0.2">
      <c r="A25" s="22" t="s">
        <v>1108</v>
      </c>
      <c r="B25" s="23" t="s">
        <v>1111</v>
      </c>
      <c r="C25" s="28">
        <v>9.1953078783304099E-3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0CEF-5BB2-6D43-99D4-0E800871A06F}">
  <sheetPr>
    <tabColor theme="8"/>
  </sheetPr>
  <dimension ref="A1:V1086"/>
  <sheetViews>
    <sheetView zoomScale="75" workbookViewId="0">
      <pane xSplit="1" ySplit="1" topLeftCell="B117" activePane="bottomRight" state="frozen"/>
      <selection pane="topRight" activeCell="B1" sqref="B1"/>
      <selection pane="bottomLeft" activeCell="A2" sqref="A2"/>
      <selection pane="bottomRight" activeCell="C117" sqref="C117:O119"/>
    </sheetView>
  </sheetViews>
  <sheetFormatPr baseColWidth="10" defaultRowHeight="16" x14ac:dyDescent="0.2"/>
  <cols>
    <col min="1" max="1" width="18.33203125" bestFit="1" customWidth="1"/>
    <col min="2" max="2" width="10.83203125" customWidth="1"/>
    <col min="3" max="3" width="17.1640625" style="3" customWidth="1"/>
    <col min="4" max="4" width="10" bestFit="1" customWidth="1"/>
    <col min="5" max="5" width="17.6640625" customWidth="1"/>
    <col min="6" max="6" width="19.83203125" bestFit="1" customWidth="1"/>
    <col min="7" max="9" width="12.83203125" bestFit="1" customWidth="1"/>
    <col min="10" max="10" width="18.1640625" style="4" customWidth="1"/>
    <col min="11" max="13" width="21.1640625" customWidth="1"/>
    <col min="15" max="15" width="18.1640625" bestFit="1" customWidth="1"/>
    <col min="16" max="16" width="14.1640625" bestFit="1" customWidth="1"/>
    <col min="17" max="17" width="14.5" bestFit="1" customWidth="1"/>
    <col min="18" max="19" width="14.5" customWidth="1"/>
    <col min="20" max="20" width="14.33203125" bestFit="1" customWidth="1"/>
    <col min="21" max="21" width="15.33203125" bestFit="1" customWidth="1"/>
  </cols>
  <sheetData>
    <row r="1" spans="1:22" x14ac:dyDescent="0.2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9</v>
      </c>
      <c r="K1" t="s">
        <v>10</v>
      </c>
      <c r="L1" t="s">
        <v>310</v>
      </c>
      <c r="M1" t="s">
        <v>311</v>
      </c>
      <c r="N1" t="s">
        <v>11</v>
      </c>
      <c r="O1" t="s">
        <v>305</v>
      </c>
      <c r="P1" t="s">
        <v>306</v>
      </c>
      <c r="Q1" t="s">
        <v>307</v>
      </c>
      <c r="R1" t="s">
        <v>309</v>
      </c>
      <c r="S1" t="s">
        <v>308</v>
      </c>
      <c r="T1" t="s">
        <v>312</v>
      </c>
      <c r="U1" t="s">
        <v>134</v>
      </c>
      <c r="V1" t="s">
        <v>313</v>
      </c>
    </row>
    <row r="2" spans="1:22" hidden="1" x14ac:dyDescent="0.2">
      <c r="A2" t="s">
        <v>12</v>
      </c>
      <c r="B2" t="s">
        <v>13</v>
      </c>
      <c r="C2" s="3" t="s">
        <v>14</v>
      </c>
      <c r="D2" t="s">
        <v>15</v>
      </c>
      <c r="E2">
        <v>3.7972575757575764</v>
      </c>
      <c r="F2" t="s">
        <v>16</v>
      </c>
      <c r="G2" s="1">
        <v>3.7102224178651242</v>
      </c>
      <c r="H2" s="1">
        <v>3.8842927336500286</v>
      </c>
      <c r="I2">
        <v>86.333932759592031</v>
      </c>
      <c r="J2" s="4">
        <v>3.7972575757575764</v>
      </c>
      <c r="K2">
        <f>Table2131[[#This Row],[VALUE_ORIGINAL]]-Table2131[[#This Row],[ESTIMATE_VALUE]]</f>
        <v>0</v>
      </c>
      <c r="L2" s="1">
        <v>3.7102224178651242</v>
      </c>
      <c r="M2" s="1">
        <v>3.8842927336500286</v>
      </c>
      <c r="N2">
        <f>Table2131[[#This Row],[DIFFENCE_ORIGINAL]]^2</f>
        <v>0</v>
      </c>
      <c r="O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0.17407031578490439</v>
      </c>
      <c r="P2" t="str">
        <f>IF(OR(G2="NA", H2="NA"), "NA", IF(OR(B2="boot", B2="parametric", B2="independent", B2="cart"), Table2131[[#This Row],[conf.high]]-Table2131[[#This Row],[conf.low]], ""))</f>
        <v/>
      </c>
      <c r="Q2" t="str">
        <f>IF(OR(G2="NA", H2="NA"), "NA", IF(OR(B2="boot", B2="parametric", B2="independent", B2="cart"), Table2131[[#This Row],[conf.high.orig]]-Table2131[[#This Row],[conf.low.orig]], ""))</f>
        <v/>
      </c>
      <c r="R2" t="str">
        <f>IF(OR(B2="boot", B2="independent", B2="parametric", B2="cart"), Table2131[[#This Row],[WIDTH_OVERLAP]]/Table2131[[#This Row],[WIDTH_NEW]], "NA")</f>
        <v>NA</v>
      </c>
      <c r="S2" t="str">
        <f>IF(OR(B2="boot", B2="independent", B2="parametric", B2="cart"), Table2131[[#This Row],[WIDTH_OVERLAP]]/Table2131[[#This Row],[WIDTH_ORIG]], "")</f>
        <v/>
      </c>
      <c r="T2" t="str">
        <f>IF(OR(B2="boot", B2="independent", B2="parametric", B2="cart"), (Table2131[[#This Row],[PERS_NEW]]+Table2131[[#This Row],[PERS_ORIG]]) / 2, "")</f>
        <v/>
      </c>
      <c r="U2" t="e">
        <f>0.5*(Table2131[[#This Row],[WIDTH_OVERLAP]]/Table2131[[#This Row],[WIDTH_ORIG]] +Table2131[[#This Row],[WIDTH_OVERLAP]]/Table2131[[#This Row],[WIDTH_NEW]])</f>
        <v>#VALUE!</v>
      </c>
      <c r="V2" t="e">
        <f>0.5*(Table2131[[#This Row],[WIDTH_OVERLAP]]/Table2131[[#This Row],[WIDTH_ORIG]] +Table2131[[#This Row],[WIDTH_OVERLAP]]/Table2131[[#This Row],[WIDTH_NEW]])</f>
        <v>#VALUE!</v>
      </c>
    </row>
    <row r="3" spans="1:22" hidden="1" x14ac:dyDescent="0.2">
      <c r="A3" t="s">
        <v>12</v>
      </c>
      <c r="B3" t="s">
        <v>13</v>
      </c>
      <c r="C3" s="3" t="s">
        <v>14</v>
      </c>
      <c r="D3" t="s">
        <v>17</v>
      </c>
      <c r="E3">
        <v>4.8376623376624331E-3</v>
      </c>
      <c r="F3" t="s">
        <v>18</v>
      </c>
      <c r="G3" s="1">
        <v>-0.11970533167351961</v>
      </c>
      <c r="H3" s="1">
        <v>0.12938065634884449</v>
      </c>
      <c r="I3">
        <v>7.6863904004131581E-2</v>
      </c>
      <c r="J3" s="4">
        <v>4.8376623376624331E-3</v>
      </c>
      <c r="K3">
        <f>Table2131[[#This Row],[VALUE_ORIGINAL]]-Table2131[[#This Row],[ESTIMATE_VALUE]]</f>
        <v>0</v>
      </c>
      <c r="L3" s="1">
        <v>-0.11970533167351961</v>
      </c>
      <c r="M3" s="1">
        <v>0.12938065634884449</v>
      </c>
      <c r="N3">
        <f>Table2131[[#This Row],[DIFFENCE_ORIGINAL]]^2</f>
        <v>0</v>
      </c>
      <c r="O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0.24908598802236409</v>
      </c>
      <c r="P3" t="str">
        <f>IF(OR(G3="NA", H3="NA"), "NA", IF(OR(B3="boot", B3="parametric", B3="independent", B3="cart"), Table2131[[#This Row],[conf.high]]-Table2131[[#This Row],[conf.low]], ""))</f>
        <v/>
      </c>
      <c r="Q3" t="str">
        <f>IF(OR(G3="NA", H3="NA"), "NA", IF(OR(B3="boot", B3="parametric", B3="independent", B3="cart"), Table2131[[#This Row],[conf.high.orig]]-Table2131[[#This Row],[conf.low.orig]], ""))</f>
        <v/>
      </c>
      <c r="R3" t="str">
        <f>IF(OR(B3="boot", B3="independent", B3="parametric", B3="cart"), Table2131[[#This Row],[WIDTH_OVERLAP]]/Table2131[[#This Row],[WIDTH_NEW]], "NA")</f>
        <v>NA</v>
      </c>
      <c r="S3" t="str">
        <f>IF(OR(B3="boot", B3="independent", B3="parametric", B3="cart"), Table2131[[#This Row],[WIDTH_OVERLAP]]/Table2131[[#This Row],[WIDTH_ORIG]], "")</f>
        <v/>
      </c>
      <c r="T3" t="str">
        <f>IF(OR(B3="boot", B3="independent", B3="parametric", B3="cart"), (Table2131[[#This Row],[PERS_NEW]]+Table2131[[#This Row],[PERS_ORIG]]) / 2, "")</f>
        <v/>
      </c>
      <c r="U3" t="e">
        <f>0.5*(Table2131[[#This Row],[WIDTH_OVERLAP]]/Table2131[[#This Row],[WIDTH_ORIG]] +Table2131[[#This Row],[WIDTH_OVERLAP]]/Table2131[[#This Row],[WIDTH_NEW]])</f>
        <v>#VALUE!</v>
      </c>
      <c r="V3" t="e">
        <f>0.5*(Table2131[[#This Row],[WIDTH_OVERLAP]]/Table2131[[#This Row],[WIDTH_ORIG]] +Table2131[[#This Row],[WIDTH_OVERLAP]]/Table2131[[#This Row],[WIDTH_NEW]])</f>
        <v>#VALUE!</v>
      </c>
    </row>
    <row r="4" spans="1:22" hidden="1" x14ac:dyDescent="0.2">
      <c r="A4" t="s">
        <v>12</v>
      </c>
      <c r="B4" t="s">
        <v>13</v>
      </c>
      <c r="C4" s="3" t="s">
        <v>19</v>
      </c>
      <c r="D4" t="s">
        <v>15</v>
      </c>
      <c r="E4">
        <v>3.0815999999999995</v>
      </c>
      <c r="F4" t="s">
        <v>20</v>
      </c>
      <c r="G4" s="1">
        <v>2.9685734723191493</v>
      </c>
      <c r="H4" s="1">
        <v>3.1946265276808496</v>
      </c>
      <c r="I4">
        <v>53.852339356330312</v>
      </c>
      <c r="J4" s="4">
        <v>3.0815999999999995</v>
      </c>
      <c r="K4">
        <f>Table2131[[#This Row],[VALUE_ORIGINAL]]-Table2131[[#This Row],[ESTIMATE_VALUE]]</f>
        <v>0</v>
      </c>
      <c r="L4" s="1">
        <v>2.9685734723191493</v>
      </c>
      <c r="M4" s="1">
        <v>3.1946265276808496</v>
      </c>
      <c r="N4">
        <f>Table2131[[#This Row],[DIFFENCE_ORIGINAL]]^2</f>
        <v>0</v>
      </c>
      <c r="O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0.22605305536170039</v>
      </c>
      <c r="P4" t="str">
        <f>IF(OR(G4="NA", H4="NA"), "NA", IF(OR(B4="boot", B4="parametric", B4="independent", B4="cart"), Table2131[[#This Row],[conf.high]]-Table2131[[#This Row],[conf.low]], ""))</f>
        <v/>
      </c>
      <c r="Q4" t="str">
        <f>IF(OR(G4="NA", H4="NA"), "NA", IF(OR(B4="boot", B4="parametric", B4="independent", B4="cart"), Table2131[[#This Row],[conf.high.orig]]-Table2131[[#This Row],[conf.low.orig]], ""))</f>
        <v/>
      </c>
      <c r="R4" t="str">
        <f>IF(OR(B4="boot", B4="independent", B4="parametric", B4="cart"), Table2131[[#This Row],[WIDTH_OVERLAP]]/Table2131[[#This Row],[WIDTH_NEW]], "NA")</f>
        <v>NA</v>
      </c>
      <c r="S4" t="str">
        <f>IF(OR(B4="boot", B4="independent", B4="parametric", B4="cart"), Table2131[[#This Row],[WIDTH_OVERLAP]]/Table2131[[#This Row],[WIDTH_ORIG]], "")</f>
        <v/>
      </c>
      <c r="T4" t="str">
        <f>IF(OR(B4="boot", B4="independent", B4="parametric", B4="cart"), (Table2131[[#This Row],[PERS_NEW]]+Table2131[[#This Row],[PERS_ORIG]]) / 2, "")</f>
        <v/>
      </c>
      <c r="U4" t="e">
        <f>0.5*(Table2131[[#This Row],[WIDTH_OVERLAP]]/Table2131[[#This Row],[WIDTH_ORIG]] +Table2131[[#This Row],[WIDTH_OVERLAP]]/Table2131[[#This Row],[WIDTH_NEW]])</f>
        <v>#VALUE!</v>
      </c>
      <c r="V4" t="e">
        <f>0.5*(Table2131[[#This Row],[WIDTH_OVERLAP]]/Table2131[[#This Row],[WIDTH_ORIG]] +Table2131[[#This Row],[WIDTH_OVERLAP]]/Table2131[[#This Row],[WIDTH_NEW]])</f>
        <v>#VALUE!</v>
      </c>
    </row>
    <row r="5" spans="1:22" hidden="1" x14ac:dyDescent="0.2">
      <c r="A5" t="s">
        <v>12</v>
      </c>
      <c r="B5" t="s">
        <v>13</v>
      </c>
      <c r="C5" s="3" t="s">
        <v>19</v>
      </c>
      <c r="D5" t="s">
        <v>17</v>
      </c>
      <c r="E5">
        <v>4.3983333333333513E-2</v>
      </c>
      <c r="F5" t="s">
        <v>21</v>
      </c>
      <c r="G5" s="1">
        <v>-0.11151985747663379</v>
      </c>
      <c r="H5" s="1">
        <v>0.19948652414330081</v>
      </c>
      <c r="I5">
        <v>0.5586728021687456</v>
      </c>
      <c r="J5" s="4">
        <v>4.3983333333333513E-2</v>
      </c>
      <c r="K5">
        <f>Table2131[[#This Row],[VALUE_ORIGINAL]]-Table2131[[#This Row],[ESTIMATE_VALUE]]</f>
        <v>0</v>
      </c>
      <c r="L5" s="1">
        <v>-0.11151985747663379</v>
      </c>
      <c r="M5" s="1">
        <v>0.19948652414330081</v>
      </c>
      <c r="N5">
        <f>Table2131[[#This Row],[DIFFENCE_ORIGINAL]]^2</f>
        <v>0</v>
      </c>
      <c r="O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0.3110063816199346</v>
      </c>
      <c r="P5" t="str">
        <f>IF(OR(G5="NA", H5="NA"), "NA", IF(OR(B5="boot", B5="parametric", B5="independent", B5="cart"), Table2131[[#This Row],[conf.high]]-Table2131[[#This Row],[conf.low]], ""))</f>
        <v/>
      </c>
      <c r="Q5" t="str">
        <f>IF(OR(G5="NA", H5="NA"), "NA", IF(OR(B5="boot", B5="parametric", B5="independent", B5="cart"), Table2131[[#This Row],[conf.high.orig]]-Table2131[[#This Row],[conf.low.orig]], ""))</f>
        <v/>
      </c>
      <c r="R5" t="str">
        <f>IF(OR(B5="boot", B5="independent", B5="parametric", B5="cart"), Table2131[[#This Row],[WIDTH_OVERLAP]]/Table2131[[#This Row],[WIDTH_NEW]], "NA")</f>
        <v>NA</v>
      </c>
      <c r="S5" t="str">
        <f>IF(OR(B5="boot", B5="independent", B5="parametric", B5="cart"), Table2131[[#This Row],[WIDTH_OVERLAP]]/Table2131[[#This Row],[WIDTH_ORIG]], "")</f>
        <v/>
      </c>
      <c r="T5" t="str">
        <f>IF(OR(B5="boot", B5="independent", B5="parametric", B5="cart"), (Table2131[[#This Row],[PERS_NEW]]+Table2131[[#This Row],[PERS_ORIG]]) / 2, "")</f>
        <v/>
      </c>
      <c r="U5" t="e">
        <f>0.5*(Table2131[[#This Row],[WIDTH_OVERLAP]]/Table2131[[#This Row],[WIDTH_ORIG]] +Table2131[[#This Row],[WIDTH_OVERLAP]]/Table2131[[#This Row],[WIDTH_NEW]])</f>
        <v>#VALUE!</v>
      </c>
      <c r="V5" t="e">
        <f>0.5*(Table2131[[#This Row],[WIDTH_OVERLAP]]/Table2131[[#This Row],[WIDTH_ORIG]] +Table2131[[#This Row],[WIDTH_OVERLAP]]/Table2131[[#This Row],[WIDTH_NEW]])</f>
        <v>#VALUE!</v>
      </c>
    </row>
    <row r="6" spans="1:22" hidden="1" x14ac:dyDescent="0.2">
      <c r="A6" t="s">
        <v>12</v>
      </c>
      <c r="B6" t="s">
        <v>13</v>
      </c>
      <c r="C6" s="3" t="s">
        <v>22</v>
      </c>
      <c r="D6" t="s">
        <v>15</v>
      </c>
      <c r="E6">
        <v>2.3913043478260811</v>
      </c>
      <c r="F6" t="s">
        <v>23</v>
      </c>
      <c r="G6" s="1">
        <v>2.103984150706208</v>
      </c>
      <c r="H6" s="1">
        <v>2.6786245449459543</v>
      </c>
      <c r="I6">
        <v>16.456673093015805</v>
      </c>
      <c r="J6" s="4">
        <v>2.3913043478260811</v>
      </c>
      <c r="K6">
        <f>Table2131[[#This Row],[VALUE_ORIGINAL]]-Table2131[[#This Row],[ESTIMATE_VALUE]]</f>
        <v>0</v>
      </c>
      <c r="L6" s="1">
        <v>2.103984150706208</v>
      </c>
      <c r="M6" s="1">
        <v>2.6786245449459543</v>
      </c>
      <c r="N6">
        <f>Table2131[[#This Row],[DIFFENCE_ORIGINAL]]^2</f>
        <v>0</v>
      </c>
      <c r="O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0.57464039423974622</v>
      </c>
      <c r="P6" t="str">
        <f>IF(OR(G6="NA", H6="NA"), "NA", IF(OR(B6="boot", B6="parametric", B6="independent", B6="cart"), Table2131[[#This Row],[conf.high]]-Table2131[[#This Row],[conf.low]], ""))</f>
        <v/>
      </c>
      <c r="Q6" t="str">
        <f>IF(OR(G6="NA", H6="NA"), "NA", IF(OR(B6="boot", B6="parametric", B6="independent", B6="cart"), Table2131[[#This Row],[conf.high.orig]]-Table2131[[#This Row],[conf.low.orig]], ""))</f>
        <v/>
      </c>
      <c r="R6" t="str">
        <f>IF(OR(B6="boot", B6="independent", B6="parametric", B6="cart"), Table2131[[#This Row],[WIDTH_OVERLAP]]/Table2131[[#This Row],[WIDTH_NEW]], "NA")</f>
        <v>NA</v>
      </c>
      <c r="S6" t="str">
        <f>IF(OR(B6="boot", B6="independent", B6="parametric", B6="cart"), Table2131[[#This Row],[WIDTH_OVERLAP]]/Table2131[[#This Row],[WIDTH_ORIG]], "")</f>
        <v/>
      </c>
      <c r="T6" t="str">
        <f>IF(OR(B6="boot", B6="independent", B6="parametric", B6="cart"), (Table2131[[#This Row],[PERS_NEW]]+Table2131[[#This Row],[PERS_ORIG]]) / 2, "")</f>
        <v/>
      </c>
      <c r="U6" t="e">
        <f>0.5*(Table2131[[#This Row],[WIDTH_OVERLAP]]/Table2131[[#This Row],[WIDTH_ORIG]] +Table2131[[#This Row],[WIDTH_OVERLAP]]/Table2131[[#This Row],[WIDTH_NEW]])</f>
        <v>#VALUE!</v>
      </c>
      <c r="V6" t="e">
        <f>0.5*(Table2131[[#This Row],[WIDTH_OVERLAP]]/Table2131[[#This Row],[WIDTH_ORIG]] +Table2131[[#This Row],[WIDTH_OVERLAP]]/Table2131[[#This Row],[WIDTH_NEW]])</f>
        <v>#VALUE!</v>
      </c>
    </row>
    <row r="7" spans="1:22" hidden="1" x14ac:dyDescent="0.2">
      <c r="A7" t="s">
        <v>12</v>
      </c>
      <c r="B7" t="s">
        <v>13</v>
      </c>
      <c r="C7" s="3" t="s">
        <v>22</v>
      </c>
      <c r="D7" t="s">
        <v>17</v>
      </c>
      <c r="E7">
        <v>-0.20820575627679069</v>
      </c>
      <c r="F7" t="s">
        <v>24</v>
      </c>
      <c r="G7" s="1">
        <v>-0.61166623471932147</v>
      </c>
      <c r="H7" s="1">
        <v>0.19525472216574005</v>
      </c>
      <c r="I7">
        <v>-1.0203873770879968</v>
      </c>
      <c r="J7" s="4">
        <v>-0.20820575627679069</v>
      </c>
      <c r="K7">
        <f>Table2131[[#This Row],[VALUE_ORIGINAL]]-Table2131[[#This Row],[ESTIMATE_VALUE]]</f>
        <v>0</v>
      </c>
      <c r="L7" s="1">
        <v>-0.61166623471932147</v>
      </c>
      <c r="M7" s="1">
        <v>0.19525472216574005</v>
      </c>
      <c r="N7">
        <f>Table2131[[#This Row],[DIFFENCE_ORIGINAL]]^2</f>
        <v>0</v>
      </c>
      <c r="O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0.80692095688506149</v>
      </c>
      <c r="P7" t="str">
        <f>IF(OR(G7="NA", H7="NA"), "NA", IF(OR(B7="boot", B7="parametric", B7="independent", B7="cart"), Table2131[[#This Row],[conf.high]]-Table2131[[#This Row],[conf.low]], ""))</f>
        <v/>
      </c>
      <c r="Q7" t="str">
        <f>IF(OR(G7="NA", H7="NA"), "NA", IF(OR(B7="boot", B7="parametric", B7="independent", B7="cart"), Table2131[[#This Row],[conf.high.orig]]-Table2131[[#This Row],[conf.low.orig]], ""))</f>
        <v/>
      </c>
      <c r="R7" t="str">
        <f>IF(OR(B7="boot", B7="independent", B7="parametric", B7="cart"), Table2131[[#This Row],[WIDTH_OVERLAP]]/Table2131[[#This Row],[WIDTH_NEW]], "NA")</f>
        <v>NA</v>
      </c>
      <c r="S7" t="str">
        <f>IF(OR(B7="boot", B7="independent", B7="parametric", B7="cart"), Table2131[[#This Row],[WIDTH_OVERLAP]]/Table2131[[#This Row],[WIDTH_ORIG]], "")</f>
        <v/>
      </c>
      <c r="T7" t="str">
        <f>IF(OR(B7="boot", B7="independent", B7="parametric", B7="cart"), (Table2131[[#This Row],[PERS_NEW]]+Table2131[[#This Row],[PERS_ORIG]]) / 2, "")</f>
        <v/>
      </c>
      <c r="U7" t="e">
        <f>0.5*(Table2131[[#This Row],[WIDTH_OVERLAP]]/Table2131[[#This Row],[WIDTH_ORIG]] +Table2131[[#This Row],[WIDTH_OVERLAP]]/Table2131[[#This Row],[WIDTH_NEW]])</f>
        <v>#VALUE!</v>
      </c>
      <c r="V7" t="e">
        <f>0.5*(Table2131[[#This Row],[WIDTH_OVERLAP]]/Table2131[[#This Row],[WIDTH_ORIG]] +Table2131[[#This Row],[WIDTH_OVERLAP]]/Table2131[[#This Row],[WIDTH_NEW]])</f>
        <v>#VALUE!</v>
      </c>
    </row>
    <row r="8" spans="1:22" hidden="1" x14ac:dyDescent="0.2">
      <c r="A8" t="s">
        <v>12</v>
      </c>
      <c r="B8" t="s">
        <v>13</v>
      </c>
      <c r="C8" s="3" t="s">
        <v>25</v>
      </c>
      <c r="D8" t="s">
        <v>15</v>
      </c>
      <c r="E8">
        <v>2.898734177215188</v>
      </c>
      <c r="F8" t="s">
        <v>26</v>
      </c>
      <c r="G8" s="1">
        <v>2.561889635906438</v>
      </c>
      <c r="H8" s="1">
        <v>3.235578718523938</v>
      </c>
      <c r="I8">
        <v>16.995938243725721</v>
      </c>
      <c r="J8" s="4">
        <v>2.898734177215188</v>
      </c>
      <c r="K8">
        <f>Table2131[[#This Row],[VALUE_ORIGINAL]]-Table2131[[#This Row],[ESTIMATE_VALUE]]</f>
        <v>0</v>
      </c>
      <c r="L8" s="1">
        <v>2.561889635906438</v>
      </c>
      <c r="M8" s="1">
        <v>3.235578718523938</v>
      </c>
      <c r="N8">
        <f>Table2131[[#This Row],[DIFFENCE_ORIGINAL]]^2</f>
        <v>0</v>
      </c>
      <c r="O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0.67368908261749993</v>
      </c>
      <c r="P8" t="str">
        <f>IF(OR(G8="NA", H8="NA"), "NA", IF(OR(B8="boot", B8="parametric", B8="independent", B8="cart"), Table2131[[#This Row],[conf.high]]-Table2131[[#This Row],[conf.low]], ""))</f>
        <v/>
      </c>
      <c r="Q8" t="str">
        <f>IF(OR(G8="NA", H8="NA"), "NA", IF(OR(B8="boot", B8="parametric", B8="independent", B8="cart"), Table2131[[#This Row],[conf.high.orig]]-Table2131[[#This Row],[conf.low.orig]], ""))</f>
        <v/>
      </c>
      <c r="R8" t="str">
        <f>IF(OR(B8="boot", B8="independent", B8="parametric", B8="cart"), Table2131[[#This Row],[WIDTH_OVERLAP]]/Table2131[[#This Row],[WIDTH_NEW]], "NA")</f>
        <v>NA</v>
      </c>
      <c r="S8" t="str">
        <f>IF(OR(B8="boot", B8="independent", B8="parametric", B8="cart"), Table2131[[#This Row],[WIDTH_OVERLAP]]/Table2131[[#This Row],[WIDTH_ORIG]], "")</f>
        <v/>
      </c>
      <c r="T8" t="str">
        <f>IF(OR(B8="boot", B8="independent", B8="parametric", B8="cart"), (Table2131[[#This Row],[PERS_NEW]]+Table2131[[#This Row],[PERS_ORIG]]) / 2, "")</f>
        <v/>
      </c>
      <c r="U8" t="e">
        <f>0.5*(Table2131[[#This Row],[WIDTH_OVERLAP]]/Table2131[[#This Row],[WIDTH_ORIG]] +Table2131[[#This Row],[WIDTH_OVERLAP]]/Table2131[[#This Row],[WIDTH_NEW]])</f>
        <v>#VALUE!</v>
      </c>
      <c r="V8" t="e">
        <f>0.5*(Table2131[[#This Row],[WIDTH_OVERLAP]]/Table2131[[#This Row],[WIDTH_ORIG]] +Table2131[[#This Row],[WIDTH_OVERLAP]]/Table2131[[#This Row],[WIDTH_NEW]])</f>
        <v>#VALUE!</v>
      </c>
    </row>
    <row r="9" spans="1:22" hidden="1" x14ac:dyDescent="0.2">
      <c r="A9" t="s">
        <v>12</v>
      </c>
      <c r="B9" t="s">
        <v>13</v>
      </c>
      <c r="C9" s="3" t="s">
        <v>25</v>
      </c>
      <c r="D9" t="s">
        <v>17</v>
      </c>
      <c r="E9">
        <v>-0.33775856745908978</v>
      </c>
      <c r="F9" t="s">
        <v>27</v>
      </c>
      <c r="G9" s="1">
        <v>-0.80975153255922994</v>
      </c>
      <c r="H9" s="1">
        <v>0.13423439764105044</v>
      </c>
      <c r="I9">
        <v>-1.4133089704418369</v>
      </c>
      <c r="J9" s="4">
        <v>-0.33775856745908978</v>
      </c>
      <c r="K9">
        <f>Table2131[[#This Row],[VALUE_ORIGINAL]]-Table2131[[#This Row],[ESTIMATE_VALUE]]</f>
        <v>0</v>
      </c>
      <c r="L9" s="1">
        <v>-0.80975153255922994</v>
      </c>
      <c r="M9" s="1">
        <v>0.13423439764105044</v>
      </c>
      <c r="N9">
        <f>Table2131[[#This Row],[DIFFENCE_ORIGINAL]]^2</f>
        <v>0</v>
      </c>
      <c r="O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0.94398593020028043</v>
      </c>
      <c r="P9" t="str">
        <f>IF(OR(G9="NA", H9="NA"), "NA", IF(OR(B9="boot", B9="parametric", B9="independent", B9="cart"), Table2131[[#This Row],[conf.high]]-Table2131[[#This Row],[conf.low]], ""))</f>
        <v/>
      </c>
      <c r="Q9" t="str">
        <f>IF(OR(G9="NA", H9="NA"), "NA", IF(OR(B9="boot", B9="parametric", B9="independent", B9="cart"), Table2131[[#This Row],[conf.high.orig]]-Table2131[[#This Row],[conf.low.orig]], ""))</f>
        <v/>
      </c>
      <c r="R9" t="str">
        <f>IF(OR(B9="boot", B9="independent", B9="parametric", B9="cart"), Table2131[[#This Row],[WIDTH_OVERLAP]]/Table2131[[#This Row],[WIDTH_NEW]], "NA")</f>
        <v>NA</v>
      </c>
      <c r="S9" t="str">
        <f>IF(OR(B9="boot", B9="independent", B9="parametric", B9="cart"), Table2131[[#This Row],[WIDTH_OVERLAP]]/Table2131[[#This Row],[WIDTH_ORIG]], "")</f>
        <v/>
      </c>
      <c r="T9" t="str">
        <f>IF(OR(B9="boot", B9="independent", B9="parametric", B9="cart"), (Table2131[[#This Row],[PERS_NEW]]+Table2131[[#This Row],[PERS_ORIG]]) / 2, "")</f>
        <v/>
      </c>
      <c r="U9" t="e">
        <f>0.5*(Table2131[[#This Row],[WIDTH_OVERLAP]]/Table2131[[#This Row],[WIDTH_ORIG]] +Table2131[[#This Row],[WIDTH_OVERLAP]]/Table2131[[#This Row],[WIDTH_NEW]])</f>
        <v>#VALUE!</v>
      </c>
      <c r="V9" t="e">
        <f>0.5*(Table2131[[#This Row],[WIDTH_OVERLAP]]/Table2131[[#This Row],[WIDTH_ORIG]] +Table2131[[#This Row],[WIDTH_OVERLAP]]/Table2131[[#This Row],[WIDTH_NEW]])</f>
        <v>#VALUE!</v>
      </c>
    </row>
    <row r="10" spans="1:22" hidden="1" x14ac:dyDescent="0.2">
      <c r="A10" t="s">
        <v>12</v>
      </c>
      <c r="B10" t="s">
        <v>13</v>
      </c>
      <c r="C10" s="3" t="s">
        <v>28</v>
      </c>
      <c r="D10" t="s">
        <v>15</v>
      </c>
      <c r="E10">
        <v>5.7426470588235272</v>
      </c>
      <c r="F10" t="s">
        <v>29</v>
      </c>
      <c r="G10" s="1">
        <v>5.4889392703325557</v>
      </c>
      <c r="H10" s="1">
        <v>5.9963548473144987</v>
      </c>
      <c r="I10">
        <v>44.758931536669948</v>
      </c>
      <c r="J10" s="4">
        <v>5.7426470588235272</v>
      </c>
      <c r="K10">
        <f>Table2131[[#This Row],[VALUE_ORIGINAL]]-Table2131[[#This Row],[ESTIMATE_VALUE]]</f>
        <v>0</v>
      </c>
      <c r="L10" s="1">
        <v>5.4889392703325557</v>
      </c>
      <c r="M10" s="1">
        <v>5.9963548473144987</v>
      </c>
      <c r="N10">
        <f>Table2131[[#This Row],[DIFFENCE_ORIGINAL]]^2</f>
        <v>0</v>
      </c>
      <c r="O1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0.50741557698194306</v>
      </c>
      <c r="P10" t="str">
        <f>IF(OR(G10="NA", H10="NA"), "NA", IF(OR(B10="boot", B10="parametric", B10="independent", B10="cart"), Table2131[[#This Row],[conf.high]]-Table2131[[#This Row],[conf.low]], ""))</f>
        <v/>
      </c>
      <c r="Q10" t="str">
        <f>IF(OR(G10="NA", H10="NA"), "NA", IF(OR(B10="boot", B10="parametric", B10="independent", B10="cart"), Table2131[[#This Row],[conf.high.orig]]-Table2131[[#This Row],[conf.low.orig]], ""))</f>
        <v/>
      </c>
      <c r="R10" t="str">
        <f>IF(OR(B10="boot", B10="independent", B10="parametric", B10="cart"), Table2131[[#This Row],[WIDTH_OVERLAP]]/Table2131[[#This Row],[WIDTH_NEW]], "NA")</f>
        <v>NA</v>
      </c>
      <c r="S10" t="str">
        <f>IF(OR(B10="boot", B10="independent", B10="parametric", B10="cart"), Table2131[[#This Row],[WIDTH_OVERLAP]]/Table2131[[#This Row],[WIDTH_ORIG]], "")</f>
        <v/>
      </c>
      <c r="T10" t="str">
        <f>IF(OR(B10="boot", B10="independent", B10="parametric", B10="cart"), (Table2131[[#This Row],[PERS_NEW]]+Table2131[[#This Row],[PERS_ORIG]]) / 2, "")</f>
        <v/>
      </c>
      <c r="U10" t="e">
        <f>0.5*(Table2131[[#This Row],[WIDTH_OVERLAP]]/Table2131[[#This Row],[WIDTH_ORIG]] +Table2131[[#This Row],[WIDTH_OVERLAP]]/Table2131[[#This Row],[WIDTH_NEW]])</f>
        <v>#VALUE!</v>
      </c>
      <c r="V10" t="e">
        <f>0.5*(Table2131[[#This Row],[WIDTH_OVERLAP]]/Table2131[[#This Row],[WIDTH_ORIG]] +Table2131[[#This Row],[WIDTH_OVERLAP]]/Table2131[[#This Row],[WIDTH_NEW]])</f>
        <v>#VALUE!</v>
      </c>
    </row>
    <row r="11" spans="1:22" hidden="1" x14ac:dyDescent="0.2">
      <c r="A11" t="s">
        <v>12</v>
      </c>
      <c r="B11" t="s">
        <v>13</v>
      </c>
      <c r="C11" s="3" t="s">
        <v>28</v>
      </c>
      <c r="D11" t="s">
        <v>17</v>
      </c>
      <c r="E11">
        <v>0.12707125103562636</v>
      </c>
      <c r="F11" t="s">
        <v>30</v>
      </c>
      <c r="G11" s="1">
        <v>-0.22791540274635189</v>
      </c>
      <c r="H11" s="1">
        <v>0.48205790481760458</v>
      </c>
      <c r="I11">
        <v>0.70784254931234381</v>
      </c>
      <c r="J11" s="4">
        <v>0.12707125103562636</v>
      </c>
      <c r="K11">
        <f>Table2131[[#This Row],[VALUE_ORIGINAL]]-Table2131[[#This Row],[ESTIMATE_VALUE]]</f>
        <v>0</v>
      </c>
      <c r="L11" s="1">
        <v>-0.22791540274635189</v>
      </c>
      <c r="M11" s="1">
        <v>0.48205790481760458</v>
      </c>
      <c r="N11">
        <f>Table2131[[#This Row],[DIFFENCE_ORIGINAL]]^2</f>
        <v>0</v>
      </c>
      <c r="O1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0.70997330756395649</v>
      </c>
      <c r="P11" t="str">
        <f>IF(OR(G11="NA", H11="NA"), "NA", IF(OR(B11="boot", B11="parametric", B11="independent", B11="cart"), Table2131[[#This Row],[conf.high]]-Table2131[[#This Row],[conf.low]], ""))</f>
        <v/>
      </c>
      <c r="Q11" t="str">
        <f>IF(OR(G11="NA", H11="NA"), "NA", IF(OR(B11="boot", B11="parametric", B11="independent", B11="cart"), Table2131[[#This Row],[conf.high.orig]]-Table2131[[#This Row],[conf.low.orig]], ""))</f>
        <v/>
      </c>
      <c r="R11" t="str">
        <f>IF(OR(B11="boot", B11="independent", B11="parametric", B11="cart"), Table2131[[#This Row],[WIDTH_OVERLAP]]/Table2131[[#This Row],[WIDTH_NEW]], "NA")</f>
        <v>NA</v>
      </c>
      <c r="S11" t="str">
        <f>IF(OR(B11="boot", B11="independent", B11="parametric", B11="cart"), Table2131[[#This Row],[WIDTH_OVERLAP]]/Table2131[[#This Row],[WIDTH_ORIG]], "")</f>
        <v/>
      </c>
      <c r="T11" t="str">
        <f>IF(OR(B11="boot", B11="independent", B11="parametric", B11="cart"), (Table2131[[#This Row],[PERS_NEW]]+Table2131[[#This Row],[PERS_ORIG]]) / 2, "")</f>
        <v/>
      </c>
      <c r="U11" t="e">
        <f>0.5*(Table2131[[#This Row],[WIDTH_OVERLAP]]/Table2131[[#This Row],[WIDTH_ORIG]] +Table2131[[#This Row],[WIDTH_OVERLAP]]/Table2131[[#This Row],[WIDTH_NEW]])</f>
        <v>#VALUE!</v>
      </c>
      <c r="V11" t="e">
        <f>0.5*(Table2131[[#This Row],[WIDTH_OVERLAP]]/Table2131[[#This Row],[WIDTH_ORIG]] +Table2131[[#This Row],[WIDTH_OVERLAP]]/Table2131[[#This Row],[WIDTH_NEW]])</f>
        <v>#VALUE!</v>
      </c>
    </row>
    <row r="12" spans="1:22" hidden="1" x14ac:dyDescent="0.2">
      <c r="A12" t="s">
        <v>12</v>
      </c>
      <c r="B12" t="s">
        <v>13</v>
      </c>
      <c r="C12" s="3" t="s">
        <v>31</v>
      </c>
      <c r="D12" t="s">
        <v>15</v>
      </c>
      <c r="E12">
        <v>5.9807692307692291</v>
      </c>
      <c r="F12" t="s">
        <v>32</v>
      </c>
      <c r="G12" s="1">
        <v>5.7413052874335335</v>
      </c>
      <c r="H12" s="1">
        <v>6.2202331741049246</v>
      </c>
      <c r="I12">
        <v>49.329221476375061</v>
      </c>
      <c r="J12" s="4">
        <v>5.9807692307692291</v>
      </c>
      <c r="K12">
        <f>Table2131[[#This Row],[VALUE_ORIGINAL]]-Table2131[[#This Row],[ESTIMATE_VALUE]]</f>
        <v>0</v>
      </c>
      <c r="L12" s="1">
        <v>5.7413052874335335</v>
      </c>
      <c r="M12" s="1">
        <v>6.2202331741049246</v>
      </c>
      <c r="N12">
        <f>Table2131[[#This Row],[DIFFENCE_ORIGINAL]]^2</f>
        <v>0</v>
      </c>
      <c r="O1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0.47892788667139108</v>
      </c>
      <c r="P12" t="str">
        <f>IF(OR(G12="NA", H12="NA"), "NA", IF(OR(B12="boot", B12="parametric", B12="independent", B12="cart"), Table2131[[#This Row],[conf.high]]-Table2131[[#This Row],[conf.low]], ""))</f>
        <v/>
      </c>
      <c r="Q12" t="str">
        <f>IF(OR(G12="NA", H12="NA"), "NA", IF(OR(B12="boot", B12="parametric", B12="independent", B12="cart"), Table2131[[#This Row],[conf.high.orig]]-Table2131[[#This Row],[conf.low.orig]], ""))</f>
        <v/>
      </c>
      <c r="R12" t="str">
        <f>IF(OR(B12="boot", B12="independent", B12="parametric", B12="cart"), Table2131[[#This Row],[WIDTH_OVERLAP]]/Table2131[[#This Row],[WIDTH_NEW]], "NA")</f>
        <v>NA</v>
      </c>
      <c r="S12" t="str">
        <f>IF(OR(B12="boot", B12="independent", B12="parametric", B12="cart"), Table2131[[#This Row],[WIDTH_OVERLAP]]/Table2131[[#This Row],[WIDTH_ORIG]], "")</f>
        <v/>
      </c>
      <c r="T12" t="str">
        <f>IF(OR(B12="boot", B12="independent", B12="parametric", B12="cart"), (Table2131[[#This Row],[PERS_NEW]]+Table2131[[#This Row],[PERS_ORIG]]) / 2, "")</f>
        <v/>
      </c>
      <c r="U12" t="e">
        <f>0.5*(Table2131[[#This Row],[WIDTH_OVERLAP]]/Table2131[[#This Row],[WIDTH_ORIG]] +Table2131[[#This Row],[WIDTH_OVERLAP]]/Table2131[[#This Row],[WIDTH_NEW]])</f>
        <v>#VALUE!</v>
      </c>
      <c r="V12" t="e">
        <f>0.5*(Table2131[[#This Row],[WIDTH_OVERLAP]]/Table2131[[#This Row],[WIDTH_ORIG]] +Table2131[[#This Row],[WIDTH_OVERLAP]]/Table2131[[#This Row],[WIDTH_NEW]])</f>
        <v>#VALUE!</v>
      </c>
    </row>
    <row r="13" spans="1:22" hidden="1" x14ac:dyDescent="0.2">
      <c r="A13" t="s">
        <v>12</v>
      </c>
      <c r="B13" t="s">
        <v>13</v>
      </c>
      <c r="C13" s="3" t="s">
        <v>31</v>
      </c>
      <c r="D13" t="s">
        <v>17</v>
      </c>
      <c r="E13">
        <v>2.2279549718574352E-2</v>
      </c>
      <c r="F13" t="s">
        <v>33</v>
      </c>
      <c r="G13" s="1">
        <v>-0.31221819582162413</v>
      </c>
      <c r="H13" s="1">
        <v>0.35677729525877289</v>
      </c>
      <c r="I13">
        <v>0.13155294054878053</v>
      </c>
      <c r="J13" s="4">
        <v>2.2279549718574352E-2</v>
      </c>
      <c r="K13">
        <f>Table2131[[#This Row],[VALUE_ORIGINAL]]-Table2131[[#This Row],[ESTIMATE_VALUE]]</f>
        <v>0</v>
      </c>
      <c r="L13" s="1">
        <v>-0.31221819582162413</v>
      </c>
      <c r="M13" s="1">
        <v>0.35677729525877289</v>
      </c>
      <c r="N13">
        <f>Table2131[[#This Row],[DIFFENCE_ORIGINAL]]^2</f>
        <v>0</v>
      </c>
      <c r="O1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0.66899549108039702</v>
      </c>
      <c r="P13" t="str">
        <f>IF(OR(G13="NA", H13="NA"), "NA", IF(OR(B13="boot", B13="parametric", B13="independent", B13="cart"), Table2131[[#This Row],[conf.high]]-Table2131[[#This Row],[conf.low]], ""))</f>
        <v/>
      </c>
      <c r="Q13" t="str">
        <f>IF(OR(G13="NA", H13="NA"), "NA", IF(OR(B13="boot", B13="parametric", B13="independent", B13="cart"), Table2131[[#This Row],[conf.high.orig]]-Table2131[[#This Row],[conf.low.orig]], ""))</f>
        <v/>
      </c>
      <c r="R13" t="str">
        <f>IF(OR(B13="boot", B13="independent", B13="parametric", B13="cart"), Table2131[[#This Row],[WIDTH_OVERLAP]]/Table2131[[#This Row],[WIDTH_NEW]], "NA")</f>
        <v>NA</v>
      </c>
      <c r="S13" t="str">
        <f>IF(OR(B13="boot", B13="independent", B13="parametric", B13="cart"), Table2131[[#This Row],[WIDTH_OVERLAP]]/Table2131[[#This Row],[WIDTH_ORIG]], "")</f>
        <v/>
      </c>
      <c r="T13" t="str">
        <f>IF(OR(B13="boot", B13="independent", B13="parametric", B13="cart"), (Table2131[[#This Row],[PERS_NEW]]+Table2131[[#This Row],[PERS_ORIG]]) / 2, "")</f>
        <v/>
      </c>
      <c r="U13" t="e">
        <f>0.5*(Table2131[[#This Row],[WIDTH_OVERLAP]]/Table2131[[#This Row],[WIDTH_ORIG]] +Table2131[[#This Row],[WIDTH_OVERLAP]]/Table2131[[#This Row],[WIDTH_NEW]])</f>
        <v>#VALUE!</v>
      </c>
      <c r="V13" t="e">
        <f>0.5*(Table2131[[#This Row],[WIDTH_OVERLAP]]/Table2131[[#This Row],[WIDTH_ORIG]] +Table2131[[#This Row],[WIDTH_OVERLAP]]/Table2131[[#This Row],[WIDTH_NEW]])</f>
        <v>#VALUE!</v>
      </c>
    </row>
    <row r="14" spans="1:22" hidden="1" x14ac:dyDescent="0.2">
      <c r="A14" t="s">
        <v>12</v>
      </c>
      <c r="B14" t="s">
        <v>13</v>
      </c>
      <c r="C14" s="3" t="s">
        <v>34</v>
      </c>
      <c r="D14" t="s">
        <v>15</v>
      </c>
      <c r="E14">
        <v>5.8749999999999973</v>
      </c>
      <c r="F14" t="s">
        <v>35</v>
      </c>
      <c r="G14" s="1">
        <v>5.5918436238818554</v>
      </c>
      <c r="H14" s="1">
        <v>6.1581563761181393</v>
      </c>
      <c r="I14">
        <v>41.02824217337524</v>
      </c>
      <c r="J14" s="4">
        <v>5.8749999999999973</v>
      </c>
      <c r="K14">
        <f>Table2131[[#This Row],[VALUE_ORIGINAL]]-Table2131[[#This Row],[ESTIMATE_VALUE]]</f>
        <v>0</v>
      </c>
      <c r="L14" s="1">
        <v>5.5918436238818554</v>
      </c>
      <c r="M14" s="1">
        <v>6.1581563761181393</v>
      </c>
      <c r="N14">
        <f>Table2131[[#This Row],[DIFFENCE_ORIGINAL]]^2</f>
        <v>0</v>
      </c>
      <c r="O1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0.56631275223628386</v>
      </c>
      <c r="P14" t="str">
        <f>IF(OR(G14="NA", H14="NA"), "NA", IF(OR(B14="boot", B14="parametric", B14="independent", B14="cart"), Table2131[[#This Row],[conf.high]]-Table2131[[#This Row],[conf.low]], ""))</f>
        <v/>
      </c>
      <c r="Q14" t="str">
        <f>IF(OR(G14="NA", H14="NA"), "NA", IF(OR(B14="boot", B14="parametric", B14="independent", B14="cart"), Table2131[[#This Row],[conf.high.orig]]-Table2131[[#This Row],[conf.low.orig]], ""))</f>
        <v/>
      </c>
      <c r="R14" t="str">
        <f>IF(OR(B14="boot", B14="independent", B14="parametric", B14="cart"), Table2131[[#This Row],[WIDTH_OVERLAP]]/Table2131[[#This Row],[WIDTH_NEW]], "NA")</f>
        <v>NA</v>
      </c>
      <c r="S14" t="str">
        <f>IF(OR(B14="boot", B14="independent", B14="parametric", B14="cart"), Table2131[[#This Row],[WIDTH_OVERLAP]]/Table2131[[#This Row],[WIDTH_ORIG]], "")</f>
        <v/>
      </c>
      <c r="T14" t="str">
        <f>IF(OR(B14="boot", B14="independent", B14="parametric", B14="cart"), (Table2131[[#This Row],[PERS_NEW]]+Table2131[[#This Row],[PERS_ORIG]]) / 2, "")</f>
        <v/>
      </c>
      <c r="U14" t="e">
        <f>0.5*(Table2131[[#This Row],[WIDTH_OVERLAP]]/Table2131[[#This Row],[WIDTH_ORIG]] +Table2131[[#This Row],[WIDTH_OVERLAP]]/Table2131[[#This Row],[WIDTH_NEW]])</f>
        <v>#VALUE!</v>
      </c>
      <c r="V14" t="e">
        <f>0.5*(Table2131[[#This Row],[WIDTH_OVERLAP]]/Table2131[[#This Row],[WIDTH_ORIG]] +Table2131[[#This Row],[WIDTH_OVERLAP]]/Table2131[[#This Row],[WIDTH_NEW]])</f>
        <v>#VALUE!</v>
      </c>
    </row>
    <row r="15" spans="1:22" hidden="1" x14ac:dyDescent="0.2">
      <c r="A15" t="s">
        <v>12</v>
      </c>
      <c r="B15" t="s">
        <v>13</v>
      </c>
      <c r="C15" s="3" t="s">
        <v>34</v>
      </c>
      <c r="D15" t="s">
        <v>17</v>
      </c>
      <c r="E15">
        <v>0.26936619718309895</v>
      </c>
      <c r="F15" t="s">
        <v>36</v>
      </c>
      <c r="G15" s="1">
        <v>-0.12682477138382642</v>
      </c>
      <c r="H15" s="1">
        <v>0.66555716575002433</v>
      </c>
      <c r="I15">
        <v>1.3444353054722369</v>
      </c>
      <c r="J15" s="4">
        <v>0.26936619718309895</v>
      </c>
      <c r="K15">
        <f>Table2131[[#This Row],[VALUE_ORIGINAL]]-Table2131[[#This Row],[ESTIMATE_VALUE]]</f>
        <v>0</v>
      </c>
      <c r="L15" s="1">
        <v>-0.12682477138382642</v>
      </c>
      <c r="M15" s="1">
        <v>0.66555716575002433</v>
      </c>
      <c r="N15">
        <f>Table2131[[#This Row],[DIFFENCE_ORIGINAL]]^2</f>
        <v>0</v>
      </c>
      <c r="O1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0.79238193713385074</v>
      </c>
      <c r="P15" t="str">
        <f>IF(OR(G15="NA", H15="NA"), "NA", IF(OR(B15="boot", B15="parametric", B15="independent", B15="cart"), Table2131[[#This Row],[conf.high]]-Table2131[[#This Row],[conf.low]], ""))</f>
        <v/>
      </c>
      <c r="Q15" t="str">
        <f>IF(OR(G15="NA", H15="NA"), "NA", IF(OR(B15="boot", B15="parametric", B15="independent", B15="cart"), Table2131[[#This Row],[conf.high.orig]]-Table2131[[#This Row],[conf.low.orig]], ""))</f>
        <v/>
      </c>
      <c r="R15" t="str">
        <f>IF(OR(B15="boot", B15="independent", B15="parametric", B15="cart"), Table2131[[#This Row],[WIDTH_OVERLAP]]/Table2131[[#This Row],[WIDTH_NEW]], "NA")</f>
        <v>NA</v>
      </c>
      <c r="S15" t="str">
        <f>IF(OR(B15="boot", B15="independent", B15="parametric", B15="cart"), Table2131[[#This Row],[WIDTH_OVERLAP]]/Table2131[[#This Row],[WIDTH_ORIG]], "")</f>
        <v/>
      </c>
      <c r="T15" t="str">
        <f>IF(OR(B15="boot", B15="independent", B15="parametric", B15="cart"), (Table2131[[#This Row],[PERS_NEW]]+Table2131[[#This Row],[PERS_ORIG]]) / 2, "")</f>
        <v/>
      </c>
      <c r="U15" t="e">
        <f>0.5*(Table2131[[#This Row],[WIDTH_OVERLAP]]/Table2131[[#This Row],[WIDTH_ORIG]] +Table2131[[#This Row],[WIDTH_OVERLAP]]/Table2131[[#This Row],[WIDTH_NEW]])</f>
        <v>#VALUE!</v>
      </c>
      <c r="V15" t="e">
        <f>0.5*(Table2131[[#This Row],[WIDTH_OVERLAP]]/Table2131[[#This Row],[WIDTH_ORIG]] +Table2131[[#This Row],[WIDTH_OVERLAP]]/Table2131[[#This Row],[WIDTH_NEW]])</f>
        <v>#VALUE!</v>
      </c>
    </row>
    <row r="16" spans="1:22" hidden="1" x14ac:dyDescent="0.2">
      <c r="A16" t="s">
        <v>12</v>
      </c>
      <c r="B16" t="s">
        <v>13</v>
      </c>
      <c r="C16" s="3" t="s">
        <v>37</v>
      </c>
      <c r="D16" t="s">
        <v>15</v>
      </c>
      <c r="E16">
        <v>6.1153846153846105</v>
      </c>
      <c r="F16" t="s">
        <v>38</v>
      </c>
      <c r="G16" s="1">
        <v>5.9012881844904204</v>
      </c>
      <c r="H16" s="1">
        <v>6.3294810462788007</v>
      </c>
      <c r="I16">
        <v>56.41592260545864</v>
      </c>
      <c r="J16" s="4">
        <v>6.1153846153846105</v>
      </c>
      <c r="K16">
        <f>Table2131[[#This Row],[VALUE_ORIGINAL]]-Table2131[[#This Row],[ESTIMATE_VALUE]]</f>
        <v>0</v>
      </c>
      <c r="L16" s="1">
        <v>5.9012881844904204</v>
      </c>
      <c r="M16" s="1">
        <v>6.3294810462788007</v>
      </c>
      <c r="N16">
        <f>Table2131[[#This Row],[DIFFENCE_ORIGINAL]]^2</f>
        <v>0</v>
      </c>
      <c r="O1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0.42819286178838034</v>
      </c>
      <c r="P16" t="str">
        <f>IF(OR(G16="NA", H16="NA"), "NA", IF(OR(B16="boot", B16="parametric", B16="independent", B16="cart"), Table2131[[#This Row],[conf.high]]-Table2131[[#This Row],[conf.low]], ""))</f>
        <v/>
      </c>
      <c r="Q16" t="str">
        <f>IF(OR(G16="NA", H16="NA"), "NA", IF(OR(B16="boot", B16="parametric", B16="independent", B16="cart"), Table2131[[#This Row],[conf.high.orig]]-Table2131[[#This Row],[conf.low.orig]], ""))</f>
        <v/>
      </c>
      <c r="R16" t="str">
        <f>IF(OR(B16="boot", B16="independent", B16="parametric", B16="cart"), Table2131[[#This Row],[WIDTH_OVERLAP]]/Table2131[[#This Row],[WIDTH_NEW]], "NA")</f>
        <v>NA</v>
      </c>
      <c r="S16" t="str">
        <f>IF(OR(B16="boot", B16="independent", B16="parametric", B16="cart"), Table2131[[#This Row],[WIDTH_OVERLAP]]/Table2131[[#This Row],[WIDTH_ORIG]], "")</f>
        <v/>
      </c>
      <c r="T16" t="str">
        <f>IF(OR(B16="boot", B16="independent", B16="parametric", B16="cart"), (Table2131[[#This Row],[PERS_NEW]]+Table2131[[#This Row],[PERS_ORIG]]) / 2, "")</f>
        <v/>
      </c>
      <c r="U16" t="e">
        <f>0.5*(Table2131[[#This Row],[WIDTH_OVERLAP]]/Table2131[[#This Row],[WIDTH_ORIG]] +Table2131[[#This Row],[WIDTH_OVERLAP]]/Table2131[[#This Row],[WIDTH_NEW]])</f>
        <v>#VALUE!</v>
      </c>
      <c r="V16" t="e">
        <f>0.5*(Table2131[[#This Row],[WIDTH_OVERLAP]]/Table2131[[#This Row],[WIDTH_ORIG]] +Table2131[[#This Row],[WIDTH_OVERLAP]]/Table2131[[#This Row],[WIDTH_NEW]])</f>
        <v>#VALUE!</v>
      </c>
    </row>
    <row r="17" spans="1:22" hidden="1" x14ac:dyDescent="0.2">
      <c r="A17" t="s">
        <v>12</v>
      </c>
      <c r="B17" t="s">
        <v>13</v>
      </c>
      <c r="C17" s="3" t="s">
        <v>37</v>
      </c>
      <c r="D17" t="s">
        <v>17</v>
      </c>
      <c r="E17">
        <v>0.11632270168855646</v>
      </c>
      <c r="F17" t="s">
        <v>39</v>
      </c>
      <c r="G17" s="1">
        <v>-0.18274016541672461</v>
      </c>
      <c r="H17" s="1">
        <v>0.41538556879383753</v>
      </c>
      <c r="I17">
        <v>0.76822658795898024</v>
      </c>
      <c r="J17" s="4">
        <v>0.11632270168855646</v>
      </c>
      <c r="K17">
        <f>Table2131[[#This Row],[VALUE_ORIGINAL]]-Table2131[[#This Row],[ESTIMATE_VALUE]]</f>
        <v>0</v>
      </c>
      <c r="L17" s="1">
        <v>-0.18274016541672461</v>
      </c>
      <c r="M17" s="1">
        <v>0.41538556879383753</v>
      </c>
      <c r="N17">
        <f>Table2131[[#This Row],[DIFFENCE_ORIGINAL]]^2</f>
        <v>0</v>
      </c>
      <c r="O1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0.59812573421056214</v>
      </c>
      <c r="P17" t="str">
        <f>IF(OR(G17="NA", H17="NA"), "NA", IF(OR(B17="boot", B17="parametric", B17="independent", B17="cart"), Table2131[[#This Row],[conf.high]]-Table2131[[#This Row],[conf.low]], ""))</f>
        <v/>
      </c>
      <c r="Q17" t="str">
        <f>IF(OR(G17="NA", H17="NA"), "NA", IF(OR(B17="boot", B17="parametric", B17="independent", B17="cart"), Table2131[[#This Row],[conf.high.orig]]-Table2131[[#This Row],[conf.low.orig]], ""))</f>
        <v/>
      </c>
      <c r="R17" t="str">
        <f>IF(OR(B17="boot", B17="independent", B17="parametric", B17="cart"), Table2131[[#This Row],[WIDTH_OVERLAP]]/Table2131[[#This Row],[WIDTH_NEW]], "NA")</f>
        <v>NA</v>
      </c>
      <c r="S17" t="str">
        <f>IF(OR(B17="boot", B17="independent", B17="parametric", B17="cart"), Table2131[[#This Row],[WIDTH_OVERLAP]]/Table2131[[#This Row],[WIDTH_ORIG]], "")</f>
        <v/>
      </c>
      <c r="T17" t="str">
        <f>IF(OR(B17="boot", B17="independent", B17="parametric", B17="cart"), (Table2131[[#This Row],[PERS_NEW]]+Table2131[[#This Row],[PERS_ORIG]]) / 2, "")</f>
        <v/>
      </c>
      <c r="U17" t="e">
        <f>0.5*(Table2131[[#This Row],[WIDTH_OVERLAP]]/Table2131[[#This Row],[WIDTH_ORIG]] +Table2131[[#This Row],[WIDTH_OVERLAP]]/Table2131[[#This Row],[WIDTH_NEW]])</f>
        <v>#VALUE!</v>
      </c>
      <c r="V17" t="e">
        <f>0.5*(Table2131[[#This Row],[WIDTH_OVERLAP]]/Table2131[[#This Row],[WIDTH_ORIG]] +Table2131[[#This Row],[WIDTH_OVERLAP]]/Table2131[[#This Row],[WIDTH_NEW]])</f>
        <v>#VALUE!</v>
      </c>
    </row>
    <row r="18" spans="1:22" hidden="1" x14ac:dyDescent="0.2">
      <c r="A18" t="s">
        <v>12</v>
      </c>
      <c r="B18" t="s">
        <v>13</v>
      </c>
      <c r="C18" s="3" t="s">
        <v>40</v>
      </c>
      <c r="D18" t="s">
        <v>15</v>
      </c>
      <c r="E18">
        <v>4.5735294117647038</v>
      </c>
      <c r="F18" t="s">
        <v>41</v>
      </c>
      <c r="G18" s="1">
        <v>4.2906920267740327</v>
      </c>
      <c r="H18" s="1">
        <v>4.856366796755375</v>
      </c>
      <c r="I18">
        <v>31.975404558104032</v>
      </c>
      <c r="J18" s="4">
        <v>4.5735294117647038</v>
      </c>
      <c r="K18">
        <f>Table2131[[#This Row],[VALUE_ORIGINAL]]-Table2131[[#This Row],[ESTIMATE_VALUE]]</f>
        <v>0</v>
      </c>
      <c r="L18" s="1">
        <v>4.2906920267740327</v>
      </c>
      <c r="M18" s="1">
        <v>4.856366796755375</v>
      </c>
      <c r="N18">
        <f>Table2131[[#This Row],[DIFFENCE_ORIGINAL]]^2</f>
        <v>0</v>
      </c>
      <c r="O1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0.56567476998134225</v>
      </c>
      <c r="P18" t="str">
        <f>IF(OR(G18="NA", H18="NA"), "NA", IF(OR(B18="boot", B18="parametric", B18="independent", B18="cart"), Table2131[[#This Row],[conf.high]]-Table2131[[#This Row],[conf.low]], ""))</f>
        <v/>
      </c>
      <c r="Q18" t="str">
        <f>IF(OR(G18="NA", H18="NA"), "NA", IF(OR(B18="boot", B18="parametric", B18="independent", B18="cart"), Table2131[[#This Row],[conf.high.orig]]-Table2131[[#This Row],[conf.low.orig]], ""))</f>
        <v/>
      </c>
      <c r="R18" t="str">
        <f>IF(OR(B18="boot", B18="independent", B18="parametric", B18="cart"), Table2131[[#This Row],[WIDTH_OVERLAP]]/Table2131[[#This Row],[WIDTH_NEW]], "NA")</f>
        <v>NA</v>
      </c>
      <c r="S18" t="str">
        <f>IF(OR(B18="boot", B18="independent", B18="parametric", B18="cart"), Table2131[[#This Row],[WIDTH_OVERLAP]]/Table2131[[#This Row],[WIDTH_ORIG]], "")</f>
        <v/>
      </c>
      <c r="T18" t="str">
        <f>IF(OR(B18="boot", B18="independent", B18="parametric", B18="cart"), (Table2131[[#This Row],[PERS_NEW]]+Table2131[[#This Row],[PERS_ORIG]]) / 2, "")</f>
        <v/>
      </c>
      <c r="U18" t="e">
        <f>0.5*(Table2131[[#This Row],[WIDTH_OVERLAP]]/Table2131[[#This Row],[WIDTH_ORIG]] +Table2131[[#This Row],[WIDTH_OVERLAP]]/Table2131[[#This Row],[WIDTH_NEW]])</f>
        <v>#VALUE!</v>
      </c>
      <c r="V18" t="e">
        <f>0.5*(Table2131[[#This Row],[WIDTH_OVERLAP]]/Table2131[[#This Row],[WIDTH_ORIG]] +Table2131[[#This Row],[WIDTH_OVERLAP]]/Table2131[[#This Row],[WIDTH_NEW]])</f>
        <v>#VALUE!</v>
      </c>
    </row>
    <row r="19" spans="1:22" hidden="1" x14ac:dyDescent="0.2">
      <c r="A19" t="s">
        <v>12</v>
      </c>
      <c r="B19" t="s">
        <v>13</v>
      </c>
      <c r="C19" s="3" t="s">
        <v>40</v>
      </c>
      <c r="D19" t="s">
        <v>17</v>
      </c>
      <c r="E19">
        <v>0.28210439105219581</v>
      </c>
      <c r="F19" t="s">
        <v>42</v>
      </c>
      <c r="G19" s="1">
        <v>-0.11364024674340922</v>
      </c>
      <c r="H19" s="1">
        <v>0.67784902884780085</v>
      </c>
      <c r="I19">
        <v>1.4096009767892692</v>
      </c>
      <c r="J19" s="4">
        <v>0.28210439105219581</v>
      </c>
      <c r="K19">
        <f>Table2131[[#This Row],[VALUE_ORIGINAL]]-Table2131[[#This Row],[ESTIMATE_VALUE]]</f>
        <v>0</v>
      </c>
      <c r="L19" s="1">
        <v>-0.11364024674340922</v>
      </c>
      <c r="M19" s="1">
        <v>0.67784902884780085</v>
      </c>
      <c r="N19">
        <f>Table2131[[#This Row],[DIFFENCE_ORIGINAL]]^2</f>
        <v>0</v>
      </c>
      <c r="O1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0.79148927559121007</v>
      </c>
      <c r="P19" t="str">
        <f>IF(OR(G19="NA", H19="NA"), "NA", IF(OR(B19="boot", B19="parametric", B19="independent", B19="cart"), Table2131[[#This Row],[conf.high]]-Table2131[[#This Row],[conf.low]], ""))</f>
        <v/>
      </c>
      <c r="Q19" t="str">
        <f>IF(OR(G19="NA", H19="NA"), "NA", IF(OR(B19="boot", B19="parametric", B19="independent", B19="cart"), Table2131[[#This Row],[conf.high.orig]]-Table2131[[#This Row],[conf.low.orig]], ""))</f>
        <v/>
      </c>
      <c r="R19" t="str">
        <f>IF(OR(B19="boot", B19="independent", B19="parametric", B19="cart"), Table2131[[#This Row],[WIDTH_OVERLAP]]/Table2131[[#This Row],[WIDTH_NEW]], "NA")</f>
        <v>NA</v>
      </c>
      <c r="S19" t="str">
        <f>IF(OR(B19="boot", B19="independent", B19="parametric", B19="cart"), Table2131[[#This Row],[WIDTH_OVERLAP]]/Table2131[[#This Row],[WIDTH_ORIG]], "")</f>
        <v/>
      </c>
      <c r="T19" t="str">
        <f>IF(OR(B19="boot", B19="independent", B19="parametric", B19="cart"), (Table2131[[#This Row],[PERS_NEW]]+Table2131[[#This Row],[PERS_ORIG]]) / 2, "")</f>
        <v/>
      </c>
      <c r="U19" t="e">
        <f>0.5*(Table2131[[#This Row],[WIDTH_OVERLAP]]/Table2131[[#This Row],[WIDTH_ORIG]] +Table2131[[#This Row],[WIDTH_OVERLAP]]/Table2131[[#This Row],[WIDTH_NEW]])</f>
        <v>#VALUE!</v>
      </c>
      <c r="V19" t="e">
        <f>0.5*(Table2131[[#This Row],[WIDTH_OVERLAP]]/Table2131[[#This Row],[WIDTH_ORIG]] +Table2131[[#This Row],[WIDTH_OVERLAP]]/Table2131[[#This Row],[WIDTH_NEW]])</f>
        <v>#VALUE!</v>
      </c>
    </row>
    <row r="20" spans="1:22" hidden="1" x14ac:dyDescent="0.2">
      <c r="A20" t="s">
        <v>12</v>
      </c>
      <c r="B20" t="s">
        <v>13</v>
      </c>
      <c r="C20" s="3" t="s">
        <v>43</v>
      </c>
      <c r="D20" t="s">
        <v>15</v>
      </c>
      <c r="E20">
        <v>4.6346153846153904</v>
      </c>
      <c r="F20" t="s">
        <v>44</v>
      </c>
      <c r="G20" s="1">
        <v>4.3757325183274887</v>
      </c>
      <c r="H20" s="1">
        <v>4.893498250903292</v>
      </c>
      <c r="I20">
        <v>35.358817821660843</v>
      </c>
      <c r="J20" s="4">
        <v>4.6346153846153904</v>
      </c>
      <c r="K20">
        <f>Table2131[[#This Row],[VALUE_ORIGINAL]]-Table2131[[#This Row],[ESTIMATE_VALUE]]</f>
        <v>0</v>
      </c>
      <c r="L20" s="1">
        <v>4.3757325183274887</v>
      </c>
      <c r="M20" s="1">
        <v>4.893498250903292</v>
      </c>
      <c r="N20">
        <f>Table2131[[#This Row],[DIFFENCE_ORIGINAL]]^2</f>
        <v>0</v>
      </c>
      <c r="O2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0.51776573257580338</v>
      </c>
      <c r="P20" t="str">
        <f>IF(OR(G20="NA", H20="NA"), "NA", IF(OR(B20="boot", B20="parametric", B20="independent", B20="cart"), Table2131[[#This Row],[conf.high]]-Table2131[[#This Row],[conf.low]], ""))</f>
        <v/>
      </c>
      <c r="Q20" t="str">
        <f>IF(OR(G20="NA", H20="NA"), "NA", IF(OR(B20="boot", B20="parametric", B20="independent", B20="cart"), Table2131[[#This Row],[conf.high.orig]]-Table2131[[#This Row],[conf.low.orig]], ""))</f>
        <v/>
      </c>
      <c r="R20" t="str">
        <f>IF(OR(B20="boot", B20="independent", B20="parametric", B20="cart"), Table2131[[#This Row],[WIDTH_OVERLAP]]/Table2131[[#This Row],[WIDTH_NEW]], "NA")</f>
        <v>NA</v>
      </c>
      <c r="S20" t="str">
        <f>IF(OR(B20="boot", B20="independent", B20="parametric", B20="cart"), Table2131[[#This Row],[WIDTH_OVERLAP]]/Table2131[[#This Row],[WIDTH_ORIG]], "")</f>
        <v/>
      </c>
      <c r="T20" t="str">
        <f>IF(OR(B20="boot", B20="independent", B20="parametric", B20="cart"), (Table2131[[#This Row],[PERS_NEW]]+Table2131[[#This Row],[PERS_ORIG]]) / 2, "")</f>
        <v/>
      </c>
      <c r="U20" t="e">
        <f>0.5*(Table2131[[#This Row],[WIDTH_OVERLAP]]/Table2131[[#This Row],[WIDTH_ORIG]] +Table2131[[#This Row],[WIDTH_OVERLAP]]/Table2131[[#This Row],[WIDTH_NEW]])</f>
        <v>#VALUE!</v>
      </c>
      <c r="V20" t="e">
        <f>0.5*(Table2131[[#This Row],[WIDTH_OVERLAP]]/Table2131[[#This Row],[WIDTH_ORIG]] +Table2131[[#This Row],[WIDTH_OVERLAP]]/Table2131[[#This Row],[WIDTH_NEW]])</f>
        <v>#VALUE!</v>
      </c>
    </row>
    <row r="21" spans="1:22" hidden="1" x14ac:dyDescent="0.2">
      <c r="A21" t="s">
        <v>12</v>
      </c>
      <c r="B21" t="s">
        <v>13</v>
      </c>
      <c r="C21" s="3" t="s">
        <v>43</v>
      </c>
      <c r="D21" t="s">
        <v>17</v>
      </c>
      <c r="E21">
        <v>0.25257973733583466</v>
      </c>
      <c r="F21" t="s">
        <v>45</v>
      </c>
      <c r="G21" s="1">
        <v>-0.10904353640643677</v>
      </c>
      <c r="H21" s="1">
        <v>0.61420301107810604</v>
      </c>
      <c r="I21">
        <v>1.3795246964531642</v>
      </c>
      <c r="J21" s="4">
        <v>0.25257973733583466</v>
      </c>
      <c r="K21">
        <f>Table2131[[#This Row],[VALUE_ORIGINAL]]-Table2131[[#This Row],[ESTIMATE_VALUE]]</f>
        <v>0</v>
      </c>
      <c r="L21" s="1">
        <v>-0.10904353640643677</v>
      </c>
      <c r="M21" s="1">
        <v>0.61420301107810604</v>
      </c>
      <c r="N21">
        <f>Table2131[[#This Row],[DIFFENCE_ORIGINAL]]^2</f>
        <v>0</v>
      </c>
      <c r="O2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0.72324654748454287</v>
      </c>
      <c r="P21" t="str">
        <f>IF(OR(G21="NA", H21="NA"), "NA", IF(OR(B21="boot", B21="parametric", B21="independent", B21="cart"), Table2131[[#This Row],[conf.high]]-Table2131[[#This Row],[conf.low]], ""))</f>
        <v/>
      </c>
      <c r="Q21" t="str">
        <f>IF(OR(G21="NA", H21="NA"), "NA", IF(OR(B21="boot", B21="parametric", B21="independent", B21="cart"), Table2131[[#This Row],[conf.high.orig]]-Table2131[[#This Row],[conf.low.orig]], ""))</f>
        <v/>
      </c>
      <c r="R21" t="str">
        <f>IF(OR(B21="boot", B21="independent", B21="parametric", B21="cart"), Table2131[[#This Row],[WIDTH_OVERLAP]]/Table2131[[#This Row],[WIDTH_NEW]], "NA")</f>
        <v>NA</v>
      </c>
      <c r="S21" t="str">
        <f>IF(OR(B21="boot", B21="independent", B21="parametric", B21="cart"), Table2131[[#This Row],[WIDTH_OVERLAP]]/Table2131[[#This Row],[WIDTH_ORIG]], "")</f>
        <v/>
      </c>
      <c r="T21" t="str">
        <f>IF(OR(B21="boot", B21="independent", B21="parametric", B21="cart"), (Table2131[[#This Row],[PERS_NEW]]+Table2131[[#This Row],[PERS_ORIG]]) / 2, "")</f>
        <v/>
      </c>
      <c r="U21" t="e">
        <f>0.5*(Table2131[[#This Row],[WIDTH_OVERLAP]]/Table2131[[#This Row],[WIDTH_ORIG]] +Table2131[[#This Row],[WIDTH_OVERLAP]]/Table2131[[#This Row],[WIDTH_NEW]])</f>
        <v>#VALUE!</v>
      </c>
      <c r="V21" t="e">
        <f>0.5*(Table2131[[#This Row],[WIDTH_OVERLAP]]/Table2131[[#This Row],[WIDTH_ORIG]] +Table2131[[#This Row],[WIDTH_OVERLAP]]/Table2131[[#This Row],[WIDTH_NEW]])</f>
        <v>#VALUE!</v>
      </c>
    </row>
    <row r="22" spans="1:22" hidden="1" x14ac:dyDescent="0.2">
      <c r="A22" t="s">
        <v>12</v>
      </c>
      <c r="B22" t="s">
        <v>13</v>
      </c>
      <c r="C22" s="3" t="s">
        <v>46</v>
      </c>
      <c r="D22" t="s">
        <v>47</v>
      </c>
      <c r="E22">
        <v>-3.6369047619047734</v>
      </c>
      <c r="F22" t="s">
        <v>47</v>
      </c>
      <c r="G22" s="1">
        <v>-6.9972917004577493</v>
      </c>
      <c r="H22" s="1">
        <v>-0.27651782335179864</v>
      </c>
      <c r="I22">
        <v>-2.1372004679688721</v>
      </c>
      <c r="J22" s="4">
        <v>-3.6369047619047734</v>
      </c>
      <c r="K22">
        <f>Table2131[[#This Row],[VALUE_ORIGINAL]]-Table2131[[#This Row],[ESTIMATE_VALUE]]</f>
        <v>0</v>
      </c>
      <c r="L22" s="1">
        <v>-6.9972917004577493</v>
      </c>
      <c r="M22" s="1">
        <v>-0.27651782335179864</v>
      </c>
      <c r="N22">
        <f>Table2131[[#This Row],[DIFFENCE_ORIGINAL]]^2</f>
        <v>0</v>
      </c>
      <c r="O2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6.7207738771059509</v>
      </c>
      <c r="P22" t="str">
        <f>IF(OR(G22="NA", H22="NA"), "NA", IF(OR(B22="boot", B22="parametric", B22="independent", B22="cart"), Table2131[[#This Row],[conf.high]]-Table2131[[#This Row],[conf.low]], ""))</f>
        <v/>
      </c>
      <c r="Q22" t="str">
        <f>IF(OR(G22="NA", H22="NA"), "NA", IF(OR(B22="boot", B22="parametric", B22="independent", B22="cart"), Table2131[[#This Row],[conf.high.orig]]-Table2131[[#This Row],[conf.low.orig]], ""))</f>
        <v/>
      </c>
      <c r="R22" t="str">
        <f>IF(OR(B22="boot", B22="independent", B22="parametric", B22="cart"), Table2131[[#This Row],[WIDTH_OVERLAP]]/Table2131[[#This Row],[WIDTH_NEW]], "NA")</f>
        <v>NA</v>
      </c>
      <c r="S22" t="str">
        <f>IF(OR(B22="boot", B22="independent", B22="parametric", B22="cart"), Table2131[[#This Row],[WIDTH_OVERLAP]]/Table2131[[#This Row],[WIDTH_ORIG]], "")</f>
        <v/>
      </c>
      <c r="T22" t="str">
        <f>IF(OR(B22="boot", B22="independent", B22="parametric", B22="cart"), (Table2131[[#This Row],[PERS_NEW]]+Table2131[[#This Row],[PERS_ORIG]]) / 2, "")</f>
        <v/>
      </c>
      <c r="U22" t="e">
        <f>0.5*(Table2131[[#This Row],[WIDTH_OVERLAP]]/Table2131[[#This Row],[WIDTH_ORIG]] +Table2131[[#This Row],[WIDTH_OVERLAP]]/Table2131[[#This Row],[WIDTH_NEW]])</f>
        <v>#VALUE!</v>
      </c>
      <c r="V22" t="e">
        <f>0.5*(Table2131[[#This Row],[WIDTH_OVERLAP]]/Table2131[[#This Row],[WIDTH_ORIG]] +Table2131[[#This Row],[WIDTH_OVERLAP]]/Table2131[[#This Row],[WIDTH_NEW]])</f>
        <v>#VALUE!</v>
      </c>
    </row>
    <row r="23" spans="1:22" hidden="1" x14ac:dyDescent="0.2">
      <c r="A23" t="s">
        <v>12</v>
      </c>
      <c r="B23" t="s">
        <v>13</v>
      </c>
      <c r="C23" s="3" t="s">
        <v>48</v>
      </c>
      <c r="D23" t="s">
        <v>47</v>
      </c>
      <c r="E23">
        <v>-2.9445812807881708</v>
      </c>
      <c r="F23" t="s">
        <v>47</v>
      </c>
      <c r="G23" s="1">
        <v>-6.4437661044203365</v>
      </c>
      <c r="H23" s="1">
        <v>0.55460354284399438</v>
      </c>
      <c r="I23">
        <v>-1.6613137908288274</v>
      </c>
      <c r="J23" s="4">
        <v>-2.9445812807881708</v>
      </c>
      <c r="K23">
        <f>Table2131[[#This Row],[VALUE_ORIGINAL]]-Table2131[[#This Row],[ESTIMATE_VALUE]]</f>
        <v>0</v>
      </c>
      <c r="L23" s="1">
        <v>-6.4437661044203365</v>
      </c>
      <c r="M23" s="1">
        <v>0.55460354284399438</v>
      </c>
      <c r="N23">
        <f>Table2131[[#This Row],[DIFFENCE_ORIGINAL]]^2</f>
        <v>0</v>
      </c>
      <c r="O2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6.9983696472643313</v>
      </c>
      <c r="P23" t="str">
        <f>IF(OR(G23="NA", H23="NA"), "NA", IF(OR(B23="boot", B23="parametric", B23="independent", B23="cart"), Table2131[[#This Row],[conf.high]]-Table2131[[#This Row],[conf.low]], ""))</f>
        <v/>
      </c>
      <c r="Q23" t="str">
        <f>IF(OR(G23="NA", H23="NA"), "NA", IF(OR(B23="boot", B23="parametric", B23="independent", B23="cart"), Table2131[[#This Row],[conf.high.orig]]-Table2131[[#This Row],[conf.low.orig]], ""))</f>
        <v/>
      </c>
      <c r="R23" t="str">
        <f>IF(OR(B23="boot", B23="independent", B23="parametric", B23="cart"), Table2131[[#This Row],[WIDTH_OVERLAP]]/Table2131[[#This Row],[WIDTH_NEW]], "NA")</f>
        <v>NA</v>
      </c>
      <c r="S23" t="str">
        <f>IF(OR(B23="boot", B23="independent", B23="parametric", B23="cart"), Table2131[[#This Row],[WIDTH_OVERLAP]]/Table2131[[#This Row],[WIDTH_ORIG]], "")</f>
        <v/>
      </c>
      <c r="T23" t="str">
        <f>IF(OR(B23="boot", B23="independent", B23="parametric", B23="cart"), (Table2131[[#This Row],[PERS_NEW]]+Table2131[[#This Row],[PERS_ORIG]]) / 2, "")</f>
        <v/>
      </c>
      <c r="U23" t="e">
        <f>0.5*(Table2131[[#This Row],[WIDTH_OVERLAP]]/Table2131[[#This Row],[WIDTH_ORIG]] +Table2131[[#This Row],[WIDTH_OVERLAP]]/Table2131[[#This Row],[WIDTH_NEW]])</f>
        <v>#VALUE!</v>
      </c>
      <c r="V23" t="e">
        <f>0.5*(Table2131[[#This Row],[WIDTH_OVERLAP]]/Table2131[[#This Row],[WIDTH_ORIG]] +Table2131[[#This Row],[WIDTH_OVERLAP]]/Table2131[[#This Row],[WIDTH_NEW]])</f>
        <v>#VALUE!</v>
      </c>
    </row>
    <row r="24" spans="1:22" hidden="1" x14ac:dyDescent="0.2">
      <c r="A24" t="s">
        <v>12</v>
      </c>
      <c r="B24" t="s">
        <v>13</v>
      </c>
      <c r="C24" s="3" t="s">
        <v>49</v>
      </c>
      <c r="D24" t="s">
        <v>47</v>
      </c>
      <c r="E24">
        <v>-5.250821018062382</v>
      </c>
      <c r="F24" t="s">
        <v>47</v>
      </c>
      <c r="G24" s="1">
        <v>-9.6320551924209603</v>
      </c>
      <c r="H24" s="1">
        <v>-0.86958684370380335</v>
      </c>
      <c r="I24">
        <v>-2.3683506382663304</v>
      </c>
      <c r="J24" s="4">
        <v>-5.250821018062382</v>
      </c>
      <c r="K24">
        <f>Table2131[[#This Row],[VALUE_ORIGINAL]]-Table2131[[#This Row],[ESTIMATE_VALUE]]</f>
        <v>0</v>
      </c>
      <c r="L24" s="1">
        <v>-9.6320551924209603</v>
      </c>
      <c r="M24" s="1">
        <v>-0.86958684370380335</v>
      </c>
      <c r="N24">
        <f>Table2131[[#This Row],[DIFFENCE_ORIGINAL]]^2</f>
        <v>0</v>
      </c>
      <c r="O2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8.7624683487171566</v>
      </c>
      <c r="P24" t="str">
        <f>IF(OR(G24="NA", H24="NA"), "NA", IF(OR(B24="boot", B24="parametric", B24="independent", B24="cart"), Table2131[[#This Row],[conf.high]]-Table2131[[#This Row],[conf.low]], ""))</f>
        <v/>
      </c>
      <c r="Q24" t="str">
        <f>IF(OR(G24="NA", H24="NA"), "NA", IF(OR(B24="boot", B24="parametric", B24="independent", B24="cart"), Table2131[[#This Row],[conf.high.orig]]-Table2131[[#This Row],[conf.low.orig]], ""))</f>
        <v/>
      </c>
      <c r="R24" t="str">
        <f>IF(OR(B24="boot", B24="independent", B24="parametric", B24="cart"), Table2131[[#This Row],[WIDTH_OVERLAP]]/Table2131[[#This Row],[WIDTH_NEW]], "NA")</f>
        <v>NA</v>
      </c>
      <c r="S24" t="str">
        <f>IF(OR(B24="boot", B24="independent", B24="parametric", B24="cart"), Table2131[[#This Row],[WIDTH_OVERLAP]]/Table2131[[#This Row],[WIDTH_ORIG]], "")</f>
        <v/>
      </c>
      <c r="T24" t="str">
        <f>IF(OR(B24="boot", B24="independent", B24="parametric", B24="cart"), (Table2131[[#This Row],[PERS_NEW]]+Table2131[[#This Row],[PERS_ORIG]]) / 2, "")</f>
        <v/>
      </c>
      <c r="U24" t="e">
        <f>0.5*(Table2131[[#This Row],[WIDTH_OVERLAP]]/Table2131[[#This Row],[WIDTH_ORIG]] +Table2131[[#This Row],[WIDTH_OVERLAP]]/Table2131[[#This Row],[WIDTH_NEW]])</f>
        <v>#VALUE!</v>
      </c>
      <c r="V24" t="e">
        <f>0.5*(Table2131[[#This Row],[WIDTH_OVERLAP]]/Table2131[[#This Row],[WIDTH_ORIG]] +Table2131[[#This Row],[WIDTH_OVERLAP]]/Table2131[[#This Row],[WIDTH_NEW]])</f>
        <v>#VALUE!</v>
      </c>
    </row>
    <row r="25" spans="1:22" hidden="1" x14ac:dyDescent="0.2">
      <c r="A25" t="s">
        <v>12</v>
      </c>
      <c r="B25" t="s">
        <v>50</v>
      </c>
      <c r="C25" s="3" t="s">
        <v>14</v>
      </c>
      <c r="D25" t="s">
        <v>15</v>
      </c>
      <c r="E25">
        <v>3.7994057971014508</v>
      </c>
      <c r="F25" t="s">
        <v>51</v>
      </c>
      <c r="G25" s="1">
        <v>3.6966269062391373</v>
      </c>
      <c r="H25" s="1">
        <v>3.9021846879637598</v>
      </c>
      <c r="I25">
        <v>73.113871806610177</v>
      </c>
      <c r="J25" s="4">
        <v>3.7972575757575764</v>
      </c>
      <c r="K25">
        <f>Table2131[[#This Row],[VALUE_ORIGINAL]]-Table2131[[#This Row],[ESTIMATE_VALUE]]</f>
        <v>-2.1482213438743791E-3</v>
      </c>
      <c r="L25" s="1">
        <v>3.7102224178651242</v>
      </c>
      <c r="M25" s="1">
        <v>3.8842927336500286</v>
      </c>
      <c r="N25">
        <f>Table2131[[#This Row],[DIFFENCE_ORIGINAL]]^2</f>
        <v>4.6148549422774438E-6</v>
      </c>
      <c r="O2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0.17407031578490439</v>
      </c>
      <c r="P25">
        <f>IF(OR(G25="NA", H25="NA"), "NA", IF(OR(B25="boot", B25="parametric", B25="independent", B25="cart"), Table2131[[#This Row],[conf.high]]-Table2131[[#This Row],[conf.low]], ""))</f>
        <v>0.20555778172462258</v>
      </c>
      <c r="Q25">
        <f>IF(OR(G25="NA", H25="NA"), "NA", IF(OR(B25="boot", B25="parametric", B25="independent", B25="cart"), Table2131[[#This Row],[conf.high.orig]]-Table2131[[#This Row],[conf.low.orig]], ""))</f>
        <v>0.17407031578490439</v>
      </c>
      <c r="R25">
        <f>IF(OR(B25="boot", B25="independent", B25="parametric", B25="cart"), Table2131[[#This Row],[WIDTH_OVERLAP]]/Table2131[[#This Row],[WIDTH_NEW]], "NA")</f>
        <v>0.84681939221400693</v>
      </c>
      <c r="S25">
        <f>IF(OR(B25="boot", B25="independent", B25="parametric", B25="cart"), Table2131[[#This Row],[WIDTH_OVERLAP]]/Table2131[[#This Row],[WIDTH_ORIG]], "")</f>
        <v>1</v>
      </c>
      <c r="T25">
        <f>IF(OR(B25="boot", B25="independent", B25="parametric", B25="cart"), (Table2131[[#This Row],[PERS_NEW]]+Table2131[[#This Row],[PERS_ORIG]]) / 2, "")</f>
        <v>0.92340969610700352</v>
      </c>
      <c r="U25">
        <f>0.5*(Table2131[[#This Row],[WIDTH_OVERLAP]]/Table2131[[#This Row],[WIDTH_ORIG]] +Table2131[[#This Row],[WIDTH_OVERLAP]]/Table2131[[#This Row],[WIDTH_NEW]])</f>
        <v>0.92340969610700352</v>
      </c>
      <c r="V25">
        <f>0.5*(Table2131[[#This Row],[WIDTH_OVERLAP]]/Table2131[[#This Row],[WIDTH_ORIG]] +Table2131[[#This Row],[WIDTH_OVERLAP]]/Table2131[[#This Row],[WIDTH_NEW]])</f>
        <v>0.92340969610700352</v>
      </c>
    </row>
    <row r="26" spans="1:22" hidden="1" x14ac:dyDescent="0.2">
      <c r="A26" t="s">
        <v>12</v>
      </c>
      <c r="B26" t="s">
        <v>50</v>
      </c>
      <c r="C26" s="3" t="s">
        <v>14</v>
      </c>
      <c r="D26" t="s">
        <v>17</v>
      </c>
      <c r="E26">
        <v>-1.2823707549211119E-2</v>
      </c>
      <c r="F26" t="s">
        <v>52</v>
      </c>
      <c r="G26" s="1">
        <v>-0.15925570263269517</v>
      </c>
      <c r="H26" s="1">
        <v>0.13360828753427295</v>
      </c>
      <c r="I26">
        <v>-0.17320708558635636</v>
      </c>
      <c r="J26" s="4">
        <v>4.8376623376624331E-3</v>
      </c>
      <c r="K26">
        <f>Table2131[[#This Row],[VALUE_ORIGINAL]]-Table2131[[#This Row],[ESTIMATE_VALUE]]</f>
        <v>1.7661369886873553E-2</v>
      </c>
      <c r="L26" s="1">
        <v>-0.11970533167351961</v>
      </c>
      <c r="M26" s="1">
        <v>0.12938065634884449</v>
      </c>
      <c r="N26">
        <f>Table2131[[#This Row],[DIFFENCE_ORIGINAL]]^2</f>
        <v>3.1192398628096394E-4</v>
      </c>
      <c r="O2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0.24908598802236409</v>
      </c>
      <c r="P26">
        <f>IF(OR(G26="NA", H26="NA"), "NA", IF(OR(B26="boot", B26="parametric", B26="independent", B26="cart"), Table2131[[#This Row],[conf.high]]-Table2131[[#This Row],[conf.low]], ""))</f>
        <v>0.29286399016696812</v>
      </c>
      <c r="Q26">
        <f>IF(OR(G26="NA", H26="NA"), "NA", IF(OR(B26="boot", B26="parametric", B26="independent", B26="cart"), Table2131[[#This Row],[conf.high.orig]]-Table2131[[#This Row],[conf.low.orig]], ""))</f>
        <v>0.24908598802236409</v>
      </c>
      <c r="R26">
        <f>IF(OR(B26="boot", B26="independent", B26="parametric", B26="cart"), Table2131[[#This Row],[WIDTH_OVERLAP]]/Table2131[[#This Row],[WIDTH_NEW]], "NA")</f>
        <v>0.85051763407428393</v>
      </c>
      <c r="S26">
        <f>IF(OR(B26="boot", B26="independent", B26="parametric", B26="cart"), Table2131[[#This Row],[WIDTH_OVERLAP]]/Table2131[[#This Row],[WIDTH_ORIG]], "")</f>
        <v>1</v>
      </c>
      <c r="T26">
        <f>IF(OR(B26="boot", B26="independent", B26="parametric", B26="cart"), (Table2131[[#This Row],[PERS_NEW]]+Table2131[[#This Row],[PERS_ORIG]]) / 2, "")</f>
        <v>0.92525881703714197</v>
      </c>
      <c r="U26">
        <f>0.5*(Table2131[[#This Row],[WIDTH_OVERLAP]]/Table2131[[#This Row],[WIDTH_ORIG]] +Table2131[[#This Row],[WIDTH_OVERLAP]]/Table2131[[#This Row],[WIDTH_NEW]])</f>
        <v>0.92525881703714197</v>
      </c>
      <c r="V26">
        <f>0.5*(Table2131[[#This Row],[WIDTH_OVERLAP]]/Table2131[[#This Row],[WIDTH_ORIG]] +Table2131[[#This Row],[WIDTH_OVERLAP]]/Table2131[[#This Row],[WIDTH_NEW]])</f>
        <v>0.92525881703714197</v>
      </c>
    </row>
    <row r="27" spans="1:22" hidden="1" x14ac:dyDescent="0.2">
      <c r="A27" t="s">
        <v>12</v>
      </c>
      <c r="B27" t="s">
        <v>50</v>
      </c>
      <c r="C27" s="3" t="s">
        <v>19</v>
      </c>
      <c r="D27" t="s">
        <v>15</v>
      </c>
      <c r="E27">
        <v>3.0128888888888881</v>
      </c>
      <c r="F27" t="s">
        <v>53</v>
      </c>
      <c r="G27" s="1">
        <v>2.8993869618182897</v>
      </c>
      <c r="H27" s="1">
        <v>3.1263908159594864</v>
      </c>
      <c r="I27">
        <v>52.431052374869779</v>
      </c>
      <c r="J27" s="4">
        <v>3.0815999999999995</v>
      </c>
      <c r="K27">
        <f>Table2131[[#This Row],[VALUE_ORIGINAL]]-Table2131[[#This Row],[ESTIMATE_VALUE]]</f>
        <v>6.8711111111111389E-2</v>
      </c>
      <c r="L27" s="1">
        <v>2.9685734723191493</v>
      </c>
      <c r="M27" s="1">
        <v>3.1946265276808496</v>
      </c>
      <c r="N27">
        <f>Table2131[[#This Row],[DIFFENCE_ORIGINAL]]^2</f>
        <v>4.7212167901234947E-3</v>
      </c>
      <c r="O2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0.15781734364033717</v>
      </c>
      <c r="P27">
        <f>IF(OR(G27="NA", H27="NA"), "NA", IF(OR(B27="boot", B27="parametric", B27="independent", B27="cart"), Table2131[[#This Row],[conf.high]]-Table2131[[#This Row],[conf.low]], ""))</f>
        <v>0.22700385414119673</v>
      </c>
      <c r="Q27">
        <f>IF(OR(G27="NA", H27="NA"), "NA", IF(OR(B27="boot", B27="parametric", B27="independent", B27="cart"), Table2131[[#This Row],[conf.high.orig]]-Table2131[[#This Row],[conf.low.orig]], ""))</f>
        <v>0.22605305536170039</v>
      </c>
      <c r="R27">
        <f>IF(OR(B27="boot", B27="independent", B27="parametric", B27="cart"), Table2131[[#This Row],[WIDTH_OVERLAP]]/Table2131[[#This Row],[WIDTH_NEW]], "NA")</f>
        <v>0.69521878488536393</v>
      </c>
      <c r="S27">
        <f>IF(OR(B27="boot", B27="independent", B27="parametric", B27="cart"), Table2131[[#This Row],[WIDTH_OVERLAP]]/Table2131[[#This Row],[WIDTH_ORIG]], "")</f>
        <v>0.69814293546184814</v>
      </c>
      <c r="T27">
        <f>IF(OR(B27="boot", B27="independent", B27="parametric", B27="cart"), (Table2131[[#This Row],[PERS_NEW]]+Table2131[[#This Row],[PERS_ORIG]]) / 2, "")</f>
        <v>0.69668086017360609</v>
      </c>
      <c r="U27">
        <f>0.5*(Table2131[[#This Row],[WIDTH_OVERLAP]]/Table2131[[#This Row],[WIDTH_ORIG]] +Table2131[[#This Row],[WIDTH_OVERLAP]]/Table2131[[#This Row],[WIDTH_NEW]])</f>
        <v>0.69668086017360609</v>
      </c>
      <c r="V27">
        <f>0.5*(Table2131[[#This Row],[WIDTH_OVERLAP]]/Table2131[[#This Row],[WIDTH_ORIG]] +Table2131[[#This Row],[WIDTH_OVERLAP]]/Table2131[[#This Row],[WIDTH_NEW]])</f>
        <v>0.69668086017360609</v>
      </c>
    </row>
    <row r="28" spans="1:22" hidden="1" x14ac:dyDescent="0.2">
      <c r="A28" t="s">
        <v>12</v>
      </c>
      <c r="B28" t="s">
        <v>50</v>
      </c>
      <c r="C28" s="3" t="s">
        <v>19</v>
      </c>
      <c r="D28" t="s">
        <v>17</v>
      </c>
      <c r="E28">
        <v>0.15483524904214546</v>
      </c>
      <c r="F28" t="s">
        <v>54</v>
      </c>
      <c r="G28" s="1">
        <v>1.3939837675280564E-3</v>
      </c>
      <c r="H28" s="1">
        <v>0.30827651431676284</v>
      </c>
      <c r="I28">
        <v>1.9931333688037642</v>
      </c>
      <c r="J28" s="4">
        <v>4.3983333333333513E-2</v>
      </c>
      <c r="K28">
        <f>Table2131[[#This Row],[VALUE_ORIGINAL]]-Table2131[[#This Row],[ESTIMATE_VALUE]]</f>
        <v>-0.11085191570881195</v>
      </c>
      <c r="L28" s="1">
        <v>-0.11151985747663379</v>
      </c>
      <c r="M28" s="1">
        <v>0.19948652414330081</v>
      </c>
      <c r="N28">
        <f>Table2131[[#This Row],[DIFFENCE_ORIGINAL]]^2</f>
        <v>1.228814721631355E-2</v>
      </c>
      <c r="O2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0.19809254037577276</v>
      </c>
      <c r="P28">
        <f>IF(OR(G28="NA", H28="NA"), "NA", IF(OR(B28="boot", B28="parametric", B28="independent", B28="cart"), Table2131[[#This Row],[conf.high]]-Table2131[[#This Row],[conf.low]], ""))</f>
        <v>0.30688253054923476</v>
      </c>
      <c r="Q28">
        <f>IF(OR(G28="NA", H28="NA"), "NA", IF(OR(B28="boot", B28="parametric", B28="independent", B28="cart"), Table2131[[#This Row],[conf.high.orig]]-Table2131[[#This Row],[conf.low.orig]], ""))</f>
        <v>0.3110063816199346</v>
      </c>
      <c r="R28">
        <f>IF(OR(B28="boot", B28="independent", B28="parametric", B28="cart"), Table2131[[#This Row],[WIDTH_OVERLAP]]/Table2131[[#This Row],[WIDTH_NEW]], "NA")</f>
        <v>0.64549956630389471</v>
      </c>
      <c r="S28">
        <f>IF(OR(B28="boot", B28="independent", B28="parametric", B28="cart"), Table2131[[#This Row],[WIDTH_OVERLAP]]/Table2131[[#This Row],[WIDTH_ORIG]], "")</f>
        <v>0.63694043621861041</v>
      </c>
      <c r="T28">
        <f>IF(OR(B28="boot", B28="independent", B28="parametric", B28="cart"), (Table2131[[#This Row],[PERS_NEW]]+Table2131[[#This Row],[PERS_ORIG]]) / 2, "")</f>
        <v>0.64122000126125256</v>
      </c>
      <c r="U28">
        <f>0.5*(Table2131[[#This Row],[WIDTH_OVERLAP]]/Table2131[[#This Row],[WIDTH_ORIG]] +Table2131[[#This Row],[WIDTH_OVERLAP]]/Table2131[[#This Row],[WIDTH_NEW]])</f>
        <v>0.64122000126125256</v>
      </c>
      <c r="V28">
        <f>0.5*(Table2131[[#This Row],[WIDTH_OVERLAP]]/Table2131[[#This Row],[WIDTH_ORIG]] +Table2131[[#This Row],[WIDTH_OVERLAP]]/Table2131[[#This Row],[WIDTH_NEW]])</f>
        <v>0.64122000126125256</v>
      </c>
    </row>
    <row r="29" spans="1:22" hidden="1" x14ac:dyDescent="0.2">
      <c r="A29" t="s">
        <v>12</v>
      </c>
      <c r="B29" t="s">
        <v>50</v>
      </c>
      <c r="C29" s="3" t="s">
        <v>22</v>
      </c>
      <c r="D29" t="s">
        <v>15</v>
      </c>
      <c r="E29">
        <v>2.3239436619718359</v>
      </c>
      <c r="F29" t="s">
        <v>55</v>
      </c>
      <c r="G29" s="1">
        <v>2.0813812237806246</v>
      </c>
      <c r="H29" s="1">
        <v>2.5665061001630471</v>
      </c>
      <c r="I29">
        <v>18.942956195876814</v>
      </c>
      <c r="J29" s="4">
        <v>2.3913043478260811</v>
      </c>
      <c r="K29">
        <f>Table2131[[#This Row],[VALUE_ORIGINAL]]-Table2131[[#This Row],[ESTIMATE_VALUE]]</f>
        <v>6.7360685854245261E-2</v>
      </c>
      <c r="L29" s="1">
        <v>2.103984150706208</v>
      </c>
      <c r="M29" s="1">
        <v>2.6786245449459543</v>
      </c>
      <c r="N29">
        <f>Table2131[[#This Row],[DIFFENCE_ORIGINAL]]^2</f>
        <v>4.5374619987543175E-3</v>
      </c>
      <c r="O2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0.46252194945683911</v>
      </c>
      <c r="P29">
        <f>IF(OR(G29="NA", H29="NA"), "NA", IF(OR(B29="boot", B29="parametric", B29="independent", B29="cart"), Table2131[[#This Row],[conf.high]]-Table2131[[#This Row],[conf.low]], ""))</f>
        <v>0.48512487638242252</v>
      </c>
      <c r="Q29">
        <f>IF(OR(G29="NA", H29="NA"), "NA", IF(OR(B29="boot", B29="parametric", B29="independent", B29="cart"), Table2131[[#This Row],[conf.high.orig]]-Table2131[[#This Row],[conf.low.orig]], ""))</f>
        <v>0.57464039423974622</v>
      </c>
      <c r="R29">
        <f>IF(OR(B29="boot", B29="independent", B29="parametric", B29="cart"), Table2131[[#This Row],[WIDTH_OVERLAP]]/Table2131[[#This Row],[WIDTH_NEW]], "NA")</f>
        <v>0.95340802332353369</v>
      </c>
      <c r="S29">
        <f>IF(OR(B29="boot", B29="independent", B29="parametric", B29="cart"), Table2131[[#This Row],[WIDTH_OVERLAP]]/Table2131[[#This Row],[WIDTH_ORIG]], "")</f>
        <v>0.80488937793654292</v>
      </c>
      <c r="T29">
        <f>IF(OR(B29="boot", B29="independent", B29="parametric", B29="cart"), (Table2131[[#This Row],[PERS_NEW]]+Table2131[[#This Row],[PERS_ORIG]]) / 2, "")</f>
        <v>0.87914870063003825</v>
      </c>
      <c r="U29">
        <f>0.5*(Table2131[[#This Row],[WIDTH_OVERLAP]]/Table2131[[#This Row],[WIDTH_ORIG]] +Table2131[[#This Row],[WIDTH_OVERLAP]]/Table2131[[#This Row],[WIDTH_NEW]])</f>
        <v>0.87914870063003825</v>
      </c>
      <c r="V29">
        <f>0.5*(Table2131[[#This Row],[WIDTH_OVERLAP]]/Table2131[[#This Row],[WIDTH_ORIG]] +Table2131[[#This Row],[WIDTH_OVERLAP]]/Table2131[[#This Row],[WIDTH_NEW]])</f>
        <v>0.87914870063003825</v>
      </c>
    </row>
    <row r="30" spans="1:22" hidden="1" x14ac:dyDescent="0.2">
      <c r="A30" t="s">
        <v>12</v>
      </c>
      <c r="B30" t="s">
        <v>50</v>
      </c>
      <c r="C30" s="3" t="s">
        <v>22</v>
      </c>
      <c r="D30" t="s">
        <v>17</v>
      </c>
      <c r="E30">
        <v>-0.30965794768611887</v>
      </c>
      <c r="F30" t="s">
        <v>56</v>
      </c>
      <c r="G30" s="1">
        <v>-0.65391598287397823</v>
      </c>
      <c r="H30" s="1">
        <v>3.4600087501740484E-2</v>
      </c>
      <c r="I30">
        <v>-1.7784589865630427</v>
      </c>
      <c r="J30" s="4">
        <v>-0.20820575627679069</v>
      </c>
      <c r="K30">
        <f>Table2131[[#This Row],[VALUE_ORIGINAL]]-Table2131[[#This Row],[ESTIMATE_VALUE]]</f>
        <v>0.10145219140932818</v>
      </c>
      <c r="L30" s="1">
        <v>-0.61166623471932147</v>
      </c>
      <c r="M30" s="1">
        <v>0.19525472216574005</v>
      </c>
      <c r="N30">
        <f>Table2131[[#This Row],[DIFFENCE_ORIGINAL]]^2</f>
        <v>1.0292547141754963E-2</v>
      </c>
      <c r="O3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0.64626632222106195</v>
      </c>
      <c r="P30">
        <f>IF(OR(G30="NA", H30="NA"), "NA", IF(OR(B30="boot", B30="parametric", B30="independent", B30="cart"), Table2131[[#This Row],[conf.high]]-Table2131[[#This Row],[conf.low]], ""))</f>
        <v>0.68851607037571871</v>
      </c>
      <c r="Q30">
        <f>IF(OR(G30="NA", H30="NA"), "NA", IF(OR(B30="boot", B30="parametric", B30="independent", B30="cart"), Table2131[[#This Row],[conf.high.orig]]-Table2131[[#This Row],[conf.low.orig]], ""))</f>
        <v>0.80692095688506149</v>
      </c>
      <c r="R30">
        <f>IF(OR(B30="boot", B30="independent", B30="parametric", B30="cart"), Table2131[[#This Row],[WIDTH_OVERLAP]]/Table2131[[#This Row],[WIDTH_NEW]], "NA")</f>
        <v>0.93863651122681657</v>
      </c>
      <c r="S30">
        <f>IF(OR(B30="boot", B30="independent", B30="parametric", B30="cart"), Table2131[[#This Row],[WIDTH_OVERLAP]]/Table2131[[#This Row],[WIDTH_ORIG]], "")</f>
        <v>0.80090412413606038</v>
      </c>
      <c r="T30">
        <f>IF(OR(B30="boot", B30="independent", B30="parametric", B30="cart"), (Table2131[[#This Row],[PERS_NEW]]+Table2131[[#This Row],[PERS_ORIG]]) / 2, "")</f>
        <v>0.86977031768143842</v>
      </c>
      <c r="U30">
        <f>0.5*(Table2131[[#This Row],[WIDTH_OVERLAP]]/Table2131[[#This Row],[WIDTH_ORIG]] +Table2131[[#This Row],[WIDTH_OVERLAP]]/Table2131[[#This Row],[WIDTH_NEW]])</f>
        <v>0.86977031768143842</v>
      </c>
      <c r="V30">
        <f>0.5*(Table2131[[#This Row],[WIDTH_OVERLAP]]/Table2131[[#This Row],[WIDTH_ORIG]] +Table2131[[#This Row],[WIDTH_OVERLAP]]/Table2131[[#This Row],[WIDTH_NEW]])</f>
        <v>0.86977031768143842</v>
      </c>
    </row>
    <row r="31" spans="1:22" hidden="1" x14ac:dyDescent="0.2">
      <c r="A31" t="s">
        <v>12</v>
      </c>
      <c r="B31" t="s">
        <v>50</v>
      </c>
      <c r="C31" s="3" t="s">
        <v>25</v>
      </c>
      <c r="D31" t="s">
        <v>15</v>
      </c>
      <c r="E31">
        <v>2.8874999999999975</v>
      </c>
      <c r="F31" t="s">
        <v>57</v>
      </c>
      <c r="G31" s="1">
        <v>2.5825610413880553</v>
      </c>
      <c r="H31" s="1">
        <v>3.1924389586119397</v>
      </c>
      <c r="I31">
        <v>18.697081585586702</v>
      </c>
      <c r="J31" s="4">
        <v>2.898734177215188</v>
      </c>
      <c r="K31">
        <f>Table2131[[#This Row],[VALUE_ORIGINAL]]-Table2131[[#This Row],[ESTIMATE_VALUE]]</f>
        <v>1.1234177215190488E-2</v>
      </c>
      <c r="L31" s="1">
        <v>2.561889635906438</v>
      </c>
      <c r="M31" s="1">
        <v>3.235578718523938</v>
      </c>
      <c r="N31">
        <f>Table2131[[#This Row],[DIFFENCE_ORIGINAL]]^2</f>
        <v>1.2620673770230513E-4</v>
      </c>
      <c r="O3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0.6098779172238844</v>
      </c>
      <c r="P31">
        <f>IF(OR(G31="NA", H31="NA"), "NA", IF(OR(B31="boot", B31="parametric", B31="independent", B31="cart"), Table2131[[#This Row],[conf.high]]-Table2131[[#This Row],[conf.low]], ""))</f>
        <v>0.6098779172238844</v>
      </c>
      <c r="Q31">
        <f>IF(OR(G31="NA", H31="NA"), "NA", IF(OR(B31="boot", B31="parametric", B31="independent", B31="cart"), Table2131[[#This Row],[conf.high.orig]]-Table2131[[#This Row],[conf.low.orig]], ""))</f>
        <v>0.67368908261749993</v>
      </c>
      <c r="R31">
        <f>IF(OR(B31="boot", B31="independent", B31="parametric", B31="cart"), Table2131[[#This Row],[WIDTH_OVERLAP]]/Table2131[[#This Row],[WIDTH_NEW]], "NA")</f>
        <v>1</v>
      </c>
      <c r="S31">
        <f>IF(OR(B31="boot", B31="independent", B31="parametric", B31="cart"), Table2131[[#This Row],[WIDTH_OVERLAP]]/Table2131[[#This Row],[WIDTH_ORIG]], "")</f>
        <v>0.90528098637773891</v>
      </c>
      <c r="T31">
        <f>IF(OR(B31="boot", B31="independent", B31="parametric", B31="cart"), (Table2131[[#This Row],[PERS_NEW]]+Table2131[[#This Row],[PERS_ORIG]]) / 2, "")</f>
        <v>0.95264049318886945</v>
      </c>
      <c r="U31">
        <f>0.5*(Table2131[[#This Row],[WIDTH_OVERLAP]]/Table2131[[#This Row],[WIDTH_ORIG]] +Table2131[[#This Row],[WIDTH_OVERLAP]]/Table2131[[#This Row],[WIDTH_NEW]])</f>
        <v>0.95264049318886945</v>
      </c>
      <c r="V31">
        <f>0.5*(Table2131[[#This Row],[WIDTH_OVERLAP]]/Table2131[[#This Row],[WIDTH_ORIG]] +Table2131[[#This Row],[WIDTH_OVERLAP]]/Table2131[[#This Row],[WIDTH_NEW]])</f>
        <v>0.95264049318886945</v>
      </c>
    </row>
    <row r="32" spans="1:22" hidden="1" x14ac:dyDescent="0.2">
      <c r="A32" t="s">
        <v>12</v>
      </c>
      <c r="B32" t="s">
        <v>50</v>
      </c>
      <c r="C32" s="3" t="s">
        <v>25</v>
      </c>
      <c r="D32" t="s">
        <v>17</v>
      </c>
      <c r="E32">
        <v>-0.46889534883720674</v>
      </c>
      <c r="F32" t="s">
        <v>58</v>
      </c>
      <c r="G32" s="1">
        <v>-0.89255561158031027</v>
      </c>
      <c r="H32" s="1">
        <v>-4.5235086094103205E-2</v>
      </c>
      <c r="I32">
        <v>-2.185359733158867</v>
      </c>
      <c r="J32" s="4">
        <v>-0.33775856745908978</v>
      </c>
      <c r="K32">
        <f>Table2131[[#This Row],[VALUE_ORIGINAL]]-Table2131[[#This Row],[ESTIMATE_VALUE]]</f>
        <v>0.13113678137811696</v>
      </c>
      <c r="L32" s="1">
        <v>-0.80975153255922994</v>
      </c>
      <c r="M32" s="1">
        <v>0.13423439764105044</v>
      </c>
      <c r="N32">
        <f>Table2131[[#This Row],[DIFFENCE_ORIGINAL]]^2</f>
        <v>1.7196855430212044E-2</v>
      </c>
      <c r="O3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0.76451644646512673</v>
      </c>
      <c r="P32">
        <f>IF(OR(G32="NA", H32="NA"), "NA", IF(OR(B32="boot", B32="parametric", B32="independent", B32="cart"), Table2131[[#This Row],[conf.high]]-Table2131[[#This Row],[conf.low]], ""))</f>
        <v>0.84732052548620707</v>
      </c>
      <c r="Q32">
        <f>IF(OR(G32="NA", H32="NA"), "NA", IF(OR(B32="boot", B32="parametric", B32="independent", B32="cart"), Table2131[[#This Row],[conf.high.orig]]-Table2131[[#This Row],[conf.low.orig]], ""))</f>
        <v>0.94398593020028043</v>
      </c>
      <c r="R32">
        <f>IF(OR(B32="boot", B32="independent", B32="parametric", B32="cart"), Table2131[[#This Row],[WIDTH_OVERLAP]]/Table2131[[#This Row],[WIDTH_NEW]], "NA")</f>
        <v>0.90227537687280035</v>
      </c>
      <c r="S32">
        <f>IF(OR(B32="boot", B32="independent", B32="parametric", B32="cart"), Table2131[[#This Row],[WIDTH_OVERLAP]]/Table2131[[#This Row],[WIDTH_ORIG]], "")</f>
        <v>0.80988118785088603</v>
      </c>
      <c r="T32">
        <f>IF(OR(B32="boot", B32="independent", B32="parametric", B32="cart"), (Table2131[[#This Row],[PERS_NEW]]+Table2131[[#This Row],[PERS_ORIG]]) / 2, "")</f>
        <v>0.85607828236184313</v>
      </c>
      <c r="U32">
        <f>0.5*(Table2131[[#This Row],[WIDTH_OVERLAP]]/Table2131[[#This Row],[WIDTH_ORIG]] +Table2131[[#This Row],[WIDTH_OVERLAP]]/Table2131[[#This Row],[WIDTH_NEW]])</f>
        <v>0.85607828236184313</v>
      </c>
      <c r="V32">
        <f>0.5*(Table2131[[#This Row],[WIDTH_OVERLAP]]/Table2131[[#This Row],[WIDTH_ORIG]] +Table2131[[#This Row],[WIDTH_OVERLAP]]/Table2131[[#This Row],[WIDTH_NEW]])</f>
        <v>0.85607828236184313</v>
      </c>
    </row>
    <row r="33" spans="1:22" hidden="1" x14ac:dyDescent="0.2">
      <c r="A33" t="s">
        <v>12</v>
      </c>
      <c r="B33" t="s">
        <v>50</v>
      </c>
      <c r="C33" s="3" t="s">
        <v>28</v>
      </c>
      <c r="D33" t="s">
        <v>15</v>
      </c>
      <c r="E33">
        <v>5.7535211267605657</v>
      </c>
      <c r="F33" t="s">
        <v>59</v>
      </c>
      <c r="G33" s="1">
        <v>5.5330113729701456</v>
      </c>
      <c r="H33" s="1">
        <v>5.9740308805509859</v>
      </c>
      <c r="I33">
        <v>51.588347516034702</v>
      </c>
      <c r="J33" s="4">
        <v>5.7426470588235272</v>
      </c>
      <c r="K33">
        <f>Table2131[[#This Row],[VALUE_ORIGINAL]]-Table2131[[#This Row],[ESTIMATE_VALUE]]</f>
        <v>-1.087406793703849E-2</v>
      </c>
      <c r="L33" s="1">
        <v>5.4889392703325557</v>
      </c>
      <c r="M33" s="1">
        <v>5.9963548473144987</v>
      </c>
      <c r="N33">
        <f>Table2131[[#This Row],[DIFFENCE_ORIGINAL]]^2</f>
        <v>1.1824535349932851E-4</v>
      </c>
      <c r="O3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0.4410195075808403</v>
      </c>
      <c r="P33">
        <f>IF(OR(G33="NA", H33="NA"), "NA", IF(OR(B33="boot", B33="parametric", B33="independent", B33="cart"), Table2131[[#This Row],[conf.high]]-Table2131[[#This Row],[conf.low]], ""))</f>
        <v>0.4410195075808403</v>
      </c>
      <c r="Q33">
        <f>IF(OR(G33="NA", H33="NA"), "NA", IF(OR(B33="boot", B33="parametric", B33="independent", B33="cart"), Table2131[[#This Row],[conf.high.orig]]-Table2131[[#This Row],[conf.low.orig]], ""))</f>
        <v>0.50741557698194306</v>
      </c>
      <c r="R33">
        <f>IF(OR(B33="boot", B33="independent", B33="parametric", B33="cart"), Table2131[[#This Row],[WIDTH_OVERLAP]]/Table2131[[#This Row],[WIDTH_NEW]], "NA")</f>
        <v>1</v>
      </c>
      <c r="S33">
        <f>IF(OR(B33="boot", B33="independent", B33="parametric", B33="cart"), Table2131[[#This Row],[WIDTH_OVERLAP]]/Table2131[[#This Row],[WIDTH_ORIG]], "")</f>
        <v>0.86914853935699032</v>
      </c>
      <c r="T33">
        <f>IF(OR(B33="boot", B33="independent", B33="parametric", B33="cart"), (Table2131[[#This Row],[PERS_NEW]]+Table2131[[#This Row],[PERS_ORIG]]) / 2, "")</f>
        <v>0.93457426967849511</v>
      </c>
      <c r="U33">
        <f>0.5*(Table2131[[#This Row],[WIDTH_OVERLAP]]/Table2131[[#This Row],[WIDTH_ORIG]] +Table2131[[#This Row],[WIDTH_OVERLAP]]/Table2131[[#This Row],[WIDTH_NEW]])</f>
        <v>0.93457426967849511</v>
      </c>
      <c r="V33">
        <f>0.5*(Table2131[[#This Row],[WIDTH_OVERLAP]]/Table2131[[#This Row],[WIDTH_ORIG]] +Table2131[[#This Row],[WIDTH_OVERLAP]]/Table2131[[#This Row],[WIDTH_NEW]])</f>
        <v>0.93457426967849511</v>
      </c>
    </row>
    <row r="34" spans="1:22" hidden="1" x14ac:dyDescent="0.2">
      <c r="A34" t="s">
        <v>12</v>
      </c>
      <c r="B34" t="s">
        <v>50</v>
      </c>
      <c r="C34" s="3" t="s">
        <v>28</v>
      </c>
      <c r="D34" t="s">
        <v>17</v>
      </c>
      <c r="E34">
        <v>0.21790744466800765</v>
      </c>
      <c r="F34" t="s">
        <v>60</v>
      </c>
      <c r="G34" s="1">
        <v>-9.5052200468010661E-2</v>
      </c>
      <c r="H34" s="1">
        <v>0.53086708980402597</v>
      </c>
      <c r="I34">
        <v>1.3766686928947038</v>
      </c>
      <c r="J34" s="4">
        <v>0.12707125103562636</v>
      </c>
      <c r="K34">
        <f>Table2131[[#This Row],[VALUE_ORIGINAL]]-Table2131[[#This Row],[ESTIMATE_VALUE]]</f>
        <v>-9.0836193632381296E-2</v>
      </c>
      <c r="L34" s="1">
        <v>-0.22791540274635189</v>
      </c>
      <c r="M34" s="1">
        <v>0.48205790481760458</v>
      </c>
      <c r="N34">
        <f>Table2131[[#This Row],[DIFFENCE_ORIGINAL]]^2</f>
        <v>8.2512140736194679E-3</v>
      </c>
      <c r="O3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0.57711010528561524</v>
      </c>
      <c r="P34">
        <f>IF(OR(G34="NA", H34="NA"), "NA", IF(OR(B34="boot", B34="parametric", B34="independent", B34="cart"), Table2131[[#This Row],[conf.high]]-Table2131[[#This Row],[conf.low]], ""))</f>
        <v>0.62591929027203663</v>
      </c>
      <c r="Q34">
        <f>IF(OR(G34="NA", H34="NA"), "NA", IF(OR(B34="boot", B34="parametric", B34="independent", B34="cart"), Table2131[[#This Row],[conf.high.orig]]-Table2131[[#This Row],[conf.low.orig]], ""))</f>
        <v>0.70997330756395649</v>
      </c>
      <c r="R34">
        <f>IF(OR(B34="boot", B34="independent", B34="parametric", B34="cart"), Table2131[[#This Row],[WIDTH_OVERLAP]]/Table2131[[#This Row],[WIDTH_NEW]], "NA")</f>
        <v>0.92202000202740519</v>
      </c>
      <c r="S34">
        <f>IF(OR(B34="boot", B34="independent", B34="parametric", B34="cart"), Table2131[[#This Row],[WIDTH_OVERLAP]]/Table2131[[#This Row],[WIDTH_ORIG]], "")</f>
        <v>0.81286169372448902</v>
      </c>
      <c r="T34">
        <f>IF(OR(B34="boot", B34="independent", B34="parametric", B34="cart"), (Table2131[[#This Row],[PERS_NEW]]+Table2131[[#This Row],[PERS_ORIG]]) / 2, "")</f>
        <v>0.86744084787594711</v>
      </c>
      <c r="U34">
        <f>0.5*(Table2131[[#This Row],[WIDTH_OVERLAP]]/Table2131[[#This Row],[WIDTH_ORIG]] +Table2131[[#This Row],[WIDTH_OVERLAP]]/Table2131[[#This Row],[WIDTH_NEW]])</f>
        <v>0.86744084787594711</v>
      </c>
      <c r="V34">
        <f>0.5*(Table2131[[#This Row],[WIDTH_OVERLAP]]/Table2131[[#This Row],[WIDTH_ORIG]] +Table2131[[#This Row],[WIDTH_OVERLAP]]/Table2131[[#This Row],[WIDTH_NEW]])</f>
        <v>0.86744084787594711</v>
      </c>
    </row>
    <row r="35" spans="1:22" hidden="1" x14ac:dyDescent="0.2">
      <c r="A35" t="s">
        <v>12</v>
      </c>
      <c r="B35" t="s">
        <v>50</v>
      </c>
      <c r="C35" s="3" t="s">
        <v>31</v>
      </c>
      <c r="D35" t="s">
        <v>15</v>
      </c>
      <c r="E35">
        <v>5.9687500000000036</v>
      </c>
      <c r="F35" t="s">
        <v>61</v>
      </c>
      <c r="G35" s="1">
        <v>5.723551745591025</v>
      </c>
      <c r="H35" s="1">
        <v>6.2139482544089821</v>
      </c>
      <c r="I35">
        <v>48.065200456107817</v>
      </c>
      <c r="J35" s="4">
        <v>5.9807692307692291</v>
      </c>
      <c r="K35">
        <f>Table2131[[#This Row],[VALUE_ORIGINAL]]-Table2131[[#This Row],[ESTIMATE_VALUE]]</f>
        <v>1.2019230769225508E-2</v>
      </c>
      <c r="L35" s="1">
        <v>5.7413052874335335</v>
      </c>
      <c r="M35" s="1">
        <v>6.2202331741049246</v>
      </c>
      <c r="N35">
        <f>Table2131[[#This Row],[DIFFENCE_ORIGINAL]]^2</f>
        <v>1.444619082838972E-4</v>
      </c>
      <c r="O3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0.47264296697544861</v>
      </c>
      <c r="P35">
        <f>IF(OR(G35="NA", H35="NA"), "NA", IF(OR(B35="boot", B35="parametric", B35="independent", B35="cart"), Table2131[[#This Row],[conf.high]]-Table2131[[#This Row],[conf.low]], ""))</f>
        <v>0.49039650881795716</v>
      </c>
      <c r="Q35">
        <f>IF(OR(G35="NA", H35="NA"), "NA", IF(OR(B35="boot", B35="parametric", B35="independent", B35="cart"), Table2131[[#This Row],[conf.high.orig]]-Table2131[[#This Row],[conf.low.orig]], ""))</f>
        <v>0.47892788667139108</v>
      </c>
      <c r="R35">
        <f>IF(OR(B35="boot", B35="independent", B35="parametric", B35="cart"), Table2131[[#This Row],[WIDTH_OVERLAP]]/Table2131[[#This Row],[WIDTH_NEW]], "NA")</f>
        <v>0.96379757701517621</v>
      </c>
      <c r="S35">
        <f>IF(OR(B35="boot", B35="independent", B35="parametric", B35="cart"), Table2131[[#This Row],[WIDTH_OVERLAP]]/Table2131[[#This Row],[WIDTH_ORIG]], "")</f>
        <v>0.98687710640609494</v>
      </c>
      <c r="T35">
        <f>IF(OR(B35="boot", B35="independent", B35="parametric", B35="cart"), (Table2131[[#This Row],[PERS_NEW]]+Table2131[[#This Row],[PERS_ORIG]]) / 2, "")</f>
        <v>0.97533734171063557</v>
      </c>
      <c r="U35">
        <f>0.5*(Table2131[[#This Row],[WIDTH_OVERLAP]]/Table2131[[#This Row],[WIDTH_ORIG]] +Table2131[[#This Row],[WIDTH_OVERLAP]]/Table2131[[#This Row],[WIDTH_NEW]])</f>
        <v>0.97533734171063557</v>
      </c>
      <c r="V35">
        <f>0.5*(Table2131[[#This Row],[WIDTH_OVERLAP]]/Table2131[[#This Row],[WIDTH_ORIG]] +Table2131[[#This Row],[WIDTH_OVERLAP]]/Table2131[[#This Row],[WIDTH_NEW]])</f>
        <v>0.97533734171063557</v>
      </c>
    </row>
    <row r="36" spans="1:22" hidden="1" x14ac:dyDescent="0.2">
      <c r="A36" t="s">
        <v>12</v>
      </c>
      <c r="B36" t="s">
        <v>50</v>
      </c>
      <c r="C36" s="3" t="s">
        <v>31</v>
      </c>
      <c r="D36" t="s">
        <v>17</v>
      </c>
      <c r="E36">
        <v>-3.2703488372093296E-2</v>
      </c>
      <c r="F36" t="s">
        <v>62</v>
      </c>
      <c r="G36" s="1">
        <v>-0.37336431229539563</v>
      </c>
      <c r="H36" s="1">
        <v>0.30795733555120902</v>
      </c>
      <c r="I36">
        <v>-0.18955560489227893</v>
      </c>
      <c r="J36" s="4">
        <v>2.2279549718574352E-2</v>
      </c>
      <c r="K36">
        <f>Table2131[[#This Row],[VALUE_ORIGINAL]]-Table2131[[#This Row],[ESTIMATE_VALUE]]</f>
        <v>5.4983038090667652E-2</v>
      </c>
      <c r="L36" s="1">
        <v>-0.31221819582162413</v>
      </c>
      <c r="M36" s="1">
        <v>0.35677729525877289</v>
      </c>
      <c r="N36">
        <f>Table2131[[#This Row],[DIFFENCE_ORIGINAL]]^2</f>
        <v>3.02313447767981E-3</v>
      </c>
      <c r="O3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0.62017553137283321</v>
      </c>
      <c r="P36">
        <f>IF(OR(G36="NA", H36="NA"), "NA", IF(OR(B36="boot", B36="parametric", B36="independent", B36="cart"), Table2131[[#This Row],[conf.high]]-Table2131[[#This Row],[conf.low]], ""))</f>
        <v>0.68132164784660465</v>
      </c>
      <c r="Q36">
        <f>IF(OR(G36="NA", H36="NA"), "NA", IF(OR(B36="boot", B36="parametric", B36="independent", B36="cart"), Table2131[[#This Row],[conf.high.orig]]-Table2131[[#This Row],[conf.low.orig]], ""))</f>
        <v>0.66899549108039702</v>
      </c>
      <c r="R36">
        <f>IF(OR(B36="boot", B36="independent", B36="parametric", B36="cart"), Table2131[[#This Row],[WIDTH_OVERLAP]]/Table2131[[#This Row],[WIDTH_NEW]], "NA")</f>
        <v>0.9102536714237236</v>
      </c>
      <c r="S36">
        <f>IF(OR(B36="boot", B36="independent", B36="parametric", B36="cart"), Table2131[[#This Row],[WIDTH_OVERLAP]]/Table2131[[#This Row],[WIDTH_ORIG]], "")</f>
        <v>0.92702497945281837</v>
      </c>
      <c r="T36">
        <f>IF(OR(B36="boot", B36="independent", B36="parametric", B36="cart"), (Table2131[[#This Row],[PERS_NEW]]+Table2131[[#This Row],[PERS_ORIG]]) / 2, "")</f>
        <v>0.91863932543827098</v>
      </c>
      <c r="U36">
        <f>0.5*(Table2131[[#This Row],[WIDTH_OVERLAP]]/Table2131[[#This Row],[WIDTH_ORIG]] +Table2131[[#This Row],[WIDTH_OVERLAP]]/Table2131[[#This Row],[WIDTH_NEW]])</f>
        <v>0.91863932543827098</v>
      </c>
      <c r="V36">
        <f>0.5*(Table2131[[#This Row],[WIDTH_OVERLAP]]/Table2131[[#This Row],[WIDTH_ORIG]] +Table2131[[#This Row],[WIDTH_OVERLAP]]/Table2131[[#This Row],[WIDTH_NEW]])</f>
        <v>0.91863932543827098</v>
      </c>
    </row>
    <row r="37" spans="1:22" hidden="1" x14ac:dyDescent="0.2">
      <c r="A37" t="s">
        <v>12</v>
      </c>
      <c r="B37" t="s">
        <v>50</v>
      </c>
      <c r="C37" s="3" t="s">
        <v>34</v>
      </c>
      <c r="D37" t="s">
        <v>15</v>
      </c>
      <c r="E37">
        <v>5.7112676056338039</v>
      </c>
      <c r="F37" t="s">
        <v>63</v>
      </c>
      <c r="G37" s="1">
        <v>5.4394638070141443</v>
      </c>
      <c r="H37" s="1">
        <v>5.9830714042534634</v>
      </c>
      <c r="I37">
        <v>41.545376281748474</v>
      </c>
      <c r="J37" s="4">
        <v>5.8749999999999973</v>
      </c>
      <c r="K37">
        <f>Table2131[[#This Row],[VALUE_ORIGINAL]]-Table2131[[#This Row],[ESTIMATE_VALUE]]</f>
        <v>0.16373239436619347</v>
      </c>
      <c r="L37" s="1">
        <v>5.5918436238818554</v>
      </c>
      <c r="M37" s="1">
        <v>6.1581563761181393</v>
      </c>
      <c r="N37">
        <f>Table2131[[#This Row],[DIFFENCE_ORIGINAL]]^2</f>
        <v>2.6808296964886704E-2</v>
      </c>
      <c r="O3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0.39122778037160799</v>
      </c>
      <c r="P37">
        <f>IF(OR(G37="NA", H37="NA"), "NA", IF(OR(B37="boot", B37="parametric", B37="independent", B37="cart"), Table2131[[#This Row],[conf.high]]-Table2131[[#This Row],[conf.low]], ""))</f>
        <v>0.54360759723931906</v>
      </c>
      <c r="Q37">
        <f>IF(OR(G37="NA", H37="NA"), "NA", IF(OR(B37="boot", B37="parametric", B37="independent", B37="cart"), Table2131[[#This Row],[conf.high.orig]]-Table2131[[#This Row],[conf.low.orig]], ""))</f>
        <v>0.56631275223628386</v>
      </c>
      <c r="R37">
        <f>IF(OR(B37="boot", B37="independent", B37="parametric", B37="cart"), Table2131[[#This Row],[WIDTH_OVERLAP]]/Table2131[[#This Row],[WIDTH_NEW]], "NA")</f>
        <v>0.71968784534733599</v>
      </c>
      <c r="S37">
        <f>IF(OR(B37="boot", B37="independent", B37="parametric", B37="cart"), Table2131[[#This Row],[WIDTH_OVERLAP]]/Table2131[[#This Row],[WIDTH_ORIG]], "")</f>
        <v>0.69083342874888187</v>
      </c>
      <c r="T37">
        <f>IF(OR(B37="boot", B37="independent", B37="parametric", B37="cart"), (Table2131[[#This Row],[PERS_NEW]]+Table2131[[#This Row],[PERS_ORIG]]) / 2, "")</f>
        <v>0.70526063704810893</v>
      </c>
      <c r="U37">
        <f>0.5*(Table2131[[#This Row],[WIDTH_OVERLAP]]/Table2131[[#This Row],[WIDTH_ORIG]] +Table2131[[#This Row],[WIDTH_OVERLAP]]/Table2131[[#This Row],[WIDTH_NEW]])</f>
        <v>0.70526063704810893</v>
      </c>
      <c r="V37">
        <f>0.5*(Table2131[[#This Row],[WIDTH_OVERLAP]]/Table2131[[#This Row],[WIDTH_ORIG]] +Table2131[[#This Row],[WIDTH_OVERLAP]]/Table2131[[#This Row],[WIDTH_NEW]])</f>
        <v>0.70526063704810893</v>
      </c>
    </row>
    <row r="38" spans="1:22" hidden="1" x14ac:dyDescent="0.2">
      <c r="A38" t="s">
        <v>12</v>
      </c>
      <c r="B38" t="s">
        <v>50</v>
      </c>
      <c r="C38" s="3" t="s">
        <v>34</v>
      </c>
      <c r="D38" t="s">
        <v>17</v>
      </c>
      <c r="E38">
        <v>0.38873239436619733</v>
      </c>
      <c r="F38" t="s">
        <v>64</v>
      </c>
      <c r="G38" s="1">
        <v>2.973402301484962E-3</v>
      </c>
      <c r="H38" s="1">
        <v>0.77449138643090976</v>
      </c>
      <c r="I38">
        <v>1.992417666830951</v>
      </c>
      <c r="J38" s="4">
        <v>0.26936619718309895</v>
      </c>
      <c r="K38">
        <f>Table2131[[#This Row],[VALUE_ORIGINAL]]-Table2131[[#This Row],[ESTIMATE_VALUE]]</f>
        <v>-0.11936619718309838</v>
      </c>
      <c r="L38" s="1">
        <v>-0.12682477138382642</v>
      </c>
      <c r="M38" s="1">
        <v>0.66555716575002433</v>
      </c>
      <c r="N38">
        <f>Table2131[[#This Row],[DIFFENCE_ORIGINAL]]^2</f>
        <v>1.4248289029954323E-2</v>
      </c>
      <c r="O3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0.66258376344853942</v>
      </c>
      <c r="P38">
        <f>IF(OR(G38="NA", H38="NA"), "NA", IF(OR(B38="boot", B38="parametric", B38="independent", B38="cart"), Table2131[[#This Row],[conf.high]]-Table2131[[#This Row],[conf.low]], ""))</f>
        <v>0.77151798412942485</v>
      </c>
      <c r="Q38">
        <f>IF(OR(G38="NA", H38="NA"), "NA", IF(OR(B38="boot", B38="parametric", B38="independent", B38="cart"), Table2131[[#This Row],[conf.high.orig]]-Table2131[[#This Row],[conf.low.orig]], ""))</f>
        <v>0.79238193713385074</v>
      </c>
      <c r="R38">
        <f>IF(OR(B38="boot", B38="independent", B38="parametric", B38="cart"), Table2131[[#This Row],[WIDTH_OVERLAP]]/Table2131[[#This Row],[WIDTH_NEW]], "NA")</f>
        <v>0.85880533840853235</v>
      </c>
      <c r="S38">
        <f>IF(OR(B38="boot", B38="independent", B38="parametric", B38="cart"), Table2131[[#This Row],[WIDTH_OVERLAP]]/Table2131[[#This Row],[WIDTH_ORIG]], "")</f>
        <v>0.83619241226673047</v>
      </c>
      <c r="T38">
        <f>IF(OR(B38="boot", B38="independent", B38="parametric", B38="cart"), (Table2131[[#This Row],[PERS_NEW]]+Table2131[[#This Row],[PERS_ORIG]]) / 2, "")</f>
        <v>0.84749887533763135</v>
      </c>
      <c r="U38">
        <f>0.5*(Table2131[[#This Row],[WIDTH_OVERLAP]]/Table2131[[#This Row],[WIDTH_ORIG]] +Table2131[[#This Row],[WIDTH_OVERLAP]]/Table2131[[#This Row],[WIDTH_NEW]])</f>
        <v>0.84749887533763135</v>
      </c>
      <c r="V38">
        <f>0.5*(Table2131[[#This Row],[WIDTH_OVERLAP]]/Table2131[[#This Row],[WIDTH_ORIG]] +Table2131[[#This Row],[WIDTH_OVERLAP]]/Table2131[[#This Row],[WIDTH_NEW]])</f>
        <v>0.84749887533763135</v>
      </c>
    </row>
    <row r="39" spans="1:22" hidden="1" x14ac:dyDescent="0.2">
      <c r="A39" t="s">
        <v>12</v>
      </c>
      <c r="B39" t="s">
        <v>50</v>
      </c>
      <c r="C39" s="3" t="s">
        <v>37</v>
      </c>
      <c r="D39" t="s">
        <v>15</v>
      </c>
      <c r="E39">
        <v>6.0625000000000044</v>
      </c>
      <c r="F39" t="s">
        <v>65</v>
      </c>
      <c r="G39" s="1">
        <v>5.8520524327131795</v>
      </c>
      <c r="H39" s="1">
        <v>6.2729475672868293</v>
      </c>
      <c r="I39">
        <v>56.881702271363935</v>
      </c>
      <c r="J39" s="4">
        <v>6.1153846153846105</v>
      </c>
      <c r="K39">
        <f>Table2131[[#This Row],[VALUE_ORIGINAL]]-Table2131[[#This Row],[ESTIMATE_VALUE]]</f>
        <v>5.2884615384606093E-2</v>
      </c>
      <c r="L39" s="1">
        <v>5.9012881844904204</v>
      </c>
      <c r="M39" s="1">
        <v>6.3294810462788007</v>
      </c>
      <c r="N39">
        <f>Table2131[[#This Row],[DIFFENCE_ORIGINAL]]^2</f>
        <v>2.7967825443777155E-3</v>
      </c>
      <c r="O3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0.37165938279640898</v>
      </c>
      <c r="P39">
        <f>IF(OR(G39="NA", H39="NA"), "NA", IF(OR(B39="boot", B39="parametric", B39="independent", B39="cart"), Table2131[[#This Row],[conf.high]]-Table2131[[#This Row],[conf.low]], ""))</f>
        <v>0.4208951345736498</v>
      </c>
      <c r="Q39">
        <f>IF(OR(G39="NA", H39="NA"), "NA", IF(OR(B39="boot", B39="parametric", B39="independent", B39="cart"), Table2131[[#This Row],[conf.high.orig]]-Table2131[[#This Row],[conf.low.orig]], ""))</f>
        <v>0.42819286178838034</v>
      </c>
      <c r="R39">
        <f>IF(OR(B39="boot", B39="independent", B39="parametric", B39="cart"), Table2131[[#This Row],[WIDTH_OVERLAP]]/Table2131[[#This Row],[WIDTH_NEW]], "NA")</f>
        <v>0.88302133302844021</v>
      </c>
      <c r="S39">
        <f>IF(OR(B39="boot", B39="independent", B39="parametric", B39="cart"), Table2131[[#This Row],[WIDTH_OVERLAP]]/Table2131[[#This Row],[WIDTH_ORIG]], "")</f>
        <v>0.86797192565085057</v>
      </c>
      <c r="T39">
        <f>IF(OR(B39="boot", B39="independent", B39="parametric", B39="cart"), (Table2131[[#This Row],[PERS_NEW]]+Table2131[[#This Row],[PERS_ORIG]]) / 2, "")</f>
        <v>0.87549662933964534</v>
      </c>
      <c r="U39">
        <f>0.5*(Table2131[[#This Row],[WIDTH_OVERLAP]]/Table2131[[#This Row],[WIDTH_ORIG]] +Table2131[[#This Row],[WIDTH_OVERLAP]]/Table2131[[#This Row],[WIDTH_NEW]])</f>
        <v>0.87549662933964534</v>
      </c>
      <c r="V39">
        <f>0.5*(Table2131[[#This Row],[WIDTH_OVERLAP]]/Table2131[[#This Row],[WIDTH_ORIG]] +Table2131[[#This Row],[WIDTH_OVERLAP]]/Table2131[[#This Row],[WIDTH_NEW]])</f>
        <v>0.87549662933964534</v>
      </c>
    </row>
    <row r="40" spans="1:22" hidden="1" x14ac:dyDescent="0.2">
      <c r="A40" t="s">
        <v>12</v>
      </c>
      <c r="B40" t="s">
        <v>50</v>
      </c>
      <c r="C40" s="3" t="s">
        <v>37</v>
      </c>
      <c r="D40" t="s">
        <v>17</v>
      </c>
      <c r="E40">
        <v>0.17005813953488316</v>
      </c>
      <c r="F40" t="s">
        <v>66</v>
      </c>
      <c r="G40" s="1">
        <v>-0.12232257841675023</v>
      </c>
      <c r="H40" s="1">
        <v>0.46243885748651659</v>
      </c>
      <c r="I40">
        <v>1.1484535600372188</v>
      </c>
      <c r="J40" s="4">
        <v>0.11632270168855646</v>
      </c>
      <c r="K40">
        <f>Table2131[[#This Row],[VALUE_ORIGINAL]]-Table2131[[#This Row],[ESTIMATE_VALUE]]</f>
        <v>-5.37354378463267E-2</v>
      </c>
      <c r="L40" s="1">
        <v>-0.18274016541672461</v>
      </c>
      <c r="M40" s="1">
        <v>0.41538556879383753</v>
      </c>
      <c r="N40">
        <f>Table2131[[#This Row],[DIFFENCE_ORIGINAL]]^2</f>
        <v>2.8874972805364397E-3</v>
      </c>
      <c r="O4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0.53770814721058779</v>
      </c>
      <c r="P40">
        <f>IF(OR(G40="NA", H40="NA"), "NA", IF(OR(B40="boot", B40="parametric", B40="independent", B40="cart"), Table2131[[#This Row],[conf.high]]-Table2131[[#This Row],[conf.low]], ""))</f>
        <v>0.58476143590326679</v>
      </c>
      <c r="Q40">
        <f>IF(OR(G40="NA", H40="NA"), "NA", IF(OR(B40="boot", B40="parametric", B40="independent", B40="cart"), Table2131[[#This Row],[conf.high.orig]]-Table2131[[#This Row],[conf.low.orig]], ""))</f>
        <v>0.59812573421056214</v>
      </c>
      <c r="R40">
        <f>IF(OR(B40="boot", B40="independent", B40="parametric", B40="cart"), Table2131[[#This Row],[WIDTH_OVERLAP]]/Table2131[[#This Row],[WIDTH_NEW]], "NA")</f>
        <v>0.91953421377728695</v>
      </c>
      <c r="S40">
        <f>IF(OR(B40="boot", B40="independent", B40="parametric", B40="cart"), Table2131[[#This Row],[WIDTH_OVERLAP]]/Table2131[[#This Row],[WIDTH_ORIG]], "")</f>
        <v>0.89898848428630707</v>
      </c>
      <c r="T40">
        <f>IF(OR(B40="boot", B40="independent", B40="parametric", B40="cart"), (Table2131[[#This Row],[PERS_NEW]]+Table2131[[#This Row],[PERS_ORIG]]) / 2, "")</f>
        <v>0.90926134903179701</v>
      </c>
      <c r="U40">
        <f>0.5*(Table2131[[#This Row],[WIDTH_OVERLAP]]/Table2131[[#This Row],[WIDTH_ORIG]] +Table2131[[#This Row],[WIDTH_OVERLAP]]/Table2131[[#This Row],[WIDTH_NEW]])</f>
        <v>0.90926134903179701</v>
      </c>
      <c r="V40">
        <f>0.5*(Table2131[[#This Row],[WIDTH_OVERLAP]]/Table2131[[#This Row],[WIDTH_ORIG]] +Table2131[[#This Row],[WIDTH_OVERLAP]]/Table2131[[#This Row],[WIDTH_NEW]])</f>
        <v>0.90926134903179701</v>
      </c>
    </row>
    <row r="41" spans="1:22" hidden="1" x14ac:dyDescent="0.2">
      <c r="A41" t="s">
        <v>12</v>
      </c>
      <c r="B41" t="s">
        <v>50</v>
      </c>
      <c r="C41" s="3" t="s">
        <v>40</v>
      </c>
      <c r="D41" t="s">
        <v>15</v>
      </c>
      <c r="E41">
        <v>4.6866197183098679</v>
      </c>
      <c r="F41" t="s">
        <v>67</v>
      </c>
      <c r="G41" s="1">
        <v>4.4326707032537058</v>
      </c>
      <c r="H41" s="1">
        <v>4.94056873336603</v>
      </c>
      <c r="I41">
        <v>36.488742073483238</v>
      </c>
      <c r="J41" s="4">
        <v>4.5735294117647038</v>
      </c>
      <c r="K41">
        <f>Table2131[[#This Row],[VALUE_ORIGINAL]]-Table2131[[#This Row],[ESTIMATE_VALUE]]</f>
        <v>-0.11309030654516405</v>
      </c>
      <c r="L41" s="1">
        <v>4.2906920267740327</v>
      </c>
      <c r="M41" s="1">
        <v>4.856366796755375</v>
      </c>
      <c r="N41">
        <f>Table2131[[#This Row],[DIFFENCE_ORIGINAL]]^2</f>
        <v>1.2789417434479176E-2</v>
      </c>
      <c r="O4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0.42369609350166915</v>
      </c>
      <c r="P41">
        <f>IF(OR(G41="NA", H41="NA"), "NA", IF(OR(B41="boot", B41="parametric", B41="independent", B41="cart"), Table2131[[#This Row],[conf.high]]-Table2131[[#This Row],[conf.low]], ""))</f>
        <v>0.50789803011232415</v>
      </c>
      <c r="Q41">
        <f>IF(OR(G41="NA", H41="NA"), "NA", IF(OR(B41="boot", B41="parametric", B41="independent", B41="cart"), Table2131[[#This Row],[conf.high.orig]]-Table2131[[#This Row],[conf.low.orig]], ""))</f>
        <v>0.56567476998134225</v>
      </c>
      <c r="R41">
        <f>IF(OR(B41="boot", B41="independent", B41="parametric", B41="cart"), Table2131[[#This Row],[WIDTH_OVERLAP]]/Table2131[[#This Row],[WIDTH_NEW]], "NA")</f>
        <v>0.83421487854159759</v>
      </c>
      <c r="S41">
        <f>IF(OR(B41="boot", B41="independent", B41="parametric", B41="cart"), Table2131[[#This Row],[WIDTH_OVERLAP]]/Table2131[[#This Row],[WIDTH_ORIG]], "")</f>
        <v>0.74901006017228589</v>
      </c>
      <c r="T41">
        <f>IF(OR(B41="boot", B41="independent", B41="parametric", B41="cart"), (Table2131[[#This Row],[PERS_NEW]]+Table2131[[#This Row],[PERS_ORIG]]) / 2, "")</f>
        <v>0.79161246935694174</v>
      </c>
      <c r="U41">
        <f>0.5*(Table2131[[#This Row],[WIDTH_OVERLAP]]/Table2131[[#This Row],[WIDTH_ORIG]] +Table2131[[#This Row],[WIDTH_OVERLAP]]/Table2131[[#This Row],[WIDTH_NEW]])</f>
        <v>0.79161246935694174</v>
      </c>
      <c r="V41">
        <f>0.5*(Table2131[[#This Row],[WIDTH_OVERLAP]]/Table2131[[#This Row],[WIDTH_ORIG]] +Table2131[[#This Row],[WIDTH_OVERLAP]]/Table2131[[#This Row],[WIDTH_NEW]])</f>
        <v>0.79161246935694174</v>
      </c>
    </row>
    <row r="42" spans="1:22" hidden="1" x14ac:dyDescent="0.2">
      <c r="A42" t="s">
        <v>12</v>
      </c>
      <c r="B42" t="s">
        <v>50</v>
      </c>
      <c r="C42" s="3" t="s">
        <v>40</v>
      </c>
      <c r="D42" t="s">
        <v>17</v>
      </c>
      <c r="E42">
        <v>8.4808853118710684E-2</v>
      </c>
      <c r="F42" t="s">
        <v>68</v>
      </c>
      <c r="G42" s="1">
        <v>-0.27560964206565214</v>
      </c>
      <c r="H42" s="1">
        <v>0.44522734830307348</v>
      </c>
      <c r="I42">
        <v>0.46524298132955988</v>
      </c>
      <c r="J42" s="4">
        <v>0.28210439105219581</v>
      </c>
      <c r="K42">
        <f>Table2131[[#This Row],[VALUE_ORIGINAL]]-Table2131[[#This Row],[ESTIMATE_VALUE]]</f>
        <v>0.19729553793348514</v>
      </c>
      <c r="L42" s="1">
        <v>-0.11364024674340922</v>
      </c>
      <c r="M42" s="1">
        <v>0.67784902884780085</v>
      </c>
      <c r="N42">
        <f>Table2131[[#This Row],[DIFFENCE_ORIGINAL]]^2</f>
        <v>3.8925529288463274E-2</v>
      </c>
      <c r="O4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0.55886759504648276</v>
      </c>
      <c r="P42">
        <f>IF(OR(G42="NA", H42="NA"), "NA", IF(OR(B42="boot", B42="parametric", B42="independent", B42="cart"), Table2131[[#This Row],[conf.high]]-Table2131[[#This Row],[conf.low]], ""))</f>
        <v>0.72083699036872562</v>
      </c>
      <c r="Q42">
        <f>IF(OR(G42="NA", H42="NA"), "NA", IF(OR(B42="boot", B42="parametric", B42="independent", B42="cart"), Table2131[[#This Row],[conf.high.orig]]-Table2131[[#This Row],[conf.low.orig]], ""))</f>
        <v>0.79148927559121007</v>
      </c>
      <c r="R42">
        <f>IF(OR(B42="boot", B42="independent", B42="parametric", B42="cart"), Table2131[[#This Row],[WIDTH_OVERLAP]]/Table2131[[#This Row],[WIDTH_NEW]], "NA")</f>
        <v>0.77530371292489919</v>
      </c>
      <c r="S42">
        <f>IF(OR(B42="boot", B42="independent", B42="parametric", B42="cart"), Table2131[[#This Row],[WIDTH_OVERLAP]]/Table2131[[#This Row],[WIDTH_ORIG]], "")</f>
        <v>0.70609623185232873</v>
      </c>
      <c r="T42">
        <f>IF(OR(B42="boot", B42="independent", B42="parametric", B42="cart"), (Table2131[[#This Row],[PERS_NEW]]+Table2131[[#This Row],[PERS_ORIG]]) / 2, "")</f>
        <v>0.74069997238861396</v>
      </c>
      <c r="U42">
        <f>0.5*(Table2131[[#This Row],[WIDTH_OVERLAP]]/Table2131[[#This Row],[WIDTH_ORIG]] +Table2131[[#This Row],[WIDTH_OVERLAP]]/Table2131[[#This Row],[WIDTH_NEW]])</f>
        <v>0.74069997238861396</v>
      </c>
      <c r="V42">
        <f>0.5*(Table2131[[#This Row],[WIDTH_OVERLAP]]/Table2131[[#This Row],[WIDTH_ORIG]] +Table2131[[#This Row],[WIDTH_OVERLAP]]/Table2131[[#This Row],[WIDTH_NEW]])</f>
        <v>0.74069997238861396</v>
      </c>
    </row>
    <row r="43" spans="1:22" hidden="1" x14ac:dyDescent="0.2">
      <c r="A43" t="s">
        <v>12</v>
      </c>
      <c r="B43" t="s">
        <v>50</v>
      </c>
      <c r="C43" s="3" t="s">
        <v>43</v>
      </c>
      <c r="D43" t="s">
        <v>15</v>
      </c>
      <c r="E43">
        <v>4.7406249999999952</v>
      </c>
      <c r="F43" t="s">
        <v>69</v>
      </c>
      <c r="G43" s="1">
        <v>4.4859836634109946</v>
      </c>
      <c r="H43" s="1">
        <v>4.9952663365889958</v>
      </c>
      <c r="I43">
        <v>36.759656146430231</v>
      </c>
      <c r="J43" s="4">
        <v>4.6346153846153904</v>
      </c>
      <c r="K43">
        <f>Table2131[[#This Row],[VALUE_ORIGINAL]]-Table2131[[#This Row],[ESTIMATE_VALUE]]</f>
        <v>-0.10600961538460485</v>
      </c>
      <c r="L43" s="1">
        <v>4.3757325183274887</v>
      </c>
      <c r="M43" s="1">
        <v>4.893498250903292</v>
      </c>
      <c r="N43">
        <f>Table2131[[#This Row],[DIFFENCE_ORIGINAL]]^2</f>
        <v>1.1238038553991849E-2</v>
      </c>
      <c r="O4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0.40751458749229741</v>
      </c>
      <c r="P43">
        <f>IF(OR(G43="NA", H43="NA"), "NA", IF(OR(B43="boot", B43="parametric", B43="independent", B43="cart"), Table2131[[#This Row],[conf.high]]-Table2131[[#This Row],[conf.low]], ""))</f>
        <v>0.50928267317800113</v>
      </c>
      <c r="Q43">
        <f>IF(OR(G43="NA", H43="NA"), "NA", IF(OR(B43="boot", B43="parametric", B43="independent", B43="cart"), Table2131[[#This Row],[conf.high.orig]]-Table2131[[#This Row],[conf.low.orig]], ""))</f>
        <v>0.51776573257580338</v>
      </c>
      <c r="R43">
        <f>IF(OR(B43="boot", B43="independent", B43="parametric", B43="cart"), Table2131[[#This Row],[WIDTH_OVERLAP]]/Table2131[[#This Row],[WIDTH_NEW]], "NA")</f>
        <v>0.80017367358945191</v>
      </c>
      <c r="S43">
        <f>IF(OR(B43="boot", B43="independent", B43="parametric", B43="cart"), Table2131[[#This Row],[WIDTH_OVERLAP]]/Table2131[[#This Row],[WIDTH_ORIG]], "")</f>
        <v>0.78706365032111369</v>
      </c>
      <c r="T43">
        <f>IF(OR(B43="boot", B43="independent", B43="parametric", B43="cart"), (Table2131[[#This Row],[PERS_NEW]]+Table2131[[#This Row],[PERS_ORIG]]) / 2, "")</f>
        <v>0.79361866195528274</v>
      </c>
      <c r="U43">
        <f>0.5*(Table2131[[#This Row],[WIDTH_OVERLAP]]/Table2131[[#This Row],[WIDTH_ORIG]] +Table2131[[#This Row],[WIDTH_OVERLAP]]/Table2131[[#This Row],[WIDTH_NEW]])</f>
        <v>0.79361866195528274</v>
      </c>
      <c r="V43">
        <f>0.5*(Table2131[[#This Row],[WIDTH_OVERLAP]]/Table2131[[#This Row],[WIDTH_ORIG]] +Table2131[[#This Row],[WIDTH_OVERLAP]]/Table2131[[#This Row],[WIDTH_NEW]])</f>
        <v>0.79361866195528274</v>
      </c>
    </row>
    <row r="44" spans="1:22" hidden="1" x14ac:dyDescent="0.2">
      <c r="A44" t="s">
        <v>12</v>
      </c>
      <c r="B44" t="s">
        <v>50</v>
      </c>
      <c r="C44" s="3" t="s">
        <v>43</v>
      </c>
      <c r="D44" t="s">
        <v>17</v>
      </c>
      <c r="E44">
        <v>0.32332848837209305</v>
      </c>
      <c r="F44" t="s">
        <v>70</v>
      </c>
      <c r="G44" s="1">
        <v>-3.0451874936086754E-2</v>
      </c>
      <c r="H44" s="1">
        <v>0.67710885168027279</v>
      </c>
      <c r="I44">
        <v>1.8045752276381093</v>
      </c>
      <c r="J44" s="4">
        <v>0.25257973733583466</v>
      </c>
      <c r="K44">
        <f>Table2131[[#This Row],[VALUE_ORIGINAL]]-Table2131[[#This Row],[ESTIMATE_VALUE]]</f>
        <v>-7.0748751036258384E-2</v>
      </c>
      <c r="L44" s="1">
        <v>-0.10904353640643677</v>
      </c>
      <c r="M44" s="1">
        <v>0.61420301107810604</v>
      </c>
      <c r="N44">
        <f>Table2131[[#This Row],[DIFFENCE_ORIGINAL]]^2</f>
        <v>5.0053857731904719E-3</v>
      </c>
      <c r="O4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0.64465488601419274</v>
      </c>
      <c r="P44">
        <f>IF(OR(G44="NA", H44="NA"), "NA", IF(OR(B44="boot", B44="parametric", B44="independent", B44="cart"), Table2131[[#This Row],[conf.high]]-Table2131[[#This Row],[conf.low]], ""))</f>
        <v>0.70756072661635949</v>
      </c>
      <c r="Q44">
        <f>IF(OR(G44="NA", H44="NA"), "NA", IF(OR(B44="boot", B44="parametric", B44="independent", B44="cart"), Table2131[[#This Row],[conf.high.orig]]-Table2131[[#This Row],[conf.low.orig]], ""))</f>
        <v>0.72324654748454287</v>
      </c>
      <c r="R44">
        <f>IF(OR(B44="boot", B44="independent", B44="parametric", B44="cart"), Table2131[[#This Row],[WIDTH_OVERLAP]]/Table2131[[#This Row],[WIDTH_NEW]], "NA")</f>
        <v>0.91109478206486949</v>
      </c>
      <c r="S44">
        <f>IF(OR(B44="boot", B44="independent", B44="parametric", B44="cart"), Table2131[[#This Row],[WIDTH_OVERLAP]]/Table2131[[#This Row],[WIDTH_ORIG]], "")</f>
        <v>0.89133489576453206</v>
      </c>
      <c r="T44">
        <f>IF(OR(B44="boot", B44="independent", B44="parametric", B44="cart"), (Table2131[[#This Row],[PERS_NEW]]+Table2131[[#This Row],[PERS_ORIG]]) / 2, "")</f>
        <v>0.90121483891470078</v>
      </c>
      <c r="U44">
        <f>0.5*(Table2131[[#This Row],[WIDTH_OVERLAP]]/Table2131[[#This Row],[WIDTH_ORIG]] +Table2131[[#This Row],[WIDTH_OVERLAP]]/Table2131[[#This Row],[WIDTH_NEW]])</f>
        <v>0.90121483891470078</v>
      </c>
      <c r="V44">
        <f>0.5*(Table2131[[#This Row],[WIDTH_OVERLAP]]/Table2131[[#This Row],[WIDTH_ORIG]] +Table2131[[#This Row],[WIDTH_OVERLAP]]/Table2131[[#This Row],[WIDTH_NEW]])</f>
        <v>0.90121483891470078</v>
      </c>
    </row>
    <row r="45" spans="1:22" hidden="1" x14ac:dyDescent="0.2">
      <c r="A45" t="s">
        <v>12</v>
      </c>
      <c r="B45" t="s">
        <v>50</v>
      </c>
      <c r="C45" s="3" t="s">
        <v>46</v>
      </c>
      <c r="D45" t="s">
        <v>47</v>
      </c>
      <c r="E45">
        <v>-2.8969416126042518</v>
      </c>
      <c r="F45" t="s">
        <v>47</v>
      </c>
      <c r="G45" s="1">
        <v>-6.2804531575161926</v>
      </c>
      <c r="H45" s="1">
        <v>0.48656993230768864</v>
      </c>
      <c r="I45">
        <v>-1.6907616832468515</v>
      </c>
      <c r="J45" s="4">
        <v>-3.6369047619047734</v>
      </c>
      <c r="K45">
        <f>Table2131[[#This Row],[VALUE_ORIGINAL]]-Table2131[[#This Row],[ESTIMATE_VALUE]]</f>
        <v>-0.73996314930052165</v>
      </c>
      <c r="L45" s="1">
        <v>-6.9972917004577493</v>
      </c>
      <c r="M45" s="1">
        <v>-0.27651782335179864</v>
      </c>
      <c r="N45">
        <f>Table2131[[#This Row],[DIFFENCE_ORIGINAL]]^2</f>
        <v>0.54754546232274615</v>
      </c>
      <c r="O4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6.0039353341643942</v>
      </c>
      <c r="P45">
        <f>IF(OR(G45="NA", H45="NA"), "NA", IF(OR(B45="boot", B45="parametric", B45="independent", B45="cart"), Table2131[[#This Row],[conf.high]]-Table2131[[#This Row],[conf.low]], ""))</f>
        <v>6.7670230898238817</v>
      </c>
      <c r="Q45">
        <f>IF(OR(G45="NA", H45="NA"), "NA", IF(OR(B45="boot", B45="parametric", B45="independent", B45="cart"), Table2131[[#This Row],[conf.high.orig]]-Table2131[[#This Row],[conf.low.orig]], ""))</f>
        <v>6.7207738771059509</v>
      </c>
      <c r="R45">
        <f>IF(OR(B45="boot", B45="independent", B45="parametric", B45="cart"), Table2131[[#This Row],[WIDTH_OVERLAP]]/Table2131[[#This Row],[WIDTH_NEW]], "NA")</f>
        <v>0.88723435024080177</v>
      </c>
      <c r="S45">
        <f>IF(OR(B45="boot", B45="independent", B45="parametric", B45="cart"), Table2131[[#This Row],[WIDTH_OVERLAP]]/Table2131[[#This Row],[WIDTH_ORIG]], "")</f>
        <v>0.89333988078613402</v>
      </c>
      <c r="T45">
        <f>IF(OR(B45="boot", B45="independent", B45="parametric", B45="cart"), (Table2131[[#This Row],[PERS_NEW]]+Table2131[[#This Row],[PERS_ORIG]]) / 2, "")</f>
        <v>0.89028711551346795</v>
      </c>
      <c r="U45">
        <f>0.5*(Table2131[[#This Row],[WIDTH_OVERLAP]]/Table2131[[#This Row],[WIDTH_ORIG]] +Table2131[[#This Row],[WIDTH_OVERLAP]]/Table2131[[#This Row],[WIDTH_NEW]])</f>
        <v>0.89028711551346795</v>
      </c>
      <c r="V45">
        <f>0.5*(Table2131[[#This Row],[WIDTH_OVERLAP]]/Table2131[[#This Row],[WIDTH_ORIG]] +Table2131[[#This Row],[WIDTH_OVERLAP]]/Table2131[[#This Row],[WIDTH_NEW]])</f>
        <v>0.89028711551346795</v>
      </c>
    </row>
    <row r="46" spans="1:22" hidden="1" x14ac:dyDescent="0.2">
      <c r="A46" t="s">
        <v>12</v>
      </c>
      <c r="B46" t="s">
        <v>50</v>
      </c>
      <c r="C46" s="3" t="s">
        <v>48</v>
      </c>
      <c r="D46" t="s">
        <v>47</v>
      </c>
      <c r="E46">
        <v>-2.7491063153713782</v>
      </c>
      <c r="F46" t="s">
        <v>47</v>
      </c>
      <c r="G46" s="1">
        <v>-6.0562244070481892</v>
      </c>
      <c r="H46" s="1">
        <v>0.55801177630543275</v>
      </c>
      <c r="I46">
        <v>-1.6409661335618133</v>
      </c>
      <c r="J46" s="4">
        <v>-2.9445812807881708</v>
      </c>
      <c r="K46">
        <f>Table2131[[#This Row],[VALUE_ORIGINAL]]-Table2131[[#This Row],[ESTIMATE_VALUE]]</f>
        <v>-0.19547496541679266</v>
      </c>
      <c r="L46" s="1">
        <v>-6.4437661044203365</v>
      </c>
      <c r="M46" s="1">
        <v>0.55460354284399438</v>
      </c>
      <c r="N46">
        <f>Table2131[[#This Row],[DIFFENCE_ORIGINAL]]^2</f>
        <v>3.8210462104696287E-2</v>
      </c>
      <c r="O4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6.6108279498921831</v>
      </c>
      <c r="P46">
        <f>IF(OR(G46="NA", H46="NA"), "NA", IF(OR(B46="boot", B46="parametric", B46="independent", B46="cart"), Table2131[[#This Row],[conf.high]]-Table2131[[#This Row],[conf.low]], ""))</f>
        <v>6.6142361833536221</v>
      </c>
      <c r="Q46">
        <f>IF(OR(G46="NA", H46="NA"), "NA", IF(OR(B46="boot", B46="parametric", B46="independent", B46="cart"), Table2131[[#This Row],[conf.high.orig]]-Table2131[[#This Row],[conf.low.orig]], ""))</f>
        <v>6.9983696472643313</v>
      </c>
      <c r="R46">
        <f>IF(OR(B46="boot", B46="independent", B46="parametric", B46="cart"), Table2131[[#This Row],[WIDTH_OVERLAP]]/Table2131[[#This Row],[WIDTH_NEW]], "NA")</f>
        <v>0.99948471246460524</v>
      </c>
      <c r="S46">
        <f>IF(OR(B46="boot", B46="independent", B46="parametric", B46="cart"), Table2131[[#This Row],[WIDTH_OVERLAP]]/Table2131[[#This Row],[WIDTH_ORIG]], "")</f>
        <v>0.9446240028884958</v>
      </c>
      <c r="T46">
        <f>IF(OR(B46="boot", B46="independent", B46="parametric", B46="cart"), (Table2131[[#This Row],[PERS_NEW]]+Table2131[[#This Row],[PERS_ORIG]]) / 2, "")</f>
        <v>0.97205435767655057</v>
      </c>
      <c r="U46">
        <f>0.5*(Table2131[[#This Row],[WIDTH_OVERLAP]]/Table2131[[#This Row],[WIDTH_ORIG]] +Table2131[[#This Row],[WIDTH_OVERLAP]]/Table2131[[#This Row],[WIDTH_NEW]])</f>
        <v>0.97205435767655057</v>
      </c>
      <c r="V46">
        <f>0.5*(Table2131[[#This Row],[WIDTH_OVERLAP]]/Table2131[[#This Row],[WIDTH_ORIG]] +Table2131[[#This Row],[WIDTH_OVERLAP]]/Table2131[[#This Row],[WIDTH_NEW]])</f>
        <v>0.97205435767655057</v>
      </c>
    </row>
    <row r="47" spans="1:22" hidden="1" x14ac:dyDescent="0.2">
      <c r="A47" t="s">
        <v>12</v>
      </c>
      <c r="B47" t="s">
        <v>50</v>
      </c>
      <c r="C47" s="3" t="s">
        <v>49</v>
      </c>
      <c r="D47" t="s">
        <v>47</v>
      </c>
      <c r="E47">
        <v>-4.5501125380643543</v>
      </c>
      <c r="F47" t="s">
        <v>47</v>
      </c>
      <c r="G47" s="1">
        <v>-8.9624845731912313</v>
      </c>
      <c r="H47" s="1">
        <v>-0.13774050293747847</v>
      </c>
      <c r="I47">
        <v>-2.0378318609210129</v>
      </c>
      <c r="J47" s="4">
        <v>-5.250821018062382</v>
      </c>
      <c r="K47">
        <f>Table2131[[#This Row],[VALUE_ORIGINAL]]-Table2131[[#This Row],[ESTIMATE_VALUE]]</f>
        <v>-0.70070847999802766</v>
      </c>
      <c r="L47" s="1">
        <v>-9.6320551924209603</v>
      </c>
      <c r="M47" s="1">
        <v>-0.86958684370380335</v>
      </c>
      <c r="N47">
        <f>Table2131[[#This Row],[DIFFENCE_ORIGINAL]]^2</f>
        <v>0.49099237394114631</v>
      </c>
      <c r="O4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8.0928977294874276</v>
      </c>
      <c r="P47">
        <f>IF(OR(G47="NA", H47="NA"), "NA", IF(OR(B47="boot", B47="parametric", B47="independent", B47="cart"), Table2131[[#This Row],[conf.high]]-Table2131[[#This Row],[conf.low]], ""))</f>
        <v>8.8247440702537521</v>
      </c>
      <c r="Q47">
        <f>IF(OR(G47="NA", H47="NA"), "NA", IF(OR(B47="boot", B47="parametric", B47="independent", B47="cart"), Table2131[[#This Row],[conf.high.orig]]-Table2131[[#This Row],[conf.low.orig]], ""))</f>
        <v>8.7624683487171566</v>
      </c>
      <c r="R47">
        <f>IF(OR(B47="boot", B47="independent", B47="parametric", B47="cart"), Table2131[[#This Row],[WIDTH_OVERLAP]]/Table2131[[#This Row],[WIDTH_NEW]], "NA")</f>
        <v>0.91706883112528836</v>
      </c>
      <c r="S47">
        <f>IF(OR(B47="boot", B47="independent", B47="parametric", B47="cart"), Table2131[[#This Row],[WIDTH_OVERLAP]]/Table2131[[#This Row],[WIDTH_ORIG]], "")</f>
        <v>0.92358652920809059</v>
      </c>
      <c r="T47">
        <f>IF(OR(B47="boot", B47="independent", B47="parametric", B47="cart"), (Table2131[[#This Row],[PERS_NEW]]+Table2131[[#This Row],[PERS_ORIG]]) / 2, "")</f>
        <v>0.92032768016668953</v>
      </c>
      <c r="U47">
        <f>0.5*(Table2131[[#This Row],[WIDTH_OVERLAP]]/Table2131[[#This Row],[WIDTH_ORIG]] +Table2131[[#This Row],[WIDTH_OVERLAP]]/Table2131[[#This Row],[WIDTH_NEW]])</f>
        <v>0.92032768016668953</v>
      </c>
      <c r="V47">
        <f>0.5*(Table2131[[#This Row],[WIDTH_OVERLAP]]/Table2131[[#This Row],[WIDTH_ORIG]] +Table2131[[#This Row],[WIDTH_OVERLAP]]/Table2131[[#This Row],[WIDTH_NEW]])</f>
        <v>0.92032768016668953</v>
      </c>
    </row>
    <row r="48" spans="1:22" hidden="1" x14ac:dyDescent="0.2">
      <c r="A48" t="s">
        <v>12</v>
      </c>
      <c r="B48" t="s">
        <v>71</v>
      </c>
      <c r="C48" s="3" t="s">
        <v>14</v>
      </c>
      <c r="D48" t="s">
        <v>15</v>
      </c>
      <c r="E48">
        <v>3.7783913043478239</v>
      </c>
      <c r="F48" t="s">
        <v>72</v>
      </c>
      <c r="G48" s="1">
        <v>3.6832635275067673</v>
      </c>
      <c r="H48" s="1">
        <v>3.8735190811888804</v>
      </c>
      <c r="I48">
        <v>78.585245890219824</v>
      </c>
      <c r="J48" s="4">
        <v>3.7972575757575764</v>
      </c>
      <c r="K48">
        <f>Table2131[[#This Row],[VALUE_ORIGINAL]]-Table2131[[#This Row],[ESTIMATE_VALUE]]</f>
        <v>1.88662714097525E-2</v>
      </c>
      <c r="L48" s="1">
        <v>3.7102224178651242</v>
      </c>
      <c r="M48" s="1">
        <v>3.8842927336500286</v>
      </c>
      <c r="N48">
        <f>Table2131[[#This Row],[DIFFENCE_ORIGINAL]]^2</f>
        <v>3.5593619690644455E-4</v>
      </c>
      <c r="O4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0.16329666332375625</v>
      </c>
      <c r="P48">
        <f>IF(OR(G48="NA", H48="NA"), "NA", IF(OR(B48="boot", B48="parametric", B48="independent", B48="cart"), Table2131[[#This Row],[conf.high]]-Table2131[[#This Row],[conf.low]], ""))</f>
        <v>0.19025555368211311</v>
      </c>
      <c r="Q48">
        <f>IF(OR(G48="NA", H48="NA"), "NA", IF(OR(B48="boot", B48="parametric", B48="independent", B48="cart"), Table2131[[#This Row],[conf.high.orig]]-Table2131[[#This Row],[conf.low.orig]], ""))</f>
        <v>0.17407031578490439</v>
      </c>
      <c r="R48">
        <f>IF(OR(B48="boot", B48="independent", B48="parametric", B48="cart"), Table2131[[#This Row],[WIDTH_OVERLAP]]/Table2131[[#This Row],[WIDTH_NEW]], "NA")</f>
        <v>0.85830169034959736</v>
      </c>
      <c r="S48">
        <f>IF(OR(B48="boot", B48="independent", B48="parametric", B48="cart"), Table2131[[#This Row],[WIDTH_OVERLAP]]/Table2131[[#This Row],[WIDTH_ORIG]], "")</f>
        <v>0.93810746874004092</v>
      </c>
      <c r="T48">
        <f>IF(OR(B48="boot", B48="independent", B48="parametric", B48="cart"), (Table2131[[#This Row],[PERS_NEW]]+Table2131[[#This Row],[PERS_ORIG]]) / 2, "")</f>
        <v>0.89820457954481914</v>
      </c>
      <c r="U48">
        <f>0.5*(Table2131[[#This Row],[WIDTH_OVERLAP]]/Table2131[[#This Row],[WIDTH_ORIG]] +Table2131[[#This Row],[WIDTH_OVERLAP]]/Table2131[[#This Row],[WIDTH_NEW]])</f>
        <v>0.89820457954481914</v>
      </c>
      <c r="V48">
        <f>0.5*(Table2131[[#This Row],[WIDTH_OVERLAP]]/Table2131[[#This Row],[WIDTH_ORIG]] +Table2131[[#This Row],[WIDTH_OVERLAP]]/Table2131[[#This Row],[WIDTH_NEW]])</f>
        <v>0.89820457954481914</v>
      </c>
    </row>
    <row r="49" spans="1:22" hidden="1" x14ac:dyDescent="0.2">
      <c r="A49" t="s">
        <v>12</v>
      </c>
      <c r="B49" t="s">
        <v>71</v>
      </c>
      <c r="C49" s="3" t="s">
        <v>14</v>
      </c>
      <c r="D49" t="s">
        <v>17</v>
      </c>
      <c r="E49">
        <v>5.533450210378716E-2</v>
      </c>
      <c r="F49" t="s">
        <v>73</v>
      </c>
      <c r="G49" s="1">
        <v>-8.2941606928255279E-2</v>
      </c>
      <c r="H49" s="1">
        <v>0.19361061113582959</v>
      </c>
      <c r="I49">
        <v>0.79175403764639463</v>
      </c>
      <c r="J49" s="4">
        <v>4.8376623376624331E-3</v>
      </c>
      <c r="K49">
        <f>Table2131[[#This Row],[VALUE_ORIGINAL]]-Table2131[[#This Row],[ESTIMATE_VALUE]]</f>
        <v>-5.0496839766124728E-2</v>
      </c>
      <c r="L49" s="1">
        <v>-0.11970533167351961</v>
      </c>
      <c r="M49" s="1">
        <v>0.12938065634884449</v>
      </c>
      <c r="N49">
        <f>Table2131[[#This Row],[DIFFENCE_ORIGINAL]]^2</f>
        <v>2.5499308263656757E-3</v>
      </c>
      <c r="O4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0.21232226327709977</v>
      </c>
      <c r="P49">
        <f>IF(OR(G49="NA", H49="NA"), "NA", IF(OR(B49="boot", B49="parametric", B49="independent", B49="cart"), Table2131[[#This Row],[conf.high]]-Table2131[[#This Row],[conf.low]], ""))</f>
        <v>0.27655221806408486</v>
      </c>
      <c r="Q49">
        <f>IF(OR(G49="NA", H49="NA"), "NA", IF(OR(B49="boot", B49="parametric", B49="independent", B49="cart"), Table2131[[#This Row],[conf.high.orig]]-Table2131[[#This Row],[conf.low.orig]], ""))</f>
        <v>0.24908598802236409</v>
      </c>
      <c r="R49">
        <f>IF(OR(B49="boot", B49="independent", B49="parametric", B49="cart"), Table2131[[#This Row],[WIDTH_OVERLAP]]/Table2131[[#This Row],[WIDTH_NEW]], "NA")</f>
        <v>0.76774746108851954</v>
      </c>
      <c r="S49">
        <f>IF(OR(B49="boot", B49="independent", B49="parametric", B49="cart"), Table2131[[#This Row],[WIDTH_OVERLAP]]/Table2131[[#This Row],[WIDTH_ORIG]], "")</f>
        <v>0.85240548841324826</v>
      </c>
      <c r="T49">
        <f>IF(OR(B49="boot", B49="independent", B49="parametric", B49="cart"), (Table2131[[#This Row],[PERS_NEW]]+Table2131[[#This Row],[PERS_ORIG]]) / 2, "")</f>
        <v>0.81007647475088396</v>
      </c>
      <c r="U49">
        <f>0.5*(Table2131[[#This Row],[WIDTH_OVERLAP]]/Table2131[[#This Row],[WIDTH_ORIG]] +Table2131[[#This Row],[WIDTH_OVERLAP]]/Table2131[[#This Row],[WIDTH_NEW]])</f>
        <v>0.81007647475088396</v>
      </c>
      <c r="V49">
        <f>0.5*(Table2131[[#This Row],[WIDTH_OVERLAP]]/Table2131[[#This Row],[WIDTH_ORIG]] +Table2131[[#This Row],[WIDTH_OVERLAP]]/Table2131[[#This Row],[WIDTH_NEW]])</f>
        <v>0.81007647475088396</v>
      </c>
    </row>
    <row r="50" spans="1:22" hidden="1" x14ac:dyDescent="0.2">
      <c r="A50" t="s">
        <v>12</v>
      </c>
      <c r="B50" t="s">
        <v>71</v>
      </c>
      <c r="C50" s="3" t="s">
        <v>19</v>
      </c>
      <c r="D50" t="s">
        <v>15</v>
      </c>
      <c r="E50">
        <v>3.224932432432432</v>
      </c>
      <c r="F50" t="s">
        <v>74</v>
      </c>
      <c r="G50" s="1">
        <v>3.1240633918442451</v>
      </c>
      <c r="H50" s="1">
        <v>3.3258014730206189</v>
      </c>
      <c r="I50">
        <v>63.176064196550158</v>
      </c>
      <c r="J50" s="4">
        <v>3.0815999999999995</v>
      </c>
      <c r="K50">
        <f>Table2131[[#This Row],[VALUE_ORIGINAL]]-Table2131[[#This Row],[ESTIMATE_VALUE]]</f>
        <v>-0.14333243243243254</v>
      </c>
      <c r="L50" s="1">
        <v>2.9685734723191493</v>
      </c>
      <c r="M50" s="1">
        <v>3.1946265276808496</v>
      </c>
      <c r="N50">
        <f>Table2131[[#This Row],[DIFFENCE_ORIGINAL]]^2</f>
        <v>2.054418618699784E-2</v>
      </c>
      <c r="O5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7.0563135836604562E-2</v>
      </c>
      <c r="P50">
        <f>IF(OR(G50="NA", H50="NA"), "NA", IF(OR(B50="boot", B50="parametric", B50="independent", B50="cart"), Table2131[[#This Row],[conf.high]]-Table2131[[#This Row],[conf.low]], ""))</f>
        <v>0.20173808117637382</v>
      </c>
      <c r="Q50">
        <f>IF(OR(G50="NA", H50="NA"), "NA", IF(OR(B50="boot", B50="parametric", B50="independent", B50="cart"), Table2131[[#This Row],[conf.high.orig]]-Table2131[[#This Row],[conf.low.orig]], ""))</f>
        <v>0.22605305536170039</v>
      </c>
      <c r="R50">
        <f>IF(OR(B50="boot", B50="independent", B50="parametric", B50="cart"), Table2131[[#This Row],[WIDTH_OVERLAP]]/Table2131[[#This Row],[WIDTH_NEW]], "NA")</f>
        <v>0.34977598391507075</v>
      </c>
      <c r="S50">
        <f>IF(OR(B50="boot", B50="independent", B50="parametric", B50="cart"), Table2131[[#This Row],[WIDTH_OVERLAP]]/Table2131[[#This Row],[WIDTH_ORIG]], "")</f>
        <v>0.31215298427928218</v>
      </c>
      <c r="T50">
        <f>IF(OR(B50="boot", B50="independent", B50="parametric", B50="cart"), (Table2131[[#This Row],[PERS_NEW]]+Table2131[[#This Row],[PERS_ORIG]]) / 2, "")</f>
        <v>0.33096448409717649</v>
      </c>
      <c r="U50">
        <f>0.5*(Table2131[[#This Row],[WIDTH_OVERLAP]]/Table2131[[#This Row],[WIDTH_ORIG]] +Table2131[[#This Row],[WIDTH_OVERLAP]]/Table2131[[#This Row],[WIDTH_NEW]])</f>
        <v>0.33096448409717649</v>
      </c>
      <c r="V50">
        <f>0.5*(Table2131[[#This Row],[WIDTH_OVERLAP]]/Table2131[[#This Row],[WIDTH_ORIG]] +Table2131[[#This Row],[WIDTH_OVERLAP]]/Table2131[[#This Row],[WIDTH_NEW]])</f>
        <v>0.33096448409717649</v>
      </c>
    </row>
    <row r="51" spans="1:22" hidden="1" x14ac:dyDescent="0.2">
      <c r="A51" t="s">
        <v>12</v>
      </c>
      <c r="B51" t="s">
        <v>71</v>
      </c>
      <c r="C51" s="3" t="s">
        <v>19</v>
      </c>
      <c r="D51" t="s">
        <v>17</v>
      </c>
      <c r="E51">
        <v>-9.8828536328536179E-2</v>
      </c>
      <c r="F51" t="s">
        <v>75</v>
      </c>
      <c r="G51" s="1">
        <v>-0.2400826164087364</v>
      </c>
      <c r="H51" s="1">
        <v>4.242554375166406E-2</v>
      </c>
      <c r="I51">
        <v>-1.3825192872732848</v>
      </c>
      <c r="J51" s="4">
        <v>4.3983333333333513E-2</v>
      </c>
      <c r="K51">
        <f>Table2131[[#This Row],[VALUE_ORIGINAL]]-Table2131[[#This Row],[ESTIMATE_VALUE]]</f>
        <v>0.14281186966186971</v>
      </c>
      <c r="L51" s="1">
        <v>-0.11151985747663379</v>
      </c>
      <c r="M51" s="1">
        <v>0.19948652414330081</v>
      </c>
      <c r="N51">
        <f>Table2131[[#This Row],[DIFFENCE_ORIGINAL]]^2</f>
        <v>2.0395230116318861E-2</v>
      </c>
      <c r="O5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0.15394540122829786</v>
      </c>
      <c r="P51">
        <f>IF(OR(G51="NA", H51="NA"), "NA", IF(OR(B51="boot", B51="parametric", B51="independent", B51="cart"), Table2131[[#This Row],[conf.high]]-Table2131[[#This Row],[conf.low]], ""))</f>
        <v>0.28250816016040048</v>
      </c>
      <c r="Q51">
        <f>IF(OR(G51="NA", H51="NA"), "NA", IF(OR(B51="boot", B51="parametric", B51="independent", B51="cart"), Table2131[[#This Row],[conf.high.orig]]-Table2131[[#This Row],[conf.low.orig]], ""))</f>
        <v>0.3110063816199346</v>
      </c>
      <c r="R51">
        <f>IF(OR(B51="boot", B51="independent", B51="parametric", B51="cart"), Table2131[[#This Row],[WIDTH_OVERLAP]]/Table2131[[#This Row],[WIDTH_NEW]], "NA")</f>
        <v>0.54492373296718877</v>
      </c>
      <c r="S51">
        <f>IF(OR(B51="boot", B51="independent", B51="parametric", B51="cart"), Table2131[[#This Row],[WIDTH_OVERLAP]]/Table2131[[#This Row],[WIDTH_ORIG]], "")</f>
        <v>0.49499113306435899</v>
      </c>
      <c r="T51">
        <f>IF(OR(B51="boot", B51="independent", B51="parametric", B51="cart"), (Table2131[[#This Row],[PERS_NEW]]+Table2131[[#This Row],[PERS_ORIG]]) / 2, "")</f>
        <v>0.51995743301577391</v>
      </c>
      <c r="U51">
        <f>0.5*(Table2131[[#This Row],[WIDTH_OVERLAP]]/Table2131[[#This Row],[WIDTH_ORIG]] +Table2131[[#This Row],[WIDTH_OVERLAP]]/Table2131[[#This Row],[WIDTH_NEW]])</f>
        <v>0.51995743301577391</v>
      </c>
      <c r="V51">
        <f>0.5*(Table2131[[#This Row],[WIDTH_OVERLAP]]/Table2131[[#This Row],[WIDTH_ORIG]] +Table2131[[#This Row],[WIDTH_OVERLAP]]/Table2131[[#This Row],[WIDTH_NEW]])</f>
        <v>0.51995743301577391</v>
      </c>
    </row>
    <row r="52" spans="1:22" hidden="1" x14ac:dyDescent="0.2">
      <c r="A52" t="s">
        <v>12</v>
      </c>
      <c r="B52" t="s">
        <v>71</v>
      </c>
      <c r="C52" s="3" t="s">
        <v>22</v>
      </c>
      <c r="D52" t="s">
        <v>15</v>
      </c>
      <c r="E52">
        <v>2.2537313432835804</v>
      </c>
      <c r="F52" t="s">
        <v>76</v>
      </c>
      <c r="G52" s="1">
        <v>1.9539178916655184</v>
      </c>
      <c r="H52" s="1">
        <v>2.5535447949016423</v>
      </c>
      <c r="I52">
        <v>14.864572214203076</v>
      </c>
      <c r="J52" s="4">
        <v>2.3913043478260811</v>
      </c>
      <c r="K52">
        <f>Table2131[[#This Row],[VALUE_ORIGINAL]]-Table2131[[#This Row],[ESTIMATE_VALUE]]</f>
        <v>0.13757300454250077</v>
      </c>
      <c r="L52" s="1">
        <v>2.103984150706208</v>
      </c>
      <c r="M52" s="1">
        <v>2.6786245449459543</v>
      </c>
      <c r="N52">
        <f>Table2131[[#This Row],[DIFFENCE_ORIGINAL]]^2</f>
        <v>1.8926331578850937E-2</v>
      </c>
      <c r="O5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0.44956064419543429</v>
      </c>
      <c r="P52">
        <f>IF(OR(G52="NA", H52="NA"), "NA", IF(OR(B52="boot", B52="parametric", B52="independent", B52="cart"), Table2131[[#This Row],[conf.high]]-Table2131[[#This Row],[conf.low]], ""))</f>
        <v>0.59962690323612389</v>
      </c>
      <c r="Q52">
        <f>IF(OR(G52="NA", H52="NA"), "NA", IF(OR(B52="boot", B52="parametric", B52="independent", B52="cart"), Table2131[[#This Row],[conf.high.orig]]-Table2131[[#This Row],[conf.low.orig]], ""))</f>
        <v>0.57464039423974622</v>
      </c>
      <c r="R52">
        <f>IF(OR(B52="boot", B52="independent", B52="parametric", B52="cart"), Table2131[[#This Row],[WIDTH_OVERLAP]]/Table2131[[#This Row],[WIDTH_NEW]], "NA")</f>
        <v>0.74973394584065922</v>
      </c>
      <c r="S52">
        <f>IF(OR(B52="boot", B52="independent", B52="parametric", B52="cart"), Table2131[[#This Row],[WIDTH_OVERLAP]]/Table2131[[#This Row],[WIDTH_ORIG]], "")</f>
        <v>0.7823338712382143</v>
      </c>
      <c r="T52">
        <f>IF(OR(B52="boot", B52="independent", B52="parametric", B52="cart"), (Table2131[[#This Row],[PERS_NEW]]+Table2131[[#This Row],[PERS_ORIG]]) / 2, "")</f>
        <v>0.76603390853943676</v>
      </c>
      <c r="U52">
        <f>0.5*(Table2131[[#This Row],[WIDTH_OVERLAP]]/Table2131[[#This Row],[WIDTH_ORIG]] +Table2131[[#This Row],[WIDTH_OVERLAP]]/Table2131[[#This Row],[WIDTH_NEW]])</f>
        <v>0.76603390853943676</v>
      </c>
      <c r="V52">
        <f>0.5*(Table2131[[#This Row],[WIDTH_OVERLAP]]/Table2131[[#This Row],[WIDTH_ORIG]] +Table2131[[#This Row],[WIDTH_OVERLAP]]/Table2131[[#This Row],[WIDTH_NEW]])</f>
        <v>0.76603390853943676</v>
      </c>
    </row>
    <row r="53" spans="1:22" hidden="1" x14ac:dyDescent="0.2">
      <c r="A53" t="s">
        <v>12</v>
      </c>
      <c r="B53" t="s">
        <v>71</v>
      </c>
      <c r="C53" s="3" t="s">
        <v>22</v>
      </c>
      <c r="D53" t="s">
        <v>17</v>
      </c>
      <c r="E53">
        <v>-0.15650912106136008</v>
      </c>
      <c r="F53" t="s">
        <v>77</v>
      </c>
      <c r="G53" s="1">
        <v>-0.57308322248250254</v>
      </c>
      <c r="H53" s="1">
        <v>0.26006498035978232</v>
      </c>
      <c r="I53">
        <v>-0.74293149752190379</v>
      </c>
      <c r="J53" s="4">
        <v>-0.20820575627679069</v>
      </c>
      <c r="K53">
        <f>Table2131[[#This Row],[VALUE_ORIGINAL]]-Table2131[[#This Row],[ESTIMATE_VALUE]]</f>
        <v>-5.1696635215430609E-2</v>
      </c>
      <c r="L53" s="1">
        <v>-0.61166623471932147</v>
      </c>
      <c r="M53" s="1">
        <v>0.19525472216574005</v>
      </c>
      <c r="N53">
        <f>Table2131[[#This Row],[DIFFENCE_ORIGINAL]]^2</f>
        <v>2.6725420925973E-3</v>
      </c>
      <c r="O5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0.76833794464824257</v>
      </c>
      <c r="P53">
        <f>IF(OR(G53="NA", H53="NA"), "NA", IF(OR(B53="boot", B53="parametric", B53="independent", B53="cart"), Table2131[[#This Row],[conf.high]]-Table2131[[#This Row],[conf.low]], ""))</f>
        <v>0.83314820284228486</v>
      </c>
      <c r="Q53">
        <f>IF(OR(G53="NA", H53="NA"), "NA", IF(OR(B53="boot", B53="parametric", B53="independent", B53="cart"), Table2131[[#This Row],[conf.high.orig]]-Table2131[[#This Row],[conf.low.orig]], ""))</f>
        <v>0.80692095688506149</v>
      </c>
      <c r="R53">
        <f>IF(OR(B53="boot", B53="independent", B53="parametric", B53="cart"), Table2131[[#This Row],[WIDTH_OVERLAP]]/Table2131[[#This Row],[WIDTH_NEW]], "NA")</f>
        <v>0.92221040869686555</v>
      </c>
      <c r="S53">
        <f>IF(OR(B53="boot", B53="independent", B53="parametric", B53="cart"), Table2131[[#This Row],[WIDTH_OVERLAP]]/Table2131[[#This Row],[WIDTH_ORIG]], "")</f>
        <v>0.95218489257515382</v>
      </c>
      <c r="T53">
        <f>IF(OR(B53="boot", B53="independent", B53="parametric", B53="cart"), (Table2131[[#This Row],[PERS_NEW]]+Table2131[[#This Row],[PERS_ORIG]]) / 2, "")</f>
        <v>0.93719765063600968</v>
      </c>
      <c r="U53">
        <f>0.5*(Table2131[[#This Row],[WIDTH_OVERLAP]]/Table2131[[#This Row],[WIDTH_ORIG]] +Table2131[[#This Row],[WIDTH_OVERLAP]]/Table2131[[#This Row],[WIDTH_NEW]])</f>
        <v>0.93719765063600968</v>
      </c>
      <c r="V53">
        <f>0.5*(Table2131[[#This Row],[WIDTH_OVERLAP]]/Table2131[[#This Row],[WIDTH_ORIG]] +Table2131[[#This Row],[WIDTH_OVERLAP]]/Table2131[[#This Row],[WIDTH_NEW]])</f>
        <v>0.93719765063600968</v>
      </c>
    </row>
    <row r="54" spans="1:22" hidden="1" x14ac:dyDescent="0.2">
      <c r="A54" t="s">
        <v>12</v>
      </c>
      <c r="B54" t="s">
        <v>71</v>
      </c>
      <c r="C54" s="3" t="s">
        <v>25</v>
      </c>
      <c r="D54" t="s">
        <v>15</v>
      </c>
      <c r="E54">
        <v>2.8024691358024696</v>
      </c>
      <c r="F54" t="s">
        <v>78</v>
      </c>
      <c r="G54" s="1">
        <v>2.4733541944199668</v>
      </c>
      <c r="H54" s="1">
        <v>3.1315840771849723</v>
      </c>
      <c r="I54">
        <v>16.819905688333428</v>
      </c>
      <c r="J54" s="4">
        <v>2.898734177215188</v>
      </c>
      <c r="K54">
        <f>Table2131[[#This Row],[VALUE_ORIGINAL]]-Table2131[[#This Row],[ESTIMATE_VALUE]]</f>
        <v>9.6265041412718411E-2</v>
      </c>
      <c r="L54" s="1">
        <v>2.561889635906438</v>
      </c>
      <c r="M54" s="1">
        <v>3.235578718523938</v>
      </c>
      <c r="N54">
        <f>Table2131[[#This Row],[DIFFENCE_ORIGINAL]]^2</f>
        <v>9.2669581981923901E-3</v>
      </c>
      <c r="O5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0.5696944412785343</v>
      </c>
      <c r="P54">
        <f>IF(OR(G54="NA", H54="NA"), "NA", IF(OR(B54="boot", B54="parametric", B54="independent", B54="cart"), Table2131[[#This Row],[conf.high]]-Table2131[[#This Row],[conf.low]], ""))</f>
        <v>0.65822988276500549</v>
      </c>
      <c r="Q54">
        <f>IF(OR(G54="NA", H54="NA"), "NA", IF(OR(B54="boot", B54="parametric", B54="independent", B54="cart"), Table2131[[#This Row],[conf.high.orig]]-Table2131[[#This Row],[conf.low.orig]], ""))</f>
        <v>0.67368908261749993</v>
      </c>
      <c r="R54">
        <f>IF(OR(B54="boot", B54="independent", B54="parametric", B54="cart"), Table2131[[#This Row],[WIDTH_OVERLAP]]/Table2131[[#This Row],[WIDTH_NEW]], "NA")</f>
        <v>0.86549464889900907</v>
      </c>
      <c r="S54">
        <f>IF(OR(B54="boot", B54="independent", B54="parametric", B54="cart"), Table2131[[#This Row],[WIDTH_OVERLAP]]/Table2131[[#This Row],[WIDTH_ORIG]], "")</f>
        <v>0.84563407063847196</v>
      </c>
      <c r="T54">
        <f>IF(OR(B54="boot", B54="independent", B54="parametric", B54="cart"), (Table2131[[#This Row],[PERS_NEW]]+Table2131[[#This Row],[PERS_ORIG]]) / 2, "")</f>
        <v>0.85556435976874057</v>
      </c>
      <c r="U54">
        <f>0.5*(Table2131[[#This Row],[WIDTH_OVERLAP]]/Table2131[[#This Row],[WIDTH_ORIG]] +Table2131[[#This Row],[WIDTH_OVERLAP]]/Table2131[[#This Row],[WIDTH_NEW]])</f>
        <v>0.85556435976874057</v>
      </c>
      <c r="V54">
        <f>0.5*(Table2131[[#This Row],[WIDTH_OVERLAP]]/Table2131[[#This Row],[WIDTH_ORIG]] +Table2131[[#This Row],[WIDTH_OVERLAP]]/Table2131[[#This Row],[WIDTH_NEW]])</f>
        <v>0.85556435976874057</v>
      </c>
    </row>
    <row r="55" spans="1:22" hidden="1" x14ac:dyDescent="0.2">
      <c r="A55" t="s">
        <v>12</v>
      </c>
      <c r="B55" t="s">
        <v>71</v>
      </c>
      <c r="C55" s="3" t="s">
        <v>25</v>
      </c>
      <c r="D55" t="s">
        <v>17</v>
      </c>
      <c r="E55">
        <v>0.22350489017155714</v>
      </c>
      <c r="F55" t="s">
        <v>79</v>
      </c>
      <c r="G55" s="1">
        <v>-0.24793983401684297</v>
      </c>
      <c r="H55" s="1">
        <v>0.69494961435995728</v>
      </c>
      <c r="I55">
        <v>0.93645425394574788</v>
      </c>
      <c r="J55" s="4">
        <v>-0.33775856745908978</v>
      </c>
      <c r="K55">
        <f>Table2131[[#This Row],[VALUE_ORIGINAL]]-Table2131[[#This Row],[ESTIMATE_VALUE]]</f>
        <v>-0.56126345763064689</v>
      </c>
      <c r="L55" s="1">
        <v>-0.80975153255922994</v>
      </c>
      <c r="M55" s="1">
        <v>0.13423439764105044</v>
      </c>
      <c r="N55">
        <f>Table2131[[#This Row],[DIFFENCE_ORIGINAL]]^2</f>
        <v>0.31501666887150898</v>
      </c>
      <c r="O5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0.38217423165789344</v>
      </c>
      <c r="P55">
        <f>IF(OR(G55="NA", H55="NA"), "NA", IF(OR(B55="boot", B55="parametric", B55="independent", B55="cart"), Table2131[[#This Row],[conf.high]]-Table2131[[#This Row],[conf.low]], ""))</f>
        <v>0.94288944837680022</v>
      </c>
      <c r="Q55">
        <f>IF(OR(G55="NA", H55="NA"), "NA", IF(OR(B55="boot", B55="parametric", B55="independent", B55="cart"), Table2131[[#This Row],[conf.high.orig]]-Table2131[[#This Row],[conf.low.orig]], ""))</f>
        <v>0.94398593020028043</v>
      </c>
      <c r="R55">
        <f>IF(OR(B55="boot", B55="independent", B55="parametric", B55="cart"), Table2131[[#This Row],[WIDTH_OVERLAP]]/Table2131[[#This Row],[WIDTH_NEW]], "NA")</f>
        <v>0.40532241856753481</v>
      </c>
      <c r="S55">
        <f>IF(OR(B55="boot", B55="independent", B55="parametric", B55="cart"), Table2131[[#This Row],[WIDTH_OVERLAP]]/Table2131[[#This Row],[WIDTH_ORIG]], "")</f>
        <v>0.40485161847360329</v>
      </c>
      <c r="T55">
        <f>IF(OR(B55="boot", B55="independent", B55="parametric", B55="cart"), (Table2131[[#This Row],[PERS_NEW]]+Table2131[[#This Row],[PERS_ORIG]]) / 2, "")</f>
        <v>0.40508701852056905</v>
      </c>
      <c r="U55">
        <f>0.5*(Table2131[[#This Row],[WIDTH_OVERLAP]]/Table2131[[#This Row],[WIDTH_ORIG]] +Table2131[[#This Row],[WIDTH_OVERLAP]]/Table2131[[#This Row],[WIDTH_NEW]])</f>
        <v>0.40508701852056905</v>
      </c>
      <c r="V55">
        <f>0.5*(Table2131[[#This Row],[WIDTH_OVERLAP]]/Table2131[[#This Row],[WIDTH_ORIG]] +Table2131[[#This Row],[WIDTH_OVERLAP]]/Table2131[[#This Row],[WIDTH_NEW]])</f>
        <v>0.40508701852056905</v>
      </c>
    </row>
    <row r="56" spans="1:22" hidden="1" x14ac:dyDescent="0.2">
      <c r="A56" t="s">
        <v>12</v>
      </c>
      <c r="B56" t="s">
        <v>71</v>
      </c>
      <c r="C56" s="3" t="s">
        <v>28</v>
      </c>
      <c r="D56" t="s">
        <v>15</v>
      </c>
      <c r="E56">
        <v>5.7500000000000107</v>
      </c>
      <c r="F56" t="s">
        <v>80</v>
      </c>
      <c r="G56" s="1">
        <v>5.4875043429636543</v>
      </c>
      <c r="H56" s="1">
        <v>6.012495657036367</v>
      </c>
      <c r="I56">
        <v>43.359850474440449</v>
      </c>
      <c r="J56" s="4">
        <v>5.7426470588235272</v>
      </c>
      <c r="K56">
        <f>Table2131[[#This Row],[VALUE_ORIGINAL]]-Table2131[[#This Row],[ESTIMATE_VALUE]]</f>
        <v>-7.3529411764834407E-3</v>
      </c>
      <c r="L56" s="1">
        <v>5.4889392703325557</v>
      </c>
      <c r="M56" s="1">
        <v>5.9963548473144987</v>
      </c>
      <c r="N56">
        <f>Table2131[[#This Row],[DIFFENCE_ORIGINAL]]^2</f>
        <v>5.4065743944825683E-5</v>
      </c>
      <c r="O5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0.50741557698194306</v>
      </c>
      <c r="P56">
        <f>IF(OR(G56="NA", H56="NA"), "NA", IF(OR(B56="boot", B56="parametric", B56="independent", B56="cart"), Table2131[[#This Row],[conf.high]]-Table2131[[#This Row],[conf.low]], ""))</f>
        <v>0.52499131407271271</v>
      </c>
      <c r="Q56">
        <f>IF(OR(G56="NA", H56="NA"), "NA", IF(OR(B56="boot", B56="parametric", B56="independent", B56="cart"), Table2131[[#This Row],[conf.high.orig]]-Table2131[[#This Row],[conf.low.orig]], ""))</f>
        <v>0.50741557698194306</v>
      </c>
      <c r="R56">
        <f>IF(OR(B56="boot", B56="independent", B56="parametric", B56="cart"), Table2131[[#This Row],[WIDTH_OVERLAP]]/Table2131[[#This Row],[WIDTH_NEW]], "NA")</f>
        <v>0.9665218516580345</v>
      </c>
      <c r="S56">
        <f>IF(OR(B56="boot", B56="independent", B56="parametric", B56="cart"), Table2131[[#This Row],[WIDTH_OVERLAP]]/Table2131[[#This Row],[WIDTH_ORIG]], "")</f>
        <v>1</v>
      </c>
      <c r="T56">
        <f>IF(OR(B56="boot", B56="independent", B56="parametric", B56="cart"), (Table2131[[#This Row],[PERS_NEW]]+Table2131[[#This Row],[PERS_ORIG]]) / 2, "")</f>
        <v>0.98326092582901725</v>
      </c>
      <c r="U56">
        <f>0.5*(Table2131[[#This Row],[WIDTH_OVERLAP]]/Table2131[[#This Row],[WIDTH_ORIG]] +Table2131[[#This Row],[WIDTH_OVERLAP]]/Table2131[[#This Row],[WIDTH_NEW]])</f>
        <v>0.98326092582901725</v>
      </c>
      <c r="V56">
        <f>0.5*(Table2131[[#This Row],[WIDTH_OVERLAP]]/Table2131[[#This Row],[WIDTH_ORIG]] +Table2131[[#This Row],[WIDTH_OVERLAP]]/Table2131[[#This Row],[WIDTH_NEW]])</f>
        <v>0.98326092582901725</v>
      </c>
    </row>
    <row r="57" spans="1:22" hidden="1" x14ac:dyDescent="0.2">
      <c r="A57" t="s">
        <v>12</v>
      </c>
      <c r="B57" t="s">
        <v>71</v>
      </c>
      <c r="C57" s="3" t="s">
        <v>28</v>
      </c>
      <c r="D57" t="s">
        <v>17</v>
      </c>
      <c r="E57">
        <v>0.12499999999999885</v>
      </c>
      <c r="F57" t="s">
        <v>81</v>
      </c>
      <c r="G57" s="1">
        <v>-0.26717789889485427</v>
      </c>
      <c r="H57" s="1">
        <v>0.517177898894852</v>
      </c>
      <c r="I57">
        <v>0.63091223736449553</v>
      </c>
      <c r="J57" s="4">
        <v>0.12707125103562636</v>
      </c>
      <c r="K57">
        <f>Table2131[[#This Row],[VALUE_ORIGINAL]]-Table2131[[#This Row],[ESTIMATE_VALUE]]</f>
        <v>2.071251035627511E-3</v>
      </c>
      <c r="L57" s="1">
        <v>-0.22791540274635189</v>
      </c>
      <c r="M57" s="1">
        <v>0.48205790481760458</v>
      </c>
      <c r="N57">
        <f>Table2131[[#This Row],[DIFFENCE_ORIGINAL]]^2</f>
        <v>4.2900808525880368E-6</v>
      </c>
      <c r="O5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0.70997330756395649</v>
      </c>
      <c r="P57">
        <f>IF(OR(G57="NA", H57="NA"), "NA", IF(OR(B57="boot", B57="parametric", B57="independent", B57="cart"), Table2131[[#This Row],[conf.high]]-Table2131[[#This Row],[conf.low]], ""))</f>
        <v>0.78435579778970621</v>
      </c>
      <c r="Q57">
        <f>IF(OR(G57="NA", H57="NA"), "NA", IF(OR(B57="boot", B57="parametric", B57="independent", B57="cart"), Table2131[[#This Row],[conf.high.orig]]-Table2131[[#This Row],[conf.low.orig]], ""))</f>
        <v>0.70997330756395649</v>
      </c>
      <c r="R57">
        <f>IF(OR(B57="boot", B57="independent", B57="parametric", B57="cart"), Table2131[[#This Row],[WIDTH_OVERLAP]]/Table2131[[#This Row],[WIDTH_NEW]], "NA")</f>
        <v>0.90516741198910289</v>
      </c>
      <c r="S57">
        <f>IF(OR(B57="boot", B57="independent", B57="parametric", B57="cart"), Table2131[[#This Row],[WIDTH_OVERLAP]]/Table2131[[#This Row],[WIDTH_ORIG]], "")</f>
        <v>1</v>
      </c>
      <c r="T57">
        <f>IF(OR(B57="boot", B57="independent", B57="parametric", B57="cart"), (Table2131[[#This Row],[PERS_NEW]]+Table2131[[#This Row],[PERS_ORIG]]) / 2, "")</f>
        <v>0.95258370599455144</v>
      </c>
      <c r="U57">
        <f>0.5*(Table2131[[#This Row],[WIDTH_OVERLAP]]/Table2131[[#This Row],[WIDTH_ORIG]] +Table2131[[#This Row],[WIDTH_OVERLAP]]/Table2131[[#This Row],[WIDTH_NEW]])</f>
        <v>0.95258370599455144</v>
      </c>
      <c r="V57">
        <f>0.5*(Table2131[[#This Row],[WIDTH_OVERLAP]]/Table2131[[#This Row],[WIDTH_ORIG]] +Table2131[[#This Row],[WIDTH_OVERLAP]]/Table2131[[#This Row],[WIDTH_NEW]])</f>
        <v>0.95258370599455144</v>
      </c>
    </row>
    <row r="58" spans="1:22" hidden="1" x14ac:dyDescent="0.2">
      <c r="A58" t="s">
        <v>12</v>
      </c>
      <c r="B58" t="s">
        <v>71</v>
      </c>
      <c r="C58" s="3" t="s">
        <v>31</v>
      </c>
      <c r="D58" t="s">
        <v>15</v>
      </c>
      <c r="E58">
        <v>6.0316455696202587</v>
      </c>
      <c r="F58" t="s">
        <v>82</v>
      </c>
      <c r="G58" s="1">
        <v>5.8333417037247894</v>
      </c>
      <c r="H58" s="1">
        <v>6.2299494355157279</v>
      </c>
      <c r="I58">
        <v>60.077704036858435</v>
      </c>
      <c r="J58" s="4">
        <v>5.9807692307692291</v>
      </c>
      <c r="K58">
        <f>Table2131[[#This Row],[VALUE_ORIGINAL]]-Table2131[[#This Row],[ESTIMATE_VALUE]]</f>
        <v>-5.0876338851029601E-2</v>
      </c>
      <c r="L58" s="1">
        <v>5.7413052874335335</v>
      </c>
      <c r="M58" s="1">
        <v>6.2202331741049246</v>
      </c>
      <c r="N58">
        <f>Table2131[[#This Row],[DIFFENCE_ORIGINAL]]^2</f>
        <v>2.5884018548847838E-3</v>
      </c>
      <c r="O5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0.38689147038013516</v>
      </c>
      <c r="P58">
        <f>IF(OR(G58="NA", H58="NA"), "NA", IF(OR(B58="boot", B58="parametric", B58="independent", B58="cart"), Table2131[[#This Row],[conf.high]]-Table2131[[#This Row],[conf.low]], ""))</f>
        <v>0.39660773179093844</v>
      </c>
      <c r="Q58">
        <f>IF(OR(G58="NA", H58="NA"), "NA", IF(OR(B58="boot", B58="parametric", B58="independent", B58="cart"), Table2131[[#This Row],[conf.high.orig]]-Table2131[[#This Row],[conf.low.orig]], ""))</f>
        <v>0.47892788667139108</v>
      </c>
      <c r="R58">
        <f>IF(OR(B58="boot", B58="independent", B58="parametric", B58="cart"), Table2131[[#This Row],[WIDTH_OVERLAP]]/Table2131[[#This Row],[WIDTH_NEW]], "NA")</f>
        <v>0.97550158347410898</v>
      </c>
      <c r="S58">
        <f>IF(OR(B58="boot", B58="independent", B58="parametric", B58="cart"), Table2131[[#This Row],[WIDTH_OVERLAP]]/Table2131[[#This Row],[WIDTH_ORIG]], "")</f>
        <v>0.80782823708404083</v>
      </c>
      <c r="T58">
        <f>IF(OR(B58="boot", B58="independent", B58="parametric", B58="cart"), (Table2131[[#This Row],[PERS_NEW]]+Table2131[[#This Row],[PERS_ORIG]]) / 2, "")</f>
        <v>0.89166491027907491</v>
      </c>
      <c r="U58">
        <f>0.5*(Table2131[[#This Row],[WIDTH_OVERLAP]]/Table2131[[#This Row],[WIDTH_ORIG]] +Table2131[[#This Row],[WIDTH_OVERLAP]]/Table2131[[#This Row],[WIDTH_NEW]])</f>
        <v>0.89166491027907491</v>
      </c>
      <c r="V58">
        <f>0.5*(Table2131[[#This Row],[WIDTH_OVERLAP]]/Table2131[[#This Row],[WIDTH_ORIG]] +Table2131[[#This Row],[WIDTH_OVERLAP]]/Table2131[[#This Row],[WIDTH_NEW]])</f>
        <v>0.89166491027907491</v>
      </c>
    </row>
    <row r="59" spans="1:22" hidden="1" x14ac:dyDescent="0.2">
      <c r="A59" t="s">
        <v>12</v>
      </c>
      <c r="B59" t="s">
        <v>71</v>
      </c>
      <c r="C59" s="3" t="s">
        <v>31</v>
      </c>
      <c r="D59" t="s">
        <v>17</v>
      </c>
      <c r="E59">
        <v>1.2104430379746137E-2</v>
      </c>
      <c r="F59" t="s">
        <v>83</v>
      </c>
      <c r="G59" s="1">
        <v>-0.2674618250371274</v>
      </c>
      <c r="H59" s="1">
        <v>0.29167068579661964</v>
      </c>
      <c r="I59">
        <v>8.5520120000314448E-2</v>
      </c>
      <c r="J59" s="4">
        <v>2.2279549718574352E-2</v>
      </c>
      <c r="K59">
        <f>Table2131[[#This Row],[VALUE_ORIGINAL]]-Table2131[[#This Row],[ESTIMATE_VALUE]]</f>
        <v>1.0175119338828215E-2</v>
      </c>
      <c r="L59" s="1">
        <v>-0.31221819582162413</v>
      </c>
      <c r="M59" s="1">
        <v>0.35677729525877289</v>
      </c>
      <c r="N59">
        <f>Table2131[[#This Row],[DIFFENCE_ORIGINAL]]^2</f>
        <v>1.0353305355939593E-4</v>
      </c>
      <c r="O5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0.55913251083374704</v>
      </c>
      <c r="P59">
        <f>IF(OR(G59="NA", H59="NA"), "NA", IF(OR(B59="boot", B59="parametric", B59="independent", B59="cart"), Table2131[[#This Row],[conf.high]]-Table2131[[#This Row],[conf.low]], ""))</f>
        <v>0.55913251083374704</v>
      </c>
      <c r="Q59">
        <f>IF(OR(G59="NA", H59="NA"), "NA", IF(OR(B59="boot", B59="parametric", B59="independent", B59="cart"), Table2131[[#This Row],[conf.high.orig]]-Table2131[[#This Row],[conf.low.orig]], ""))</f>
        <v>0.66899549108039702</v>
      </c>
      <c r="R59">
        <f>IF(OR(B59="boot", B59="independent", B59="parametric", B59="cart"), Table2131[[#This Row],[WIDTH_OVERLAP]]/Table2131[[#This Row],[WIDTH_NEW]], "NA")</f>
        <v>1</v>
      </c>
      <c r="S59">
        <f>IF(OR(B59="boot", B59="independent", B59="parametric", B59="cart"), Table2131[[#This Row],[WIDTH_OVERLAP]]/Table2131[[#This Row],[WIDTH_ORIG]], "")</f>
        <v>0.83577919177119364</v>
      </c>
      <c r="T59">
        <f>IF(OR(B59="boot", B59="independent", B59="parametric", B59="cart"), (Table2131[[#This Row],[PERS_NEW]]+Table2131[[#This Row],[PERS_ORIG]]) / 2, "")</f>
        <v>0.91788959588559682</v>
      </c>
      <c r="U59">
        <f>0.5*(Table2131[[#This Row],[WIDTH_OVERLAP]]/Table2131[[#This Row],[WIDTH_ORIG]] +Table2131[[#This Row],[WIDTH_OVERLAP]]/Table2131[[#This Row],[WIDTH_NEW]])</f>
        <v>0.91788959588559682</v>
      </c>
      <c r="V59">
        <f>0.5*(Table2131[[#This Row],[WIDTH_OVERLAP]]/Table2131[[#This Row],[WIDTH_ORIG]] +Table2131[[#This Row],[WIDTH_OVERLAP]]/Table2131[[#This Row],[WIDTH_NEW]])</f>
        <v>0.91788959588559682</v>
      </c>
    </row>
    <row r="60" spans="1:22" hidden="1" x14ac:dyDescent="0.2">
      <c r="A60" t="s">
        <v>12</v>
      </c>
      <c r="B60" t="s">
        <v>71</v>
      </c>
      <c r="C60" s="3" t="s">
        <v>34</v>
      </c>
      <c r="D60" t="s">
        <v>15</v>
      </c>
      <c r="E60">
        <v>6.0955882352941178</v>
      </c>
      <c r="F60" t="s">
        <v>84</v>
      </c>
      <c r="G60" s="1">
        <v>5.8604743913095163</v>
      </c>
      <c r="H60" s="1">
        <v>6.3307020792787192</v>
      </c>
      <c r="I60">
        <v>51.260534353213735</v>
      </c>
      <c r="J60" s="4">
        <v>5.8749999999999973</v>
      </c>
      <c r="K60">
        <f>Table2131[[#This Row],[VALUE_ORIGINAL]]-Table2131[[#This Row],[ESTIMATE_VALUE]]</f>
        <v>-0.22058823529412042</v>
      </c>
      <c r="L60" s="1">
        <v>5.5918436238818554</v>
      </c>
      <c r="M60" s="1">
        <v>6.1581563761181393</v>
      </c>
      <c r="N60">
        <f>Table2131[[#This Row],[DIFFENCE_ORIGINAL]]^2</f>
        <v>4.8659169550174235E-2</v>
      </c>
      <c r="O6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0.29768198480862296</v>
      </c>
      <c r="P60">
        <f>IF(OR(G60="NA", H60="NA"), "NA", IF(OR(B60="boot", B60="parametric", B60="independent", B60="cart"), Table2131[[#This Row],[conf.high]]-Table2131[[#This Row],[conf.low]], ""))</f>
        <v>0.47022768796920289</v>
      </c>
      <c r="Q60">
        <f>IF(OR(G60="NA", H60="NA"), "NA", IF(OR(B60="boot", B60="parametric", B60="independent", B60="cart"), Table2131[[#This Row],[conf.high.orig]]-Table2131[[#This Row],[conf.low.orig]], ""))</f>
        <v>0.56631275223628386</v>
      </c>
      <c r="R60">
        <f>IF(OR(B60="boot", B60="independent", B60="parametric", B60="cart"), Table2131[[#This Row],[WIDTH_OVERLAP]]/Table2131[[#This Row],[WIDTH_NEW]], "NA")</f>
        <v>0.63305924432956695</v>
      </c>
      <c r="S60">
        <f>IF(OR(B60="boot", B60="independent", B60="parametric", B60="cart"), Table2131[[#This Row],[WIDTH_OVERLAP]]/Table2131[[#This Row],[WIDTH_ORIG]], "")</f>
        <v>0.52564944658781143</v>
      </c>
      <c r="T60">
        <f>IF(OR(B60="boot", B60="independent", B60="parametric", B60="cart"), (Table2131[[#This Row],[PERS_NEW]]+Table2131[[#This Row],[PERS_ORIG]]) / 2, "")</f>
        <v>0.57935434545868914</v>
      </c>
      <c r="U60">
        <f>0.5*(Table2131[[#This Row],[WIDTH_OVERLAP]]/Table2131[[#This Row],[WIDTH_ORIG]] +Table2131[[#This Row],[WIDTH_OVERLAP]]/Table2131[[#This Row],[WIDTH_NEW]])</f>
        <v>0.57935434545868914</v>
      </c>
      <c r="V60">
        <f>0.5*(Table2131[[#This Row],[WIDTH_OVERLAP]]/Table2131[[#This Row],[WIDTH_ORIG]] +Table2131[[#This Row],[WIDTH_OVERLAP]]/Table2131[[#This Row],[WIDTH_NEW]])</f>
        <v>0.57935434545868914</v>
      </c>
    </row>
    <row r="61" spans="1:22" hidden="1" x14ac:dyDescent="0.2">
      <c r="A61" t="s">
        <v>12</v>
      </c>
      <c r="B61" t="s">
        <v>71</v>
      </c>
      <c r="C61" s="3" t="s">
        <v>34</v>
      </c>
      <c r="D61" t="s">
        <v>17</v>
      </c>
      <c r="E61">
        <v>-9.9717969379534265E-3</v>
      </c>
      <c r="F61" t="s">
        <v>85</v>
      </c>
      <c r="G61" s="1">
        <v>-0.33672987150008821</v>
      </c>
      <c r="H61" s="1">
        <v>0.31678627762418138</v>
      </c>
      <c r="I61">
        <v>-6.0338263424040466E-2</v>
      </c>
      <c r="J61" s="4">
        <v>0.26936619718309895</v>
      </c>
      <c r="K61">
        <f>Table2131[[#This Row],[VALUE_ORIGINAL]]-Table2131[[#This Row],[ESTIMATE_VALUE]]</f>
        <v>0.27933799412105237</v>
      </c>
      <c r="L61" s="1">
        <v>-0.12682477138382642</v>
      </c>
      <c r="M61" s="1">
        <v>0.66555716575002433</v>
      </c>
      <c r="N61">
        <f>Table2131[[#This Row],[DIFFENCE_ORIGINAL]]^2</f>
        <v>7.8029714959573088E-2</v>
      </c>
      <c r="O6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0.4436110490080078</v>
      </c>
      <c r="P61">
        <f>IF(OR(G61="NA", H61="NA"), "NA", IF(OR(B61="boot", B61="parametric", B61="independent", B61="cart"), Table2131[[#This Row],[conf.high]]-Table2131[[#This Row],[conf.low]], ""))</f>
        <v>0.65351614912426959</v>
      </c>
      <c r="Q61">
        <f>IF(OR(G61="NA", H61="NA"), "NA", IF(OR(B61="boot", B61="parametric", B61="independent", B61="cart"), Table2131[[#This Row],[conf.high.orig]]-Table2131[[#This Row],[conf.low.orig]], ""))</f>
        <v>0.79238193713385074</v>
      </c>
      <c r="R61">
        <f>IF(OR(B61="boot", B61="independent", B61="parametric", B61="cart"), Table2131[[#This Row],[WIDTH_OVERLAP]]/Table2131[[#This Row],[WIDTH_NEW]], "NA")</f>
        <v>0.67880655987225313</v>
      </c>
      <c r="S61">
        <f>IF(OR(B61="boot", B61="independent", B61="parametric", B61="cart"), Table2131[[#This Row],[WIDTH_OVERLAP]]/Table2131[[#This Row],[WIDTH_ORIG]], "")</f>
        <v>0.55984497906730069</v>
      </c>
      <c r="T61">
        <f>IF(OR(B61="boot", B61="independent", B61="parametric", B61="cart"), (Table2131[[#This Row],[PERS_NEW]]+Table2131[[#This Row],[PERS_ORIG]]) / 2, "")</f>
        <v>0.61932576946977691</v>
      </c>
      <c r="U61">
        <f>0.5*(Table2131[[#This Row],[WIDTH_OVERLAP]]/Table2131[[#This Row],[WIDTH_ORIG]] +Table2131[[#This Row],[WIDTH_OVERLAP]]/Table2131[[#This Row],[WIDTH_NEW]])</f>
        <v>0.61932576946977691</v>
      </c>
      <c r="V61">
        <f>0.5*(Table2131[[#This Row],[WIDTH_OVERLAP]]/Table2131[[#This Row],[WIDTH_ORIG]] +Table2131[[#This Row],[WIDTH_OVERLAP]]/Table2131[[#This Row],[WIDTH_NEW]])</f>
        <v>0.61932576946977691</v>
      </c>
    </row>
    <row r="62" spans="1:22" hidden="1" x14ac:dyDescent="0.2">
      <c r="A62" t="s">
        <v>12</v>
      </c>
      <c r="B62" t="s">
        <v>71</v>
      </c>
      <c r="C62" s="3" t="s">
        <v>37</v>
      </c>
      <c r="D62" t="s">
        <v>15</v>
      </c>
      <c r="E62">
        <v>6.2980769230769287</v>
      </c>
      <c r="F62" t="s">
        <v>86</v>
      </c>
      <c r="G62" s="1">
        <v>6.1004155097079789</v>
      </c>
      <c r="H62" s="1">
        <v>6.4957383364458785</v>
      </c>
      <c r="I62">
        <v>62.954794234476232</v>
      </c>
      <c r="J62" s="4">
        <v>6.1153846153846105</v>
      </c>
      <c r="K62">
        <f>Table2131[[#This Row],[VALUE_ORIGINAL]]-Table2131[[#This Row],[ESTIMATE_VALUE]]</f>
        <v>-0.18269230769231815</v>
      </c>
      <c r="L62" s="1">
        <v>5.9012881844904204</v>
      </c>
      <c r="M62" s="1">
        <v>6.3294810462788007</v>
      </c>
      <c r="N62">
        <f>Table2131[[#This Row],[DIFFENCE_ORIGINAL]]^2</f>
        <v>3.3376479289944645E-2</v>
      </c>
      <c r="O6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0.22906553657082185</v>
      </c>
      <c r="P62">
        <f>IF(OR(G62="NA", H62="NA"), "NA", IF(OR(B62="boot", B62="parametric", B62="independent", B62="cart"), Table2131[[#This Row],[conf.high]]-Table2131[[#This Row],[conf.low]], ""))</f>
        <v>0.39532282673789965</v>
      </c>
      <c r="Q62">
        <f>IF(OR(G62="NA", H62="NA"), "NA", IF(OR(B62="boot", B62="parametric", B62="independent", B62="cart"), Table2131[[#This Row],[conf.high.orig]]-Table2131[[#This Row],[conf.low.orig]], ""))</f>
        <v>0.42819286178838034</v>
      </c>
      <c r="R62">
        <f>IF(OR(B62="boot", B62="independent", B62="parametric", B62="cart"), Table2131[[#This Row],[WIDTH_OVERLAP]]/Table2131[[#This Row],[WIDTH_NEW]], "NA")</f>
        <v>0.57943918508579584</v>
      </c>
      <c r="S62">
        <f>IF(OR(B62="boot", B62="independent", B62="parametric", B62="cart"), Table2131[[#This Row],[WIDTH_OVERLAP]]/Table2131[[#This Row],[WIDTH_ORIG]], "")</f>
        <v>0.53495879313380434</v>
      </c>
      <c r="T62">
        <f>IF(OR(B62="boot", B62="independent", B62="parametric", B62="cart"), (Table2131[[#This Row],[PERS_NEW]]+Table2131[[#This Row],[PERS_ORIG]]) / 2, "")</f>
        <v>0.55719898910980015</v>
      </c>
      <c r="U62">
        <f>0.5*(Table2131[[#This Row],[WIDTH_OVERLAP]]/Table2131[[#This Row],[WIDTH_ORIG]] +Table2131[[#This Row],[WIDTH_OVERLAP]]/Table2131[[#This Row],[WIDTH_NEW]])</f>
        <v>0.55719898910980015</v>
      </c>
      <c r="V62">
        <f>0.5*(Table2131[[#This Row],[WIDTH_OVERLAP]]/Table2131[[#This Row],[WIDTH_ORIG]] +Table2131[[#This Row],[WIDTH_OVERLAP]]/Table2131[[#This Row],[WIDTH_NEW]])</f>
        <v>0.55719898910980015</v>
      </c>
    </row>
    <row r="63" spans="1:22" hidden="1" x14ac:dyDescent="0.2">
      <c r="A63" t="s">
        <v>12</v>
      </c>
      <c r="B63" t="s">
        <v>71</v>
      </c>
      <c r="C63" s="3" t="s">
        <v>37</v>
      </c>
      <c r="D63" t="s">
        <v>17</v>
      </c>
      <c r="E63">
        <v>-1.8076923076923899E-2</v>
      </c>
      <c r="F63" t="s">
        <v>87</v>
      </c>
      <c r="G63" s="1">
        <v>-0.300393890408719</v>
      </c>
      <c r="H63" s="1">
        <v>0.26424004425487124</v>
      </c>
      <c r="I63">
        <v>-0.12651157845341224</v>
      </c>
      <c r="J63" s="4">
        <v>0.11632270168855646</v>
      </c>
      <c r="K63">
        <f>Table2131[[#This Row],[VALUE_ORIGINAL]]-Table2131[[#This Row],[ESTIMATE_VALUE]]</f>
        <v>0.13439962476548037</v>
      </c>
      <c r="L63" s="1">
        <v>-0.18274016541672461</v>
      </c>
      <c r="M63" s="1">
        <v>0.41538556879383753</v>
      </c>
      <c r="N63">
        <f>Table2131[[#This Row],[DIFFENCE_ORIGINAL]]^2</f>
        <v>1.8063259137101925E-2</v>
      </c>
      <c r="O6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0.44698020967159585</v>
      </c>
      <c r="P63">
        <f>IF(OR(G63="NA", H63="NA"), "NA", IF(OR(B63="boot", B63="parametric", B63="independent", B63="cart"), Table2131[[#This Row],[conf.high]]-Table2131[[#This Row],[conf.low]], ""))</f>
        <v>0.56463393466359024</v>
      </c>
      <c r="Q63">
        <f>IF(OR(G63="NA", H63="NA"), "NA", IF(OR(B63="boot", B63="parametric", B63="independent", B63="cart"), Table2131[[#This Row],[conf.high.orig]]-Table2131[[#This Row],[conf.low.orig]], ""))</f>
        <v>0.59812573421056214</v>
      </c>
      <c r="R63">
        <f>IF(OR(B63="boot", B63="independent", B63="parametric", B63="cart"), Table2131[[#This Row],[WIDTH_OVERLAP]]/Table2131[[#This Row],[WIDTH_NEW]], "NA")</f>
        <v>0.79162831390555255</v>
      </c>
      <c r="S63">
        <f>IF(OR(B63="boot", B63="independent", B63="parametric", B63="cart"), Table2131[[#This Row],[WIDTH_OVERLAP]]/Table2131[[#This Row],[WIDTH_ORIG]], "")</f>
        <v>0.74730141859143362</v>
      </c>
      <c r="T63">
        <f>IF(OR(B63="boot", B63="independent", B63="parametric", B63="cart"), (Table2131[[#This Row],[PERS_NEW]]+Table2131[[#This Row],[PERS_ORIG]]) / 2, "")</f>
        <v>0.76946486624849308</v>
      </c>
      <c r="U63">
        <f>0.5*(Table2131[[#This Row],[WIDTH_OVERLAP]]/Table2131[[#This Row],[WIDTH_ORIG]] +Table2131[[#This Row],[WIDTH_OVERLAP]]/Table2131[[#This Row],[WIDTH_NEW]])</f>
        <v>0.76946486624849308</v>
      </c>
      <c r="V63">
        <f>0.5*(Table2131[[#This Row],[WIDTH_OVERLAP]]/Table2131[[#This Row],[WIDTH_ORIG]] +Table2131[[#This Row],[WIDTH_OVERLAP]]/Table2131[[#This Row],[WIDTH_NEW]])</f>
        <v>0.76946486624849308</v>
      </c>
    </row>
    <row r="64" spans="1:22" hidden="1" x14ac:dyDescent="0.2">
      <c r="A64" t="s">
        <v>12</v>
      </c>
      <c r="B64" t="s">
        <v>71</v>
      </c>
      <c r="C64" s="3" t="s">
        <v>40</v>
      </c>
      <c r="D64" t="s">
        <v>15</v>
      </c>
      <c r="E64">
        <v>4.5261194029850751</v>
      </c>
      <c r="F64" t="s">
        <v>88</v>
      </c>
      <c r="G64" s="1">
        <v>4.239463511450702</v>
      </c>
      <c r="H64" s="1">
        <v>4.8127752945194482</v>
      </c>
      <c r="I64">
        <v>31.228646623955186</v>
      </c>
      <c r="J64" s="4">
        <v>4.5735294117647038</v>
      </c>
      <c r="K64">
        <f>Table2131[[#This Row],[VALUE_ORIGINAL]]-Table2131[[#This Row],[ESTIMATE_VALUE]]</f>
        <v>4.7410008779628754E-2</v>
      </c>
      <c r="L64" s="1">
        <v>4.2906920267740327</v>
      </c>
      <c r="M64" s="1">
        <v>4.856366796755375</v>
      </c>
      <c r="N64">
        <f>Table2131[[#This Row],[DIFFENCE_ORIGINAL]]^2</f>
        <v>2.2477089324844757E-3</v>
      </c>
      <c r="O6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0.52208326774541547</v>
      </c>
      <c r="P64">
        <f>IF(OR(G64="NA", H64="NA"), "NA", IF(OR(B64="boot", B64="parametric", B64="independent", B64="cart"), Table2131[[#This Row],[conf.high]]-Table2131[[#This Row],[conf.low]], ""))</f>
        <v>0.57331178306874619</v>
      </c>
      <c r="Q64">
        <f>IF(OR(G64="NA", H64="NA"), "NA", IF(OR(B64="boot", B64="parametric", B64="independent", B64="cart"), Table2131[[#This Row],[conf.high.orig]]-Table2131[[#This Row],[conf.low.orig]], ""))</f>
        <v>0.56567476998134225</v>
      </c>
      <c r="R64">
        <f>IF(OR(B64="boot", B64="independent", B64="parametric", B64="cart"), Table2131[[#This Row],[WIDTH_OVERLAP]]/Table2131[[#This Row],[WIDTH_NEW]], "NA")</f>
        <v>0.91064457972741875</v>
      </c>
      <c r="S64">
        <f>IF(OR(B64="boot", B64="independent", B64="parametric", B64="cart"), Table2131[[#This Row],[WIDTH_OVERLAP]]/Table2131[[#This Row],[WIDTH_ORIG]], "")</f>
        <v>0.922938931433402</v>
      </c>
      <c r="T64">
        <f>IF(OR(B64="boot", B64="independent", B64="parametric", B64="cart"), (Table2131[[#This Row],[PERS_NEW]]+Table2131[[#This Row],[PERS_ORIG]]) / 2, "")</f>
        <v>0.91679175558041037</v>
      </c>
      <c r="U64">
        <f>0.5*(Table2131[[#This Row],[WIDTH_OVERLAP]]/Table2131[[#This Row],[WIDTH_ORIG]] +Table2131[[#This Row],[WIDTH_OVERLAP]]/Table2131[[#This Row],[WIDTH_NEW]])</f>
        <v>0.91679175558041037</v>
      </c>
      <c r="V64">
        <f>0.5*(Table2131[[#This Row],[WIDTH_OVERLAP]]/Table2131[[#This Row],[WIDTH_ORIG]] +Table2131[[#This Row],[WIDTH_OVERLAP]]/Table2131[[#This Row],[WIDTH_NEW]])</f>
        <v>0.91679175558041037</v>
      </c>
    </row>
    <row r="65" spans="1:22" hidden="1" x14ac:dyDescent="0.2">
      <c r="A65" t="s">
        <v>12</v>
      </c>
      <c r="B65" t="s">
        <v>71</v>
      </c>
      <c r="C65" s="3" t="s">
        <v>40</v>
      </c>
      <c r="D65" t="s">
        <v>17</v>
      </c>
      <c r="E65">
        <v>0.10431537962362082</v>
      </c>
      <c r="F65" t="s">
        <v>89</v>
      </c>
      <c r="G65" s="1">
        <v>-0.29812892061070839</v>
      </c>
      <c r="H65" s="1">
        <v>0.50675967985795001</v>
      </c>
      <c r="I65">
        <v>0.51266136621664549</v>
      </c>
      <c r="J65" s="4">
        <v>0.28210439105219581</v>
      </c>
      <c r="K65">
        <f>Table2131[[#This Row],[VALUE_ORIGINAL]]-Table2131[[#This Row],[ESTIMATE_VALUE]]</f>
        <v>0.17778901142857501</v>
      </c>
      <c r="L65" s="1">
        <v>-0.11364024674340922</v>
      </c>
      <c r="M65" s="1">
        <v>0.67784902884780085</v>
      </c>
      <c r="N65">
        <f>Table2131[[#This Row],[DIFFENCE_ORIGINAL]]^2</f>
        <v>3.1608932584749977E-2</v>
      </c>
      <c r="O6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0.62039992660135923</v>
      </c>
      <c r="P65">
        <f>IF(OR(G65="NA", H65="NA"), "NA", IF(OR(B65="boot", B65="parametric", B65="independent", B65="cart"), Table2131[[#This Row],[conf.high]]-Table2131[[#This Row],[conf.low]], ""))</f>
        <v>0.8048886004686584</v>
      </c>
      <c r="Q65">
        <f>IF(OR(G65="NA", H65="NA"), "NA", IF(OR(B65="boot", B65="parametric", B65="independent", B65="cart"), Table2131[[#This Row],[conf.high.orig]]-Table2131[[#This Row],[conf.low.orig]], ""))</f>
        <v>0.79148927559121007</v>
      </c>
      <c r="R65">
        <f>IF(OR(B65="boot", B65="independent", B65="parametric", B65="cart"), Table2131[[#This Row],[WIDTH_OVERLAP]]/Table2131[[#This Row],[WIDTH_NEW]], "NA")</f>
        <v>0.77078980400532704</v>
      </c>
      <c r="S65">
        <f>IF(OR(B65="boot", B65="independent", B65="parametric", B65="cart"), Table2131[[#This Row],[WIDTH_OVERLAP]]/Table2131[[#This Row],[WIDTH_ORIG]], "")</f>
        <v>0.78383870222113361</v>
      </c>
      <c r="T65">
        <f>IF(OR(B65="boot", B65="independent", B65="parametric", B65="cart"), (Table2131[[#This Row],[PERS_NEW]]+Table2131[[#This Row],[PERS_ORIG]]) / 2, "")</f>
        <v>0.77731425311323032</v>
      </c>
      <c r="U65">
        <f>0.5*(Table2131[[#This Row],[WIDTH_OVERLAP]]/Table2131[[#This Row],[WIDTH_ORIG]] +Table2131[[#This Row],[WIDTH_OVERLAP]]/Table2131[[#This Row],[WIDTH_NEW]])</f>
        <v>0.77731425311323032</v>
      </c>
      <c r="V65">
        <f>0.5*(Table2131[[#This Row],[WIDTH_OVERLAP]]/Table2131[[#This Row],[WIDTH_ORIG]] +Table2131[[#This Row],[WIDTH_OVERLAP]]/Table2131[[#This Row],[WIDTH_NEW]])</f>
        <v>0.77731425311323032</v>
      </c>
    </row>
    <row r="66" spans="1:22" hidden="1" x14ac:dyDescent="0.2">
      <c r="A66" t="s">
        <v>12</v>
      </c>
      <c r="B66" t="s">
        <v>71</v>
      </c>
      <c r="C66" s="3" t="s">
        <v>43</v>
      </c>
      <c r="D66" t="s">
        <v>15</v>
      </c>
      <c r="E66">
        <v>4.6038961038961039</v>
      </c>
      <c r="F66" t="s">
        <v>90</v>
      </c>
      <c r="G66" s="1">
        <v>4.3356072848735865</v>
      </c>
      <c r="H66" s="1">
        <v>4.8721849229186214</v>
      </c>
      <c r="I66">
        <v>33.906977143982132</v>
      </c>
      <c r="J66" s="4">
        <v>4.6346153846153904</v>
      </c>
      <c r="K66">
        <f>Table2131[[#This Row],[VALUE_ORIGINAL]]-Table2131[[#This Row],[ESTIMATE_VALUE]]</f>
        <v>3.0719280719286424E-2</v>
      </c>
      <c r="L66" s="1">
        <v>4.3757325183274887</v>
      </c>
      <c r="M66" s="1">
        <v>4.893498250903292</v>
      </c>
      <c r="N66">
        <f>Table2131[[#This Row],[DIFFENCE_ORIGINAL]]^2</f>
        <v>9.4367420791032256E-4</v>
      </c>
      <c r="O6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0.49645240459113271</v>
      </c>
      <c r="P66">
        <f>IF(OR(G66="NA", H66="NA"), "NA", IF(OR(B66="boot", B66="parametric", B66="independent", B66="cart"), Table2131[[#This Row],[conf.high]]-Table2131[[#This Row],[conf.low]], ""))</f>
        <v>0.53657763804503489</v>
      </c>
      <c r="Q66">
        <f>IF(OR(G66="NA", H66="NA"), "NA", IF(OR(B66="boot", B66="parametric", B66="independent", B66="cart"), Table2131[[#This Row],[conf.high.orig]]-Table2131[[#This Row],[conf.low.orig]], ""))</f>
        <v>0.51776573257580338</v>
      </c>
      <c r="R66">
        <f>IF(OR(B66="boot", B66="independent", B66="parametric", B66="cart"), Table2131[[#This Row],[WIDTH_OVERLAP]]/Table2131[[#This Row],[WIDTH_NEW]], "NA")</f>
        <v>0.92522007886855984</v>
      </c>
      <c r="S66">
        <f>IF(OR(B66="boot", B66="independent", B66="parametric", B66="cart"), Table2131[[#This Row],[WIDTH_OVERLAP]]/Table2131[[#This Row],[WIDTH_ORIG]], "")</f>
        <v>0.95883596259134374</v>
      </c>
      <c r="T66">
        <f>IF(OR(B66="boot", B66="independent", B66="parametric", B66="cart"), (Table2131[[#This Row],[PERS_NEW]]+Table2131[[#This Row],[PERS_ORIG]]) / 2, "")</f>
        <v>0.94202802072995184</v>
      </c>
      <c r="U66">
        <f>0.5*(Table2131[[#This Row],[WIDTH_OVERLAP]]/Table2131[[#This Row],[WIDTH_ORIG]] +Table2131[[#This Row],[WIDTH_OVERLAP]]/Table2131[[#This Row],[WIDTH_NEW]])</f>
        <v>0.94202802072995184</v>
      </c>
      <c r="V66">
        <f>0.5*(Table2131[[#This Row],[WIDTH_OVERLAP]]/Table2131[[#This Row],[WIDTH_ORIG]] +Table2131[[#This Row],[WIDTH_OVERLAP]]/Table2131[[#This Row],[WIDTH_NEW]])</f>
        <v>0.94202802072995184</v>
      </c>
    </row>
    <row r="67" spans="1:22" hidden="1" x14ac:dyDescent="0.2">
      <c r="A67" t="s">
        <v>12</v>
      </c>
      <c r="B67" t="s">
        <v>71</v>
      </c>
      <c r="C67" s="3" t="s">
        <v>43</v>
      </c>
      <c r="D67" t="s">
        <v>17</v>
      </c>
      <c r="E67">
        <v>-0.18389610389610414</v>
      </c>
      <c r="F67" t="s">
        <v>91</v>
      </c>
      <c r="G67" s="1">
        <v>-0.56583486587590215</v>
      </c>
      <c r="H67" s="1">
        <v>0.19804265808369384</v>
      </c>
      <c r="I67">
        <v>-0.95136008227059521</v>
      </c>
      <c r="J67" s="4">
        <v>0.25257973733583466</v>
      </c>
      <c r="K67">
        <f>Table2131[[#This Row],[VALUE_ORIGINAL]]-Table2131[[#This Row],[ESTIMATE_VALUE]]</f>
        <v>0.43647584123193883</v>
      </c>
      <c r="L67" s="1">
        <v>-0.10904353640643677</v>
      </c>
      <c r="M67" s="1">
        <v>0.61420301107810604</v>
      </c>
      <c r="N67">
        <f>Table2131[[#This Row],[DIFFENCE_ORIGINAL]]^2</f>
        <v>0.19051115997912868</v>
      </c>
      <c r="O6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0.30708619449013064</v>
      </c>
      <c r="P67">
        <f>IF(OR(G67="NA", H67="NA"), "NA", IF(OR(B67="boot", B67="parametric", B67="independent", B67="cart"), Table2131[[#This Row],[conf.high]]-Table2131[[#This Row],[conf.low]], ""))</f>
        <v>0.76387752395959596</v>
      </c>
      <c r="Q67">
        <f>IF(OR(G67="NA", H67="NA"), "NA", IF(OR(B67="boot", B67="parametric", B67="independent", B67="cart"), Table2131[[#This Row],[conf.high.orig]]-Table2131[[#This Row],[conf.low.orig]], ""))</f>
        <v>0.72324654748454287</v>
      </c>
      <c r="R67">
        <f>IF(OR(B67="boot", B67="independent", B67="parametric", B67="cart"), Table2131[[#This Row],[WIDTH_OVERLAP]]/Table2131[[#This Row],[WIDTH_NEW]], "NA")</f>
        <v>0.4020097265047603</v>
      </c>
      <c r="S67">
        <f>IF(OR(B67="boot", B67="independent", B67="parametric", B67="cart"), Table2131[[#This Row],[WIDTH_OVERLAP]]/Table2131[[#This Row],[WIDTH_ORIG]], "")</f>
        <v>0.42459406900479346</v>
      </c>
      <c r="T67">
        <f>IF(OR(B67="boot", B67="independent", B67="parametric", B67="cart"), (Table2131[[#This Row],[PERS_NEW]]+Table2131[[#This Row],[PERS_ORIG]]) / 2, "")</f>
        <v>0.41330189775477688</v>
      </c>
      <c r="U67">
        <f>0.5*(Table2131[[#This Row],[WIDTH_OVERLAP]]/Table2131[[#This Row],[WIDTH_ORIG]] +Table2131[[#This Row],[WIDTH_OVERLAP]]/Table2131[[#This Row],[WIDTH_NEW]])</f>
        <v>0.41330189775477688</v>
      </c>
      <c r="V67">
        <f>0.5*(Table2131[[#This Row],[WIDTH_OVERLAP]]/Table2131[[#This Row],[WIDTH_ORIG]] +Table2131[[#This Row],[WIDTH_OVERLAP]]/Table2131[[#This Row],[WIDTH_NEW]])</f>
        <v>0.41330189775477688</v>
      </c>
    </row>
    <row r="68" spans="1:22" hidden="1" x14ac:dyDescent="0.2">
      <c r="A68" t="s">
        <v>12</v>
      </c>
      <c r="B68" t="s">
        <v>71</v>
      </c>
      <c r="C68" s="3" t="s">
        <v>46</v>
      </c>
      <c r="D68" t="s">
        <v>47</v>
      </c>
      <c r="E68">
        <v>-3.9172366621067027</v>
      </c>
      <c r="F68" t="s">
        <v>47</v>
      </c>
      <c r="G68" s="1">
        <v>-7.4805102039238847</v>
      </c>
      <c r="H68" s="1">
        <v>-0.35396312028951987</v>
      </c>
      <c r="I68">
        <v>-2.1704232448948209</v>
      </c>
      <c r="J68" s="4">
        <v>-3.6369047619047734</v>
      </c>
      <c r="K68">
        <f>Table2131[[#This Row],[VALUE_ORIGINAL]]-Table2131[[#This Row],[ESTIMATE_VALUE]]</f>
        <v>0.28033190020192933</v>
      </c>
      <c r="L68" s="1">
        <v>-6.9972917004577493</v>
      </c>
      <c r="M68" s="1">
        <v>-0.27651782335179864</v>
      </c>
      <c r="N68">
        <f>Table2131[[#This Row],[DIFFENCE_ORIGINAL]]^2</f>
        <v>7.8585974270824463E-2</v>
      </c>
      <c r="O6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6.6433285801682294</v>
      </c>
      <c r="P68">
        <f>IF(OR(G68="NA", H68="NA"), "NA", IF(OR(B68="boot", B68="parametric", B68="independent", B68="cart"), Table2131[[#This Row],[conf.high]]-Table2131[[#This Row],[conf.low]], ""))</f>
        <v>7.1265470836343647</v>
      </c>
      <c r="Q68">
        <f>IF(OR(G68="NA", H68="NA"), "NA", IF(OR(B68="boot", B68="parametric", B68="independent", B68="cart"), Table2131[[#This Row],[conf.high.orig]]-Table2131[[#This Row],[conf.low.orig]], ""))</f>
        <v>6.7207738771059509</v>
      </c>
      <c r="R68">
        <f>IF(OR(B68="boot", B68="independent", B68="parametric", B68="cart"), Table2131[[#This Row],[WIDTH_OVERLAP]]/Table2131[[#This Row],[WIDTH_NEW]], "NA")</f>
        <v>0.93219458206123218</v>
      </c>
      <c r="S68">
        <f>IF(OR(B68="boot", B68="independent", B68="parametric", B68="cart"), Table2131[[#This Row],[WIDTH_OVERLAP]]/Table2131[[#This Row],[WIDTH_ORIG]], "")</f>
        <v>0.98847672926453667</v>
      </c>
      <c r="T68">
        <f>IF(OR(B68="boot", B68="independent", B68="parametric", B68="cart"), (Table2131[[#This Row],[PERS_NEW]]+Table2131[[#This Row],[PERS_ORIG]]) / 2, "")</f>
        <v>0.96033565566288437</v>
      </c>
      <c r="U68">
        <f>0.5*(Table2131[[#This Row],[WIDTH_OVERLAP]]/Table2131[[#This Row],[WIDTH_ORIG]] +Table2131[[#This Row],[WIDTH_OVERLAP]]/Table2131[[#This Row],[WIDTH_NEW]])</f>
        <v>0.96033565566288437</v>
      </c>
      <c r="V68">
        <f>0.5*(Table2131[[#This Row],[WIDTH_OVERLAP]]/Table2131[[#This Row],[WIDTH_ORIG]] +Table2131[[#This Row],[WIDTH_OVERLAP]]/Table2131[[#This Row],[WIDTH_NEW]])</f>
        <v>0.96033565566288437</v>
      </c>
    </row>
    <row r="69" spans="1:22" hidden="1" x14ac:dyDescent="0.2">
      <c r="A69" t="s">
        <v>12</v>
      </c>
      <c r="B69" t="s">
        <v>71</v>
      </c>
      <c r="C69" s="3" t="s">
        <v>48</v>
      </c>
      <c r="D69" t="s">
        <v>47</v>
      </c>
      <c r="E69">
        <v>3.3274965800273719</v>
      </c>
      <c r="F69" t="s">
        <v>47</v>
      </c>
      <c r="G69" s="1">
        <v>-1.555507123680421E-2</v>
      </c>
      <c r="H69" s="1">
        <v>6.6705482312915478</v>
      </c>
      <c r="I69">
        <v>1.9649713255697383</v>
      </c>
      <c r="J69" s="4">
        <v>-2.9445812807881708</v>
      </c>
      <c r="K69">
        <f>Table2131[[#This Row],[VALUE_ORIGINAL]]-Table2131[[#This Row],[ESTIMATE_VALUE]]</f>
        <v>-6.2720778608155427</v>
      </c>
      <c r="L69" s="1">
        <v>-6.4437661044203365</v>
      </c>
      <c r="M69" s="1">
        <v>0.55460354284399438</v>
      </c>
      <c r="N69">
        <f>Table2131[[#This Row],[DIFFENCE_ORIGINAL]]^2</f>
        <v>39.338960692132474</v>
      </c>
      <c r="O6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0.5701586140807986</v>
      </c>
      <c r="P69">
        <f>IF(OR(G69="NA", H69="NA"), "NA", IF(OR(B69="boot", B69="parametric", B69="independent", B69="cart"), Table2131[[#This Row],[conf.high]]-Table2131[[#This Row],[conf.low]], ""))</f>
        <v>6.6861033025283518</v>
      </c>
      <c r="Q69">
        <f>IF(OR(G69="NA", H69="NA"), "NA", IF(OR(B69="boot", B69="parametric", B69="independent", B69="cart"), Table2131[[#This Row],[conf.high.orig]]-Table2131[[#This Row],[conf.low.orig]], ""))</f>
        <v>6.9983696472643313</v>
      </c>
      <c r="R69">
        <f>IF(OR(B69="boot", B69="independent", B69="parametric", B69="cart"), Table2131[[#This Row],[WIDTH_OVERLAP]]/Table2131[[#This Row],[WIDTH_NEW]], "NA")</f>
        <v>8.5275172740031241E-2</v>
      </c>
      <c r="S69">
        <f>IF(OR(B69="boot", B69="independent", B69="parametric", B69="cart"), Table2131[[#This Row],[WIDTH_OVERLAP]]/Table2131[[#This Row],[WIDTH_ORIG]], "")</f>
        <v>8.1470205607626647E-2</v>
      </c>
      <c r="T69">
        <f>IF(OR(B69="boot", B69="independent", B69="parametric", B69="cart"), (Table2131[[#This Row],[PERS_NEW]]+Table2131[[#This Row],[PERS_ORIG]]) / 2, "")</f>
        <v>8.3372689173828951E-2</v>
      </c>
      <c r="U69">
        <f>0.5*(Table2131[[#This Row],[WIDTH_OVERLAP]]/Table2131[[#This Row],[WIDTH_ORIG]] +Table2131[[#This Row],[WIDTH_OVERLAP]]/Table2131[[#This Row],[WIDTH_NEW]])</f>
        <v>8.3372689173828951E-2</v>
      </c>
      <c r="V69">
        <f>0.5*(Table2131[[#This Row],[WIDTH_OVERLAP]]/Table2131[[#This Row],[WIDTH_ORIG]] +Table2131[[#This Row],[WIDTH_OVERLAP]]/Table2131[[#This Row],[WIDTH_NEW]])</f>
        <v>8.3372689173828951E-2</v>
      </c>
    </row>
    <row r="70" spans="1:22" hidden="1" x14ac:dyDescent="0.2">
      <c r="A70" t="s">
        <v>12</v>
      </c>
      <c r="B70" t="s">
        <v>71</v>
      </c>
      <c r="C70" s="3" t="s">
        <v>49</v>
      </c>
      <c r="D70" t="s">
        <v>47</v>
      </c>
      <c r="E70">
        <v>-1.8471956224350237</v>
      </c>
      <c r="F70" t="s">
        <v>47</v>
      </c>
      <c r="G70" s="1">
        <v>-5.7516599616356077</v>
      </c>
      <c r="H70" s="1">
        <v>2.0572687167655603</v>
      </c>
      <c r="I70">
        <v>-0.93490928991510669</v>
      </c>
      <c r="J70" s="4">
        <v>-5.250821018062382</v>
      </c>
      <c r="K70">
        <f>Table2131[[#This Row],[VALUE_ORIGINAL]]-Table2131[[#This Row],[ESTIMATE_VALUE]]</f>
        <v>-3.4036253956273583</v>
      </c>
      <c r="L70" s="1">
        <v>-9.6320551924209603</v>
      </c>
      <c r="M70" s="1">
        <v>-0.86958684370380335</v>
      </c>
      <c r="N70">
        <f>Table2131[[#This Row],[DIFFENCE_ORIGINAL]]^2</f>
        <v>11.584665833759491</v>
      </c>
      <c r="O7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4.882073117931804</v>
      </c>
      <c r="P70">
        <f>IF(OR(G70="NA", H70="NA"), "NA", IF(OR(B70="boot", B70="parametric", B70="independent", B70="cart"), Table2131[[#This Row],[conf.high]]-Table2131[[#This Row],[conf.low]], ""))</f>
        <v>7.808928678401168</v>
      </c>
      <c r="Q70">
        <f>IF(OR(G70="NA", H70="NA"), "NA", IF(OR(B70="boot", B70="parametric", B70="independent", B70="cart"), Table2131[[#This Row],[conf.high.orig]]-Table2131[[#This Row],[conf.low.orig]], ""))</f>
        <v>8.7624683487171566</v>
      </c>
      <c r="R70">
        <f>IF(OR(B70="boot", B70="independent", B70="parametric", B70="cart"), Table2131[[#This Row],[WIDTH_OVERLAP]]/Table2131[[#This Row],[WIDTH_NEW]], "NA")</f>
        <v>0.625191152204425</v>
      </c>
      <c r="S70">
        <f>IF(OR(B70="boot", B70="independent", B70="parametric", B70="cart"), Table2131[[#This Row],[WIDTH_OVERLAP]]/Table2131[[#This Row],[WIDTH_ORIG]], "")</f>
        <v>0.55715728989155777</v>
      </c>
      <c r="T70">
        <f>IF(OR(B70="boot", B70="independent", B70="parametric", B70="cart"), (Table2131[[#This Row],[PERS_NEW]]+Table2131[[#This Row],[PERS_ORIG]]) / 2, "")</f>
        <v>0.59117422104799133</v>
      </c>
      <c r="U70">
        <f>0.5*(Table2131[[#This Row],[WIDTH_OVERLAP]]/Table2131[[#This Row],[WIDTH_ORIG]] +Table2131[[#This Row],[WIDTH_OVERLAP]]/Table2131[[#This Row],[WIDTH_NEW]])</f>
        <v>0.59117422104799133</v>
      </c>
      <c r="V70">
        <f>0.5*(Table2131[[#This Row],[WIDTH_OVERLAP]]/Table2131[[#This Row],[WIDTH_ORIG]] +Table2131[[#This Row],[WIDTH_OVERLAP]]/Table2131[[#This Row],[WIDTH_NEW]])</f>
        <v>0.59117422104799133</v>
      </c>
    </row>
    <row r="71" spans="1:22" hidden="1" x14ac:dyDescent="0.2">
      <c r="A71" t="s">
        <v>12</v>
      </c>
      <c r="B71" t="s">
        <v>92</v>
      </c>
      <c r="C71" s="3" t="s">
        <v>14</v>
      </c>
      <c r="D71" t="s">
        <v>15</v>
      </c>
      <c r="E71">
        <v>3.8583114754098373</v>
      </c>
      <c r="F71" t="s">
        <v>93</v>
      </c>
      <c r="G71" s="1">
        <v>3.7861663080604324</v>
      </c>
      <c r="H71" s="1">
        <v>3.9304566427592422</v>
      </c>
      <c r="I71">
        <v>105.86867018956153</v>
      </c>
      <c r="J71" s="4">
        <v>3.7972575757575764</v>
      </c>
      <c r="K71">
        <f>Table2131[[#This Row],[VALUE_ORIGINAL]]-Table2131[[#This Row],[ESTIMATE_VALUE]]</f>
        <v>-6.1053899652260935E-2</v>
      </c>
      <c r="L71" s="1">
        <v>3.7102224178651242</v>
      </c>
      <c r="M71" s="1">
        <v>3.8842927336500286</v>
      </c>
      <c r="N71">
        <f>Table2131[[#This Row],[DIFFENCE_ORIGINAL]]^2</f>
        <v>3.727578662748348E-3</v>
      </c>
      <c r="O7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9.8126425589596167E-2</v>
      </c>
      <c r="P71">
        <f>IF(OR(G71="NA", H71="NA"), "NA", IF(OR(B71="boot", B71="parametric", B71="independent", B71="cart"), Table2131[[#This Row],[conf.high]]-Table2131[[#This Row],[conf.low]], ""))</f>
        <v>0.14429033469880981</v>
      </c>
      <c r="Q71">
        <f>IF(OR(G71="NA", H71="NA"), "NA", IF(OR(B71="boot", B71="parametric", B71="independent", B71="cart"), Table2131[[#This Row],[conf.high.orig]]-Table2131[[#This Row],[conf.low.orig]], ""))</f>
        <v>0.17407031578490439</v>
      </c>
      <c r="R71">
        <f>IF(OR(B71="boot", B71="independent", B71="parametric", B71="cart"), Table2131[[#This Row],[WIDTH_OVERLAP]]/Table2131[[#This Row],[WIDTH_NEW]], "NA")</f>
        <v>0.68006236034051959</v>
      </c>
      <c r="S71">
        <f>IF(OR(B71="boot", B71="independent", B71="parametric", B71="cart"), Table2131[[#This Row],[WIDTH_OVERLAP]]/Table2131[[#This Row],[WIDTH_ORIG]], "")</f>
        <v>0.56371716881842882</v>
      </c>
      <c r="T71">
        <f>IF(OR(B71="boot", B71="independent", B71="parametric", B71="cart"), (Table2131[[#This Row],[PERS_NEW]]+Table2131[[#This Row],[PERS_ORIG]]) / 2, "")</f>
        <v>0.6218897645794742</v>
      </c>
      <c r="U71">
        <f>0.5*(Table2131[[#This Row],[WIDTH_OVERLAP]]/Table2131[[#This Row],[WIDTH_ORIG]] +Table2131[[#This Row],[WIDTH_OVERLAP]]/Table2131[[#This Row],[WIDTH_NEW]])</f>
        <v>0.6218897645794742</v>
      </c>
      <c r="V71">
        <f>0.5*(Table2131[[#This Row],[WIDTH_OVERLAP]]/Table2131[[#This Row],[WIDTH_ORIG]] +Table2131[[#This Row],[WIDTH_OVERLAP]]/Table2131[[#This Row],[WIDTH_NEW]])</f>
        <v>0.6218897645794742</v>
      </c>
    </row>
    <row r="72" spans="1:22" hidden="1" x14ac:dyDescent="0.2">
      <c r="A72" t="s">
        <v>12</v>
      </c>
      <c r="B72" t="s">
        <v>92</v>
      </c>
      <c r="C72" s="3" t="s">
        <v>14</v>
      </c>
      <c r="D72" t="s">
        <v>17</v>
      </c>
      <c r="E72">
        <v>-6.4962269060629352E-2</v>
      </c>
      <c r="F72" t="s">
        <v>94</v>
      </c>
      <c r="G72" s="1">
        <v>-0.16617795274653446</v>
      </c>
      <c r="H72" s="1">
        <v>3.6253414625275746E-2</v>
      </c>
      <c r="I72">
        <v>-1.2705471647823821</v>
      </c>
      <c r="J72" s="4">
        <v>4.8376623376624331E-3</v>
      </c>
      <c r="K72">
        <f>Table2131[[#This Row],[VALUE_ORIGINAL]]-Table2131[[#This Row],[ESTIMATE_VALUE]]</f>
        <v>6.9799931398291784E-2</v>
      </c>
      <c r="L72" s="1">
        <v>-0.11970533167351961</v>
      </c>
      <c r="M72" s="1">
        <v>0.12938065634884449</v>
      </c>
      <c r="N72">
        <f>Table2131[[#This Row],[DIFFENCE_ORIGINAL]]^2</f>
        <v>4.8720304232062394E-3</v>
      </c>
      <c r="O7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0.15595874629879536</v>
      </c>
      <c r="P72">
        <f>IF(OR(G72="NA", H72="NA"), "NA", IF(OR(B72="boot", B72="parametric", B72="independent", B72="cart"), Table2131[[#This Row],[conf.high]]-Table2131[[#This Row],[conf.low]], ""))</f>
        <v>0.20243136737181022</v>
      </c>
      <c r="Q72">
        <f>IF(OR(G72="NA", H72="NA"), "NA", IF(OR(B72="boot", B72="parametric", B72="independent", B72="cart"), Table2131[[#This Row],[conf.high.orig]]-Table2131[[#This Row],[conf.low.orig]], ""))</f>
        <v>0.24908598802236409</v>
      </c>
      <c r="R72">
        <f>IF(OR(B72="boot", B72="independent", B72="parametric", B72="cart"), Table2131[[#This Row],[WIDTH_OVERLAP]]/Table2131[[#This Row],[WIDTH_NEW]], "NA")</f>
        <v>0.77042776682105019</v>
      </c>
      <c r="S72">
        <f>IF(OR(B72="boot", B72="independent", B72="parametric", B72="cart"), Table2131[[#This Row],[WIDTH_OVERLAP]]/Table2131[[#This Row],[WIDTH_ORIG]], "")</f>
        <v>0.62612412499410708</v>
      </c>
      <c r="T72">
        <f>IF(OR(B72="boot", B72="independent", B72="parametric", B72="cart"), (Table2131[[#This Row],[PERS_NEW]]+Table2131[[#This Row],[PERS_ORIG]]) / 2, "")</f>
        <v>0.69827594590757869</v>
      </c>
      <c r="U72">
        <f>0.5*(Table2131[[#This Row],[WIDTH_OVERLAP]]/Table2131[[#This Row],[WIDTH_ORIG]] +Table2131[[#This Row],[WIDTH_OVERLAP]]/Table2131[[#This Row],[WIDTH_NEW]])</f>
        <v>0.69827594590757869</v>
      </c>
      <c r="V72">
        <f>0.5*(Table2131[[#This Row],[WIDTH_OVERLAP]]/Table2131[[#This Row],[WIDTH_ORIG]] +Table2131[[#This Row],[WIDTH_OVERLAP]]/Table2131[[#This Row],[WIDTH_NEW]])</f>
        <v>0.69827594590757869</v>
      </c>
    </row>
    <row r="73" spans="1:22" hidden="1" x14ac:dyDescent="0.2">
      <c r="A73" t="s">
        <v>12</v>
      </c>
      <c r="B73" t="s">
        <v>92</v>
      </c>
      <c r="C73" s="3" t="s">
        <v>19</v>
      </c>
      <c r="D73" t="s">
        <v>15</v>
      </c>
      <c r="E73">
        <v>3.0480454545454552</v>
      </c>
      <c r="F73" t="s">
        <v>95</v>
      </c>
      <c r="G73" s="1">
        <v>2.917927250323924</v>
      </c>
      <c r="H73" s="1">
        <v>3.1781636587669864</v>
      </c>
      <c r="I73">
        <v>46.312886345505049</v>
      </c>
      <c r="J73" s="4">
        <v>3.0815999999999995</v>
      </c>
      <c r="K73">
        <f>Table2131[[#This Row],[VALUE_ORIGINAL]]-Table2131[[#This Row],[ESTIMATE_VALUE]]</f>
        <v>3.3554545454544282E-2</v>
      </c>
      <c r="L73" s="1">
        <v>2.9685734723191493</v>
      </c>
      <c r="M73" s="1">
        <v>3.1946265276808496</v>
      </c>
      <c r="N73">
        <f>Table2131[[#This Row],[DIFFENCE_ORIGINAL]]^2</f>
        <v>1.1259075206610783E-3</v>
      </c>
      <c r="O7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0.20959018644783711</v>
      </c>
      <c r="P73">
        <f>IF(OR(G73="NA", H73="NA"), "NA", IF(OR(B73="boot", B73="parametric", B73="independent", B73="cart"), Table2131[[#This Row],[conf.high]]-Table2131[[#This Row],[conf.low]], ""))</f>
        <v>0.26023640844306239</v>
      </c>
      <c r="Q73">
        <f>IF(OR(G73="NA", H73="NA"), "NA", IF(OR(B73="boot", B73="parametric", B73="independent", B73="cart"), Table2131[[#This Row],[conf.high.orig]]-Table2131[[#This Row],[conf.low.orig]], ""))</f>
        <v>0.22605305536170039</v>
      </c>
      <c r="R73">
        <f>IF(OR(B73="boot", B73="independent", B73="parametric", B73="cart"), Table2131[[#This Row],[WIDTH_OVERLAP]]/Table2131[[#This Row],[WIDTH_NEW]], "NA")</f>
        <v>0.80538379584074893</v>
      </c>
      <c r="S73">
        <f>IF(OR(B73="boot", B73="independent", B73="parametric", B73="cart"), Table2131[[#This Row],[WIDTH_OVERLAP]]/Table2131[[#This Row],[WIDTH_ORIG]], "")</f>
        <v>0.92717254412898087</v>
      </c>
      <c r="T73">
        <f>IF(OR(B73="boot", B73="independent", B73="parametric", B73="cart"), (Table2131[[#This Row],[PERS_NEW]]+Table2131[[#This Row],[PERS_ORIG]]) / 2, "")</f>
        <v>0.86627816998486495</v>
      </c>
      <c r="U73">
        <f>0.5*(Table2131[[#This Row],[WIDTH_OVERLAP]]/Table2131[[#This Row],[WIDTH_ORIG]] +Table2131[[#This Row],[WIDTH_OVERLAP]]/Table2131[[#This Row],[WIDTH_NEW]])</f>
        <v>0.86627816998486495</v>
      </c>
      <c r="V73">
        <f>0.5*(Table2131[[#This Row],[WIDTH_OVERLAP]]/Table2131[[#This Row],[WIDTH_ORIG]] +Table2131[[#This Row],[WIDTH_OVERLAP]]/Table2131[[#This Row],[WIDTH_NEW]])</f>
        <v>0.86627816998486495</v>
      </c>
    </row>
    <row r="74" spans="1:22" hidden="1" x14ac:dyDescent="0.2">
      <c r="A74" t="s">
        <v>12</v>
      </c>
      <c r="B74" t="s">
        <v>92</v>
      </c>
      <c r="C74" s="3" t="s">
        <v>19</v>
      </c>
      <c r="D74" t="s">
        <v>17</v>
      </c>
      <c r="E74">
        <v>1.3822966507176862E-2</v>
      </c>
      <c r="F74" t="s">
        <v>96</v>
      </c>
      <c r="G74" s="1">
        <v>-0.16403586589105418</v>
      </c>
      <c r="H74" s="1">
        <v>0.19168179890540793</v>
      </c>
      <c r="I74">
        <v>0.15365414796224203</v>
      </c>
      <c r="J74" s="4">
        <v>4.3983333333333513E-2</v>
      </c>
      <c r="K74">
        <f>Table2131[[#This Row],[VALUE_ORIGINAL]]-Table2131[[#This Row],[ESTIMATE_VALUE]]</f>
        <v>3.0160366826156651E-2</v>
      </c>
      <c r="L74" s="1">
        <v>-0.11151985747663379</v>
      </c>
      <c r="M74" s="1">
        <v>0.19948652414330081</v>
      </c>
      <c r="N74">
        <f>Table2131[[#This Row],[DIFFENCE_ORIGINAL]]^2</f>
        <v>9.096477270883306E-4</v>
      </c>
      <c r="O7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0.30320165638204172</v>
      </c>
      <c r="P74">
        <f>IF(OR(G74="NA", H74="NA"), "NA", IF(OR(B74="boot", B74="parametric", B74="independent", B74="cart"), Table2131[[#This Row],[conf.high]]-Table2131[[#This Row],[conf.low]], ""))</f>
        <v>0.35571766479646211</v>
      </c>
      <c r="Q74">
        <f>IF(OR(G74="NA", H74="NA"), "NA", IF(OR(B74="boot", B74="parametric", B74="independent", B74="cart"), Table2131[[#This Row],[conf.high.orig]]-Table2131[[#This Row],[conf.low.orig]], ""))</f>
        <v>0.3110063816199346</v>
      </c>
      <c r="R74">
        <f>IF(OR(B74="boot", B74="independent", B74="parametric", B74="cart"), Table2131[[#This Row],[WIDTH_OVERLAP]]/Table2131[[#This Row],[WIDTH_NEW]], "NA")</f>
        <v>0.85236603741771022</v>
      </c>
      <c r="S74">
        <f>IF(OR(B74="boot", B74="independent", B74="parametric", B74="cart"), Table2131[[#This Row],[WIDTH_OVERLAP]]/Table2131[[#This Row],[WIDTH_ORIG]], "")</f>
        <v>0.97490493539958722</v>
      </c>
      <c r="T74">
        <f>IF(OR(B74="boot", B74="independent", B74="parametric", B74="cart"), (Table2131[[#This Row],[PERS_NEW]]+Table2131[[#This Row],[PERS_ORIG]]) / 2, "")</f>
        <v>0.91363548640864867</v>
      </c>
      <c r="U74">
        <f>0.5*(Table2131[[#This Row],[WIDTH_OVERLAP]]/Table2131[[#This Row],[WIDTH_ORIG]] +Table2131[[#This Row],[WIDTH_OVERLAP]]/Table2131[[#This Row],[WIDTH_NEW]])</f>
        <v>0.91363548640864867</v>
      </c>
      <c r="V74">
        <f>0.5*(Table2131[[#This Row],[WIDTH_OVERLAP]]/Table2131[[#This Row],[WIDTH_ORIG]] +Table2131[[#This Row],[WIDTH_OVERLAP]]/Table2131[[#This Row],[WIDTH_NEW]])</f>
        <v>0.91363548640864867</v>
      </c>
    </row>
    <row r="75" spans="1:22" hidden="1" x14ac:dyDescent="0.2">
      <c r="A75" t="s">
        <v>12</v>
      </c>
      <c r="B75" t="s">
        <v>92</v>
      </c>
      <c r="C75" s="3" t="s">
        <v>22</v>
      </c>
      <c r="D75" t="s">
        <v>15</v>
      </c>
      <c r="E75">
        <v>2.3442622950819696</v>
      </c>
      <c r="F75" t="s">
        <v>97</v>
      </c>
      <c r="G75" s="1">
        <v>2.0490608941034401</v>
      </c>
      <c r="H75" s="1">
        <v>2.6394636960604991</v>
      </c>
      <c r="I75">
        <v>15.710774320328241</v>
      </c>
      <c r="J75" s="4">
        <v>2.3913043478260811</v>
      </c>
      <c r="K75">
        <f>Table2131[[#This Row],[VALUE_ORIGINAL]]-Table2131[[#This Row],[ESTIMATE_VALUE]]</f>
        <v>4.7042052744111551E-2</v>
      </c>
      <c r="L75" s="1">
        <v>2.103984150706208</v>
      </c>
      <c r="M75" s="1">
        <v>2.6786245449459543</v>
      </c>
      <c r="N75">
        <f>Table2131[[#This Row],[DIFFENCE_ORIGINAL]]^2</f>
        <v>2.2129547263797732E-3</v>
      </c>
      <c r="O7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0.5354795453542911</v>
      </c>
      <c r="P75">
        <f>IF(OR(G75="NA", H75="NA"), "NA", IF(OR(B75="boot", B75="parametric", B75="independent", B75="cart"), Table2131[[#This Row],[conf.high]]-Table2131[[#This Row],[conf.low]], ""))</f>
        <v>0.59040280195705908</v>
      </c>
      <c r="Q75">
        <f>IF(OR(G75="NA", H75="NA"), "NA", IF(OR(B75="boot", B75="parametric", B75="independent", B75="cart"), Table2131[[#This Row],[conf.high.orig]]-Table2131[[#This Row],[conf.low.orig]], ""))</f>
        <v>0.57464039423974622</v>
      </c>
      <c r="R75">
        <f>IF(OR(B75="boot", B75="independent", B75="parametric", B75="cart"), Table2131[[#This Row],[WIDTH_OVERLAP]]/Table2131[[#This Row],[WIDTH_NEW]], "NA")</f>
        <v>0.90697324534926138</v>
      </c>
      <c r="S75">
        <f>IF(OR(B75="boot", B75="independent", B75="parametric", B75="cart"), Table2131[[#This Row],[WIDTH_OVERLAP]]/Table2131[[#This Row],[WIDTH_ORIG]], "")</f>
        <v>0.93185155572422773</v>
      </c>
      <c r="T75">
        <f>IF(OR(B75="boot", B75="independent", B75="parametric", B75="cart"), (Table2131[[#This Row],[PERS_NEW]]+Table2131[[#This Row],[PERS_ORIG]]) / 2, "")</f>
        <v>0.91941240053674456</v>
      </c>
      <c r="U75">
        <f>0.5*(Table2131[[#This Row],[WIDTH_OVERLAP]]/Table2131[[#This Row],[WIDTH_ORIG]] +Table2131[[#This Row],[WIDTH_OVERLAP]]/Table2131[[#This Row],[WIDTH_NEW]])</f>
        <v>0.91941240053674456</v>
      </c>
      <c r="V75">
        <f>0.5*(Table2131[[#This Row],[WIDTH_OVERLAP]]/Table2131[[#This Row],[WIDTH_ORIG]] +Table2131[[#This Row],[WIDTH_OVERLAP]]/Table2131[[#This Row],[WIDTH_NEW]])</f>
        <v>0.91941240053674456</v>
      </c>
    </row>
    <row r="76" spans="1:22" hidden="1" x14ac:dyDescent="0.2">
      <c r="A76" t="s">
        <v>12</v>
      </c>
      <c r="B76" t="s">
        <v>92</v>
      </c>
      <c r="C76" s="3" t="s">
        <v>22</v>
      </c>
      <c r="D76" t="s">
        <v>17</v>
      </c>
      <c r="E76">
        <v>-4.8487647194643095E-2</v>
      </c>
      <c r="F76" t="s">
        <v>98</v>
      </c>
      <c r="G76" s="1">
        <v>-0.45099721251600572</v>
      </c>
      <c r="H76" s="1">
        <v>0.35402191812671951</v>
      </c>
      <c r="I76">
        <v>-0.23832231425238729</v>
      </c>
      <c r="J76" s="4">
        <v>-0.20820575627679069</v>
      </c>
      <c r="K76">
        <f>Table2131[[#This Row],[VALUE_ORIGINAL]]-Table2131[[#This Row],[ESTIMATE_VALUE]]</f>
        <v>-0.15971810908214759</v>
      </c>
      <c r="L76" s="1">
        <v>-0.61166623471932147</v>
      </c>
      <c r="M76" s="1">
        <v>0.19525472216574005</v>
      </c>
      <c r="N76">
        <f>Table2131[[#This Row],[DIFFENCE_ORIGINAL]]^2</f>
        <v>2.5509874368776796E-2</v>
      </c>
      <c r="O7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0.6462519346817458</v>
      </c>
      <c r="P76">
        <f>IF(OR(G76="NA", H76="NA"), "NA", IF(OR(B76="boot", B76="parametric", B76="independent", B76="cart"), Table2131[[#This Row],[conf.high]]-Table2131[[#This Row],[conf.low]], ""))</f>
        <v>0.80501913064272523</v>
      </c>
      <c r="Q76">
        <f>IF(OR(G76="NA", H76="NA"), "NA", IF(OR(B76="boot", B76="parametric", B76="independent", B76="cart"), Table2131[[#This Row],[conf.high.orig]]-Table2131[[#This Row],[conf.low.orig]], ""))</f>
        <v>0.80692095688506149</v>
      </c>
      <c r="R76">
        <f>IF(OR(B76="boot", B76="independent", B76="parametric", B76="cart"), Table2131[[#This Row],[WIDTH_OVERLAP]]/Table2131[[#This Row],[WIDTH_NEW]], "NA")</f>
        <v>0.8027783565413904</v>
      </c>
      <c r="S76">
        <f>IF(OR(B76="boot", B76="independent", B76="parametric", B76="cart"), Table2131[[#This Row],[WIDTH_OVERLAP]]/Table2131[[#This Row],[WIDTH_ORIG]], "")</f>
        <v>0.80088629396422839</v>
      </c>
      <c r="T76">
        <f>IF(OR(B76="boot", B76="independent", B76="parametric", B76="cart"), (Table2131[[#This Row],[PERS_NEW]]+Table2131[[#This Row],[PERS_ORIG]]) / 2, "")</f>
        <v>0.80183232525280945</v>
      </c>
      <c r="U76">
        <f>0.5*(Table2131[[#This Row],[WIDTH_OVERLAP]]/Table2131[[#This Row],[WIDTH_ORIG]] +Table2131[[#This Row],[WIDTH_OVERLAP]]/Table2131[[#This Row],[WIDTH_NEW]])</f>
        <v>0.80183232525280945</v>
      </c>
      <c r="V76">
        <f>0.5*(Table2131[[#This Row],[WIDTH_OVERLAP]]/Table2131[[#This Row],[WIDTH_ORIG]] +Table2131[[#This Row],[WIDTH_OVERLAP]]/Table2131[[#This Row],[WIDTH_NEW]])</f>
        <v>0.80183232525280945</v>
      </c>
    </row>
    <row r="77" spans="1:22" hidden="1" x14ac:dyDescent="0.2">
      <c r="A77" t="s">
        <v>12</v>
      </c>
      <c r="B77" t="s">
        <v>92</v>
      </c>
      <c r="C77" s="3" t="s">
        <v>25</v>
      </c>
      <c r="D77" t="s">
        <v>15</v>
      </c>
      <c r="E77">
        <v>3.0746268656716471</v>
      </c>
      <c r="F77" t="s">
        <v>99</v>
      </c>
      <c r="G77" s="1">
        <v>2.6929364943101848</v>
      </c>
      <c r="H77" s="1">
        <v>3.4563172370331094</v>
      </c>
      <c r="I77">
        <v>15.926741165206309</v>
      </c>
      <c r="J77" s="4">
        <v>2.898734177215188</v>
      </c>
      <c r="K77">
        <f>Table2131[[#This Row],[VALUE_ORIGINAL]]-Table2131[[#This Row],[ESTIMATE_VALUE]]</f>
        <v>-0.17589268845645911</v>
      </c>
      <c r="L77" s="1">
        <v>2.561889635906438</v>
      </c>
      <c r="M77" s="1">
        <v>3.235578718523938</v>
      </c>
      <c r="N77">
        <f>Table2131[[#This Row],[DIFFENCE_ORIGINAL]]^2</f>
        <v>3.0938237852440986E-2</v>
      </c>
      <c r="O7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0.54264222421375319</v>
      </c>
      <c r="P77">
        <f>IF(OR(G77="NA", H77="NA"), "NA", IF(OR(B77="boot", B77="parametric", B77="independent", B77="cart"), Table2131[[#This Row],[conf.high]]-Table2131[[#This Row],[conf.low]], ""))</f>
        <v>0.76338074272292467</v>
      </c>
      <c r="Q77">
        <f>IF(OR(G77="NA", H77="NA"), "NA", IF(OR(B77="boot", B77="parametric", B77="independent", B77="cart"), Table2131[[#This Row],[conf.high.orig]]-Table2131[[#This Row],[conf.low.orig]], ""))</f>
        <v>0.67368908261749993</v>
      </c>
      <c r="R77">
        <f>IF(OR(B77="boot", B77="independent", B77="parametric", B77="cart"), Table2131[[#This Row],[WIDTH_OVERLAP]]/Table2131[[#This Row],[WIDTH_NEW]], "NA")</f>
        <v>0.7108408607193667</v>
      </c>
      <c r="S77">
        <f>IF(OR(B77="boot", B77="independent", B77="parametric", B77="cart"), Table2131[[#This Row],[WIDTH_OVERLAP]]/Table2131[[#This Row],[WIDTH_ORIG]], "")</f>
        <v>0.80547872633680317</v>
      </c>
      <c r="T77">
        <f>IF(OR(B77="boot", B77="independent", B77="parametric", B77="cart"), (Table2131[[#This Row],[PERS_NEW]]+Table2131[[#This Row],[PERS_ORIG]]) / 2, "")</f>
        <v>0.75815979352808494</v>
      </c>
      <c r="U77">
        <f>0.5*(Table2131[[#This Row],[WIDTH_OVERLAP]]/Table2131[[#This Row],[WIDTH_ORIG]] +Table2131[[#This Row],[WIDTH_OVERLAP]]/Table2131[[#This Row],[WIDTH_NEW]])</f>
        <v>0.75815979352808494</v>
      </c>
      <c r="V77">
        <f>0.5*(Table2131[[#This Row],[WIDTH_OVERLAP]]/Table2131[[#This Row],[WIDTH_ORIG]] +Table2131[[#This Row],[WIDTH_OVERLAP]]/Table2131[[#This Row],[WIDTH_NEW]])</f>
        <v>0.75815979352808494</v>
      </c>
    </row>
    <row r="78" spans="1:22" hidden="1" x14ac:dyDescent="0.2">
      <c r="A78" t="s">
        <v>12</v>
      </c>
      <c r="B78" t="s">
        <v>92</v>
      </c>
      <c r="C78" s="3" t="s">
        <v>25</v>
      </c>
      <c r="D78" t="s">
        <v>17</v>
      </c>
      <c r="E78">
        <v>-0.54759983864461448</v>
      </c>
      <c r="F78" t="s">
        <v>100</v>
      </c>
      <c r="G78" s="1">
        <v>-1.0744715739228488</v>
      </c>
      <c r="H78" s="1">
        <v>-2.0728103366380313E-2</v>
      </c>
      <c r="I78">
        <v>-2.0549635336404353</v>
      </c>
      <c r="J78" s="4">
        <v>-0.33775856745908978</v>
      </c>
      <c r="K78">
        <f>Table2131[[#This Row],[VALUE_ORIGINAL]]-Table2131[[#This Row],[ESTIMATE_VALUE]]</f>
        <v>0.2098412711855247</v>
      </c>
      <c r="L78" s="1">
        <v>-0.80975153255922994</v>
      </c>
      <c r="M78" s="1">
        <v>0.13423439764105044</v>
      </c>
      <c r="N78">
        <f>Table2131[[#This Row],[DIFFENCE_ORIGINAL]]^2</f>
        <v>4.4033359092756921E-2</v>
      </c>
      <c r="O7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0.78902342919284962</v>
      </c>
      <c r="P78">
        <f>IF(OR(G78="NA", H78="NA"), "NA", IF(OR(B78="boot", B78="parametric", B78="independent", B78="cart"), Table2131[[#This Row],[conf.high]]-Table2131[[#This Row],[conf.low]], ""))</f>
        <v>1.0537434705564683</v>
      </c>
      <c r="Q78">
        <f>IF(OR(G78="NA", H78="NA"), "NA", IF(OR(B78="boot", B78="parametric", B78="independent", B78="cart"), Table2131[[#This Row],[conf.high.orig]]-Table2131[[#This Row],[conf.low.orig]], ""))</f>
        <v>0.94398593020028043</v>
      </c>
      <c r="R78">
        <f>IF(OR(B78="boot", B78="independent", B78="parametric", B78="cart"), Table2131[[#This Row],[WIDTH_OVERLAP]]/Table2131[[#This Row],[WIDTH_NEW]], "NA")</f>
        <v>0.74878132224741234</v>
      </c>
      <c r="S78">
        <f>IF(OR(B78="boot", B78="independent", B78="parametric", B78="cart"), Table2131[[#This Row],[WIDTH_OVERLAP]]/Table2131[[#This Row],[WIDTH_ORIG]], "")</f>
        <v>0.83584236157571412</v>
      </c>
      <c r="T78">
        <f>IF(OR(B78="boot", B78="independent", B78="parametric", B78="cart"), (Table2131[[#This Row],[PERS_NEW]]+Table2131[[#This Row],[PERS_ORIG]]) / 2, "")</f>
        <v>0.79231184191156323</v>
      </c>
      <c r="U78">
        <f>0.5*(Table2131[[#This Row],[WIDTH_OVERLAP]]/Table2131[[#This Row],[WIDTH_ORIG]] +Table2131[[#This Row],[WIDTH_OVERLAP]]/Table2131[[#This Row],[WIDTH_NEW]])</f>
        <v>0.79231184191156323</v>
      </c>
      <c r="V78">
        <f>0.5*(Table2131[[#This Row],[WIDTH_OVERLAP]]/Table2131[[#This Row],[WIDTH_ORIG]] +Table2131[[#This Row],[WIDTH_OVERLAP]]/Table2131[[#This Row],[WIDTH_NEW]])</f>
        <v>0.79231184191156323</v>
      </c>
    </row>
    <row r="79" spans="1:22" hidden="1" x14ac:dyDescent="0.2">
      <c r="A79" t="s">
        <v>12</v>
      </c>
      <c r="B79" t="s">
        <v>92</v>
      </c>
      <c r="C79" s="3" t="s">
        <v>28</v>
      </c>
      <c r="D79" t="s">
        <v>15</v>
      </c>
      <c r="E79">
        <v>5.8442622950819718</v>
      </c>
      <c r="F79" t="s">
        <v>101</v>
      </c>
      <c r="G79" s="1">
        <v>5.5810648294403373</v>
      </c>
      <c r="H79" s="1">
        <v>6.1074597607236063</v>
      </c>
      <c r="I79">
        <v>43.929655556128345</v>
      </c>
      <c r="J79" s="4">
        <v>5.7426470588235272</v>
      </c>
      <c r="K79">
        <f>Table2131[[#This Row],[VALUE_ORIGINAL]]-Table2131[[#This Row],[ESTIMATE_VALUE]]</f>
        <v>-0.1016152362584446</v>
      </c>
      <c r="L79" s="1">
        <v>5.4889392703325557</v>
      </c>
      <c r="M79" s="1">
        <v>5.9963548473144987</v>
      </c>
      <c r="N79">
        <f>Table2131[[#This Row],[DIFFENCE_ORIGINAL]]^2</f>
        <v>1.0325656239859513E-2</v>
      </c>
      <c r="O7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0.41529001787416142</v>
      </c>
      <c r="P79">
        <f>IF(OR(G79="NA", H79="NA"), "NA", IF(OR(B79="boot", B79="parametric", B79="independent", B79="cart"), Table2131[[#This Row],[conf.high]]-Table2131[[#This Row],[conf.low]], ""))</f>
        <v>0.52639493128326897</v>
      </c>
      <c r="Q79">
        <f>IF(OR(G79="NA", H79="NA"), "NA", IF(OR(B79="boot", B79="parametric", B79="independent", B79="cart"), Table2131[[#This Row],[conf.high.orig]]-Table2131[[#This Row],[conf.low.orig]], ""))</f>
        <v>0.50741557698194306</v>
      </c>
      <c r="R79">
        <f>IF(OR(B79="boot", B79="independent", B79="parametric", B79="cart"), Table2131[[#This Row],[WIDTH_OVERLAP]]/Table2131[[#This Row],[WIDTH_NEW]], "NA")</f>
        <v>0.78893240263873543</v>
      </c>
      <c r="S79">
        <f>IF(OR(B79="boot", B79="independent", B79="parametric", B79="cart"), Table2131[[#This Row],[WIDTH_OVERLAP]]/Table2131[[#This Row],[WIDTH_ORIG]], "")</f>
        <v>0.81844160233366259</v>
      </c>
      <c r="T79">
        <f>IF(OR(B79="boot", B79="independent", B79="parametric", B79="cart"), (Table2131[[#This Row],[PERS_NEW]]+Table2131[[#This Row],[PERS_ORIG]]) / 2, "")</f>
        <v>0.80368700248619906</v>
      </c>
      <c r="U79">
        <f>0.5*(Table2131[[#This Row],[WIDTH_OVERLAP]]/Table2131[[#This Row],[WIDTH_ORIG]] +Table2131[[#This Row],[WIDTH_OVERLAP]]/Table2131[[#This Row],[WIDTH_NEW]])</f>
        <v>0.80368700248619906</v>
      </c>
      <c r="V79">
        <f>0.5*(Table2131[[#This Row],[WIDTH_OVERLAP]]/Table2131[[#This Row],[WIDTH_ORIG]] +Table2131[[#This Row],[WIDTH_OVERLAP]]/Table2131[[#This Row],[WIDTH_NEW]])</f>
        <v>0.80368700248619906</v>
      </c>
    </row>
    <row r="80" spans="1:22" hidden="1" x14ac:dyDescent="0.2">
      <c r="A80" t="s">
        <v>12</v>
      </c>
      <c r="B80" t="s">
        <v>92</v>
      </c>
      <c r="C80" s="3" t="s">
        <v>28</v>
      </c>
      <c r="D80" t="s">
        <v>17</v>
      </c>
      <c r="E80">
        <v>-0.13299468944816351</v>
      </c>
      <c r="F80" t="s">
        <v>102</v>
      </c>
      <c r="G80" s="1">
        <v>-0.4918666227720972</v>
      </c>
      <c r="H80" s="1">
        <v>0.22587724387577018</v>
      </c>
      <c r="I80">
        <v>-0.73316986702122089</v>
      </c>
      <c r="J80" s="4">
        <v>0.12707125103562636</v>
      </c>
      <c r="K80">
        <f>Table2131[[#This Row],[VALUE_ORIGINAL]]-Table2131[[#This Row],[ESTIMATE_VALUE]]</f>
        <v>0.26006594048378984</v>
      </c>
      <c r="L80" s="1">
        <v>-0.22791540274635189</v>
      </c>
      <c r="M80" s="1">
        <v>0.48205790481760458</v>
      </c>
      <c r="N80">
        <f>Table2131[[#This Row],[DIFFENCE_ORIGINAL]]^2</f>
        <v>6.7634293399718118E-2</v>
      </c>
      <c r="O8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0.45379264662212204</v>
      </c>
      <c r="P80">
        <f>IF(OR(G80="NA", H80="NA"), "NA", IF(OR(B80="boot", B80="parametric", B80="independent", B80="cart"), Table2131[[#This Row],[conf.high]]-Table2131[[#This Row],[conf.low]], ""))</f>
        <v>0.71774386664786738</v>
      </c>
      <c r="Q80">
        <f>IF(OR(G80="NA", H80="NA"), "NA", IF(OR(B80="boot", B80="parametric", B80="independent", B80="cart"), Table2131[[#This Row],[conf.high.orig]]-Table2131[[#This Row],[conf.low.orig]], ""))</f>
        <v>0.70997330756395649</v>
      </c>
      <c r="R80">
        <f>IF(OR(B80="boot", B80="independent", B80="parametric", B80="cart"), Table2131[[#This Row],[WIDTH_OVERLAP]]/Table2131[[#This Row],[WIDTH_NEW]], "NA")</f>
        <v>0.63224872786653497</v>
      </c>
      <c r="S80">
        <f>IF(OR(B80="boot", B80="independent", B80="parametric", B80="cart"), Table2131[[#This Row],[WIDTH_OVERLAP]]/Table2131[[#This Row],[WIDTH_ORIG]], "")</f>
        <v>0.63916860223825112</v>
      </c>
      <c r="T80">
        <f>IF(OR(B80="boot", B80="independent", B80="parametric", B80="cart"), (Table2131[[#This Row],[PERS_NEW]]+Table2131[[#This Row],[PERS_ORIG]]) / 2, "")</f>
        <v>0.6357086650523931</v>
      </c>
      <c r="U80">
        <f>0.5*(Table2131[[#This Row],[WIDTH_OVERLAP]]/Table2131[[#This Row],[WIDTH_ORIG]] +Table2131[[#This Row],[WIDTH_OVERLAP]]/Table2131[[#This Row],[WIDTH_NEW]])</f>
        <v>0.6357086650523931</v>
      </c>
      <c r="V80">
        <f>0.5*(Table2131[[#This Row],[WIDTH_OVERLAP]]/Table2131[[#This Row],[WIDTH_ORIG]] +Table2131[[#This Row],[WIDTH_OVERLAP]]/Table2131[[#This Row],[WIDTH_NEW]])</f>
        <v>0.6357086650523931</v>
      </c>
    </row>
    <row r="81" spans="1:22" hidden="1" x14ac:dyDescent="0.2">
      <c r="A81" t="s">
        <v>12</v>
      </c>
      <c r="B81" t="s">
        <v>92</v>
      </c>
      <c r="C81" s="3" t="s">
        <v>31</v>
      </c>
      <c r="D81" t="s">
        <v>15</v>
      </c>
      <c r="E81">
        <v>6.0708955223880592</v>
      </c>
      <c r="F81" t="s">
        <v>103</v>
      </c>
      <c r="G81" s="1">
        <v>5.8364569193298959</v>
      </c>
      <c r="H81" s="1">
        <v>6.3053341254462225</v>
      </c>
      <c r="I81">
        <v>51.199927136555097</v>
      </c>
      <c r="J81" s="4">
        <v>5.9807692307692291</v>
      </c>
      <c r="K81">
        <f>Table2131[[#This Row],[VALUE_ORIGINAL]]-Table2131[[#This Row],[ESTIMATE_VALUE]]</f>
        <v>-9.0126291618830123E-2</v>
      </c>
      <c r="L81" s="1">
        <v>5.7413052874335335</v>
      </c>
      <c r="M81" s="1">
        <v>6.2202331741049246</v>
      </c>
      <c r="N81">
        <f>Table2131[[#This Row],[DIFFENCE_ORIGINAL]]^2</f>
        <v>8.1227484409624098E-3</v>
      </c>
      <c r="O8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0.38377625477502875</v>
      </c>
      <c r="P81">
        <f>IF(OR(G81="NA", H81="NA"), "NA", IF(OR(B81="boot", B81="parametric", B81="independent", B81="cart"), Table2131[[#This Row],[conf.high]]-Table2131[[#This Row],[conf.low]], ""))</f>
        <v>0.46887720611632666</v>
      </c>
      <c r="Q81">
        <f>IF(OR(G81="NA", H81="NA"), "NA", IF(OR(B81="boot", B81="parametric", B81="independent", B81="cart"), Table2131[[#This Row],[conf.high.orig]]-Table2131[[#This Row],[conf.low.orig]], ""))</f>
        <v>0.47892788667139108</v>
      </c>
      <c r="R81">
        <f>IF(OR(B81="boot", B81="independent", B81="parametric", B81="cart"), Table2131[[#This Row],[WIDTH_OVERLAP]]/Table2131[[#This Row],[WIDTH_NEW]], "NA")</f>
        <v>0.81850055786208409</v>
      </c>
      <c r="S81">
        <f>IF(OR(B81="boot", B81="independent", B81="parametric", B81="cart"), Table2131[[#This Row],[WIDTH_OVERLAP]]/Table2131[[#This Row],[WIDTH_ORIG]], "")</f>
        <v>0.80132367618499289</v>
      </c>
      <c r="T81">
        <f>IF(OR(B81="boot", B81="independent", B81="parametric", B81="cart"), (Table2131[[#This Row],[PERS_NEW]]+Table2131[[#This Row],[PERS_ORIG]]) / 2, "")</f>
        <v>0.80991211702353849</v>
      </c>
      <c r="U81">
        <f>0.5*(Table2131[[#This Row],[WIDTH_OVERLAP]]/Table2131[[#This Row],[WIDTH_ORIG]] +Table2131[[#This Row],[WIDTH_OVERLAP]]/Table2131[[#This Row],[WIDTH_NEW]])</f>
        <v>0.80991211702353849</v>
      </c>
      <c r="V81">
        <f>0.5*(Table2131[[#This Row],[WIDTH_OVERLAP]]/Table2131[[#This Row],[WIDTH_ORIG]] +Table2131[[#This Row],[WIDTH_OVERLAP]]/Table2131[[#This Row],[WIDTH_NEW]])</f>
        <v>0.80991211702353849</v>
      </c>
    </row>
    <row r="82" spans="1:22" hidden="1" x14ac:dyDescent="0.2">
      <c r="A82" t="s">
        <v>12</v>
      </c>
      <c r="B82" t="s">
        <v>92</v>
      </c>
      <c r="C82" s="3" t="s">
        <v>31</v>
      </c>
      <c r="D82" t="s">
        <v>17</v>
      </c>
      <c r="E82">
        <v>-2.359822509076193E-2</v>
      </c>
      <c r="F82" t="s">
        <v>104</v>
      </c>
      <c r="G82" s="1">
        <v>-0.34720888670864841</v>
      </c>
      <c r="H82" s="1">
        <v>0.30001243652712456</v>
      </c>
      <c r="I82">
        <v>-0.14417907232628799</v>
      </c>
      <c r="J82" s="4">
        <v>2.2279549718574352E-2</v>
      </c>
      <c r="K82">
        <f>Table2131[[#This Row],[VALUE_ORIGINAL]]-Table2131[[#This Row],[ESTIMATE_VALUE]]</f>
        <v>4.5877774809336282E-2</v>
      </c>
      <c r="L82" s="1">
        <v>-0.31221819582162413</v>
      </c>
      <c r="M82" s="1">
        <v>0.35677729525877289</v>
      </c>
      <c r="N82">
        <f>Table2131[[#This Row],[DIFFENCE_ORIGINAL]]^2</f>
        <v>2.1047702214561708E-3</v>
      </c>
      <c r="O8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0.61223063234874875</v>
      </c>
      <c r="P82">
        <f>IF(OR(G82="NA", H82="NA"), "NA", IF(OR(B82="boot", B82="parametric", B82="independent", B82="cart"), Table2131[[#This Row],[conf.high]]-Table2131[[#This Row],[conf.low]], ""))</f>
        <v>0.64722132323577297</v>
      </c>
      <c r="Q82">
        <f>IF(OR(G82="NA", H82="NA"), "NA", IF(OR(B82="boot", B82="parametric", B82="independent", B82="cart"), Table2131[[#This Row],[conf.high.orig]]-Table2131[[#This Row],[conf.low.orig]], ""))</f>
        <v>0.66899549108039702</v>
      </c>
      <c r="R82">
        <f>IF(OR(B82="boot", B82="independent", B82="parametric", B82="cart"), Table2131[[#This Row],[WIDTH_OVERLAP]]/Table2131[[#This Row],[WIDTH_NEW]], "NA")</f>
        <v>0.94593705486696755</v>
      </c>
      <c r="S82">
        <f>IF(OR(B82="boot", B82="independent", B82="parametric", B82="cart"), Table2131[[#This Row],[WIDTH_OVERLAP]]/Table2131[[#This Row],[WIDTH_ORIG]], "")</f>
        <v>0.91514911611739624</v>
      </c>
      <c r="T82">
        <f>IF(OR(B82="boot", B82="independent", B82="parametric", B82="cart"), (Table2131[[#This Row],[PERS_NEW]]+Table2131[[#This Row],[PERS_ORIG]]) / 2, "")</f>
        <v>0.9305430854921819</v>
      </c>
      <c r="U82">
        <f>0.5*(Table2131[[#This Row],[WIDTH_OVERLAP]]/Table2131[[#This Row],[WIDTH_ORIG]] +Table2131[[#This Row],[WIDTH_OVERLAP]]/Table2131[[#This Row],[WIDTH_NEW]])</f>
        <v>0.9305430854921819</v>
      </c>
      <c r="V82">
        <f>0.5*(Table2131[[#This Row],[WIDTH_OVERLAP]]/Table2131[[#This Row],[WIDTH_ORIG]] +Table2131[[#This Row],[WIDTH_OVERLAP]]/Table2131[[#This Row],[WIDTH_NEW]])</f>
        <v>0.9305430854921819</v>
      </c>
    </row>
    <row r="83" spans="1:22" hidden="1" x14ac:dyDescent="0.2">
      <c r="A83" t="s">
        <v>12</v>
      </c>
      <c r="B83" t="s">
        <v>92</v>
      </c>
      <c r="C83" s="3" t="s">
        <v>34</v>
      </c>
      <c r="D83" t="s">
        <v>15</v>
      </c>
      <c r="E83">
        <v>5.6721311475409903</v>
      </c>
      <c r="F83" t="s">
        <v>105</v>
      </c>
      <c r="G83" s="1">
        <v>5.371338667203247</v>
      </c>
      <c r="H83" s="1">
        <v>5.9729236278787337</v>
      </c>
      <c r="I83">
        <v>37.306893798743303</v>
      </c>
      <c r="J83" s="4">
        <v>5.8749999999999973</v>
      </c>
      <c r="K83">
        <f>Table2131[[#This Row],[VALUE_ORIGINAL]]-Table2131[[#This Row],[ESTIMATE_VALUE]]</f>
        <v>0.20286885245900699</v>
      </c>
      <c r="L83" s="1">
        <v>5.5918436238818554</v>
      </c>
      <c r="M83" s="1">
        <v>6.1581563761181393</v>
      </c>
      <c r="N83">
        <f>Table2131[[#This Row],[DIFFENCE_ORIGINAL]]^2</f>
        <v>4.1155771298034348E-2</v>
      </c>
      <c r="O8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0.38108000399687825</v>
      </c>
      <c r="P83">
        <f>IF(OR(G83="NA", H83="NA"), "NA", IF(OR(B83="boot", B83="parametric", B83="independent", B83="cart"), Table2131[[#This Row],[conf.high]]-Table2131[[#This Row],[conf.low]], ""))</f>
        <v>0.60158496067548661</v>
      </c>
      <c r="Q83">
        <f>IF(OR(G83="NA", H83="NA"), "NA", IF(OR(B83="boot", B83="parametric", B83="independent", B83="cart"), Table2131[[#This Row],[conf.high.orig]]-Table2131[[#This Row],[conf.low.orig]], ""))</f>
        <v>0.56631275223628386</v>
      </c>
      <c r="R83">
        <f>IF(OR(B83="boot", B83="independent", B83="parametric", B83="cart"), Table2131[[#This Row],[WIDTH_OVERLAP]]/Table2131[[#This Row],[WIDTH_NEW]], "NA")</f>
        <v>0.633459991368442</v>
      </c>
      <c r="S83">
        <f>IF(OR(B83="boot", B83="independent", B83="parametric", B83="cart"), Table2131[[#This Row],[WIDTH_OVERLAP]]/Table2131[[#This Row],[WIDTH_ORIG]], "")</f>
        <v>0.67291439666871466</v>
      </c>
      <c r="T83">
        <f>IF(OR(B83="boot", B83="independent", B83="parametric", B83="cart"), (Table2131[[#This Row],[PERS_NEW]]+Table2131[[#This Row],[PERS_ORIG]]) / 2, "")</f>
        <v>0.65318719401857828</v>
      </c>
      <c r="U83">
        <f>0.5*(Table2131[[#This Row],[WIDTH_OVERLAP]]/Table2131[[#This Row],[WIDTH_ORIG]] +Table2131[[#This Row],[WIDTH_OVERLAP]]/Table2131[[#This Row],[WIDTH_NEW]])</f>
        <v>0.65318719401857828</v>
      </c>
      <c r="V83">
        <f>0.5*(Table2131[[#This Row],[WIDTH_OVERLAP]]/Table2131[[#This Row],[WIDTH_ORIG]] +Table2131[[#This Row],[WIDTH_OVERLAP]]/Table2131[[#This Row],[WIDTH_NEW]])</f>
        <v>0.65318719401857828</v>
      </c>
    </row>
    <row r="84" spans="1:22" hidden="1" x14ac:dyDescent="0.2">
      <c r="A84" t="s">
        <v>12</v>
      </c>
      <c r="B84" t="s">
        <v>92</v>
      </c>
      <c r="C84" s="3" t="s">
        <v>34</v>
      </c>
      <c r="D84" t="s">
        <v>17</v>
      </c>
      <c r="E84">
        <v>0.49336181020549535</v>
      </c>
      <c r="F84" t="s">
        <v>106</v>
      </c>
      <c r="G84" s="1">
        <v>8.3228761678787677E-2</v>
      </c>
      <c r="H84" s="1">
        <v>0.90349485873220303</v>
      </c>
      <c r="I84">
        <v>2.3798553703795426</v>
      </c>
      <c r="J84" s="4">
        <v>0.26936619718309895</v>
      </c>
      <c r="K84">
        <f>Table2131[[#This Row],[VALUE_ORIGINAL]]-Table2131[[#This Row],[ESTIMATE_VALUE]]</f>
        <v>-0.2239956130223964</v>
      </c>
      <c r="L84" s="1">
        <v>-0.12682477138382642</v>
      </c>
      <c r="M84" s="1">
        <v>0.66555716575002433</v>
      </c>
      <c r="N84">
        <f>Table2131[[#This Row],[DIFFENCE_ORIGINAL]]^2</f>
        <v>5.0174034653279159E-2</v>
      </c>
      <c r="O8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0.58232840407123665</v>
      </c>
      <c r="P84">
        <f>IF(OR(G84="NA", H84="NA"), "NA", IF(OR(B84="boot", B84="parametric", B84="independent", B84="cart"), Table2131[[#This Row],[conf.high]]-Table2131[[#This Row],[conf.low]], ""))</f>
        <v>0.82026609705341536</v>
      </c>
      <c r="Q84">
        <f>IF(OR(G84="NA", H84="NA"), "NA", IF(OR(B84="boot", B84="parametric", B84="independent", B84="cart"), Table2131[[#This Row],[conf.high.orig]]-Table2131[[#This Row],[conf.low.orig]], ""))</f>
        <v>0.79238193713385074</v>
      </c>
      <c r="R84">
        <f>IF(OR(B84="boot", B84="independent", B84="parametric", B84="cart"), Table2131[[#This Row],[WIDTH_OVERLAP]]/Table2131[[#This Row],[WIDTH_NEW]], "NA")</f>
        <v>0.70992621316801263</v>
      </c>
      <c r="S84">
        <f>IF(OR(B84="boot", B84="independent", B84="parametric", B84="cart"), Table2131[[#This Row],[WIDTH_OVERLAP]]/Table2131[[#This Row],[WIDTH_ORIG]], "")</f>
        <v>0.73490873123331757</v>
      </c>
      <c r="T84">
        <f>IF(OR(B84="boot", B84="independent", B84="parametric", B84="cart"), (Table2131[[#This Row],[PERS_NEW]]+Table2131[[#This Row],[PERS_ORIG]]) / 2, "")</f>
        <v>0.7224174722006651</v>
      </c>
      <c r="U84">
        <f>0.5*(Table2131[[#This Row],[WIDTH_OVERLAP]]/Table2131[[#This Row],[WIDTH_ORIG]] +Table2131[[#This Row],[WIDTH_OVERLAP]]/Table2131[[#This Row],[WIDTH_NEW]])</f>
        <v>0.7224174722006651</v>
      </c>
      <c r="V84">
        <f>0.5*(Table2131[[#This Row],[WIDTH_OVERLAP]]/Table2131[[#This Row],[WIDTH_ORIG]] +Table2131[[#This Row],[WIDTH_OVERLAP]]/Table2131[[#This Row],[WIDTH_NEW]])</f>
        <v>0.7224174722006651</v>
      </c>
    </row>
    <row r="85" spans="1:22" hidden="1" x14ac:dyDescent="0.2">
      <c r="A85" t="s">
        <v>12</v>
      </c>
      <c r="B85" t="s">
        <v>92</v>
      </c>
      <c r="C85" s="3" t="s">
        <v>37</v>
      </c>
      <c r="D85" t="s">
        <v>15</v>
      </c>
      <c r="E85">
        <v>6.1044776119403021</v>
      </c>
      <c r="F85" t="s">
        <v>107</v>
      </c>
      <c r="G85" s="1">
        <v>5.9075099362008956</v>
      </c>
      <c r="H85" s="1">
        <v>6.3014452876797087</v>
      </c>
      <c r="I85">
        <v>61.281147574120062</v>
      </c>
      <c r="J85" s="4">
        <v>6.1153846153846105</v>
      </c>
      <c r="K85">
        <f>Table2131[[#This Row],[VALUE_ORIGINAL]]-Table2131[[#This Row],[ESTIMATE_VALUE]]</f>
        <v>1.0907003444308394E-2</v>
      </c>
      <c r="L85" s="1">
        <v>5.9012881844904204</v>
      </c>
      <c r="M85" s="1">
        <v>6.3294810462788007</v>
      </c>
      <c r="N85">
        <f>Table2131[[#This Row],[DIFFENCE_ORIGINAL]]^2</f>
        <v>1.1896272413415518E-4</v>
      </c>
      <c r="O8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0.39393535147881309</v>
      </c>
      <c r="P85">
        <f>IF(OR(G85="NA", H85="NA"), "NA", IF(OR(B85="boot", B85="parametric", B85="independent", B85="cart"), Table2131[[#This Row],[conf.high]]-Table2131[[#This Row],[conf.low]], ""))</f>
        <v>0.39393535147881309</v>
      </c>
      <c r="Q85">
        <f>IF(OR(G85="NA", H85="NA"), "NA", IF(OR(B85="boot", B85="parametric", B85="independent", B85="cart"), Table2131[[#This Row],[conf.high.orig]]-Table2131[[#This Row],[conf.low.orig]], ""))</f>
        <v>0.42819286178838034</v>
      </c>
      <c r="R85">
        <f>IF(OR(B85="boot", B85="independent", B85="parametric", B85="cart"), Table2131[[#This Row],[WIDTH_OVERLAP]]/Table2131[[#This Row],[WIDTH_NEW]], "NA")</f>
        <v>1</v>
      </c>
      <c r="S85">
        <f>IF(OR(B85="boot", B85="independent", B85="parametric", B85="cart"), Table2131[[#This Row],[WIDTH_OVERLAP]]/Table2131[[#This Row],[WIDTH_ORIG]], "")</f>
        <v>0.91999513918450637</v>
      </c>
      <c r="T85">
        <f>IF(OR(B85="boot", B85="independent", B85="parametric", B85="cart"), (Table2131[[#This Row],[PERS_NEW]]+Table2131[[#This Row],[PERS_ORIG]]) / 2, "")</f>
        <v>0.95999756959225313</v>
      </c>
      <c r="U85">
        <f>0.5*(Table2131[[#This Row],[WIDTH_OVERLAP]]/Table2131[[#This Row],[WIDTH_ORIG]] +Table2131[[#This Row],[WIDTH_OVERLAP]]/Table2131[[#This Row],[WIDTH_NEW]])</f>
        <v>0.95999756959225313</v>
      </c>
      <c r="V85">
        <f>0.5*(Table2131[[#This Row],[WIDTH_OVERLAP]]/Table2131[[#This Row],[WIDTH_ORIG]] +Table2131[[#This Row],[WIDTH_OVERLAP]]/Table2131[[#This Row],[WIDTH_NEW]])</f>
        <v>0.95999756959225313</v>
      </c>
    </row>
    <row r="86" spans="1:22" hidden="1" x14ac:dyDescent="0.2">
      <c r="A86" t="s">
        <v>12</v>
      </c>
      <c r="B86" t="s">
        <v>92</v>
      </c>
      <c r="C86" s="3" t="s">
        <v>37</v>
      </c>
      <c r="D86" t="s">
        <v>17</v>
      </c>
      <c r="E86">
        <v>4.2782662032305359E-2</v>
      </c>
      <c r="F86" t="s">
        <v>108</v>
      </c>
      <c r="G86" s="1">
        <v>-0.22998793102944171</v>
      </c>
      <c r="H86" s="1">
        <v>0.31555325509405241</v>
      </c>
      <c r="I86">
        <v>0.31012987222819616</v>
      </c>
      <c r="J86" s="4">
        <v>0.11632270168855646</v>
      </c>
      <c r="K86">
        <f>Table2131[[#This Row],[VALUE_ORIGINAL]]-Table2131[[#This Row],[ESTIMATE_VALUE]]</f>
        <v>7.3540039656251111E-2</v>
      </c>
      <c r="L86" s="1">
        <v>-0.18274016541672461</v>
      </c>
      <c r="M86" s="1">
        <v>0.41538556879383753</v>
      </c>
      <c r="N86">
        <f>Table2131[[#This Row],[DIFFENCE_ORIGINAL]]^2</f>
        <v>5.408137432642986E-3</v>
      </c>
      <c r="O8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0.49829342051077702</v>
      </c>
      <c r="P86">
        <f>IF(OR(G86="NA", H86="NA"), "NA", IF(OR(B86="boot", B86="parametric", B86="independent", B86="cart"), Table2131[[#This Row],[conf.high]]-Table2131[[#This Row],[conf.low]], ""))</f>
        <v>0.54554118612349412</v>
      </c>
      <c r="Q86">
        <f>IF(OR(G86="NA", H86="NA"), "NA", IF(OR(B86="boot", B86="parametric", B86="independent", B86="cart"), Table2131[[#This Row],[conf.high.orig]]-Table2131[[#This Row],[conf.low.orig]], ""))</f>
        <v>0.59812573421056214</v>
      </c>
      <c r="R86">
        <f>IF(OR(B86="boot", B86="independent", B86="parametric", B86="cart"), Table2131[[#This Row],[WIDTH_OVERLAP]]/Table2131[[#This Row],[WIDTH_NEW]], "NA")</f>
        <v>0.91339285316210461</v>
      </c>
      <c r="S86">
        <f>IF(OR(B86="boot", B86="independent", B86="parametric", B86="cart"), Table2131[[#This Row],[WIDTH_OVERLAP]]/Table2131[[#This Row],[WIDTH_ORIG]], "")</f>
        <v>0.8330914254482813</v>
      </c>
      <c r="T86">
        <f>IF(OR(B86="boot", B86="independent", B86="parametric", B86="cart"), (Table2131[[#This Row],[PERS_NEW]]+Table2131[[#This Row],[PERS_ORIG]]) / 2, "")</f>
        <v>0.87324213930519301</v>
      </c>
      <c r="U86">
        <f>0.5*(Table2131[[#This Row],[WIDTH_OVERLAP]]/Table2131[[#This Row],[WIDTH_ORIG]] +Table2131[[#This Row],[WIDTH_OVERLAP]]/Table2131[[#This Row],[WIDTH_NEW]])</f>
        <v>0.87324213930519301</v>
      </c>
      <c r="V86">
        <f>0.5*(Table2131[[#This Row],[WIDTH_OVERLAP]]/Table2131[[#This Row],[WIDTH_ORIG]] +Table2131[[#This Row],[WIDTH_OVERLAP]]/Table2131[[#This Row],[WIDTH_NEW]])</f>
        <v>0.87324213930519301</v>
      </c>
    </row>
    <row r="87" spans="1:22" hidden="1" x14ac:dyDescent="0.2">
      <c r="A87" t="s">
        <v>12</v>
      </c>
      <c r="B87" t="s">
        <v>92</v>
      </c>
      <c r="C87" s="3" t="s">
        <v>40</v>
      </c>
      <c r="D87" t="s">
        <v>15</v>
      </c>
      <c r="E87">
        <v>4.8114754098360724</v>
      </c>
      <c r="F87" t="s">
        <v>109</v>
      </c>
      <c r="G87" s="1">
        <v>4.5108777796144421</v>
      </c>
      <c r="H87" s="1">
        <v>5.1120730400577026</v>
      </c>
      <c r="I87">
        <v>31.666679025684644</v>
      </c>
      <c r="J87" s="4">
        <v>4.5735294117647038</v>
      </c>
      <c r="K87">
        <f>Table2131[[#This Row],[VALUE_ORIGINAL]]-Table2131[[#This Row],[ESTIMATE_VALUE]]</f>
        <v>-0.23794599807136851</v>
      </c>
      <c r="L87" s="1">
        <v>4.2906920267740327</v>
      </c>
      <c r="M87" s="1">
        <v>4.856366796755375</v>
      </c>
      <c r="N87">
        <f>Table2131[[#This Row],[DIFFENCE_ORIGINAL]]^2</f>
        <v>5.661829799817971E-2</v>
      </c>
      <c r="O8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0.34548901714093283</v>
      </c>
      <c r="P87">
        <f>IF(OR(G87="NA", H87="NA"), "NA", IF(OR(B87="boot", B87="parametric", B87="independent", B87="cart"), Table2131[[#This Row],[conf.high]]-Table2131[[#This Row],[conf.low]], ""))</f>
        <v>0.60119526044326044</v>
      </c>
      <c r="Q87">
        <f>IF(OR(G87="NA", H87="NA"), "NA", IF(OR(B87="boot", B87="parametric", B87="independent", B87="cart"), Table2131[[#This Row],[conf.high.orig]]-Table2131[[#This Row],[conf.low.orig]], ""))</f>
        <v>0.56567476998134225</v>
      </c>
      <c r="R87">
        <f>IF(OR(B87="boot", B87="independent", B87="parametric", B87="cart"), Table2131[[#This Row],[WIDTH_OVERLAP]]/Table2131[[#This Row],[WIDTH_NEW]], "NA")</f>
        <v>0.5746702275833051</v>
      </c>
      <c r="S87">
        <f>IF(OR(B87="boot", B87="independent", B87="parametric", B87="cart"), Table2131[[#This Row],[WIDTH_OVERLAP]]/Table2131[[#This Row],[WIDTH_ORIG]], "")</f>
        <v>0.61075557100121003</v>
      </c>
      <c r="T87">
        <f>IF(OR(B87="boot", B87="independent", B87="parametric", B87="cart"), (Table2131[[#This Row],[PERS_NEW]]+Table2131[[#This Row],[PERS_ORIG]]) / 2, "")</f>
        <v>0.59271289929225757</v>
      </c>
      <c r="U87">
        <f>0.5*(Table2131[[#This Row],[WIDTH_OVERLAP]]/Table2131[[#This Row],[WIDTH_ORIG]] +Table2131[[#This Row],[WIDTH_OVERLAP]]/Table2131[[#This Row],[WIDTH_NEW]])</f>
        <v>0.59271289929225757</v>
      </c>
      <c r="V87">
        <f>0.5*(Table2131[[#This Row],[WIDTH_OVERLAP]]/Table2131[[#This Row],[WIDTH_ORIG]] +Table2131[[#This Row],[WIDTH_OVERLAP]]/Table2131[[#This Row],[WIDTH_NEW]])</f>
        <v>0.59271289929225757</v>
      </c>
    </row>
    <row r="88" spans="1:22" hidden="1" x14ac:dyDescent="0.2">
      <c r="A88" t="s">
        <v>12</v>
      </c>
      <c r="B88" t="s">
        <v>92</v>
      </c>
      <c r="C88" s="3" t="s">
        <v>40</v>
      </c>
      <c r="D88" t="s">
        <v>17</v>
      </c>
      <c r="E88">
        <v>-9.3165550681134995E-2</v>
      </c>
      <c r="F88" t="s">
        <v>110</v>
      </c>
      <c r="G88" s="1">
        <v>-0.50303291945402251</v>
      </c>
      <c r="H88" s="1">
        <v>0.31670181809175246</v>
      </c>
      <c r="I88">
        <v>-0.44969888791603235</v>
      </c>
      <c r="J88" s="4">
        <v>0.28210439105219581</v>
      </c>
      <c r="K88">
        <f>Table2131[[#This Row],[VALUE_ORIGINAL]]-Table2131[[#This Row],[ESTIMATE_VALUE]]</f>
        <v>0.37526994173333084</v>
      </c>
      <c r="L88" s="1">
        <v>-0.11364024674340922</v>
      </c>
      <c r="M88" s="1">
        <v>0.67784902884780085</v>
      </c>
      <c r="N88">
        <f>Table2131[[#This Row],[DIFFENCE_ORIGINAL]]^2</f>
        <v>0.14082752916853752</v>
      </c>
      <c r="O8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0.43034206483516169</v>
      </c>
      <c r="P88">
        <f>IF(OR(G88="NA", H88="NA"), "NA", IF(OR(B88="boot", B88="parametric", B88="independent", B88="cart"), Table2131[[#This Row],[conf.high]]-Table2131[[#This Row],[conf.low]], ""))</f>
        <v>0.81973473754577497</v>
      </c>
      <c r="Q88">
        <f>IF(OR(G88="NA", H88="NA"), "NA", IF(OR(B88="boot", B88="parametric", B88="independent", B88="cart"), Table2131[[#This Row],[conf.high.orig]]-Table2131[[#This Row],[conf.low.orig]], ""))</f>
        <v>0.79148927559121007</v>
      </c>
      <c r="R88">
        <f>IF(OR(B88="boot", B88="independent", B88="parametric", B88="cart"), Table2131[[#This Row],[WIDTH_OVERLAP]]/Table2131[[#This Row],[WIDTH_NEW]], "NA")</f>
        <v>0.52497722144065029</v>
      </c>
      <c r="S88">
        <f>IF(OR(B88="boot", B88="independent", B88="parametric", B88="cart"), Table2131[[#This Row],[WIDTH_OVERLAP]]/Table2131[[#This Row],[WIDTH_ORIG]], "")</f>
        <v>0.54371180773575711</v>
      </c>
      <c r="T88">
        <f>IF(OR(B88="boot", B88="independent", B88="parametric", B88="cart"), (Table2131[[#This Row],[PERS_NEW]]+Table2131[[#This Row],[PERS_ORIG]]) / 2, "")</f>
        <v>0.53434451458820376</v>
      </c>
      <c r="U88">
        <f>0.5*(Table2131[[#This Row],[WIDTH_OVERLAP]]/Table2131[[#This Row],[WIDTH_ORIG]] +Table2131[[#This Row],[WIDTH_OVERLAP]]/Table2131[[#This Row],[WIDTH_NEW]])</f>
        <v>0.53434451458820376</v>
      </c>
      <c r="V88">
        <f>0.5*(Table2131[[#This Row],[WIDTH_OVERLAP]]/Table2131[[#This Row],[WIDTH_ORIG]] +Table2131[[#This Row],[WIDTH_OVERLAP]]/Table2131[[#This Row],[WIDTH_NEW]])</f>
        <v>0.53434451458820376</v>
      </c>
    </row>
    <row r="89" spans="1:22" hidden="1" x14ac:dyDescent="0.2">
      <c r="A89" t="s">
        <v>12</v>
      </c>
      <c r="B89" t="s">
        <v>92</v>
      </c>
      <c r="C89" s="3" t="s">
        <v>43</v>
      </c>
      <c r="D89" t="s">
        <v>15</v>
      </c>
      <c r="E89">
        <v>4.7499999999999956</v>
      </c>
      <c r="F89" t="s">
        <v>111</v>
      </c>
      <c r="G89" s="1">
        <v>4.5019477167247723</v>
      </c>
      <c r="H89" s="1">
        <v>4.9980522832752188</v>
      </c>
      <c r="I89">
        <v>37.863758803664375</v>
      </c>
      <c r="J89" s="4">
        <v>4.6346153846153904</v>
      </c>
      <c r="K89">
        <f>Table2131[[#This Row],[VALUE_ORIGINAL]]-Table2131[[#This Row],[ESTIMATE_VALUE]]</f>
        <v>-0.1153846153846052</v>
      </c>
      <c r="L89" s="1">
        <v>4.3757325183274887</v>
      </c>
      <c r="M89" s="1">
        <v>4.893498250903292</v>
      </c>
      <c r="N89">
        <f>Table2131[[#This Row],[DIFFENCE_ORIGINAL]]^2</f>
        <v>1.3313609467453273E-2</v>
      </c>
      <c r="O8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0.3915505341785197</v>
      </c>
      <c r="P89">
        <f>IF(OR(G89="NA", H89="NA"), "NA", IF(OR(B89="boot", B89="parametric", B89="independent", B89="cart"), Table2131[[#This Row],[conf.high]]-Table2131[[#This Row],[conf.low]], ""))</f>
        <v>0.49610456655044644</v>
      </c>
      <c r="Q89">
        <f>IF(OR(G89="NA", H89="NA"), "NA", IF(OR(B89="boot", B89="parametric", B89="independent", B89="cart"), Table2131[[#This Row],[conf.high.orig]]-Table2131[[#This Row],[conf.low.orig]], ""))</f>
        <v>0.51776573257580338</v>
      </c>
      <c r="R89">
        <f>IF(OR(B89="boot", B89="independent", B89="parametric", B89="cart"), Table2131[[#This Row],[WIDTH_OVERLAP]]/Table2131[[#This Row],[WIDTH_NEW]], "NA")</f>
        <v>0.78925001013612894</v>
      </c>
      <c r="S89">
        <f>IF(OR(B89="boot", B89="independent", B89="parametric", B89="cart"), Table2131[[#This Row],[WIDTH_OVERLAP]]/Table2131[[#This Row],[WIDTH_ORIG]], "")</f>
        <v>0.75623107043144233</v>
      </c>
      <c r="T89">
        <f>IF(OR(B89="boot", B89="independent", B89="parametric", B89="cart"), (Table2131[[#This Row],[PERS_NEW]]+Table2131[[#This Row],[PERS_ORIG]]) / 2, "")</f>
        <v>0.77274054028378569</v>
      </c>
      <c r="U89">
        <f>0.5*(Table2131[[#This Row],[WIDTH_OVERLAP]]/Table2131[[#This Row],[WIDTH_ORIG]] +Table2131[[#This Row],[WIDTH_OVERLAP]]/Table2131[[#This Row],[WIDTH_NEW]])</f>
        <v>0.77274054028378569</v>
      </c>
      <c r="V89">
        <f>0.5*(Table2131[[#This Row],[WIDTH_OVERLAP]]/Table2131[[#This Row],[WIDTH_ORIG]] +Table2131[[#This Row],[WIDTH_OVERLAP]]/Table2131[[#This Row],[WIDTH_NEW]])</f>
        <v>0.77274054028378569</v>
      </c>
    </row>
    <row r="90" spans="1:22" hidden="1" x14ac:dyDescent="0.2">
      <c r="A90" t="s">
        <v>12</v>
      </c>
      <c r="B90" t="s">
        <v>92</v>
      </c>
      <c r="C90" s="3" t="s">
        <v>43</v>
      </c>
      <c r="D90" t="s">
        <v>17</v>
      </c>
      <c r="E90">
        <v>0.13356164383561586</v>
      </c>
      <c r="F90" t="s">
        <v>112</v>
      </c>
      <c r="G90" s="1">
        <v>-0.20995344393351112</v>
      </c>
      <c r="H90" s="1">
        <v>0.47707673160474284</v>
      </c>
      <c r="I90">
        <v>0.76879275711083506</v>
      </c>
      <c r="J90" s="4">
        <v>0.25257973733583466</v>
      </c>
      <c r="K90">
        <f>Table2131[[#This Row],[VALUE_ORIGINAL]]-Table2131[[#This Row],[ESTIMATE_VALUE]]</f>
        <v>0.1190180935002188</v>
      </c>
      <c r="L90" s="1">
        <v>-0.10904353640643677</v>
      </c>
      <c r="M90" s="1">
        <v>0.61420301107810604</v>
      </c>
      <c r="N90">
        <f>Table2131[[#This Row],[DIFFENCE_ORIGINAL]]^2</f>
        <v>1.4165306580426825E-2</v>
      </c>
      <c r="O9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0.58612026801117967</v>
      </c>
      <c r="P90">
        <f>IF(OR(G90="NA", H90="NA"), "NA", IF(OR(B90="boot", B90="parametric", B90="independent", B90="cart"), Table2131[[#This Row],[conf.high]]-Table2131[[#This Row],[conf.low]], ""))</f>
        <v>0.68703017553825396</v>
      </c>
      <c r="Q90">
        <f>IF(OR(G90="NA", H90="NA"), "NA", IF(OR(B90="boot", B90="parametric", B90="independent", B90="cart"), Table2131[[#This Row],[conf.high.orig]]-Table2131[[#This Row],[conf.low.orig]], ""))</f>
        <v>0.72324654748454287</v>
      </c>
      <c r="R90">
        <f>IF(OR(B90="boot", B90="independent", B90="parametric", B90="cart"), Table2131[[#This Row],[WIDTH_OVERLAP]]/Table2131[[#This Row],[WIDTH_NEW]], "NA")</f>
        <v>0.85312157876032679</v>
      </c>
      <c r="S90">
        <f>IF(OR(B90="boot", B90="independent", B90="parametric", B90="cart"), Table2131[[#This Row],[WIDTH_OVERLAP]]/Table2131[[#This Row],[WIDTH_ORIG]], "")</f>
        <v>0.81040175034324125</v>
      </c>
      <c r="T90">
        <f>IF(OR(B90="boot", B90="independent", B90="parametric", B90="cart"), (Table2131[[#This Row],[PERS_NEW]]+Table2131[[#This Row],[PERS_ORIG]]) / 2, "")</f>
        <v>0.83176166455178402</v>
      </c>
      <c r="U90">
        <f>0.5*(Table2131[[#This Row],[WIDTH_OVERLAP]]/Table2131[[#This Row],[WIDTH_ORIG]] +Table2131[[#This Row],[WIDTH_OVERLAP]]/Table2131[[#This Row],[WIDTH_NEW]])</f>
        <v>0.83176166455178402</v>
      </c>
      <c r="V90">
        <f>0.5*(Table2131[[#This Row],[WIDTH_OVERLAP]]/Table2131[[#This Row],[WIDTH_ORIG]] +Table2131[[#This Row],[WIDTH_OVERLAP]]/Table2131[[#This Row],[WIDTH_NEW]])</f>
        <v>0.83176166455178402</v>
      </c>
    </row>
    <row r="91" spans="1:22" hidden="1" x14ac:dyDescent="0.2">
      <c r="A91" t="s">
        <v>12</v>
      </c>
      <c r="B91" t="s">
        <v>92</v>
      </c>
      <c r="C91" s="3" t="s">
        <v>46</v>
      </c>
      <c r="D91" t="s">
        <v>47</v>
      </c>
      <c r="E91">
        <v>-2.269613821138222</v>
      </c>
      <c r="F91" t="s">
        <v>47</v>
      </c>
      <c r="G91" s="1">
        <v>-6.478862325183866</v>
      </c>
      <c r="H91" s="1">
        <v>1.9396346829074216</v>
      </c>
      <c r="I91">
        <v>-1.0653630212939207</v>
      </c>
      <c r="J91" s="4">
        <v>-3.6369047619047734</v>
      </c>
      <c r="K91">
        <f>Table2131[[#This Row],[VALUE_ORIGINAL]]-Table2131[[#This Row],[ESTIMATE_VALUE]]</f>
        <v>-1.3672909407665514</v>
      </c>
      <c r="L91" s="1">
        <v>-6.9972917004577493</v>
      </c>
      <c r="M91" s="1">
        <v>-0.27651782335179864</v>
      </c>
      <c r="N91">
        <f>Table2131[[#This Row],[DIFFENCE_ORIGINAL]]^2</f>
        <v>1.8694845167022813</v>
      </c>
      <c r="O9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6.2023445018320675</v>
      </c>
      <c r="P91">
        <f>IF(OR(G91="NA", H91="NA"), "NA", IF(OR(B91="boot", B91="parametric", B91="independent", B91="cart"), Table2131[[#This Row],[conf.high]]-Table2131[[#This Row],[conf.low]], ""))</f>
        <v>8.418497008091288</v>
      </c>
      <c r="Q91">
        <f>IF(OR(G91="NA", H91="NA"), "NA", IF(OR(B91="boot", B91="parametric", B91="independent", B91="cart"), Table2131[[#This Row],[conf.high.orig]]-Table2131[[#This Row],[conf.low.orig]], ""))</f>
        <v>6.7207738771059509</v>
      </c>
      <c r="R91">
        <f>IF(OR(B91="boot", B91="independent", B91="parametric", B91="cart"), Table2131[[#This Row],[WIDTH_OVERLAP]]/Table2131[[#This Row],[WIDTH_NEW]], "NA")</f>
        <v>0.73675199930234514</v>
      </c>
      <c r="S91">
        <f>IF(OR(B91="boot", B91="independent", B91="parametric", B91="cart"), Table2131[[#This Row],[WIDTH_OVERLAP]]/Table2131[[#This Row],[WIDTH_ORIG]], "")</f>
        <v>0.92286165481033477</v>
      </c>
      <c r="T91">
        <f>IF(OR(B91="boot", B91="independent", B91="parametric", B91="cart"), (Table2131[[#This Row],[PERS_NEW]]+Table2131[[#This Row],[PERS_ORIG]]) / 2, "")</f>
        <v>0.8298068270563399</v>
      </c>
      <c r="U91">
        <f>0.5*(Table2131[[#This Row],[WIDTH_OVERLAP]]/Table2131[[#This Row],[WIDTH_ORIG]] +Table2131[[#This Row],[WIDTH_OVERLAP]]/Table2131[[#This Row],[WIDTH_NEW]])</f>
        <v>0.8298068270563399</v>
      </c>
      <c r="V91">
        <f>0.5*(Table2131[[#This Row],[WIDTH_OVERLAP]]/Table2131[[#This Row],[WIDTH_ORIG]] +Table2131[[#This Row],[WIDTH_OVERLAP]]/Table2131[[#This Row],[WIDTH_NEW]])</f>
        <v>0.8298068270563399</v>
      </c>
    </row>
    <row r="92" spans="1:22" hidden="1" x14ac:dyDescent="0.2">
      <c r="A92" t="s">
        <v>12</v>
      </c>
      <c r="B92" t="s">
        <v>92</v>
      </c>
      <c r="C92" s="3" t="s">
        <v>48</v>
      </c>
      <c r="D92" t="s">
        <v>47</v>
      </c>
      <c r="E92">
        <v>-3.5514905149051543</v>
      </c>
      <c r="F92" t="s">
        <v>47</v>
      </c>
      <c r="G92" s="1">
        <v>-7.6812830451820613</v>
      </c>
      <c r="H92" s="1">
        <v>0.57830201537175252</v>
      </c>
      <c r="I92">
        <v>-1.699139204962852</v>
      </c>
      <c r="J92" s="4">
        <v>-2.9445812807881708</v>
      </c>
      <c r="K92">
        <f>Table2131[[#This Row],[VALUE_ORIGINAL]]-Table2131[[#This Row],[ESTIMATE_VALUE]]</f>
        <v>0.6069092341169835</v>
      </c>
      <c r="L92" s="1">
        <v>-6.4437661044203365</v>
      </c>
      <c r="M92" s="1">
        <v>0.55460354284399438</v>
      </c>
      <c r="N92">
        <f>Table2131[[#This Row],[DIFFENCE_ORIGINAL]]^2</f>
        <v>0.36833881845646349</v>
      </c>
      <c r="O9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6.9983696472643313</v>
      </c>
      <c r="P92">
        <f>IF(OR(G92="NA", H92="NA"), "NA", IF(OR(B92="boot", B92="parametric", B92="independent", B92="cart"), Table2131[[#This Row],[conf.high]]-Table2131[[#This Row],[conf.low]], ""))</f>
        <v>8.2595850605538139</v>
      </c>
      <c r="Q92">
        <f>IF(OR(G92="NA", H92="NA"), "NA", IF(OR(B92="boot", B92="parametric", B92="independent", B92="cart"), Table2131[[#This Row],[conf.high.orig]]-Table2131[[#This Row],[conf.low.orig]], ""))</f>
        <v>6.9983696472643313</v>
      </c>
      <c r="R92">
        <f>IF(OR(B92="boot", B92="independent", B92="parametric", B92="cart"), Table2131[[#This Row],[WIDTH_OVERLAP]]/Table2131[[#This Row],[WIDTH_NEW]], "NA")</f>
        <v>0.84730281193993573</v>
      </c>
      <c r="S92">
        <f>IF(OR(B92="boot", B92="independent", B92="parametric", B92="cart"), Table2131[[#This Row],[WIDTH_OVERLAP]]/Table2131[[#This Row],[WIDTH_ORIG]], "")</f>
        <v>1</v>
      </c>
      <c r="T92">
        <f>IF(OR(B92="boot", B92="independent", B92="parametric", B92="cart"), (Table2131[[#This Row],[PERS_NEW]]+Table2131[[#This Row],[PERS_ORIG]]) / 2, "")</f>
        <v>0.92365140596996786</v>
      </c>
      <c r="U92">
        <f>0.5*(Table2131[[#This Row],[WIDTH_OVERLAP]]/Table2131[[#This Row],[WIDTH_ORIG]] +Table2131[[#This Row],[WIDTH_OVERLAP]]/Table2131[[#This Row],[WIDTH_NEW]])</f>
        <v>0.92365140596996786</v>
      </c>
      <c r="V92">
        <f>0.5*(Table2131[[#This Row],[WIDTH_OVERLAP]]/Table2131[[#This Row],[WIDTH_ORIG]] +Table2131[[#This Row],[WIDTH_OVERLAP]]/Table2131[[#This Row],[WIDTH_NEW]])</f>
        <v>0.92365140596996786</v>
      </c>
    </row>
    <row r="93" spans="1:22" hidden="1" x14ac:dyDescent="0.2">
      <c r="A93" t="s">
        <v>12</v>
      </c>
      <c r="B93" t="s">
        <v>92</v>
      </c>
      <c r="C93" s="3" t="s">
        <v>49</v>
      </c>
      <c r="D93" t="s">
        <v>47</v>
      </c>
      <c r="E93">
        <v>-4.9170054200541955</v>
      </c>
      <c r="F93" t="s">
        <v>47</v>
      </c>
      <c r="G93" s="1">
        <v>-11.413435437883027</v>
      </c>
      <c r="H93" s="1">
        <v>1.5794245977746364</v>
      </c>
      <c r="I93">
        <v>-1.4959944119195903</v>
      </c>
      <c r="J93" s="4">
        <v>-5.250821018062382</v>
      </c>
      <c r="K93">
        <f>Table2131[[#This Row],[VALUE_ORIGINAL]]-Table2131[[#This Row],[ESTIMATE_VALUE]]</f>
        <v>-0.3338155980081865</v>
      </c>
      <c r="L93" s="1">
        <v>-9.6320551924209603</v>
      </c>
      <c r="M93" s="1">
        <v>-0.86958684370380335</v>
      </c>
      <c r="N93">
        <f>Table2131[[#This Row],[DIFFENCE_ORIGINAL]]^2</f>
        <v>0.11143285347356316</v>
      </c>
      <c r="O9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8.7624683487171566</v>
      </c>
      <c r="P93">
        <f>IF(OR(G93="NA", H93="NA"), "NA", IF(OR(B93="boot", B93="parametric", B93="independent", B93="cart"), Table2131[[#This Row],[conf.high]]-Table2131[[#This Row],[conf.low]], ""))</f>
        <v>12.992860035657664</v>
      </c>
      <c r="Q93">
        <f>IF(OR(G93="NA", H93="NA"), "NA", IF(OR(B93="boot", B93="parametric", B93="independent", B93="cart"), Table2131[[#This Row],[conf.high.orig]]-Table2131[[#This Row],[conf.low.orig]], ""))</f>
        <v>8.7624683487171566</v>
      </c>
      <c r="R93">
        <f>IF(OR(B93="boot", B93="independent", B93="parametric", B93="cart"), Table2131[[#This Row],[WIDTH_OVERLAP]]/Table2131[[#This Row],[WIDTH_NEW]], "NA")</f>
        <v>0.67440642973674769</v>
      </c>
      <c r="S93">
        <f>IF(OR(B93="boot", B93="independent", B93="parametric", B93="cart"), Table2131[[#This Row],[WIDTH_OVERLAP]]/Table2131[[#This Row],[WIDTH_ORIG]], "")</f>
        <v>1</v>
      </c>
      <c r="T93">
        <f>IF(OR(B93="boot", B93="independent", B93="parametric", B93="cart"), (Table2131[[#This Row],[PERS_NEW]]+Table2131[[#This Row],[PERS_ORIG]]) / 2, "")</f>
        <v>0.8372032148683739</v>
      </c>
      <c r="U93">
        <f>0.5*(Table2131[[#This Row],[WIDTH_OVERLAP]]/Table2131[[#This Row],[WIDTH_ORIG]] +Table2131[[#This Row],[WIDTH_OVERLAP]]/Table2131[[#This Row],[WIDTH_NEW]])</f>
        <v>0.8372032148683739</v>
      </c>
      <c r="V93">
        <f>0.5*(Table2131[[#This Row],[WIDTH_OVERLAP]]/Table2131[[#This Row],[WIDTH_ORIG]] +Table2131[[#This Row],[WIDTH_OVERLAP]]/Table2131[[#This Row],[WIDTH_NEW]])</f>
        <v>0.8372032148683739</v>
      </c>
    </row>
    <row r="94" spans="1:22" hidden="1" x14ac:dyDescent="0.2">
      <c r="A94" t="s">
        <v>12</v>
      </c>
      <c r="B94" t="s">
        <v>113</v>
      </c>
      <c r="C94" s="3" t="s">
        <v>14</v>
      </c>
      <c r="D94" t="s">
        <v>15</v>
      </c>
      <c r="E94">
        <v>3.7017368421052628</v>
      </c>
      <c r="F94" t="s">
        <v>114</v>
      </c>
      <c r="G94" s="1">
        <v>3.6126135269655411</v>
      </c>
      <c r="H94" s="1">
        <v>3.7908601572449845</v>
      </c>
      <c r="I94">
        <v>82.19654279407402</v>
      </c>
      <c r="J94" s="4">
        <v>3.7972575757575764</v>
      </c>
      <c r="K94">
        <f>Table2131[[#This Row],[VALUE_ORIGINAL]]-Table2131[[#This Row],[ESTIMATE_VALUE]]</f>
        <v>9.5520733652313616E-2</v>
      </c>
      <c r="L94" s="11">
        <v>3.71</v>
      </c>
      <c r="M94" s="11">
        <v>3.88</v>
      </c>
      <c r="N94">
        <f>Table2131[[#This Row],[DIFFENCE_ORIGINAL]]^2</f>
        <v>9.1242105574762394E-3</v>
      </c>
      <c r="O9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8.0860157244984521E-2</v>
      </c>
      <c r="P94">
        <f>IF(OR(G94="NA", H94="NA"), "NA", IF(OR(B94="boot", B94="parametric", B94="independent", B94="cart"), Table2131[[#This Row],[conf.high]]-Table2131[[#This Row],[conf.low]], ""))</f>
        <v>0.17824663027944343</v>
      </c>
      <c r="Q94">
        <f>IF(OR(G94="NA", H94="NA"), "NA", IF(OR(B94="boot", B94="parametric", B94="independent", B94="cart"), Table2131[[#This Row],[conf.high.orig]]-Table2131[[#This Row],[conf.low.orig]], ""))</f>
        <v>0.16999999999999993</v>
      </c>
      <c r="R94">
        <f>IF(OR(B94="boot", B94="independent", B94="parametric", B94="cart"), Table2131[[#This Row],[WIDTH_OVERLAP]]/Table2131[[#This Row],[WIDTH_NEW]], "NA")</f>
        <v>0.45364199658763393</v>
      </c>
      <c r="S94">
        <f>IF(OR(B94="boot", B94="independent", B94="parametric", B94="cart"), Table2131[[#This Row],[WIDTH_OVERLAP]]/Table2131[[#This Row],[WIDTH_ORIG]], "")</f>
        <v>0.47564798379402679</v>
      </c>
      <c r="T94">
        <f>IF(OR(B94="boot", B94="independent", B94="parametric", B94="cart"), (Table2131[[#This Row],[PERS_NEW]]+Table2131[[#This Row],[PERS_ORIG]]) / 2, "")</f>
        <v>0.46464499019083039</v>
      </c>
      <c r="U94">
        <f>0.5*(Table2131[[#This Row],[WIDTH_OVERLAP]]/Table2131[[#This Row],[WIDTH_ORIG]] +Table2131[[#This Row],[WIDTH_OVERLAP]]/Table2131[[#This Row],[WIDTH_NEW]])</f>
        <v>0.46464499019083039</v>
      </c>
      <c r="V94">
        <f>0.5*(Table2131[[#This Row],[WIDTH_OVERLAP]]/Table2131[[#This Row],[WIDTH_ORIG]] +Table2131[[#This Row],[WIDTH_OVERLAP]]/Table2131[[#This Row],[WIDTH_NEW]])</f>
        <v>0.46464499019083039</v>
      </c>
    </row>
    <row r="95" spans="1:22" hidden="1" x14ac:dyDescent="0.2">
      <c r="A95" t="s">
        <v>12</v>
      </c>
      <c r="B95" t="s">
        <v>113</v>
      </c>
      <c r="C95" s="3" t="s">
        <v>14</v>
      </c>
      <c r="D95" t="s">
        <v>17</v>
      </c>
      <c r="E95">
        <v>9.2840622683469043E-2</v>
      </c>
      <c r="F95" t="s">
        <v>115</v>
      </c>
      <c r="G95" s="1">
        <v>-2.6824376764300065E-2</v>
      </c>
      <c r="H95" s="1">
        <v>0.21250562213123814</v>
      </c>
      <c r="I95">
        <v>1.5353600786275139</v>
      </c>
      <c r="J95" s="4">
        <v>4.8376623376624331E-3</v>
      </c>
      <c r="K95">
        <f>Table2131[[#This Row],[VALUE_ORIGINAL]]-Table2131[[#This Row],[ESTIMATE_VALUE]]</f>
        <v>-8.8002960345806611E-2</v>
      </c>
      <c r="L95" s="12">
        <v>-0.12</v>
      </c>
      <c r="M95" s="12">
        <v>0.13</v>
      </c>
      <c r="N95">
        <f>Table2131[[#This Row],[DIFFENCE_ORIGINAL]]^2</f>
        <v>7.7445210296256109E-3</v>
      </c>
      <c r="O9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0.15682437676430006</v>
      </c>
      <c r="P95">
        <f>IF(OR(G95="NA", H95="NA"), "NA", IF(OR(B95="boot", B95="parametric", B95="independent", B95="cart"), Table2131[[#This Row],[conf.high]]-Table2131[[#This Row],[conf.low]], ""))</f>
        <v>0.23932999889553819</v>
      </c>
      <c r="Q95">
        <f>IF(OR(G95="NA", H95="NA"), "NA", IF(OR(B95="boot", B95="parametric", B95="independent", B95="cart"), Table2131[[#This Row],[conf.high.orig]]-Table2131[[#This Row],[conf.low.orig]], ""))</f>
        <v>0.25</v>
      </c>
      <c r="R95">
        <f>IF(OR(B95="boot", B95="independent", B95="parametric", B95="cart"), Table2131[[#This Row],[WIDTH_OVERLAP]]/Table2131[[#This Row],[WIDTH_NEW]], "NA")</f>
        <v>0.65526418538425746</v>
      </c>
      <c r="S95">
        <f>IF(OR(B95="boot", B95="independent", B95="parametric", B95="cart"), Table2131[[#This Row],[WIDTH_OVERLAP]]/Table2131[[#This Row],[WIDTH_ORIG]], "")</f>
        <v>0.62729750705720022</v>
      </c>
      <c r="T95">
        <f>IF(OR(B95="boot", B95="independent", B95="parametric", B95="cart"), (Table2131[[#This Row],[PERS_NEW]]+Table2131[[#This Row],[PERS_ORIG]]) / 2, "")</f>
        <v>0.6412808462207289</v>
      </c>
      <c r="U95">
        <f>0.5*(Table2131[[#This Row],[WIDTH_OVERLAP]]/Table2131[[#This Row],[WIDTH_ORIG]] +Table2131[[#This Row],[WIDTH_OVERLAP]]/Table2131[[#This Row],[WIDTH_NEW]])</f>
        <v>0.6412808462207289</v>
      </c>
      <c r="V95">
        <f>0.5*(Table2131[[#This Row],[WIDTH_OVERLAP]]/Table2131[[#This Row],[WIDTH_ORIG]] +Table2131[[#This Row],[WIDTH_OVERLAP]]/Table2131[[#This Row],[WIDTH_NEW]])</f>
        <v>0.6412808462207289</v>
      </c>
    </row>
    <row r="96" spans="1:22" hidden="1" x14ac:dyDescent="0.2">
      <c r="A96" t="s">
        <v>12</v>
      </c>
      <c r="B96" t="s">
        <v>113</v>
      </c>
      <c r="C96" s="3" t="s">
        <v>19</v>
      </c>
      <c r="D96" t="s">
        <v>15</v>
      </c>
      <c r="E96">
        <v>3.0220799999999994</v>
      </c>
      <c r="F96" t="s">
        <v>116</v>
      </c>
      <c r="G96" s="1">
        <v>2.9045256487354867</v>
      </c>
      <c r="H96" s="1">
        <v>3.1396343512645122</v>
      </c>
      <c r="I96">
        <v>50.791017441260678</v>
      </c>
      <c r="J96" s="4">
        <v>3.0815999999999995</v>
      </c>
      <c r="K96">
        <f>Table2131[[#This Row],[VALUE_ORIGINAL]]-Table2131[[#This Row],[ESTIMATE_VALUE]]</f>
        <v>5.9520000000000017E-2</v>
      </c>
      <c r="L96" s="11">
        <v>2.97</v>
      </c>
      <c r="M96" s="11">
        <v>3.19</v>
      </c>
      <c r="N96">
        <f>Table2131[[#This Row],[DIFFENCE_ORIGINAL]]^2</f>
        <v>3.542630400000002E-3</v>
      </c>
      <c r="O9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0.16963435126451198</v>
      </c>
      <c r="P96">
        <f>IF(OR(G96="NA", H96="NA"), "NA", IF(OR(B96="boot", B96="parametric", B96="independent", B96="cart"), Table2131[[#This Row],[conf.high]]-Table2131[[#This Row],[conf.low]], ""))</f>
        <v>0.23510870252902549</v>
      </c>
      <c r="Q96">
        <f>IF(OR(G96="NA", H96="NA"), "NA", IF(OR(B96="boot", B96="parametric", B96="independent", B96="cart"), Table2131[[#This Row],[conf.high.orig]]-Table2131[[#This Row],[conf.low.orig]], ""))</f>
        <v>0.21999999999999975</v>
      </c>
      <c r="R96">
        <f>IF(OR(B96="boot", B96="independent", B96="parametric", B96="cart"), Table2131[[#This Row],[WIDTH_OVERLAP]]/Table2131[[#This Row],[WIDTH_NEW]], "NA")</f>
        <v>0.72151455662756536</v>
      </c>
      <c r="S96">
        <f>IF(OR(B96="boot", B96="independent", B96="parametric", B96="cart"), Table2131[[#This Row],[WIDTH_OVERLAP]]/Table2131[[#This Row],[WIDTH_ORIG]], "")</f>
        <v>0.77106523302050989</v>
      </c>
      <c r="T96">
        <f>IF(OR(B96="boot", B96="independent", B96="parametric", B96="cart"), (Table2131[[#This Row],[PERS_NEW]]+Table2131[[#This Row],[PERS_ORIG]]) / 2, "")</f>
        <v>0.74628989482403763</v>
      </c>
      <c r="U96">
        <f>0.5*(Table2131[[#This Row],[WIDTH_OVERLAP]]/Table2131[[#This Row],[WIDTH_ORIG]] +Table2131[[#This Row],[WIDTH_OVERLAP]]/Table2131[[#This Row],[WIDTH_NEW]])</f>
        <v>0.74628989482403763</v>
      </c>
      <c r="V96">
        <f>0.5*(Table2131[[#This Row],[WIDTH_OVERLAP]]/Table2131[[#This Row],[WIDTH_ORIG]] +Table2131[[#This Row],[WIDTH_OVERLAP]]/Table2131[[#This Row],[WIDTH_NEW]])</f>
        <v>0.74628989482403763</v>
      </c>
    </row>
    <row r="97" spans="1:22" hidden="1" x14ac:dyDescent="0.2">
      <c r="A97" t="s">
        <v>12</v>
      </c>
      <c r="B97" t="s">
        <v>113</v>
      </c>
      <c r="C97" s="3" t="s">
        <v>19</v>
      </c>
      <c r="D97" t="s">
        <v>17</v>
      </c>
      <c r="E97">
        <v>0.17712253164556954</v>
      </c>
      <c r="F97" t="s">
        <v>117</v>
      </c>
      <c r="G97" s="1">
        <v>1.29934558889922E-2</v>
      </c>
      <c r="H97" s="1">
        <v>0.34125160740214688</v>
      </c>
      <c r="I97">
        <v>2.1321018755410579</v>
      </c>
      <c r="J97" s="4">
        <v>4.3983333333333513E-2</v>
      </c>
      <c r="K97">
        <f>Table2131[[#This Row],[VALUE_ORIGINAL]]-Table2131[[#This Row],[ESTIMATE_VALUE]]</f>
        <v>-0.13313919831223603</v>
      </c>
      <c r="L97" s="12">
        <v>-0.11</v>
      </c>
      <c r="M97" s="12">
        <v>0.2</v>
      </c>
      <c r="N97">
        <f>Table2131[[#This Row],[DIFFENCE_ORIGINAL]]^2</f>
        <v>1.7726046127224913E-2</v>
      </c>
      <c r="O9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0.18700654411100781</v>
      </c>
      <c r="P97">
        <f>IF(OR(G97="NA", H97="NA"), "NA", IF(OR(B97="boot", B97="parametric", B97="independent", B97="cart"), Table2131[[#This Row],[conf.high]]-Table2131[[#This Row],[conf.low]], ""))</f>
        <v>0.32825815151315468</v>
      </c>
      <c r="Q97">
        <f>IF(OR(G97="NA", H97="NA"), "NA", IF(OR(B97="boot", B97="parametric", B97="independent", B97="cart"), Table2131[[#This Row],[conf.high.orig]]-Table2131[[#This Row],[conf.low.orig]], ""))</f>
        <v>0.31</v>
      </c>
      <c r="R97">
        <f>IF(OR(B97="boot", B97="independent", B97="parametric", B97="cart"), Table2131[[#This Row],[WIDTH_OVERLAP]]/Table2131[[#This Row],[WIDTH_NEW]], "NA")</f>
        <v>0.56969352702735143</v>
      </c>
      <c r="S97">
        <f>IF(OR(B97="boot", B97="independent", B97="parametric", B97="cart"), Table2131[[#This Row],[WIDTH_OVERLAP]]/Table2131[[#This Row],[WIDTH_ORIG]], "")</f>
        <v>0.60324691648712192</v>
      </c>
      <c r="T97">
        <f>IF(OR(B97="boot", B97="independent", B97="parametric", B97="cart"), (Table2131[[#This Row],[PERS_NEW]]+Table2131[[#This Row],[PERS_ORIG]]) / 2, "")</f>
        <v>0.58647022175723662</v>
      </c>
      <c r="U97">
        <f>0.5*(Table2131[[#This Row],[WIDTH_OVERLAP]]/Table2131[[#This Row],[WIDTH_ORIG]] +Table2131[[#This Row],[WIDTH_OVERLAP]]/Table2131[[#This Row],[WIDTH_NEW]])</f>
        <v>0.58647022175723662</v>
      </c>
      <c r="V97">
        <f>0.5*(Table2131[[#This Row],[WIDTH_OVERLAP]]/Table2131[[#This Row],[WIDTH_ORIG]] +Table2131[[#This Row],[WIDTH_OVERLAP]]/Table2131[[#This Row],[WIDTH_NEW]])</f>
        <v>0.58647022175723662</v>
      </c>
    </row>
    <row r="98" spans="1:22" hidden="1" x14ac:dyDescent="0.2">
      <c r="A98" t="s">
        <v>12</v>
      </c>
      <c r="B98" t="s">
        <v>113</v>
      </c>
      <c r="C98" s="3" t="s">
        <v>22</v>
      </c>
      <c r="D98" t="s">
        <v>15</v>
      </c>
      <c r="E98">
        <v>2.2666666666666666</v>
      </c>
      <c r="F98" t="s">
        <v>118</v>
      </c>
      <c r="G98" s="1">
        <v>2.0062693013803439</v>
      </c>
      <c r="H98" s="1">
        <v>2.5270640319529893</v>
      </c>
      <c r="I98">
        <v>17.218648519854444</v>
      </c>
      <c r="J98" s="4">
        <v>2.3913043478260811</v>
      </c>
      <c r="K98">
        <f>Table2131[[#This Row],[VALUE_ORIGINAL]]-Table2131[[#This Row],[ESTIMATE_VALUE]]</f>
        <v>0.12463768115941454</v>
      </c>
      <c r="L98" s="11">
        <v>2.1</v>
      </c>
      <c r="M98" s="11">
        <v>2.68</v>
      </c>
      <c r="N98">
        <f>Table2131[[#This Row],[DIFFENCE_ORIGINAL]]^2</f>
        <v>1.5534551564795877E-2</v>
      </c>
      <c r="O9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0.42706403195298925</v>
      </c>
      <c r="P98">
        <f>IF(OR(G98="NA", H98="NA"), "NA", IF(OR(B98="boot", B98="parametric", B98="independent", B98="cart"), Table2131[[#This Row],[conf.high]]-Table2131[[#This Row],[conf.low]], ""))</f>
        <v>0.52079473057264547</v>
      </c>
      <c r="Q98">
        <f>IF(OR(G98="NA", H98="NA"), "NA", IF(OR(B98="boot", B98="parametric", B98="independent", B98="cart"), Table2131[[#This Row],[conf.high.orig]]-Table2131[[#This Row],[conf.low.orig]], ""))</f>
        <v>0.58000000000000007</v>
      </c>
      <c r="R98">
        <f>IF(OR(B98="boot", B98="independent", B98="parametric", B98="cart"), Table2131[[#This Row],[WIDTH_OVERLAP]]/Table2131[[#This Row],[WIDTH_NEW]], "NA")</f>
        <v>0.82002371929417639</v>
      </c>
      <c r="S98">
        <f>IF(OR(B98="boot", B98="independent", B98="parametric", B98="cart"), Table2131[[#This Row],[WIDTH_OVERLAP]]/Table2131[[#This Row],[WIDTH_ORIG]], "")</f>
        <v>0.73631729647067101</v>
      </c>
      <c r="T98">
        <f>IF(OR(B98="boot", B98="independent", B98="parametric", B98="cart"), (Table2131[[#This Row],[PERS_NEW]]+Table2131[[#This Row],[PERS_ORIG]]) / 2, "")</f>
        <v>0.7781705078824237</v>
      </c>
      <c r="U98">
        <f>0.5*(Table2131[[#This Row],[WIDTH_OVERLAP]]/Table2131[[#This Row],[WIDTH_ORIG]] +Table2131[[#This Row],[WIDTH_OVERLAP]]/Table2131[[#This Row],[WIDTH_NEW]])</f>
        <v>0.7781705078824237</v>
      </c>
      <c r="V98">
        <f>0.5*(Table2131[[#This Row],[WIDTH_OVERLAP]]/Table2131[[#This Row],[WIDTH_ORIG]] +Table2131[[#This Row],[WIDTH_OVERLAP]]/Table2131[[#This Row],[WIDTH_NEW]])</f>
        <v>0.7781705078824237</v>
      </c>
    </row>
    <row r="99" spans="1:22" hidden="1" x14ac:dyDescent="0.2">
      <c r="A99" t="s">
        <v>12</v>
      </c>
      <c r="B99" t="s">
        <v>113</v>
      </c>
      <c r="C99" s="3" t="s">
        <v>22</v>
      </c>
      <c r="D99" t="s">
        <v>17</v>
      </c>
      <c r="E99">
        <v>-0.1855855855855853</v>
      </c>
      <c r="F99" t="s">
        <v>119</v>
      </c>
      <c r="G99" s="1">
        <v>-0.5359928693021474</v>
      </c>
      <c r="H99" s="1">
        <v>0.1648216981309768</v>
      </c>
      <c r="I99">
        <v>-1.0476569665760758</v>
      </c>
      <c r="J99" s="4">
        <v>-0.20820575627679069</v>
      </c>
      <c r="K99">
        <f>Table2131[[#This Row],[VALUE_ORIGINAL]]-Table2131[[#This Row],[ESTIMATE_VALUE]]</f>
        <v>-2.2620170691205393E-2</v>
      </c>
      <c r="L99" s="12">
        <v>-0.61</v>
      </c>
      <c r="M99" s="12">
        <v>0.2</v>
      </c>
      <c r="N99">
        <f>Table2131[[#This Row],[DIFFENCE_ORIGINAL]]^2</f>
        <v>5.1167212209926745E-4</v>
      </c>
      <c r="O9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0.7008145674331242</v>
      </c>
      <c r="P99">
        <f>IF(OR(G99="NA", H99="NA"), "NA", IF(OR(B99="boot", B99="parametric", B99="independent", B99="cart"), Table2131[[#This Row],[conf.high]]-Table2131[[#This Row],[conf.low]], ""))</f>
        <v>0.7008145674331242</v>
      </c>
      <c r="Q99">
        <f>IF(OR(G99="NA", H99="NA"), "NA", IF(OR(B99="boot", B99="parametric", B99="independent", B99="cart"), Table2131[[#This Row],[conf.high.orig]]-Table2131[[#This Row],[conf.low.orig]], ""))</f>
        <v>0.81</v>
      </c>
      <c r="R99">
        <f>IF(OR(B99="boot", B99="independent", B99="parametric", B99="cart"), Table2131[[#This Row],[WIDTH_OVERLAP]]/Table2131[[#This Row],[WIDTH_NEW]], "NA")</f>
        <v>1</v>
      </c>
      <c r="S99">
        <f>IF(OR(B99="boot", B99="independent", B99="parametric", B99="cart"), Table2131[[#This Row],[WIDTH_OVERLAP]]/Table2131[[#This Row],[WIDTH_ORIG]], "")</f>
        <v>0.86520316967052369</v>
      </c>
      <c r="T99">
        <f>IF(OR(B99="boot", B99="independent", B99="parametric", B99="cart"), (Table2131[[#This Row],[PERS_NEW]]+Table2131[[#This Row],[PERS_ORIG]]) / 2, "")</f>
        <v>0.93260158483526179</v>
      </c>
      <c r="U99">
        <f>0.5*(Table2131[[#This Row],[WIDTH_OVERLAP]]/Table2131[[#This Row],[WIDTH_ORIG]] +Table2131[[#This Row],[WIDTH_OVERLAP]]/Table2131[[#This Row],[WIDTH_NEW]])</f>
        <v>0.93260158483526179</v>
      </c>
      <c r="V99">
        <f>0.5*(Table2131[[#This Row],[WIDTH_OVERLAP]]/Table2131[[#This Row],[WIDTH_ORIG]] +Table2131[[#This Row],[WIDTH_OVERLAP]]/Table2131[[#This Row],[WIDTH_NEW]])</f>
        <v>0.93260158483526179</v>
      </c>
    </row>
    <row r="100" spans="1:22" hidden="1" x14ac:dyDescent="0.2">
      <c r="A100" t="s">
        <v>12</v>
      </c>
      <c r="B100" t="s">
        <v>113</v>
      </c>
      <c r="C100" s="3" t="s">
        <v>25</v>
      </c>
      <c r="D100" t="s">
        <v>15</v>
      </c>
      <c r="E100">
        <v>3.1999999999999993</v>
      </c>
      <c r="F100" t="s">
        <v>120</v>
      </c>
      <c r="G100" s="1">
        <v>2.8444773502915925</v>
      </c>
      <c r="H100" s="1">
        <v>3.555522649708406</v>
      </c>
      <c r="I100">
        <v>17.777473918644699</v>
      </c>
      <c r="J100" s="4">
        <v>2.898734177215188</v>
      </c>
      <c r="K100">
        <f>Table2131[[#This Row],[VALUE_ORIGINAL]]-Table2131[[#This Row],[ESTIMATE_VALUE]]</f>
        <v>-0.30126582278481129</v>
      </c>
      <c r="L100" s="11">
        <v>2.56</v>
      </c>
      <c r="M100" s="11">
        <v>3.24</v>
      </c>
      <c r="N100">
        <f>Table2131[[#This Row],[DIFFENCE_ORIGINAL]]^2</f>
        <v>9.0761095978209319E-2</v>
      </c>
      <c r="O10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0.39552264970840767</v>
      </c>
      <c r="P100">
        <f>IF(OR(G100="NA", H100="NA"), "NA", IF(OR(B100="boot", B100="parametric", B100="independent", B100="cart"), Table2131[[#This Row],[conf.high]]-Table2131[[#This Row],[conf.low]], ""))</f>
        <v>0.71104529941681349</v>
      </c>
      <c r="Q100">
        <f>IF(OR(G100="NA", H100="NA"), "NA", IF(OR(B100="boot", B100="parametric", B100="independent", B100="cart"), Table2131[[#This Row],[conf.high.orig]]-Table2131[[#This Row],[conf.low.orig]], ""))</f>
        <v>0.68000000000000016</v>
      </c>
      <c r="R100">
        <f>IF(OR(B100="boot", B100="independent", B100="parametric", B100="cart"), Table2131[[#This Row],[WIDTH_OVERLAP]]/Table2131[[#This Row],[WIDTH_NEW]], "NA")</f>
        <v>0.55625520628968117</v>
      </c>
      <c r="S100">
        <f>IF(OR(B100="boot", B100="independent", B100="parametric", B100="cart"), Table2131[[#This Row],[WIDTH_OVERLAP]]/Table2131[[#This Row],[WIDTH_ORIG]], "")</f>
        <v>0.58165095545354051</v>
      </c>
      <c r="T100">
        <f>IF(OR(B100="boot", B100="independent", B100="parametric", B100="cart"), (Table2131[[#This Row],[PERS_NEW]]+Table2131[[#This Row],[PERS_ORIG]]) / 2, "")</f>
        <v>0.56895308087161078</v>
      </c>
      <c r="U100">
        <f>0.5*(Table2131[[#This Row],[WIDTH_OVERLAP]]/Table2131[[#This Row],[WIDTH_ORIG]] +Table2131[[#This Row],[WIDTH_OVERLAP]]/Table2131[[#This Row],[WIDTH_NEW]])</f>
        <v>0.56895308087161078</v>
      </c>
      <c r="V100">
        <f>0.5*(Table2131[[#This Row],[WIDTH_OVERLAP]]/Table2131[[#This Row],[WIDTH_ORIG]] +Table2131[[#This Row],[WIDTH_OVERLAP]]/Table2131[[#This Row],[WIDTH_NEW]])</f>
        <v>0.56895308087161078</v>
      </c>
    </row>
    <row r="101" spans="1:22" hidden="1" x14ac:dyDescent="0.2">
      <c r="A101" t="s">
        <v>12</v>
      </c>
      <c r="B101" t="s">
        <v>113</v>
      </c>
      <c r="C101" s="3" t="s">
        <v>25</v>
      </c>
      <c r="D101" t="s">
        <v>17</v>
      </c>
      <c r="E101">
        <v>-0.57499999999999962</v>
      </c>
      <c r="F101" t="s">
        <v>121</v>
      </c>
      <c r="G101" s="1">
        <v>-1.077784952948448</v>
      </c>
      <c r="H101" s="1">
        <v>-7.2215047051551351E-2</v>
      </c>
      <c r="I101">
        <v>-2.2587747209807394</v>
      </c>
      <c r="J101" s="4">
        <v>-0.33775856745908978</v>
      </c>
      <c r="K101">
        <f>Table2131[[#This Row],[VALUE_ORIGINAL]]-Table2131[[#This Row],[ESTIMATE_VALUE]]</f>
        <v>0.23724143254090985</v>
      </c>
      <c r="L101" s="12">
        <v>-0.81</v>
      </c>
      <c r="M101" s="12">
        <v>0.13</v>
      </c>
      <c r="N101">
        <f>Table2131[[#This Row],[DIFFENCE_ORIGINAL]]^2</f>
        <v>5.6283497314063076E-2</v>
      </c>
      <c r="O10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0.7377849529484487</v>
      </c>
      <c r="P101">
        <f>IF(OR(G101="NA", H101="NA"), "NA", IF(OR(B101="boot", B101="parametric", B101="independent", B101="cart"), Table2131[[#This Row],[conf.high]]-Table2131[[#This Row],[conf.low]], ""))</f>
        <v>1.0055699058968965</v>
      </c>
      <c r="Q101">
        <f>IF(OR(G101="NA", H101="NA"), "NA", IF(OR(B101="boot", B101="parametric", B101="independent", B101="cart"), Table2131[[#This Row],[conf.high.orig]]-Table2131[[#This Row],[conf.low.orig]], ""))</f>
        <v>0.94000000000000006</v>
      </c>
      <c r="R101">
        <f>IF(OR(B101="boot", B101="independent", B101="parametric", B101="cart"), Table2131[[#This Row],[WIDTH_OVERLAP]]/Table2131[[#This Row],[WIDTH_NEW]], "NA")</f>
        <v>0.73369832233632448</v>
      </c>
      <c r="S101">
        <f>IF(OR(B101="boot", B101="independent", B101="parametric", B101="cart"), Table2131[[#This Row],[WIDTH_OVERLAP]]/Table2131[[#This Row],[WIDTH_ORIG]], "")</f>
        <v>0.78487760951962626</v>
      </c>
      <c r="T101">
        <f>IF(OR(B101="boot", B101="independent", B101="parametric", B101="cart"), (Table2131[[#This Row],[PERS_NEW]]+Table2131[[#This Row],[PERS_ORIG]]) / 2, "")</f>
        <v>0.75928796592797543</v>
      </c>
      <c r="U101">
        <f>0.5*(Table2131[[#This Row],[WIDTH_OVERLAP]]/Table2131[[#This Row],[WIDTH_ORIG]] +Table2131[[#This Row],[WIDTH_OVERLAP]]/Table2131[[#This Row],[WIDTH_NEW]])</f>
        <v>0.75928796592797543</v>
      </c>
      <c r="V101">
        <f>0.5*(Table2131[[#This Row],[WIDTH_OVERLAP]]/Table2131[[#This Row],[WIDTH_ORIG]] +Table2131[[#This Row],[WIDTH_OVERLAP]]/Table2131[[#This Row],[WIDTH_NEW]])</f>
        <v>0.75928796592797543</v>
      </c>
    </row>
    <row r="102" spans="1:22" hidden="1" x14ac:dyDescent="0.2">
      <c r="A102" t="s">
        <v>12</v>
      </c>
      <c r="B102" t="s">
        <v>113</v>
      </c>
      <c r="C102" s="3" t="s">
        <v>28</v>
      </c>
      <c r="D102" t="s">
        <v>15</v>
      </c>
      <c r="E102">
        <v>5.7695312499999991</v>
      </c>
      <c r="F102" t="s">
        <v>122</v>
      </c>
      <c r="G102" s="1">
        <v>5.5172467199734907</v>
      </c>
      <c r="H102" s="1">
        <v>6.0218157800265075</v>
      </c>
      <c r="I102">
        <v>45.222159174558101</v>
      </c>
      <c r="J102" s="4">
        <v>5.7426470588235272</v>
      </c>
      <c r="K102">
        <f>Table2131[[#This Row],[VALUE_ORIGINAL]]-Table2131[[#This Row],[ESTIMATE_VALUE]]</f>
        <v>-2.6884191176471894E-2</v>
      </c>
      <c r="L102" s="11">
        <v>5.49</v>
      </c>
      <c r="M102" s="11">
        <v>6</v>
      </c>
      <c r="N102">
        <f>Table2131[[#This Row],[DIFFENCE_ORIGINAL]]^2</f>
        <v>7.2275973521308931E-4</v>
      </c>
      <c r="O10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0.4827532800265093</v>
      </c>
      <c r="P102">
        <f>IF(OR(G102="NA", H102="NA"), "NA", IF(OR(B102="boot", B102="parametric", B102="independent", B102="cart"), Table2131[[#This Row],[conf.high]]-Table2131[[#This Row],[conf.low]], ""))</f>
        <v>0.50456906005301683</v>
      </c>
      <c r="Q102">
        <f>IF(OR(G102="NA", H102="NA"), "NA", IF(OR(B102="boot", B102="parametric", B102="independent", B102="cart"), Table2131[[#This Row],[conf.high.orig]]-Table2131[[#This Row],[conf.low.orig]], ""))</f>
        <v>0.50999999999999979</v>
      </c>
      <c r="R102">
        <f>IF(OR(B102="boot", B102="independent", B102="parametric", B102="cart"), Table2131[[#This Row],[WIDTH_OVERLAP]]/Table2131[[#This Row],[WIDTH_NEW]], "NA")</f>
        <v>0.95676353991222673</v>
      </c>
      <c r="S102">
        <f>IF(OR(B102="boot", B102="independent", B102="parametric", B102="cart"), Table2131[[#This Row],[WIDTH_OVERLAP]]/Table2131[[#This Row],[WIDTH_ORIG]], "")</f>
        <v>0.94657505887550886</v>
      </c>
      <c r="T102">
        <f>IF(OR(B102="boot", B102="independent", B102="parametric", B102="cart"), (Table2131[[#This Row],[PERS_NEW]]+Table2131[[#This Row],[PERS_ORIG]]) / 2, "")</f>
        <v>0.9516692993938678</v>
      </c>
      <c r="U102">
        <f>0.5*(Table2131[[#This Row],[WIDTH_OVERLAP]]/Table2131[[#This Row],[WIDTH_ORIG]] +Table2131[[#This Row],[WIDTH_OVERLAP]]/Table2131[[#This Row],[WIDTH_NEW]])</f>
        <v>0.9516692993938678</v>
      </c>
      <c r="V102">
        <f>0.5*(Table2131[[#This Row],[WIDTH_OVERLAP]]/Table2131[[#This Row],[WIDTH_ORIG]] +Table2131[[#This Row],[WIDTH_OVERLAP]]/Table2131[[#This Row],[WIDTH_NEW]])</f>
        <v>0.9516692993938678</v>
      </c>
    </row>
    <row r="103" spans="1:22" hidden="1" x14ac:dyDescent="0.2">
      <c r="A103" t="s">
        <v>12</v>
      </c>
      <c r="B103" t="s">
        <v>113</v>
      </c>
      <c r="C103" s="3" t="s">
        <v>28</v>
      </c>
      <c r="D103" t="s">
        <v>17</v>
      </c>
      <c r="E103">
        <v>-9.5312499999997743E-3</v>
      </c>
      <c r="F103" t="s">
        <v>123</v>
      </c>
      <c r="G103" s="1">
        <v>-0.35298430916251561</v>
      </c>
      <c r="H103" s="1">
        <v>0.33392180916251607</v>
      </c>
      <c r="I103">
        <v>-5.4876178096272273E-2</v>
      </c>
      <c r="J103" s="4">
        <v>0.12707125103562636</v>
      </c>
      <c r="K103">
        <f>Table2131[[#This Row],[VALUE_ORIGINAL]]-Table2131[[#This Row],[ESTIMATE_VALUE]]</f>
        <v>0.13660250103562613</v>
      </c>
      <c r="L103" s="12">
        <v>-0.23</v>
      </c>
      <c r="M103" s="12">
        <v>0.48</v>
      </c>
      <c r="N103">
        <f>Table2131[[#This Row],[DIFFENCE_ORIGINAL]]^2</f>
        <v>1.8660243289188236E-2</v>
      </c>
      <c r="O10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0.56392180916251611</v>
      </c>
      <c r="P103">
        <f>IF(OR(G103="NA", H103="NA"), "NA", IF(OR(B103="boot", B103="parametric", B103="independent", B103="cart"), Table2131[[#This Row],[conf.high]]-Table2131[[#This Row],[conf.low]], ""))</f>
        <v>0.68690611832503168</v>
      </c>
      <c r="Q103">
        <f>IF(OR(G103="NA", H103="NA"), "NA", IF(OR(B103="boot", B103="parametric", B103="independent", B103="cart"), Table2131[[#This Row],[conf.high.orig]]-Table2131[[#This Row],[conf.low.orig]], ""))</f>
        <v>0.71</v>
      </c>
      <c r="R103">
        <f>IF(OR(B103="boot", B103="independent", B103="parametric", B103="cart"), Table2131[[#This Row],[WIDTH_OVERLAP]]/Table2131[[#This Row],[WIDTH_NEW]], "NA")</f>
        <v>0.82095907157967463</v>
      </c>
      <c r="S103">
        <f>IF(OR(B103="boot", B103="independent", B103="parametric", B103="cart"), Table2131[[#This Row],[WIDTH_OVERLAP]]/Table2131[[#This Row],[WIDTH_ORIG]], "")</f>
        <v>0.79425606924298042</v>
      </c>
      <c r="T103">
        <f>IF(OR(B103="boot", B103="independent", B103="parametric", B103="cart"), (Table2131[[#This Row],[PERS_NEW]]+Table2131[[#This Row],[PERS_ORIG]]) / 2, "")</f>
        <v>0.80760757041132747</v>
      </c>
      <c r="U103">
        <f>0.5*(Table2131[[#This Row],[WIDTH_OVERLAP]]/Table2131[[#This Row],[WIDTH_ORIG]] +Table2131[[#This Row],[WIDTH_OVERLAP]]/Table2131[[#This Row],[WIDTH_NEW]])</f>
        <v>0.80760757041132747</v>
      </c>
      <c r="V103">
        <f>0.5*(Table2131[[#This Row],[WIDTH_OVERLAP]]/Table2131[[#This Row],[WIDTH_ORIG]] +Table2131[[#This Row],[WIDTH_OVERLAP]]/Table2131[[#This Row],[WIDTH_NEW]])</f>
        <v>0.80760757041132747</v>
      </c>
    </row>
    <row r="104" spans="1:22" hidden="1" x14ac:dyDescent="0.2">
      <c r="A104" t="s">
        <v>12</v>
      </c>
      <c r="B104" t="s">
        <v>113</v>
      </c>
      <c r="C104" s="3" t="s">
        <v>31</v>
      </c>
      <c r="D104" t="s">
        <v>15</v>
      </c>
      <c r="E104">
        <v>5.8843750000000083</v>
      </c>
      <c r="F104" t="s">
        <v>124</v>
      </c>
      <c r="G104" s="1">
        <v>5.6506709614291939</v>
      </c>
      <c r="H104" s="1">
        <v>6.1180790385708228</v>
      </c>
      <c r="I104">
        <v>49.732789397034821</v>
      </c>
      <c r="J104" s="4">
        <v>5.9807692307692291</v>
      </c>
      <c r="K104">
        <f>Table2131[[#This Row],[VALUE_ORIGINAL]]-Table2131[[#This Row],[ESTIMATE_VALUE]]</f>
        <v>9.6394230769220712E-2</v>
      </c>
      <c r="L104" s="11">
        <v>5.74</v>
      </c>
      <c r="M104" s="11">
        <v>6.22</v>
      </c>
      <c r="N104">
        <f>Table2131[[#This Row],[DIFFENCE_ORIGINAL]]^2</f>
        <v>9.2918477255897764E-3</v>
      </c>
      <c r="O10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0.37807903857082259</v>
      </c>
      <c r="P104">
        <f>IF(OR(G104="NA", H104="NA"), "NA", IF(OR(B104="boot", B104="parametric", B104="independent", B104="cart"), Table2131[[#This Row],[conf.high]]-Table2131[[#This Row],[conf.low]], ""))</f>
        <v>0.46740807714162891</v>
      </c>
      <c r="Q104">
        <f>IF(OR(G104="NA", H104="NA"), "NA", IF(OR(B104="boot", B104="parametric", B104="independent", B104="cart"), Table2131[[#This Row],[conf.high.orig]]-Table2131[[#This Row],[conf.low.orig]], ""))</f>
        <v>0.47999999999999954</v>
      </c>
      <c r="R104">
        <f>IF(OR(B104="boot", B104="independent", B104="parametric", B104="cart"), Table2131[[#This Row],[WIDTH_OVERLAP]]/Table2131[[#This Row],[WIDTH_NEW]], "NA")</f>
        <v>0.80888426422348969</v>
      </c>
      <c r="S104">
        <f>IF(OR(B104="boot", B104="independent", B104="parametric", B104="cart"), Table2131[[#This Row],[WIDTH_OVERLAP]]/Table2131[[#This Row],[WIDTH_ORIG]], "")</f>
        <v>0.78766466368921451</v>
      </c>
      <c r="T104">
        <f>IF(OR(B104="boot", B104="independent", B104="parametric", B104="cart"), (Table2131[[#This Row],[PERS_NEW]]+Table2131[[#This Row],[PERS_ORIG]]) / 2, "")</f>
        <v>0.79827446395635215</v>
      </c>
      <c r="U104">
        <f>0.5*(Table2131[[#This Row],[WIDTH_OVERLAP]]/Table2131[[#This Row],[WIDTH_ORIG]] +Table2131[[#This Row],[WIDTH_OVERLAP]]/Table2131[[#This Row],[WIDTH_NEW]])</f>
        <v>0.79827446395635215</v>
      </c>
      <c r="V104">
        <f>0.5*(Table2131[[#This Row],[WIDTH_OVERLAP]]/Table2131[[#This Row],[WIDTH_ORIG]] +Table2131[[#This Row],[WIDTH_OVERLAP]]/Table2131[[#This Row],[WIDTH_NEW]])</f>
        <v>0.79827446395635215</v>
      </c>
    </row>
    <row r="105" spans="1:22" hidden="1" x14ac:dyDescent="0.2">
      <c r="A105" t="s">
        <v>12</v>
      </c>
      <c r="B105" t="s">
        <v>113</v>
      </c>
      <c r="C105" s="3" t="s">
        <v>31</v>
      </c>
      <c r="D105" t="s">
        <v>17</v>
      </c>
      <c r="E105">
        <v>8.0814873417722741E-2</v>
      </c>
      <c r="F105" t="s">
        <v>125</v>
      </c>
      <c r="G105" s="1">
        <v>-0.25073680736666198</v>
      </c>
      <c r="H105" s="1">
        <v>0.41236655420210749</v>
      </c>
      <c r="I105">
        <v>0.48144730200870095</v>
      </c>
      <c r="J105" s="4">
        <v>2.2279549718574352E-2</v>
      </c>
      <c r="K105">
        <f>Table2131[[#This Row],[VALUE_ORIGINAL]]-Table2131[[#This Row],[ESTIMATE_VALUE]]</f>
        <v>-5.8535323699148392E-2</v>
      </c>
      <c r="L105" s="12">
        <v>-0.31</v>
      </c>
      <c r="M105" s="12">
        <v>0.36</v>
      </c>
      <c r="N105">
        <f>Table2131[[#This Row],[DIFFENCE_ORIGINAL]]^2</f>
        <v>3.4263841205640832E-3</v>
      </c>
      <c r="O10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0.61073680736666192</v>
      </c>
      <c r="P105">
        <f>IF(OR(G105="NA", H105="NA"), "NA", IF(OR(B105="boot", B105="parametric", B105="independent", B105="cart"), Table2131[[#This Row],[conf.high]]-Table2131[[#This Row],[conf.low]], ""))</f>
        <v>0.66310336156876948</v>
      </c>
      <c r="Q105">
        <f>IF(OR(G105="NA", H105="NA"), "NA", IF(OR(B105="boot", B105="parametric", B105="independent", B105="cart"), Table2131[[#This Row],[conf.high.orig]]-Table2131[[#This Row],[conf.low.orig]], ""))</f>
        <v>0.66999999999999993</v>
      </c>
      <c r="R105">
        <f>IF(OR(B105="boot", B105="independent", B105="parametric", B105="cart"), Table2131[[#This Row],[WIDTH_OVERLAP]]/Table2131[[#This Row],[WIDTH_NEW]], "NA")</f>
        <v>0.92102806705998475</v>
      </c>
      <c r="S105">
        <f>IF(OR(B105="boot", B105="independent", B105="parametric", B105="cart"), Table2131[[#This Row],[WIDTH_OVERLAP]]/Table2131[[#This Row],[WIDTH_ORIG]], "")</f>
        <v>0.91154747368158506</v>
      </c>
      <c r="T105">
        <f>IF(OR(B105="boot", B105="independent", B105="parametric", B105="cart"), (Table2131[[#This Row],[PERS_NEW]]+Table2131[[#This Row],[PERS_ORIG]]) / 2, "")</f>
        <v>0.9162877703707849</v>
      </c>
      <c r="U105">
        <f>0.5*(Table2131[[#This Row],[WIDTH_OVERLAP]]/Table2131[[#This Row],[WIDTH_ORIG]] +Table2131[[#This Row],[WIDTH_OVERLAP]]/Table2131[[#This Row],[WIDTH_NEW]])</f>
        <v>0.9162877703707849</v>
      </c>
      <c r="V105">
        <f>0.5*(Table2131[[#This Row],[WIDTH_OVERLAP]]/Table2131[[#This Row],[WIDTH_ORIG]] +Table2131[[#This Row],[WIDTH_OVERLAP]]/Table2131[[#This Row],[WIDTH_NEW]])</f>
        <v>0.9162877703707849</v>
      </c>
    </row>
    <row r="106" spans="1:22" hidden="1" x14ac:dyDescent="0.2">
      <c r="A106" t="s">
        <v>12</v>
      </c>
      <c r="B106" t="s">
        <v>113</v>
      </c>
      <c r="C106" s="3" t="s">
        <v>34</v>
      </c>
      <c r="D106" t="s">
        <v>15</v>
      </c>
      <c r="E106">
        <v>6.0211864406779672</v>
      </c>
      <c r="F106" t="s">
        <v>126</v>
      </c>
      <c r="G106" s="1">
        <v>5.6724174646088859</v>
      </c>
      <c r="H106" s="1">
        <v>6.3699554167470485</v>
      </c>
      <c r="I106">
        <v>34.154979625885787</v>
      </c>
      <c r="J106" s="4">
        <v>5.8749999999999973</v>
      </c>
      <c r="K106">
        <f>Table2131[[#This Row],[VALUE_ORIGINAL]]-Table2131[[#This Row],[ESTIMATE_VALUE]]</f>
        <v>-0.14618644067796982</v>
      </c>
      <c r="L106" s="11">
        <v>5.59</v>
      </c>
      <c r="M106" s="11">
        <v>6.16</v>
      </c>
      <c r="N106">
        <f>Table2131[[#This Row],[DIFFENCE_ORIGINAL]]^2</f>
        <v>2.1370475438093589E-2</v>
      </c>
      <c r="O10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0.48758253539111429</v>
      </c>
      <c r="P106">
        <f>IF(OR(G106="NA", H106="NA"), "NA", IF(OR(B106="boot", B106="parametric", B106="independent", B106="cart"), Table2131[[#This Row],[conf.high]]-Table2131[[#This Row],[conf.low]], ""))</f>
        <v>0.69753795213816261</v>
      </c>
      <c r="Q106">
        <f>IF(OR(G106="NA", H106="NA"), "NA", IF(OR(B106="boot", B106="parametric", B106="independent", B106="cart"), Table2131[[#This Row],[conf.high.orig]]-Table2131[[#This Row],[conf.low.orig]], ""))</f>
        <v>0.57000000000000028</v>
      </c>
      <c r="R106">
        <f>IF(OR(B106="boot", B106="independent", B106="parametric", B106="cart"), Table2131[[#This Row],[WIDTH_OVERLAP]]/Table2131[[#This Row],[WIDTH_NEW]], "NA")</f>
        <v>0.6990050274634203</v>
      </c>
      <c r="S106">
        <f>IF(OR(B106="boot", B106="independent", B106="parametric", B106="cart"), Table2131[[#This Row],[WIDTH_OVERLAP]]/Table2131[[#This Row],[WIDTH_ORIG]], "")</f>
        <v>0.85540795682651583</v>
      </c>
      <c r="T106">
        <f>IF(OR(B106="boot", B106="independent", B106="parametric", B106="cart"), (Table2131[[#This Row],[PERS_NEW]]+Table2131[[#This Row],[PERS_ORIG]]) / 2, "")</f>
        <v>0.77720649214496806</v>
      </c>
      <c r="U106">
        <f>0.5*(Table2131[[#This Row],[WIDTH_OVERLAP]]/Table2131[[#This Row],[WIDTH_ORIG]] +Table2131[[#This Row],[WIDTH_OVERLAP]]/Table2131[[#This Row],[WIDTH_NEW]])</f>
        <v>0.77720649214496806</v>
      </c>
      <c r="V106">
        <f>0.5*(Table2131[[#This Row],[WIDTH_OVERLAP]]/Table2131[[#This Row],[WIDTH_ORIG]] +Table2131[[#This Row],[WIDTH_OVERLAP]]/Table2131[[#This Row],[WIDTH_NEW]])</f>
        <v>0.77720649214496806</v>
      </c>
    </row>
    <row r="107" spans="1:22" hidden="1" x14ac:dyDescent="0.2">
      <c r="A107" t="s">
        <v>12</v>
      </c>
      <c r="B107" t="s">
        <v>113</v>
      </c>
      <c r="C107" s="3" t="s">
        <v>34</v>
      </c>
      <c r="D107" t="s">
        <v>17</v>
      </c>
      <c r="E107">
        <v>-0.23351520780125323</v>
      </c>
      <c r="F107" t="s">
        <v>127</v>
      </c>
      <c r="G107" s="1">
        <v>-0.70250499102689257</v>
      </c>
      <c r="H107" s="1">
        <v>0.23547457542438605</v>
      </c>
      <c r="I107">
        <v>-0.98505751726710544</v>
      </c>
      <c r="J107" s="4">
        <v>0.26936619718309895</v>
      </c>
      <c r="K107">
        <f>Table2131[[#This Row],[VALUE_ORIGINAL]]-Table2131[[#This Row],[ESTIMATE_VALUE]]</f>
        <v>0.50288140498435219</v>
      </c>
      <c r="L107" s="12">
        <v>-0.13</v>
      </c>
      <c r="M107" s="12">
        <v>0.67</v>
      </c>
      <c r="N107">
        <f>Table2131[[#This Row],[DIFFENCE_ORIGINAL]]^2</f>
        <v>0.25288970747903605</v>
      </c>
      <c r="O10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0.36547457542438605</v>
      </c>
      <c r="P107">
        <f>IF(OR(G107="NA", H107="NA"), "NA", IF(OR(B107="boot", B107="parametric", B107="independent", B107="cart"), Table2131[[#This Row],[conf.high]]-Table2131[[#This Row],[conf.low]], ""))</f>
        <v>0.93797956645127867</v>
      </c>
      <c r="Q107">
        <f>IF(OR(G107="NA", H107="NA"), "NA", IF(OR(B107="boot", B107="parametric", B107="independent", B107="cart"), Table2131[[#This Row],[conf.high.orig]]-Table2131[[#This Row],[conf.low.orig]], ""))</f>
        <v>0.8</v>
      </c>
      <c r="R107">
        <f>IF(OR(B107="boot", B107="independent", B107="parametric", B107="cart"), Table2131[[#This Row],[WIDTH_OVERLAP]]/Table2131[[#This Row],[WIDTH_NEW]], "NA")</f>
        <v>0.38964023151070409</v>
      </c>
      <c r="S107">
        <f>IF(OR(B107="boot", B107="independent", B107="parametric", B107="cart"), Table2131[[#This Row],[WIDTH_OVERLAP]]/Table2131[[#This Row],[WIDTH_ORIG]], "")</f>
        <v>0.45684321928048255</v>
      </c>
      <c r="T107">
        <f>IF(OR(B107="boot", B107="independent", B107="parametric", B107="cart"), (Table2131[[#This Row],[PERS_NEW]]+Table2131[[#This Row],[PERS_ORIG]]) / 2, "")</f>
        <v>0.42324172539559335</v>
      </c>
      <c r="U107">
        <f>0.5*(Table2131[[#This Row],[WIDTH_OVERLAP]]/Table2131[[#This Row],[WIDTH_ORIG]] +Table2131[[#This Row],[WIDTH_OVERLAP]]/Table2131[[#This Row],[WIDTH_NEW]])</f>
        <v>0.42324172539559335</v>
      </c>
      <c r="V107">
        <f>0.5*(Table2131[[#This Row],[WIDTH_OVERLAP]]/Table2131[[#This Row],[WIDTH_ORIG]] +Table2131[[#This Row],[WIDTH_OVERLAP]]/Table2131[[#This Row],[WIDTH_NEW]])</f>
        <v>0.42324172539559335</v>
      </c>
    </row>
    <row r="108" spans="1:22" hidden="1" x14ac:dyDescent="0.2">
      <c r="A108" t="s">
        <v>12</v>
      </c>
      <c r="B108" t="s">
        <v>113</v>
      </c>
      <c r="C108" s="3" t="s">
        <v>37</v>
      </c>
      <c r="D108" t="s">
        <v>15</v>
      </c>
      <c r="E108">
        <v>6.1187500000000083</v>
      </c>
      <c r="F108" t="s">
        <v>128</v>
      </c>
      <c r="G108" s="1">
        <v>5.9143924139928448</v>
      </c>
      <c r="H108" s="1">
        <v>6.3231075860071719</v>
      </c>
      <c r="I108">
        <v>59.139907295397478</v>
      </c>
      <c r="J108" s="4">
        <v>6.1153846153846105</v>
      </c>
      <c r="K108">
        <f>Table2131[[#This Row],[VALUE_ORIGINAL]]-Table2131[[#This Row],[ESTIMATE_VALUE]]</f>
        <v>-3.3653846153978151E-3</v>
      </c>
      <c r="L108" s="11">
        <v>5.9</v>
      </c>
      <c r="M108" s="11">
        <v>6.33</v>
      </c>
      <c r="N108">
        <f>Table2131[[#This Row],[DIFFENCE_ORIGINAL]]^2</f>
        <v>1.13258136095563E-5</v>
      </c>
      <c r="O10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0.40871517201432717</v>
      </c>
      <c r="P108">
        <f>IF(OR(G108="NA", H108="NA"), "NA", IF(OR(B108="boot", B108="parametric", B108="independent", B108="cart"), Table2131[[#This Row],[conf.high]]-Table2131[[#This Row],[conf.low]], ""))</f>
        <v>0.40871517201432717</v>
      </c>
      <c r="Q108">
        <f>IF(OR(G108="NA", H108="NA"), "NA", IF(OR(B108="boot", B108="parametric", B108="independent", B108="cart"), Table2131[[#This Row],[conf.high.orig]]-Table2131[[#This Row],[conf.low.orig]], ""))</f>
        <v>0.42999999999999972</v>
      </c>
      <c r="R108">
        <f>IF(OR(B108="boot", B108="independent", B108="parametric", B108="cart"), Table2131[[#This Row],[WIDTH_OVERLAP]]/Table2131[[#This Row],[WIDTH_NEW]], "NA")</f>
        <v>1</v>
      </c>
      <c r="S108">
        <f>IF(OR(B108="boot", B108="independent", B108="parametric", B108="cart"), Table2131[[#This Row],[WIDTH_OVERLAP]]/Table2131[[#This Row],[WIDTH_ORIG]], "")</f>
        <v>0.95050040003331959</v>
      </c>
      <c r="T108">
        <f>IF(OR(B108="boot", B108="independent", B108="parametric", B108="cart"), (Table2131[[#This Row],[PERS_NEW]]+Table2131[[#This Row],[PERS_ORIG]]) / 2, "")</f>
        <v>0.97525020001665985</v>
      </c>
      <c r="U108">
        <f>0.5*(Table2131[[#This Row],[WIDTH_OVERLAP]]/Table2131[[#This Row],[WIDTH_ORIG]] +Table2131[[#This Row],[WIDTH_OVERLAP]]/Table2131[[#This Row],[WIDTH_NEW]])</f>
        <v>0.97525020001665985</v>
      </c>
      <c r="V108">
        <f>0.5*(Table2131[[#This Row],[WIDTH_OVERLAP]]/Table2131[[#This Row],[WIDTH_ORIG]] +Table2131[[#This Row],[WIDTH_OVERLAP]]/Table2131[[#This Row],[WIDTH_NEW]])</f>
        <v>0.97525020001665985</v>
      </c>
    </row>
    <row r="109" spans="1:22" hidden="1" x14ac:dyDescent="0.2">
      <c r="A109" t="s">
        <v>12</v>
      </c>
      <c r="B109" t="s">
        <v>113</v>
      </c>
      <c r="C109" s="3" t="s">
        <v>37</v>
      </c>
      <c r="D109" t="s">
        <v>17</v>
      </c>
      <c r="E109">
        <v>0.23568037974683764</v>
      </c>
      <c r="F109" t="s">
        <v>129</v>
      </c>
      <c r="G109" s="1">
        <v>-5.423802104786779E-2</v>
      </c>
      <c r="H109" s="1">
        <v>0.52559878054154308</v>
      </c>
      <c r="I109">
        <v>1.6056701842645849</v>
      </c>
      <c r="J109" s="4">
        <v>0.11632270168855646</v>
      </c>
      <c r="K109">
        <f>Table2131[[#This Row],[VALUE_ORIGINAL]]-Table2131[[#This Row],[ESTIMATE_VALUE]]</f>
        <v>-0.11935767805828118</v>
      </c>
      <c r="L109" s="12">
        <v>-0.18</v>
      </c>
      <c r="M109" s="12">
        <v>0.42</v>
      </c>
      <c r="N109">
        <f>Table2131[[#This Row],[DIFFENCE_ORIGINAL]]^2</f>
        <v>1.4246255311464296E-2</v>
      </c>
      <c r="O10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0.47423802104786777</v>
      </c>
      <c r="P109">
        <f>IF(OR(G109="NA", H109="NA"), "NA", IF(OR(B109="boot", B109="parametric", B109="independent", B109="cart"), Table2131[[#This Row],[conf.high]]-Table2131[[#This Row],[conf.low]], ""))</f>
        <v>0.57983680158941087</v>
      </c>
      <c r="Q109">
        <f>IF(OR(G109="NA", H109="NA"), "NA", IF(OR(B109="boot", B109="parametric", B109="independent", B109="cart"), Table2131[[#This Row],[conf.high.orig]]-Table2131[[#This Row],[conf.low.orig]], ""))</f>
        <v>0.6</v>
      </c>
      <c r="R109">
        <f>IF(OR(B109="boot", B109="independent", B109="parametric", B109="cart"), Table2131[[#This Row],[WIDTH_OVERLAP]]/Table2131[[#This Row],[WIDTH_NEW]], "NA")</f>
        <v>0.81788189322912486</v>
      </c>
      <c r="S109">
        <f>IF(OR(B109="boot", B109="independent", B109="parametric", B109="cart"), Table2131[[#This Row],[WIDTH_OVERLAP]]/Table2131[[#This Row],[WIDTH_ORIG]], "")</f>
        <v>0.79039670174644627</v>
      </c>
      <c r="T109">
        <f>IF(OR(B109="boot", B109="independent", B109="parametric", B109="cart"), (Table2131[[#This Row],[PERS_NEW]]+Table2131[[#This Row],[PERS_ORIG]]) / 2, "")</f>
        <v>0.80413929748778556</v>
      </c>
      <c r="U109">
        <f>0.5*(Table2131[[#This Row],[WIDTH_OVERLAP]]/Table2131[[#This Row],[WIDTH_ORIG]] +Table2131[[#This Row],[WIDTH_OVERLAP]]/Table2131[[#This Row],[WIDTH_NEW]])</f>
        <v>0.80413929748778556</v>
      </c>
      <c r="V109">
        <f>0.5*(Table2131[[#This Row],[WIDTH_OVERLAP]]/Table2131[[#This Row],[WIDTH_ORIG]] +Table2131[[#This Row],[WIDTH_OVERLAP]]/Table2131[[#This Row],[WIDTH_NEW]])</f>
        <v>0.80413929748778556</v>
      </c>
    </row>
    <row r="110" spans="1:22" hidden="1" x14ac:dyDescent="0.2">
      <c r="A110" t="s">
        <v>12</v>
      </c>
      <c r="B110" t="s">
        <v>113</v>
      </c>
      <c r="C110" s="3" t="s">
        <v>40</v>
      </c>
      <c r="D110" t="s">
        <v>15</v>
      </c>
      <c r="E110">
        <v>4.6328124999999982</v>
      </c>
      <c r="F110" t="s">
        <v>130</v>
      </c>
      <c r="G110" s="1">
        <v>4.339435965755075</v>
      </c>
      <c r="H110" s="1">
        <v>4.9261890342449215</v>
      </c>
      <c r="I110">
        <v>31.226314885236778</v>
      </c>
      <c r="J110" s="4">
        <v>4.5735294117647038</v>
      </c>
      <c r="K110">
        <f>Table2131[[#This Row],[VALUE_ORIGINAL]]-Table2131[[#This Row],[ESTIMATE_VALUE]]</f>
        <v>-5.9283088235294379E-2</v>
      </c>
      <c r="L110" s="11">
        <v>4.29</v>
      </c>
      <c r="M110" s="11">
        <v>4.8600000000000003</v>
      </c>
      <c r="N110">
        <f>Table2131[[#This Row],[DIFFENCE_ORIGINAL]]^2</f>
        <v>3.5144845507136986E-3</v>
      </c>
      <c r="O11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0.52056403424492537</v>
      </c>
      <c r="P110">
        <f>IF(OR(G110="NA", H110="NA"), "NA", IF(OR(B110="boot", B110="parametric", B110="independent", B110="cart"), Table2131[[#This Row],[conf.high]]-Table2131[[#This Row],[conf.low]], ""))</f>
        <v>0.58675306848984654</v>
      </c>
      <c r="Q110">
        <f>IF(OR(G110="NA", H110="NA"), "NA", IF(OR(B110="boot", B110="parametric", B110="independent", B110="cart"), Table2131[[#This Row],[conf.high.orig]]-Table2131[[#This Row],[conf.low.orig]], ""))</f>
        <v>0.57000000000000028</v>
      </c>
      <c r="R110">
        <f>IF(OR(B110="boot", B110="independent", B110="parametric", B110="cart"), Table2131[[#This Row],[WIDTH_OVERLAP]]/Table2131[[#This Row],[WIDTH_NEW]], "NA")</f>
        <v>0.8871943960765728</v>
      </c>
      <c r="S110">
        <f>IF(OR(B110="boot", B110="independent", B110="parametric", B110="cart"), Table2131[[#This Row],[WIDTH_OVERLAP]]/Table2131[[#This Row],[WIDTH_ORIG]], "")</f>
        <v>0.91327023551741249</v>
      </c>
      <c r="T110">
        <f>IF(OR(B110="boot", B110="independent", B110="parametric", B110="cart"), (Table2131[[#This Row],[PERS_NEW]]+Table2131[[#This Row],[PERS_ORIG]]) / 2, "")</f>
        <v>0.9002323157969927</v>
      </c>
      <c r="U110">
        <f>0.5*(Table2131[[#This Row],[WIDTH_OVERLAP]]/Table2131[[#This Row],[WIDTH_ORIG]] +Table2131[[#This Row],[WIDTH_OVERLAP]]/Table2131[[#This Row],[WIDTH_NEW]])</f>
        <v>0.9002323157969927</v>
      </c>
      <c r="V110">
        <f>0.5*(Table2131[[#This Row],[WIDTH_OVERLAP]]/Table2131[[#This Row],[WIDTH_ORIG]] +Table2131[[#This Row],[WIDTH_OVERLAP]]/Table2131[[#This Row],[WIDTH_NEW]])</f>
        <v>0.9002323157969927</v>
      </c>
    </row>
    <row r="111" spans="1:22" hidden="1" x14ac:dyDescent="0.2">
      <c r="A111" t="s">
        <v>12</v>
      </c>
      <c r="B111" t="s">
        <v>113</v>
      </c>
      <c r="C111" s="3" t="s">
        <v>40</v>
      </c>
      <c r="D111" t="s">
        <v>17</v>
      </c>
      <c r="E111">
        <v>0.21718750000000026</v>
      </c>
      <c r="F111" t="s">
        <v>131</v>
      </c>
      <c r="G111" s="1">
        <v>-0.18220705725774416</v>
      </c>
      <c r="H111" s="1">
        <v>0.61658205725774473</v>
      </c>
      <c r="I111">
        <v>1.0753109515862151</v>
      </c>
      <c r="J111" s="4">
        <v>0.28210439105219581</v>
      </c>
      <c r="K111">
        <f>Table2131[[#This Row],[VALUE_ORIGINAL]]-Table2131[[#This Row],[ESTIMATE_VALUE]]</f>
        <v>6.4916891052195558E-2</v>
      </c>
      <c r="L111" s="12">
        <v>-0.11</v>
      </c>
      <c r="M111" s="12">
        <v>0.68</v>
      </c>
      <c r="N111">
        <f>Table2131[[#This Row],[DIFFENCE_ORIGINAL]]^2</f>
        <v>4.2142027438826276E-3</v>
      </c>
      <c r="O11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0.72658205725774472</v>
      </c>
      <c r="P111">
        <f>IF(OR(G111="NA", H111="NA"), "NA", IF(OR(B111="boot", B111="parametric", B111="independent", B111="cart"), Table2131[[#This Row],[conf.high]]-Table2131[[#This Row],[conf.low]], ""))</f>
        <v>0.79878911451548884</v>
      </c>
      <c r="Q111">
        <f>IF(OR(G111="NA", H111="NA"), "NA", IF(OR(B111="boot", B111="parametric", B111="independent", B111="cart"), Table2131[[#This Row],[conf.high.orig]]-Table2131[[#This Row],[conf.low.orig]], ""))</f>
        <v>0.79</v>
      </c>
      <c r="R111">
        <f>IF(OR(B111="boot", B111="independent", B111="parametric", B111="cart"), Table2131[[#This Row],[WIDTH_OVERLAP]]/Table2131[[#This Row],[WIDTH_NEW]], "NA")</f>
        <v>0.90960435495976699</v>
      </c>
      <c r="S111">
        <f>IF(OR(B111="boot", B111="independent", B111="parametric", B111="cart"), Table2131[[#This Row],[WIDTH_OVERLAP]]/Table2131[[#This Row],[WIDTH_ORIG]], "")</f>
        <v>0.91972412311106921</v>
      </c>
      <c r="T111">
        <f>IF(OR(B111="boot", B111="independent", B111="parametric", B111="cart"), (Table2131[[#This Row],[PERS_NEW]]+Table2131[[#This Row],[PERS_ORIG]]) / 2, "")</f>
        <v>0.91466423903541805</v>
      </c>
      <c r="U111">
        <f>0.5*(Table2131[[#This Row],[WIDTH_OVERLAP]]/Table2131[[#This Row],[WIDTH_ORIG]] +Table2131[[#This Row],[WIDTH_OVERLAP]]/Table2131[[#This Row],[WIDTH_NEW]])</f>
        <v>0.91466423903541805</v>
      </c>
      <c r="V111">
        <f>0.5*(Table2131[[#This Row],[WIDTH_OVERLAP]]/Table2131[[#This Row],[WIDTH_ORIG]] +Table2131[[#This Row],[WIDTH_OVERLAP]]/Table2131[[#This Row],[WIDTH_NEW]])</f>
        <v>0.91466423903541805</v>
      </c>
    </row>
    <row r="112" spans="1:22" hidden="1" x14ac:dyDescent="0.2">
      <c r="A112" t="s">
        <v>12</v>
      </c>
      <c r="B112" t="s">
        <v>113</v>
      </c>
      <c r="C112" s="3" t="s">
        <v>43</v>
      </c>
      <c r="D112" t="s">
        <v>15</v>
      </c>
      <c r="E112">
        <v>4.5531250000000014</v>
      </c>
      <c r="F112" t="s">
        <v>132</v>
      </c>
      <c r="G112" s="1">
        <v>4.3107042836717158</v>
      </c>
      <c r="H112" s="1">
        <v>4.7955457163282871</v>
      </c>
      <c r="I112">
        <v>37.097832620684059</v>
      </c>
      <c r="J112" s="4">
        <v>4.6346153846153904</v>
      </c>
      <c r="K112">
        <f>Table2131[[#This Row],[VALUE_ORIGINAL]]-Table2131[[#This Row],[ESTIMATE_VALUE]]</f>
        <v>8.1490384615388933E-2</v>
      </c>
      <c r="L112" s="11">
        <v>4.38</v>
      </c>
      <c r="M112" s="11">
        <v>4.8899999999999997</v>
      </c>
      <c r="N112">
        <f>Table2131[[#This Row],[DIFFENCE_ORIGINAL]]^2</f>
        <v>6.640682784764017E-3</v>
      </c>
      <c r="O11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0.41554571632828718</v>
      </c>
      <c r="P112">
        <f>IF(OR(G112="NA", H112="NA"), "NA", IF(OR(B112="boot", B112="parametric", B112="independent", B112="cart"), Table2131[[#This Row],[conf.high]]-Table2131[[#This Row],[conf.low]], ""))</f>
        <v>0.48484143265657131</v>
      </c>
      <c r="Q112">
        <f>IF(OR(G112="NA", H112="NA"), "NA", IF(OR(B112="boot", B112="parametric", B112="independent", B112="cart"), Table2131[[#This Row],[conf.high.orig]]-Table2131[[#This Row],[conf.low.orig]], ""))</f>
        <v>0.50999999999999979</v>
      </c>
      <c r="R112">
        <f>IF(OR(B112="boot", B112="independent", B112="parametric", B112="cart"), Table2131[[#This Row],[WIDTH_OVERLAP]]/Table2131[[#This Row],[WIDTH_NEW]], "NA")</f>
        <v>0.85707550621531037</v>
      </c>
      <c r="S112">
        <f>IF(OR(B112="boot", B112="independent", B112="parametric", B112="cart"), Table2131[[#This Row],[WIDTH_OVERLAP]]/Table2131[[#This Row],[WIDTH_ORIG]], "")</f>
        <v>0.8147955222123282</v>
      </c>
      <c r="T112">
        <f>IF(OR(B112="boot", B112="independent", B112="parametric", B112="cart"), (Table2131[[#This Row],[PERS_NEW]]+Table2131[[#This Row],[PERS_ORIG]]) / 2, "")</f>
        <v>0.83593551421381929</v>
      </c>
      <c r="U112">
        <f>0.5*(Table2131[[#This Row],[WIDTH_OVERLAP]]/Table2131[[#This Row],[WIDTH_ORIG]] +Table2131[[#This Row],[WIDTH_OVERLAP]]/Table2131[[#This Row],[WIDTH_NEW]])</f>
        <v>0.83593551421381929</v>
      </c>
      <c r="V112">
        <f>0.5*(Table2131[[#This Row],[WIDTH_OVERLAP]]/Table2131[[#This Row],[WIDTH_ORIG]] +Table2131[[#This Row],[WIDTH_OVERLAP]]/Table2131[[#This Row],[WIDTH_NEW]])</f>
        <v>0.83593551421381929</v>
      </c>
    </row>
    <row r="113" spans="1:22" hidden="1" x14ac:dyDescent="0.2">
      <c r="A113" t="s">
        <v>12</v>
      </c>
      <c r="B113" t="s">
        <v>113</v>
      </c>
      <c r="C113" s="3" t="s">
        <v>43</v>
      </c>
      <c r="D113" t="s">
        <v>17</v>
      </c>
      <c r="E113">
        <v>0.3202927215189883</v>
      </c>
      <c r="F113" t="s">
        <v>133</v>
      </c>
      <c r="G113" s="1">
        <v>-2.3625151903825969E-2</v>
      </c>
      <c r="H113" s="1">
        <v>0.66421059494180257</v>
      </c>
      <c r="I113">
        <v>1.83950518843446</v>
      </c>
      <c r="J113" s="4">
        <v>0.25257973733583466</v>
      </c>
      <c r="K113">
        <f>Table2131[[#This Row],[VALUE_ORIGINAL]]-Table2131[[#This Row],[ESTIMATE_VALUE]]</f>
        <v>-6.7712984183153635E-2</v>
      </c>
      <c r="L113" s="12">
        <v>-0.11</v>
      </c>
      <c r="M113" s="12">
        <v>0.61</v>
      </c>
      <c r="N113">
        <f>Table2131[[#This Row],[DIFFENCE_ORIGINAL]]^2</f>
        <v>4.5850482269880147E-3</v>
      </c>
      <c r="O11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0.63362515190382596</v>
      </c>
      <c r="P113">
        <f>IF(OR(G113="NA", H113="NA"), "NA", IF(OR(B113="boot", B113="parametric", B113="independent", B113="cart"), Table2131[[#This Row],[conf.high]]-Table2131[[#This Row],[conf.low]], ""))</f>
        <v>0.68783574684562854</v>
      </c>
      <c r="Q113">
        <f>IF(OR(G113="NA", H113="NA"), "NA", IF(OR(B113="boot", B113="parametric", B113="independent", B113="cart"), Table2131[[#This Row],[conf.high.orig]]-Table2131[[#This Row],[conf.low.orig]], ""))</f>
        <v>0.72</v>
      </c>
      <c r="R113">
        <f>IF(OR(B113="boot", B113="independent", B113="parametric", B113="cart"), Table2131[[#This Row],[WIDTH_OVERLAP]]/Table2131[[#This Row],[WIDTH_NEW]], "NA")</f>
        <v>0.92118671472017999</v>
      </c>
      <c r="S113">
        <f>IF(OR(B113="boot", B113="independent", B113="parametric", B113="cart"), Table2131[[#This Row],[WIDTH_OVERLAP]]/Table2131[[#This Row],[WIDTH_ORIG]], "")</f>
        <v>0.88003493319975834</v>
      </c>
      <c r="T113">
        <f>IF(OR(B113="boot", B113="independent", B113="parametric", B113="cart"), (Table2131[[#This Row],[PERS_NEW]]+Table2131[[#This Row],[PERS_ORIG]]) / 2, "")</f>
        <v>0.90061082395996916</v>
      </c>
      <c r="U113">
        <f>0.5*(Table2131[[#This Row],[WIDTH_OVERLAP]]/Table2131[[#This Row],[WIDTH_ORIG]] +Table2131[[#This Row],[WIDTH_OVERLAP]]/Table2131[[#This Row],[WIDTH_NEW]])</f>
        <v>0.90061082395996916</v>
      </c>
      <c r="V113">
        <f>0.5*(Table2131[[#This Row],[WIDTH_OVERLAP]]/Table2131[[#This Row],[WIDTH_ORIG]] +Table2131[[#This Row],[WIDTH_OVERLAP]]/Table2131[[#This Row],[WIDTH_NEW]])</f>
        <v>0.90061082395996916</v>
      </c>
    </row>
    <row r="114" spans="1:22" hidden="1" x14ac:dyDescent="0.2">
      <c r="A114" t="s">
        <v>12</v>
      </c>
      <c r="B114" t="s">
        <v>113</v>
      </c>
      <c r="C114" s="3" t="s">
        <v>46</v>
      </c>
      <c r="D114" t="s">
        <v>47</v>
      </c>
      <c r="E114">
        <v>-2.0594336977852521</v>
      </c>
      <c r="F114" t="s">
        <v>47</v>
      </c>
      <c r="G114" s="1">
        <v>-4.987618371970453</v>
      </c>
      <c r="H114" s="1">
        <v>0.86875097639994914</v>
      </c>
      <c r="I114">
        <v>-1.3885589852217286</v>
      </c>
      <c r="J114" s="4">
        <v>-3.6369047619047734</v>
      </c>
      <c r="K114">
        <f>Table2131[[#This Row],[VALUE_ORIGINAL]]-Table2131[[#This Row],[ESTIMATE_VALUE]]</f>
        <v>-1.5774710641195213</v>
      </c>
      <c r="L114" s="11">
        <v>-7</v>
      </c>
      <c r="M114" s="11">
        <v>-0.28000000000000003</v>
      </c>
      <c r="N114">
        <f>Table2131[[#This Row],[DIFFENCE_ORIGINAL]]^2</f>
        <v>2.4884149581343751</v>
      </c>
      <c r="O11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4.7076183719704527</v>
      </c>
      <c r="P114">
        <f>IF(OR(G114="NA", H114="NA"), "NA", IF(OR(B114="boot", B114="parametric", B114="independent", B114="cart"), Table2131[[#This Row],[conf.high]]-Table2131[[#This Row],[conf.low]], ""))</f>
        <v>5.8563693483704018</v>
      </c>
      <c r="Q114">
        <f>IF(OR(G114="NA", H114="NA"), "NA", IF(OR(B114="boot", B114="parametric", B114="independent", B114="cart"), Table2131[[#This Row],[conf.high.orig]]-Table2131[[#This Row],[conf.low.orig]], ""))</f>
        <v>6.72</v>
      </c>
      <c r="R114">
        <f>IF(OR(B114="boot", B114="independent", B114="parametric", B114="cart"), Table2131[[#This Row],[WIDTH_OVERLAP]]/Table2131[[#This Row],[WIDTH_NEW]], "NA")</f>
        <v>0.80384587991882694</v>
      </c>
      <c r="S114">
        <f>IF(OR(B114="boot", B114="independent", B114="parametric", B114="cart"), Table2131[[#This Row],[WIDTH_OVERLAP]]/Table2131[[#This Row],[WIDTH_ORIG]], "")</f>
        <v>0.70053844820988886</v>
      </c>
      <c r="T114">
        <f>IF(OR(B114="boot", B114="independent", B114="parametric", B114="cart"), (Table2131[[#This Row],[PERS_NEW]]+Table2131[[#This Row],[PERS_ORIG]]) / 2, "")</f>
        <v>0.75219216406435785</v>
      </c>
      <c r="U114">
        <f>0.5*(Table2131[[#This Row],[WIDTH_OVERLAP]]/Table2131[[#This Row],[WIDTH_ORIG]] +Table2131[[#This Row],[WIDTH_OVERLAP]]/Table2131[[#This Row],[WIDTH_NEW]])</f>
        <v>0.75219216406435785</v>
      </c>
      <c r="V114">
        <f>0.5*(Table2131[[#This Row],[WIDTH_OVERLAP]]/Table2131[[#This Row],[WIDTH_ORIG]] +Table2131[[#This Row],[WIDTH_OVERLAP]]/Table2131[[#This Row],[WIDTH_NEW]])</f>
        <v>0.75219216406435785</v>
      </c>
    </row>
    <row r="115" spans="1:22" hidden="1" x14ac:dyDescent="0.2">
      <c r="A115" t="s">
        <v>12</v>
      </c>
      <c r="B115" t="s">
        <v>113</v>
      </c>
      <c r="C115" s="3" t="s">
        <v>48</v>
      </c>
      <c r="D115" t="s">
        <v>47</v>
      </c>
      <c r="E115">
        <v>-2.449677600224291</v>
      </c>
      <c r="F115" t="s">
        <v>47</v>
      </c>
      <c r="G115" s="1">
        <v>-5.5357140046201883</v>
      </c>
      <c r="H115" s="1">
        <v>0.63635880417160573</v>
      </c>
      <c r="I115">
        <v>-1.5675725536273635</v>
      </c>
      <c r="J115" s="4">
        <v>-2.9445812807881708</v>
      </c>
      <c r="K115">
        <f>Table2131[[#This Row],[VALUE_ORIGINAL]]-Table2131[[#This Row],[ESTIMATE_VALUE]]</f>
        <v>-0.49490368056387979</v>
      </c>
      <c r="L115" s="12">
        <v>-6.44</v>
      </c>
      <c r="M115" s="12">
        <v>0.55000000000000004</v>
      </c>
      <c r="N115">
        <f>Table2131[[#This Row],[DIFFENCE_ORIGINAL]]^2</f>
        <v>0.24492965303567477</v>
      </c>
      <c r="O11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6.0857140046201881</v>
      </c>
      <c r="P115">
        <f>IF(OR(G115="NA", H115="NA"), "NA", IF(OR(B115="boot", B115="parametric", B115="independent", B115="cart"), Table2131[[#This Row],[conf.high]]-Table2131[[#This Row],[conf.low]], ""))</f>
        <v>6.1720728087917944</v>
      </c>
      <c r="Q115">
        <f>IF(OR(G115="NA", H115="NA"), "NA", IF(OR(B115="boot", B115="parametric", B115="independent", B115="cart"), Table2131[[#This Row],[conf.high.orig]]-Table2131[[#This Row],[conf.low.orig]], ""))</f>
        <v>6.99</v>
      </c>
      <c r="R115">
        <f>IF(OR(B115="boot", B115="independent", B115="parametric", B115="cart"), Table2131[[#This Row],[WIDTH_OVERLAP]]/Table2131[[#This Row],[WIDTH_NEW]], "NA")</f>
        <v>0.98600813586505454</v>
      </c>
      <c r="S115">
        <f>IF(OR(B115="boot", B115="independent", B115="parametric", B115="cart"), Table2131[[#This Row],[WIDTH_OVERLAP]]/Table2131[[#This Row],[WIDTH_ORIG]], "")</f>
        <v>0.87063147419459053</v>
      </c>
      <c r="T115">
        <f>IF(OR(B115="boot", B115="independent", B115="parametric", B115="cart"), (Table2131[[#This Row],[PERS_NEW]]+Table2131[[#This Row],[PERS_ORIG]]) / 2, "")</f>
        <v>0.92831980502982248</v>
      </c>
      <c r="U115">
        <f>0.5*(Table2131[[#This Row],[WIDTH_OVERLAP]]/Table2131[[#This Row],[WIDTH_ORIG]] +Table2131[[#This Row],[WIDTH_OVERLAP]]/Table2131[[#This Row],[WIDTH_NEW]])</f>
        <v>0.92831980502982248</v>
      </c>
      <c r="V115">
        <f>0.5*(Table2131[[#This Row],[WIDTH_OVERLAP]]/Table2131[[#This Row],[WIDTH_ORIG]] +Table2131[[#This Row],[WIDTH_OVERLAP]]/Table2131[[#This Row],[WIDTH_NEW]])</f>
        <v>0.92831980502982248</v>
      </c>
    </row>
    <row r="116" spans="1:22" hidden="1" x14ac:dyDescent="0.2">
      <c r="A116" t="s">
        <v>12</v>
      </c>
      <c r="B116" t="s">
        <v>113</v>
      </c>
      <c r="C116" s="3" t="s">
        <v>49</v>
      </c>
      <c r="D116" t="s">
        <v>47</v>
      </c>
      <c r="E116">
        <v>-3.7715166806840585</v>
      </c>
      <c r="F116" t="s">
        <v>47</v>
      </c>
      <c r="G116" s="1">
        <v>-7.2100794406462683</v>
      </c>
      <c r="H116" s="1">
        <v>-0.33295392072184854</v>
      </c>
      <c r="I116">
        <v>-2.166310670087126</v>
      </c>
      <c r="J116" s="4">
        <v>-5.250821018062382</v>
      </c>
      <c r="K116">
        <f>Table2131[[#This Row],[VALUE_ORIGINAL]]-Table2131[[#This Row],[ESTIMATE_VALUE]]</f>
        <v>-1.4793043373783235</v>
      </c>
      <c r="L116" s="11">
        <v>-9.6300000000000008</v>
      </c>
      <c r="M116" s="11">
        <v>-0.87</v>
      </c>
      <c r="N116">
        <f>Table2131[[#This Row],[DIFFENCE_ORIGINAL]]^2</f>
        <v>2.1883413225863206</v>
      </c>
      <c r="O11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6.3400794406462682</v>
      </c>
      <c r="P116">
        <f>IF(OR(G116="NA", H116="NA"), "NA", IF(OR(B116="boot", B116="parametric", B116="independent", B116="cart"), Table2131[[#This Row],[conf.high]]-Table2131[[#This Row],[conf.low]], ""))</f>
        <v>6.8771255199244195</v>
      </c>
      <c r="Q116">
        <f>IF(OR(G116="NA", H116="NA"), "NA", IF(OR(B116="boot", B116="parametric", B116="independent", B116="cart"), Table2131[[#This Row],[conf.high.orig]]-Table2131[[#This Row],[conf.low.orig]], ""))</f>
        <v>8.7600000000000016</v>
      </c>
      <c r="R116">
        <f>IF(OR(B116="boot", B116="independent", B116="parametric", B116="cart"), Table2131[[#This Row],[WIDTH_OVERLAP]]/Table2131[[#This Row],[WIDTH_NEW]], "NA")</f>
        <v>0.92190834997525917</v>
      </c>
      <c r="S116">
        <f>IF(OR(B116="boot", B116="independent", B116="parametric", B116="cart"), Table2131[[#This Row],[WIDTH_OVERLAP]]/Table2131[[#This Row],[WIDTH_ORIG]], "")</f>
        <v>0.72375336080436836</v>
      </c>
      <c r="T116">
        <f>IF(OR(B116="boot", B116="independent", B116="parametric", B116="cart"), (Table2131[[#This Row],[PERS_NEW]]+Table2131[[#This Row],[PERS_ORIG]]) / 2, "")</f>
        <v>0.82283085538981382</v>
      </c>
      <c r="U116">
        <f>0.5*(Table2131[[#This Row],[WIDTH_OVERLAP]]/Table2131[[#This Row],[WIDTH_ORIG]] +Table2131[[#This Row],[WIDTH_OVERLAP]]/Table2131[[#This Row],[WIDTH_NEW]])</f>
        <v>0.82283085538981382</v>
      </c>
      <c r="V116">
        <f>0.5*(Table2131[[#This Row],[WIDTH_OVERLAP]]/Table2131[[#This Row],[WIDTH_ORIG]] +Table2131[[#This Row],[WIDTH_OVERLAP]]/Table2131[[#This Row],[WIDTH_NEW]])</f>
        <v>0.82283085538981382</v>
      </c>
    </row>
    <row r="117" spans="1:22" s="2" customFormat="1" x14ac:dyDescent="0.2">
      <c r="A117" s="5" t="s">
        <v>156</v>
      </c>
      <c r="B117" t="s">
        <v>92</v>
      </c>
      <c r="C117" t="s">
        <v>135</v>
      </c>
      <c r="D117" t="s">
        <v>136</v>
      </c>
      <c r="E117">
        <v>-11.735886236022861</v>
      </c>
      <c r="F117">
        <v>1.3439743201097201</v>
      </c>
      <c r="G117">
        <v>-14.3700274995846</v>
      </c>
      <c r="H117">
        <v>-9.1017449724610895</v>
      </c>
      <c r="I117">
        <v>-8.7322250584852696</v>
      </c>
      <c r="J117">
        <v>-2.018184861230063</v>
      </c>
      <c r="K117">
        <f>Table2131[[#This Row],[VALUE_ORIGINAL]]-Table2131[[#This Row],[ESTIMATE_VALUE]]</f>
        <v>9.7177013747927976</v>
      </c>
      <c r="L117">
        <v>-2.8395836184580898</v>
      </c>
      <c r="M117">
        <v>-1.19678610400203</v>
      </c>
      <c r="N117">
        <f>Table2131[[#This Row],[DIFFENCE_ORIGINAL]]^2</f>
        <v>94.433720009649832</v>
      </c>
      <c r="O11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-6.2621613540030001</v>
      </c>
      <c r="P117">
        <f>IF(OR(G117="NA", H117="NA"), "NA", IF(OR(B117="boot", B117="parametric", B117="independent", B117="cart"), Table2131[[#This Row],[conf.high]]-Table2131[[#This Row],[conf.low]], ""))</f>
        <v>5.2682825271235103</v>
      </c>
      <c r="Q117">
        <f>IF(OR(G117="NA", H117="NA"), "NA", IF(OR(B117="boot", B117="parametric", B117="independent", B117="cart"), Table2131[[#This Row],[conf.high.orig]]-Table2131[[#This Row],[conf.low.orig]], ""))</f>
        <v>1.6427975144560598</v>
      </c>
      <c r="R117">
        <f>IF(OR(B117="boot", B117="independent", B117="parametric", B117="cart"), Table2131[[#This Row],[WIDTH_OVERLAP]]/Table2131[[#This Row],[WIDTH_NEW]], "NA")</f>
        <v>-1.1886532891435777</v>
      </c>
      <c r="S117">
        <f>IF(OR(B117="boot", B117="independent", B117="parametric", B117="cart"), Table2131[[#This Row],[WIDTH_OVERLAP]]/Table2131[[#This Row],[WIDTH_ORIG]], "")</f>
        <v>-3.8118887439858584</v>
      </c>
      <c r="T117">
        <f>IF(OR(B117="boot", B117="independent", B117="parametric", B117="cart"), (Table2131[[#This Row],[PERS_NEW]]+Table2131[[#This Row],[PERS_ORIG]]) / 2, "")</f>
        <v>-2.5002710165647182</v>
      </c>
      <c r="U117">
        <f>0.5*(Table2131[[#This Row],[WIDTH_OVERLAP]]/Table2131[[#This Row],[WIDTH_ORIG]] +Table2131[[#This Row],[WIDTH_OVERLAP]]/Table2131[[#This Row],[WIDTH_NEW]])</f>
        <v>-2.5002710165647182</v>
      </c>
      <c r="V117">
        <f>0.5*(Table2131[[#This Row],[WIDTH_OVERLAP]]/Table2131[[#This Row],[WIDTH_ORIG]] +Table2131[[#This Row],[WIDTH_OVERLAP]]/Table2131[[#This Row],[WIDTH_NEW]])</f>
        <v>-2.5002710165647182</v>
      </c>
    </row>
    <row r="118" spans="1:22" x14ac:dyDescent="0.2">
      <c r="A118" s="5" t="s">
        <v>156</v>
      </c>
      <c r="B118" t="s">
        <v>92</v>
      </c>
      <c r="C118" t="s">
        <v>146</v>
      </c>
      <c r="D118" t="s">
        <v>136</v>
      </c>
      <c r="E118">
        <v>-9.1635270000692923</v>
      </c>
      <c r="F118">
        <v>1.7895683473355399</v>
      </c>
      <c r="G118">
        <v>-12.6710165087198</v>
      </c>
      <c r="H118">
        <v>-5.6560374914187497</v>
      </c>
      <c r="I118">
        <v>-5.1205236244330496</v>
      </c>
      <c r="J118">
        <v>-2.0153819352142799</v>
      </c>
      <c r="K118">
        <f>Table2131[[#This Row],[VALUE_ORIGINAL]]-Table2131[[#This Row],[ESTIMATE_VALUE]]</f>
        <v>7.1481450648550124</v>
      </c>
      <c r="L118">
        <v>-2.8321352925849599</v>
      </c>
      <c r="M118">
        <v>-1.1986285778435899</v>
      </c>
      <c r="N118">
        <f>Table2131[[#This Row],[DIFFENCE_ORIGINAL]]^2</f>
        <v>51.095977868211072</v>
      </c>
      <c r="O11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-2.8239021988337898</v>
      </c>
      <c r="P118">
        <f>IF(OR(G118="NA", H118="NA"), "NA", IF(OR(B118="boot", B118="parametric", B118="independent", B118="cart"), Table2131[[#This Row],[conf.high]]-Table2131[[#This Row],[conf.low]], ""))</f>
        <v>7.0149790173010507</v>
      </c>
      <c r="Q118">
        <f>IF(OR(G118="NA", H118="NA"), "NA", IF(OR(B118="boot", B118="parametric", B118="independent", B118="cart"), Table2131[[#This Row],[conf.high.orig]]-Table2131[[#This Row],[conf.low.orig]], ""))</f>
        <v>1.63350671474137</v>
      </c>
      <c r="R118">
        <f>IF(OR(B118="boot", B118="independent", B118="parametric", B118="cart"), Table2131[[#This Row],[WIDTH_OVERLAP]]/Table2131[[#This Row],[WIDTH_NEW]], "NA")</f>
        <v>-0.40255319251407545</v>
      </c>
      <c r="S118">
        <f>IF(OR(B118="boot", B118="independent", B118="parametric", B118="cart"), Table2131[[#This Row],[WIDTH_OVERLAP]]/Table2131[[#This Row],[WIDTH_ORIG]], "")</f>
        <v>-1.7287362049692541</v>
      </c>
      <c r="T118">
        <f>IF(OR(B118="boot", B118="independent", B118="parametric", B118="cart"), (Table2131[[#This Row],[PERS_NEW]]+Table2131[[#This Row],[PERS_ORIG]]) / 2, "")</f>
        <v>-1.0656446987416648</v>
      </c>
      <c r="U118">
        <f>0.5*(Table2131[[#This Row],[WIDTH_OVERLAP]]/Table2131[[#This Row],[WIDTH_ORIG]] +Table2131[[#This Row],[WIDTH_OVERLAP]]/Table2131[[#This Row],[WIDTH_NEW]])</f>
        <v>-1.0656446987416648</v>
      </c>
      <c r="V118">
        <f>0.5*(Table2131[[#This Row],[WIDTH_OVERLAP]]/Table2131[[#This Row],[WIDTH_ORIG]] +Table2131[[#This Row],[WIDTH_OVERLAP]]/Table2131[[#This Row],[WIDTH_NEW]])</f>
        <v>-1.0656446987416648</v>
      </c>
    </row>
    <row r="119" spans="1:22" x14ac:dyDescent="0.2">
      <c r="A119" s="5" t="s">
        <v>156</v>
      </c>
      <c r="B119" t="s">
        <v>92</v>
      </c>
      <c r="C119" t="s">
        <v>146</v>
      </c>
      <c r="D119" t="s">
        <v>148</v>
      </c>
      <c r="E119">
        <v>-9.0731046332865279</v>
      </c>
      <c r="F119">
        <v>3.0750860266921398</v>
      </c>
      <c r="G119">
        <v>-15.100162494965501</v>
      </c>
      <c r="H119">
        <v>-3.0460467716075401</v>
      </c>
      <c r="I119">
        <v>-2.9505205885398902</v>
      </c>
      <c r="J119">
        <v>0.17484131974725881</v>
      </c>
      <c r="K119">
        <f>Table2131[[#This Row],[VALUE_ORIGINAL]]-Table2131[[#This Row],[ESTIMATE_VALUE]]</f>
        <v>9.2479459530337866</v>
      </c>
      <c r="L119">
        <v>-0.65563203503860901</v>
      </c>
      <c r="M119">
        <v>1.0053146745331201</v>
      </c>
      <c r="N119">
        <f>Table2131[[#This Row],[DIFFENCE_ORIGINAL]]^2</f>
        <v>85.524504350233997</v>
      </c>
      <c r="O11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-2.390414736568931</v>
      </c>
      <c r="P119">
        <f>IF(OR(G119="NA", H119="NA"), "NA", IF(OR(B119="boot", B119="parametric", B119="independent", B119="cart"), Table2131[[#This Row],[conf.high]]-Table2131[[#This Row],[conf.low]], ""))</f>
        <v>12.05411572335796</v>
      </c>
      <c r="Q119">
        <f>IF(OR(G119="NA", H119="NA"), "NA", IF(OR(B119="boot", B119="parametric", B119="independent", B119="cart"), Table2131[[#This Row],[conf.high.orig]]-Table2131[[#This Row],[conf.low.orig]], ""))</f>
        <v>1.660946709571729</v>
      </c>
      <c r="R119">
        <f>IF(OR(B119="boot", B119="independent", B119="parametric", B119="cart"), Table2131[[#This Row],[WIDTH_OVERLAP]]/Table2131[[#This Row],[WIDTH_NEW]], "NA")</f>
        <v>-0.19830693444703584</v>
      </c>
      <c r="S119">
        <f>IF(OR(B119="boot", B119="independent", B119="parametric", B119="cart"), Table2131[[#This Row],[WIDTH_OVERLAP]]/Table2131[[#This Row],[WIDTH_ORIG]], "")</f>
        <v>-1.4391880984461527</v>
      </c>
      <c r="T119">
        <f>IF(OR(B119="boot", B119="independent", B119="parametric", B119="cart"), (Table2131[[#This Row],[PERS_NEW]]+Table2131[[#This Row],[PERS_ORIG]]) / 2, "")</f>
        <v>-0.81874751644659427</v>
      </c>
      <c r="U119">
        <f>0.5*(Table2131[[#This Row],[WIDTH_OVERLAP]]/Table2131[[#This Row],[WIDTH_ORIG]] +Table2131[[#This Row],[WIDTH_OVERLAP]]/Table2131[[#This Row],[WIDTH_NEW]])</f>
        <v>-0.81874751644659427</v>
      </c>
      <c r="V119">
        <f>0.5*(Table2131[[#This Row],[WIDTH_OVERLAP]]/Table2131[[#This Row],[WIDTH_ORIG]] +Table2131[[#This Row],[WIDTH_OVERLAP]]/Table2131[[#This Row],[WIDTH_NEW]])</f>
        <v>-0.81874751644659427</v>
      </c>
    </row>
    <row r="120" spans="1:22" x14ac:dyDescent="0.2">
      <c r="A120" s="2" t="s">
        <v>157</v>
      </c>
      <c r="B120" t="s">
        <v>71</v>
      </c>
      <c r="C120" s="3" t="s">
        <v>146</v>
      </c>
      <c r="D120" t="s">
        <v>136</v>
      </c>
      <c r="E120">
        <v>0.27294653597553864</v>
      </c>
      <c r="F120">
        <v>0.49759186605607297</v>
      </c>
      <c r="G120">
        <v>-0.70231560049444197</v>
      </c>
      <c r="H120">
        <v>1.2482086724455199</v>
      </c>
      <c r="I120">
        <v>0.54853496328008799</v>
      </c>
      <c r="J120" s="4">
        <v>-2.4540131232701703</v>
      </c>
      <c r="K120">
        <f>Table2131[[#This Row],[VALUE_ORIGINAL]]-Table2131[[#This Row],[ESTIMATE_VALUE]]</f>
        <v>-2.726959659245709</v>
      </c>
      <c r="L120">
        <v>-3.3905546414736301</v>
      </c>
      <c r="M120">
        <v>-1.5174716050667001</v>
      </c>
      <c r="N120">
        <f>Table2131[[#This Row],[DIFFENCE_ORIGINAL]]^2</f>
        <v>7.4363089831534737</v>
      </c>
      <c r="O12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-0.81515600457225812</v>
      </c>
      <c r="P120">
        <f>IF(OR(G120="NA", H120="NA"), "NA", IF(OR(B120="boot", B120="parametric", B120="independent", B120="cart"), Table2131[[#This Row],[conf.high]]-Table2131[[#This Row],[conf.low]], ""))</f>
        <v>1.9505242729399619</v>
      </c>
      <c r="Q120">
        <f>IF(OR(G120="NA", H120="NA"), "NA", IF(OR(B120="boot", B120="parametric", B120="independent", B120="cart"), Table2131[[#This Row],[conf.high.orig]]-Table2131[[#This Row],[conf.low.orig]], ""))</f>
        <v>1.87308303640693</v>
      </c>
      <c r="R120">
        <f>IF(OR(B120="boot", B120="independent", B120="parametric", B120="cart"), Table2131[[#This Row],[WIDTH_OVERLAP]]/Table2131[[#This Row],[WIDTH_NEW]], "NA")</f>
        <v>-0.41791636017100159</v>
      </c>
      <c r="S120">
        <f>IF(OR(B120="boot", B120="independent", B120="parametric", B120="cart"), Table2131[[#This Row],[WIDTH_OVERLAP]]/Table2131[[#This Row],[WIDTH_ORIG]], "")</f>
        <v>-0.43519480382244213</v>
      </c>
      <c r="T120">
        <f>IF(OR(B120="boot", B120="independent", B120="parametric", B120="cart"), (Table2131[[#This Row],[PERS_NEW]]+Table2131[[#This Row],[PERS_ORIG]]) / 2, "")</f>
        <v>-0.42655558199672183</v>
      </c>
      <c r="U120">
        <f>0.5*(Table2131[[#This Row],[WIDTH_OVERLAP]]/Table2131[[#This Row],[WIDTH_ORIG]] +Table2131[[#This Row],[WIDTH_OVERLAP]]/Table2131[[#This Row],[WIDTH_NEW]])</f>
        <v>-0.42655558199672183</v>
      </c>
      <c r="V120">
        <f>0.5*(Table2131[[#This Row],[WIDTH_OVERLAP]]/Table2131[[#This Row],[WIDTH_ORIG]] +Table2131[[#This Row],[WIDTH_OVERLAP]]/Table2131[[#This Row],[WIDTH_NEW]])</f>
        <v>-0.42655558199672183</v>
      </c>
    </row>
    <row r="121" spans="1:22" x14ac:dyDescent="0.2">
      <c r="A121" s="2" t="s">
        <v>157</v>
      </c>
      <c r="B121" t="s">
        <v>71</v>
      </c>
      <c r="C121" s="3" t="s">
        <v>135</v>
      </c>
      <c r="D121" t="s">
        <v>136</v>
      </c>
      <c r="E121">
        <v>0.26411686064083673</v>
      </c>
      <c r="F121">
        <v>0.50869826366952298</v>
      </c>
      <c r="G121">
        <v>-0.73291341514948805</v>
      </c>
      <c r="H121">
        <v>1.2611471364311599</v>
      </c>
      <c r="I121">
        <v>0.51920141959128197</v>
      </c>
      <c r="J121" s="4">
        <v>-2.4597554013203977</v>
      </c>
      <c r="K121">
        <f>Table2131[[#This Row],[VALUE_ORIGINAL]]-Table2131[[#This Row],[ESTIMATE_VALUE]]</f>
        <v>-2.7238722619612346</v>
      </c>
      <c r="L121">
        <v>-3.4053100012552702</v>
      </c>
      <c r="M121">
        <v>-1.5142008013855199</v>
      </c>
      <c r="N121">
        <f>Table2131[[#This Row],[DIFFENCE_ORIGINAL]]^2</f>
        <v>7.4194800994818122</v>
      </c>
      <c r="O12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-0.78128738623603189</v>
      </c>
      <c r="P121">
        <f>IF(OR(G121="NA", H121="NA"), "NA", IF(OR(B121="boot", B121="parametric", B121="independent", B121="cart"), Table2131[[#This Row],[conf.high]]-Table2131[[#This Row],[conf.low]], ""))</f>
        <v>1.994060551580648</v>
      </c>
      <c r="Q121">
        <f>IF(OR(G121="NA", H121="NA"), "NA", IF(OR(B121="boot", B121="parametric", B121="independent", B121="cart"), Table2131[[#This Row],[conf.high.orig]]-Table2131[[#This Row],[conf.low.orig]], ""))</f>
        <v>1.8911091998697502</v>
      </c>
      <c r="R121">
        <f>IF(OR(B121="boot", B121="independent", B121="parametric", B121="cart"), Table2131[[#This Row],[WIDTH_OVERLAP]]/Table2131[[#This Row],[WIDTH_NEW]], "NA")</f>
        <v>-0.39180725260159355</v>
      </c>
      <c r="S121">
        <f>IF(OR(B121="boot", B121="independent", B121="parametric", B121="cart"), Table2131[[#This Row],[WIDTH_OVERLAP]]/Table2131[[#This Row],[WIDTH_ORIG]], "")</f>
        <v>-0.41313710825892175</v>
      </c>
      <c r="T121">
        <f>IF(OR(B121="boot", B121="independent", B121="parametric", B121="cart"), (Table2131[[#This Row],[PERS_NEW]]+Table2131[[#This Row],[PERS_ORIG]]) / 2, "")</f>
        <v>-0.40247218043025768</v>
      </c>
      <c r="U121">
        <f>0.5*(Table2131[[#This Row],[WIDTH_OVERLAP]]/Table2131[[#This Row],[WIDTH_ORIG]] +Table2131[[#This Row],[WIDTH_OVERLAP]]/Table2131[[#This Row],[WIDTH_NEW]])</f>
        <v>-0.40247218043025768</v>
      </c>
      <c r="V121">
        <f>0.5*(Table2131[[#This Row],[WIDTH_OVERLAP]]/Table2131[[#This Row],[WIDTH_ORIG]] +Table2131[[#This Row],[WIDTH_OVERLAP]]/Table2131[[#This Row],[WIDTH_NEW]])</f>
        <v>-0.40247218043025768</v>
      </c>
    </row>
    <row r="122" spans="1:22" x14ac:dyDescent="0.2">
      <c r="A122" s="2" t="s">
        <v>157</v>
      </c>
      <c r="B122" t="s">
        <v>71</v>
      </c>
      <c r="C122" s="3" t="s">
        <v>146</v>
      </c>
      <c r="D122" t="s">
        <v>148</v>
      </c>
      <c r="E122">
        <v>-1.4879727021844218</v>
      </c>
      <c r="F122">
        <v>0.77306819935724602</v>
      </c>
      <c r="G122">
        <v>-3.0031585305178501</v>
      </c>
      <c r="H122">
        <v>2.72131261490118E-2</v>
      </c>
      <c r="I122">
        <v>-1.92476252861205</v>
      </c>
      <c r="J122" s="4">
        <v>0.63915209687677155</v>
      </c>
      <c r="K122">
        <f>Table2131[[#This Row],[VALUE_ORIGINAL]]-Table2131[[#This Row],[ESTIMATE_VALUE]]</f>
        <v>2.1271247990611934</v>
      </c>
      <c r="L122">
        <v>-4.5007548660191903E-2</v>
      </c>
      <c r="M122">
        <v>1.32331174241373</v>
      </c>
      <c r="N122">
        <f>Table2131[[#This Row],[DIFFENCE_ORIGINAL]]^2</f>
        <v>4.5246599107811223</v>
      </c>
      <c r="O12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7.2220674809203703E-2</v>
      </c>
      <c r="P122">
        <f>IF(OR(G122="NA", H122="NA"), "NA", IF(OR(B122="boot", B122="parametric", B122="independent", B122="cart"), Table2131[[#This Row],[conf.high]]-Table2131[[#This Row],[conf.low]], ""))</f>
        <v>3.0303716566668619</v>
      </c>
      <c r="Q122">
        <f>IF(OR(G122="NA", H122="NA"), "NA", IF(OR(B122="boot", B122="parametric", B122="independent", B122="cart"), Table2131[[#This Row],[conf.high.orig]]-Table2131[[#This Row],[conf.low.orig]], ""))</f>
        <v>1.3683192910739219</v>
      </c>
      <c r="R122">
        <f>IF(OR(B122="boot", B122="independent", B122="parametric", B122="cart"), Table2131[[#This Row],[WIDTH_OVERLAP]]/Table2131[[#This Row],[WIDTH_NEW]], "NA")</f>
        <v>2.3832282964473074E-2</v>
      </c>
      <c r="S122">
        <f>IF(OR(B122="boot", B122="independent", B122="parametric", B122="cart"), Table2131[[#This Row],[WIDTH_OVERLAP]]/Table2131[[#This Row],[WIDTH_ORIG]], "")</f>
        <v>5.2780571961768871E-2</v>
      </c>
      <c r="T122">
        <f>IF(OR(B122="boot", B122="independent", B122="parametric", B122="cart"), (Table2131[[#This Row],[PERS_NEW]]+Table2131[[#This Row],[PERS_ORIG]]) / 2, "")</f>
        <v>3.8306427463120976E-2</v>
      </c>
      <c r="U122">
        <f>0.5*(Table2131[[#This Row],[WIDTH_OVERLAP]]/Table2131[[#This Row],[WIDTH_ORIG]] +Table2131[[#This Row],[WIDTH_OVERLAP]]/Table2131[[#This Row],[WIDTH_NEW]])</f>
        <v>3.8306427463120976E-2</v>
      </c>
      <c r="V122">
        <f>0.5*(Table2131[[#This Row],[WIDTH_OVERLAP]]/Table2131[[#This Row],[WIDTH_ORIG]] +Table2131[[#This Row],[WIDTH_OVERLAP]]/Table2131[[#This Row],[WIDTH_NEW]])</f>
        <v>3.8306427463120976E-2</v>
      </c>
    </row>
    <row r="123" spans="1:22" x14ac:dyDescent="0.2">
      <c r="A123" s="2" t="s">
        <v>157</v>
      </c>
      <c r="B123" t="s">
        <v>92</v>
      </c>
      <c r="C123" s="3" t="s">
        <v>146</v>
      </c>
      <c r="D123" t="s">
        <v>136</v>
      </c>
      <c r="E123">
        <v>-4.3154643083453834</v>
      </c>
      <c r="F123">
        <v>0.52681355200177404</v>
      </c>
      <c r="G123">
        <v>-5.3479998968364804</v>
      </c>
      <c r="H123">
        <v>-3.2829287198542798</v>
      </c>
      <c r="I123">
        <v>-8.1916349568980795</v>
      </c>
      <c r="J123" s="4">
        <v>-2.4540131232701703</v>
      </c>
      <c r="K123">
        <f>Table2131[[#This Row],[VALUE_ORIGINAL]]-Table2131[[#This Row],[ESTIMATE_VALUE]]</f>
        <v>1.8614511850752131</v>
      </c>
      <c r="L123">
        <v>-3.3905546414736301</v>
      </c>
      <c r="M123">
        <v>-1.5174716050667001</v>
      </c>
      <c r="N123">
        <f>Table2131[[#This Row],[DIFFENCE_ORIGINAL]]^2</f>
        <v>3.4650005144179152</v>
      </c>
      <c r="O12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0.10762592161935025</v>
      </c>
      <c r="P123">
        <f>IF(OR(G123="NA", H123="NA"), "NA", IF(OR(B123="boot", B123="parametric", B123="independent", B123="cart"), Table2131[[#This Row],[conf.high]]-Table2131[[#This Row],[conf.low]], ""))</f>
        <v>2.0650711769822006</v>
      </c>
      <c r="Q123">
        <f>IF(OR(G123="NA", H123="NA"), "NA", IF(OR(B123="boot", B123="parametric", B123="independent", B123="cart"), Table2131[[#This Row],[conf.high.orig]]-Table2131[[#This Row],[conf.low.orig]], ""))</f>
        <v>1.87308303640693</v>
      </c>
      <c r="R123">
        <f>IF(OR(B123="boot", B123="independent", B123="parametric", B123="cart"), Table2131[[#This Row],[WIDTH_OVERLAP]]/Table2131[[#This Row],[WIDTH_NEW]], "NA")</f>
        <v>5.2117293979488784E-2</v>
      </c>
      <c r="S123">
        <f>IF(OR(B123="boot", B123="independent", B123="parametric", B123="cart"), Table2131[[#This Row],[WIDTH_OVERLAP]]/Table2131[[#This Row],[WIDTH_ORIG]], "")</f>
        <v>5.7459236738273661E-2</v>
      </c>
      <c r="T123">
        <f>IF(OR(B123="boot", B123="independent", B123="parametric", B123="cart"), (Table2131[[#This Row],[PERS_NEW]]+Table2131[[#This Row],[PERS_ORIG]]) / 2, "")</f>
        <v>5.4788265358881219E-2</v>
      </c>
      <c r="U123">
        <f>0.5*(Table2131[[#This Row],[WIDTH_OVERLAP]]/Table2131[[#This Row],[WIDTH_ORIG]] +Table2131[[#This Row],[WIDTH_OVERLAP]]/Table2131[[#This Row],[WIDTH_NEW]])</f>
        <v>5.4788265358881219E-2</v>
      </c>
      <c r="V123">
        <f>0.5*(Table2131[[#This Row],[WIDTH_OVERLAP]]/Table2131[[#This Row],[WIDTH_ORIG]] +Table2131[[#This Row],[WIDTH_OVERLAP]]/Table2131[[#This Row],[WIDTH_NEW]])</f>
        <v>5.4788265358881219E-2</v>
      </c>
    </row>
    <row r="124" spans="1:22" x14ac:dyDescent="0.2">
      <c r="A124" s="5" t="s">
        <v>156</v>
      </c>
      <c r="B124" t="s">
        <v>71</v>
      </c>
      <c r="C124" t="s">
        <v>146</v>
      </c>
      <c r="D124" t="s">
        <v>136</v>
      </c>
      <c r="E124">
        <v>-0.14622322308669058</v>
      </c>
      <c r="F124">
        <v>0.60816407558556795</v>
      </c>
      <c r="G124">
        <v>-1.33820290792549</v>
      </c>
      <c r="H124">
        <v>1.04575646175211</v>
      </c>
      <c r="I124">
        <v>-0.24043383842740099</v>
      </c>
      <c r="J124">
        <v>-2.0153819352142799</v>
      </c>
      <c r="K124">
        <f>Table2131[[#This Row],[VALUE_ORIGINAL]]-Table2131[[#This Row],[ESTIMATE_VALUE]]</f>
        <v>-1.8691587121275892</v>
      </c>
      <c r="L124">
        <v>-2.8321352925849599</v>
      </c>
      <c r="M124">
        <v>-1.1986285778435899</v>
      </c>
      <c r="N124">
        <f>Table2131[[#This Row],[DIFFENCE_ORIGINAL]]^2</f>
        <v>3.4937542911224679</v>
      </c>
      <c r="O12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0.13957433008190012</v>
      </c>
      <c r="P124">
        <f>IF(OR(G124="NA", H124="NA"), "NA", IF(OR(B124="boot", B124="parametric", B124="independent", B124="cart"), Table2131[[#This Row],[conf.high]]-Table2131[[#This Row],[conf.low]], ""))</f>
        <v>2.3839593696776</v>
      </c>
      <c r="Q124">
        <f>IF(OR(G124="NA", H124="NA"), "NA", IF(OR(B124="boot", B124="parametric", B124="independent", B124="cart"), Table2131[[#This Row],[conf.high.orig]]-Table2131[[#This Row],[conf.low.orig]], ""))</f>
        <v>1.63350671474137</v>
      </c>
      <c r="R124">
        <f>IF(OR(B124="boot", B124="independent", B124="parametric", B124="cart"), Table2131[[#This Row],[WIDTH_OVERLAP]]/Table2131[[#This Row],[WIDTH_NEW]], "NA")</f>
        <v>5.8547277213359457E-2</v>
      </c>
      <c r="S124">
        <f>IF(OR(B124="boot", B124="independent", B124="parametric", B124="cart"), Table2131[[#This Row],[WIDTH_OVERLAP]]/Table2131[[#This Row],[WIDTH_ORIG]], "")</f>
        <v>8.5444601373431545E-2</v>
      </c>
      <c r="T124">
        <f>IF(OR(B124="boot", B124="independent", B124="parametric", B124="cart"), (Table2131[[#This Row],[PERS_NEW]]+Table2131[[#This Row],[PERS_ORIG]]) / 2, "")</f>
        <v>7.1995939293395497E-2</v>
      </c>
      <c r="U124">
        <f>0.5*(Table2131[[#This Row],[WIDTH_OVERLAP]]/Table2131[[#This Row],[WIDTH_ORIG]] +Table2131[[#This Row],[WIDTH_OVERLAP]]/Table2131[[#This Row],[WIDTH_NEW]])</f>
        <v>7.1995939293395497E-2</v>
      </c>
      <c r="V124">
        <f>0.5*(Table2131[[#This Row],[WIDTH_OVERLAP]]/Table2131[[#This Row],[WIDTH_ORIG]] +Table2131[[#This Row],[WIDTH_OVERLAP]]/Table2131[[#This Row],[WIDTH_NEW]])</f>
        <v>7.1995939293395497E-2</v>
      </c>
    </row>
    <row r="125" spans="1:22" x14ac:dyDescent="0.2">
      <c r="A125" s="5" t="s">
        <v>156</v>
      </c>
      <c r="B125" t="s">
        <v>71</v>
      </c>
      <c r="C125" t="s">
        <v>135</v>
      </c>
      <c r="D125" t="s">
        <v>136</v>
      </c>
      <c r="E125">
        <v>-0.15132821362587076</v>
      </c>
      <c r="F125">
        <v>0.60973608776562105</v>
      </c>
      <c r="G125">
        <v>-1.34638898572084</v>
      </c>
      <c r="H125">
        <v>1.0437325584691</v>
      </c>
      <c r="I125">
        <v>-0.24818641484779499</v>
      </c>
      <c r="J125">
        <v>-2.018184861230063</v>
      </c>
      <c r="K125">
        <f>Table2131[[#This Row],[VALUE_ORIGINAL]]-Table2131[[#This Row],[ESTIMATE_VALUE]]</f>
        <v>-1.8668566476041923</v>
      </c>
      <c r="L125">
        <v>-2.8395836184580898</v>
      </c>
      <c r="M125">
        <v>-1.19678610400203</v>
      </c>
      <c r="N125">
        <f>Table2131[[#This Row],[DIFFENCE_ORIGINAL]]^2</f>
        <v>3.4851537427039636</v>
      </c>
      <c r="O12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0.14960288171880998</v>
      </c>
      <c r="P125">
        <f>IF(OR(G125="NA", H125="NA"), "NA", IF(OR(B125="boot", B125="parametric", B125="independent", B125="cart"), Table2131[[#This Row],[conf.high]]-Table2131[[#This Row],[conf.low]], ""))</f>
        <v>2.3901215441899399</v>
      </c>
      <c r="Q125">
        <f>IF(OR(G125="NA", H125="NA"), "NA", IF(OR(B125="boot", B125="parametric", B125="independent", B125="cart"), Table2131[[#This Row],[conf.high.orig]]-Table2131[[#This Row],[conf.low.orig]], ""))</f>
        <v>1.6427975144560598</v>
      </c>
      <c r="R125">
        <f>IF(OR(B125="boot", B125="independent", B125="parametric", B125="cart"), Table2131[[#This Row],[WIDTH_OVERLAP]]/Table2131[[#This Row],[WIDTH_NEW]], "NA")</f>
        <v>6.2592164855579918E-2</v>
      </c>
      <c r="S125">
        <f>IF(OR(B125="boot", B125="independent", B125="parametric", B125="cart"), Table2131[[#This Row],[WIDTH_OVERLAP]]/Table2131[[#This Row],[WIDTH_ORIG]], "")</f>
        <v>9.1065928942767119E-2</v>
      </c>
      <c r="T125">
        <f>IF(OR(B125="boot", B125="independent", B125="parametric", B125="cart"), (Table2131[[#This Row],[PERS_NEW]]+Table2131[[#This Row],[PERS_ORIG]]) / 2, "")</f>
        <v>7.6829046899173525E-2</v>
      </c>
      <c r="U125">
        <f>0.5*(Table2131[[#This Row],[WIDTH_OVERLAP]]/Table2131[[#This Row],[WIDTH_ORIG]] +Table2131[[#This Row],[WIDTH_OVERLAP]]/Table2131[[#This Row],[WIDTH_NEW]])</f>
        <v>7.6829046899173525E-2</v>
      </c>
      <c r="V125">
        <f>0.5*(Table2131[[#This Row],[WIDTH_OVERLAP]]/Table2131[[#This Row],[WIDTH_ORIG]] +Table2131[[#This Row],[WIDTH_OVERLAP]]/Table2131[[#This Row],[WIDTH_NEW]])</f>
        <v>7.6829046899173525E-2</v>
      </c>
    </row>
    <row r="126" spans="1:22" x14ac:dyDescent="0.2">
      <c r="A126" s="2" t="s">
        <v>157</v>
      </c>
      <c r="B126" t="s">
        <v>92</v>
      </c>
      <c r="C126" s="3" t="s">
        <v>135</v>
      </c>
      <c r="D126" t="s">
        <v>136</v>
      </c>
      <c r="E126">
        <v>-4.2803801434236215</v>
      </c>
      <c r="F126">
        <v>0.52394457500993497</v>
      </c>
      <c r="G126">
        <v>-5.3072926403382299</v>
      </c>
      <c r="H126">
        <v>-3.2534676465090002</v>
      </c>
      <c r="I126">
        <v>-8.1695285104201201</v>
      </c>
      <c r="J126" s="4">
        <v>-2.4597554013203977</v>
      </c>
      <c r="K126">
        <f>Table2131[[#This Row],[VALUE_ORIGINAL]]-Table2131[[#This Row],[ESTIMATE_VALUE]]</f>
        <v>1.8206247421032238</v>
      </c>
      <c r="L126">
        <v>-3.4053100012552702</v>
      </c>
      <c r="M126">
        <v>-1.5142008013855199</v>
      </c>
      <c r="N126">
        <f>Table2131[[#This Row],[DIFFENCE_ORIGINAL]]^2</f>
        <v>3.3146744515584303</v>
      </c>
      <c r="O12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0.15184235474626995</v>
      </c>
      <c r="P126">
        <f>IF(OR(G126="NA", H126="NA"), "NA", IF(OR(B126="boot", B126="parametric", B126="independent", B126="cart"), Table2131[[#This Row],[conf.high]]-Table2131[[#This Row],[conf.low]], ""))</f>
        <v>2.0538249938292297</v>
      </c>
      <c r="Q126">
        <f>IF(OR(G126="NA", H126="NA"), "NA", IF(OR(B126="boot", B126="parametric", B126="independent", B126="cart"), Table2131[[#This Row],[conf.high.orig]]-Table2131[[#This Row],[conf.low.orig]], ""))</f>
        <v>1.8911091998697502</v>
      </c>
      <c r="R126">
        <f>IF(OR(B126="boot", B126="independent", B126="parametric", B126="cart"), Table2131[[#This Row],[WIDTH_OVERLAP]]/Table2131[[#This Row],[WIDTH_NEW]], "NA")</f>
        <v>7.3931496209503844E-2</v>
      </c>
      <c r="S126">
        <f>IF(OR(B126="boot", B126="independent", B126="parametric", B126="cart"), Table2131[[#This Row],[WIDTH_OVERLAP]]/Table2131[[#This Row],[WIDTH_ORIG]], "")</f>
        <v>8.0292748169554701E-2</v>
      </c>
      <c r="T126">
        <f>IF(OR(B126="boot", B126="independent", B126="parametric", B126="cart"), (Table2131[[#This Row],[PERS_NEW]]+Table2131[[#This Row],[PERS_ORIG]]) / 2, "")</f>
        <v>7.7112122189529272E-2</v>
      </c>
      <c r="U126">
        <f>0.5*(Table2131[[#This Row],[WIDTH_OVERLAP]]/Table2131[[#This Row],[WIDTH_ORIG]] +Table2131[[#This Row],[WIDTH_OVERLAP]]/Table2131[[#This Row],[WIDTH_NEW]])</f>
        <v>7.7112122189529272E-2</v>
      </c>
      <c r="V126">
        <f>0.5*(Table2131[[#This Row],[WIDTH_OVERLAP]]/Table2131[[#This Row],[WIDTH_ORIG]] +Table2131[[#This Row],[WIDTH_OVERLAP]]/Table2131[[#This Row],[WIDTH_NEW]])</f>
        <v>7.7112122189529272E-2</v>
      </c>
    </row>
    <row r="127" spans="1:22" x14ac:dyDescent="0.2">
      <c r="A127" s="2" t="s">
        <v>157</v>
      </c>
      <c r="B127" t="s">
        <v>71</v>
      </c>
      <c r="C127" s="3" t="s">
        <v>146</v>
      </c>
      <c r="D127" t="s">
        <v>147</v>
      </c>
      <c r="E127">
        <v>0.37097259506708907</v>
      </c>
      <c r="F127">
        <v>0.55151043920496801</v>
      </c>
      <c r="G127">
        <v>-0.70996800287251505</v>
      </c>
      <c r="H127">
        <v>1.45191319300669</v>
      </c>
      <c r="I127">
        <v>0.67264836473787404</v>
      </c>
      <c r="J127" s="4">
        <v>1.8341868013663891</v>
      </c>
      <c r="K127">
        <f>Table2131[[#This Row],[VALUE_ORIGINAL]]-Table2131[[#This Row],[ESTIMATE_VALUE]]</f>
        <v>1.4632142062993001</v>
      </c>
      <c r="L127">
        <v>1.29926883451485</v>
      </c>
      <c r="M127">
        <v>2.36910476821792</v>
      </c>
      <c r="N127">
        <f>Table2131[[#This Row],[DIFFENCE_ORIGINAL]]^2</f>
        <v>2.1409958135160907</v>
      </c>
      <c r="O12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0.15264435849183999</v>
      </c>
      <c r="P127">
        <f>IF(OR(G127="NA", H127="NA"), "NA", IF(OR(B127="boot", B127="parametric", B127="independent", B127="cart"), Table2131[[#This Row],[conf.high]]-Table2131[[#This Row],[conf.low]], ""))</f>
        <v>2.161881195879205</v>
      </c>
      <c r="Q127">
        <f>IF(OR(G127="NA", H127="NA"), "NA", IF(OR(B127="boot", B127="parametric", B127="independent", B127="cart"), Table2131[[#This Row],[conf.high.orig]]-Table2131[[#This Row],[conf.low.orig]], ""))</f>
        <v>1.0698359337030701</v>
      </c>
      <c r="R127">
        <f>IF(OR(B127="boot", B127="independent", B127="parametric", B127="cart"), Table2131[[#This Row],[WIDTH_OVERLAP]]/Table2131[[#This Row],[WIDTH_NEW]], "NA")</f>
        <v>7.0607190988476953E-2</v>
      </c>
      <c r="S127">
        <f>IF(OR(B127="boot", B127="independent", B127="parametric", B127="cart"), Table2131[[#This Row],[WIDTH_OVERLAP]]/Table2131[[#This Row],[WIDTH_ORIG]], "")</f>
        <v>0.14268015653903621</v>
      </c>
      <c r="T127">
        <f>IF(OR(B127="boot", B127="independent", B127="parametric", B127="cart"), (Table2131[[#This Row],[PERS_NEW]]+Table2131[[#This Row],[PERS_ORIG]]) / 2, "")</f>
        <v>0.10664367376375658</v>
      </c>
      <c r="U127">
        <f>0.5*(Table2131[[#This Row],[WIDTH_OVERLAP]]/Table2131[[#This Row],[WIDTH_ORIG]] +Table2131[[#This Row],[WIDTH_OVERLAP]]/Table2131[[#This Row],[WIDTH_NEW]])</f>
        <v>0.10664367376375658</v>
      </c>
      <c r="V127">
        <f>0.5*(Table2131[[#This Row],[WIDTH_OVERLAP]]/Table2131[[#This Row],[WIDTH_ORIG]] +Table2131[[#This Row],[WIDTH_OVERLAP]]/Table2131[[#This Row],[WIDTH_NEW]])</f>
        <v>0.10664367376375658</v>
      </c>
    </row>
    <row r="128" spans="1:22" x14ac:dyDescent="0.2">
      <c r="A128" s="2" t="s">
        <v>157</v>
      </c>
      <c r="B128" t="s">
        <v>92</v>
      </c>
      <c r="C128" s="3" t="s">
        <v>146</v>
      </c>
      <c r="D128" t="s">
        <v>147</v>
      </c>
      <c r="E128">
        <v>0.35271795354608537</v>
      </c>
      <c r="F128">
        <v>0.572265530320756</v>
      </c>
      <c r="G128">
        <v>-0.76890187547631095</v>
      </c>
      <c r="H128">
        <v>1.47433778256848</v>
      </c>
      <c r="I128">
        <v>0.616353659023261</v>
      </c>
      <c r="J128" s="4">
        <v>1.8341868013663891</v>
      </c>
      <c r="K128">
        <f>Table2131[[#This Row],[VALUE_ORIGINAL]]-Table2131[[#This Row],[ESTIMATE_VALUE]]</f>
        <v>1.4814688478203037</v>
      </c>
      <c r="L128">
        <v>1.29926883451485</v>
      </c>
      <c r="M128">
        <v>2.36910476821792</v>
      </c>
      <c r="N128">
        <f>Table2131[[#This Row],[DIFFENCE_ORIGINAL]]^2</f>
        <v>2.1947499470620184</v>
      </c>
      <c r="O12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0.17506894805363005</v>
      </c>
      <c r="P128">
        <f>IF(OR(G128="NA", H128="NA"), "NA", IF(OR(B128="boot", B128="parametric", B128="independent", B128="cart"), Table2131[[#This Row],[conf.high]]-Table2131[[#This Row],[conf.low]], ""))</f>
        <v>2.2432396580447911</v>
      </c>
      <c r="Q128">
        <f>IF(OR(G128="NA", H128="NA"), "NA", IF(OR(B128="boot", B128="parametric", B128="independent", B128="cart"), Table2131[[#This Row],[conf.high.orig]]-Table2131[[#This Row],[conf.low.orig]], ""))</f>
        <v>1.0698359337030701</v>
      </c>
      <c r="R128">
        <f>IF(OR(B128="boot", B128="independent", B128="parametric", B128="cart"), Table2131[[#This Row],[WIDTH_OVERLAP]]/Table2131[[#This Row],[WIDTH_NEW]], "NA")</f>
        <v>7.8042908801915639E-2</v>
      </c>
      <c r="S128">
        <f>IF(OR(B128="boot", B128="independent", B128="parametric", B128="cart"), Table2131[[#This Row],[WIDTH_OVERLAP]]/Table2131[[#This Row],[WIDTH_ORIG]], "")</f>
        <v>0.16364093085530995</v>
      </c>
      <c r="T128">
        <f>IF(OR(B128="boot", B128="independent", B128="parametric", B128="cart"), (Table2131[[#This Row],[PERS_NEW]]+Table2131[[#This Row],[PERS_ORIG]]) / 2, "")</f>
        <v>0.1208419198286128</v>
      </c>
      <c r="U128">
        <f>0.5*(Table2131[[#This Row],[WIDTH_OVERLAP]]/Table2131[[#This Row],[WIDTH_ORIG]] +Table2131[[#This Row],[WIDTH_OVERLAP]]/Table2131[[#This Row],[WIDTH_NEW]])</f>
        <v>0.1208419198286128</v>
      </c>
      <c r="V128">
        <f>0.5*(Table2131[[#This Row],[WIDTH_OVERLAP]]/Table2131[[#This Row],[WIDTH_ORIG]] +Table2131[[#This Row],[WIDTH_OVERLAP]]/Table2131[[#This Row],[WIDTH_NEW]])</f>
        <v>0.1208419198286128</v>
      </c>
    </row>
    <row r="129" spans="1:22" x14ac:dyDescent="0.2">
      <c r="A129" s="5" t="s">
        <v>156</v>
      </c>
      <c r="B129" t="s">
        <v>71</v>
      </c>
      <c r="C129" t="s">
        <v>146</v>
      </c>
      <c r="D129" t="s">
        <v>147</v>
      </c>
      <c r="E129">
        <v>-0.44046726056906399</v>
      </c>
      <c r="F129">
        <v>0.657286137153274</v>
      </c>
      <c r="G129">
        <v>-1.72872441692693</v>
      </c>
      <c r="H129">
        <v>0.84778989578880803</v>
      </c>
      <c r="I129">
        <v>-0.67013015439020296</v>
      </c>
      <c r="J129">
        <v>1.1727494201600952</v>
      </c>
      <c r="K129">
        <f>Table2131[[#This Row],[VALUE_ORIGINAL]]-Table2131[[#This Row],[ESTIMATE_VALUE]]</f>
        <v>1.6132166807291592</v>
      </c>
      <c r="L129">
        <v>0.44076063171653102</v>
      </c>
      <c r="M129">
        <v>1.90473820860365</v>
      </c>
      <c r="N129">
        <f>Table2131[[#This Row],[DIFFENCE_ORIGINAL]]^2</f>
        <v>2.6024680589828062</v>
      </c>
      <c r="O12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0.40702926407227702</v>
      </c>
      <c r="P129">
        <f>IF(OR(G129="NA", H129="NA"), "NA", IF(OR(B129="boot", B129="parametric", B129="independent", B129="cart"), Table2131[[#This Row],[conf.high]]-Table2131[[#This Row],[conf.low]], ""))</f>
        <v>2.5765143127157382</v>
      </c>
      <c r="Q129">
        <f>IF(OR(G129="NA", H129="NA"), "NA", IF(OR(B129="boot", B129="parametric", B129="independent", B129="cart"), Table2131[[#This Row],[conf.high.orig]]-Table2131[[#This Row],[conf.low.orig]], ""))</f>
        <v>1.4639775768871188</v>
      </c>
      <c r="R129">
        <f>IF(OR(B129="boot", B129="independent", B129="parametric", B129="cart"), Table2131[[#This Row],[WIDTH_OVERLAP]]/Table2131[[#This Row],[WIDTH_NEW]], "NA")</f>
        <v>0.15797671375760908</v>
      </c>
      <c r="S129">
        <f>IF(OR(B129="boot", B129="independent", B129="parametric", B129="cart"), Table2131[[#This Row],[WIDTH_OVERLAP]]/Table2131[[#This Row],[WIDTH_ORIG]], "")</f>
        <v>0.27802971199719501</v>
      </c>
      <c r="T129">
        <f>IF(OR(B129="boot", B129="independent", B129="parametric", B129="cart"), (Table2131[[#This Row],[PERS_NEW]]+Table2131[[#This Row],[PERS_ORIG]]) / 2, "")</f>
        <v>0.21800321287740204</v>
      </c>
      <c r="U129">
        <f>0.5*(Table2131[[#This Row],[WIDTH_OVERLAP]]/Table2131[[#This Row],[WIDTH_ORIG]] +Table2131[[#This Row],[WIDTH_OVERLAP]]/Table2131[[#This Row],[WIDTH_NEW]])</f>
        <v>0.21800321287740204</v>
      </c>
      <c r="V129">
        <f>0.5*(Table2131[[#This Row],[WIDTH_OVERLAP]]/Table2131[[#This Row],[WIDTH_ORIG]] +Table2131[[#This Row],[WIDTH_OVERLAP]]/Table2131[[#This Row],[WIDTH_NEW]])</f>
        <v>0.21800321287740204</v>
      </c>
    </row>
    <row r="130" spans="1:22" x14ac:dyDescent="0.2">
      <c r="A130" s="5" t="s">
        <v>156</v>
      </c>
      <c r="B130" t="s">
        <v>92</v>
      </c>
      <c r="C130" t="s">
        <v>135</v>
      </c>
      <c r="D130" t="s">
        <v>138</v>
      </c>
      <c r="E130">
        <v>2.2701688748654498</v>
      </c>
      <c r="F130">
        <v>1.8383093867867299</v>
      </c>
      <c r="G130">
        <v>-1.3328513156784501</v>
      </c>
      <c r="H130">
        <v>5.8731890654093499</v>
      </c>
      <c r="I130">
        <v>1.2349220926481701</v>
      </c>
      <c r="J130">
        <v>-1.2792831136053104</v>
      </c>
      <c r="K130">
        <f>Table2131[[#This Row],[VALUE_ORIGINAL]]-Table2131[[#This Row],[ESTIMATE_VALUE]]</f>
        <v>-3.5494519884707603</v>
      </c>
      <c r="L130">
        <v>-2.0429848729590598</v>
      </c>
      <c r="M130">
        <v>-0.51558135425155205</v>
      </c>
      <c r="N130">
        <f>Table2131[[#This Row],[DIFFENCE_ORIGINAL]]^2</f>
        <v>12.598609418459034</v>
      </c>
      <c r="O13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0.81726996142689801</v>
      </c>
      <c r="P130">
        <f>IF(OR(G130="NA", H130="NA"), "NA", IF(OR(B130="boot", B130="parametric", B130="independent", B130="cart"), Table2131[[#This Row],[conf.high]]-Table2131[[#This Row],[conf.low]], ""))</f>
        <v>7.2060403810878002</v>
      </c>
      <c r="Q130">
        <f>IF(OR(G130="NA", H130="NA"), "NA", IF(OR(B130="boot", B130="parametric", B130="independent", B130="cart"), Table2131[[#This Row],[conf.high.orig]]-Table2131[[#This Row],[conf.low.orig]], ""))</f>
        <v>1.5274035187075077</v>
      </c>
      <c r="R130">
        <f>IF(OR(B130="boot", B130="independent", B130="parametric", B130="cart"), Table2131[[#This Row],[WIDTH_OVERLAP]]/Table2131[[#This Row],[WIDTH_NEW]], "NA")</f>
        <v>0.11341456864047238</v>
      </c>
      <c r="S130">
        <f>IF(OR(B130="boot", B130="independent", B130="parametric", B130="cart"), Table2131[[#This Row],[WIDTH_OVERLAP]]/Table2131[[#This Row],[WIDTH_ORIG]], "")</f>
        <v>0.53507141460461849</v>
      </c>
      <c r="T130">
        <f>IF(OR(B130="boot", B130="independent", B130="parametric", B130="cart"), (Table2131[[#This Row],[PERS_NEW]]+Table2131[[#This Row],[PERS_ORIG]]) / 2, "")</f>
        <v>0.32424299162254544</v>
      </c>
      <c r="U130">
        <f>0.5*(Table2131[[#This Row],[WIDTH_OVERLAP]]/Table2131[[#This Row],[WIDTH_ORIG]] +Table2131[[#This Row],[WIDTH_OVERLAP]]/Table2131[[#This Row],[WIDTH_NEW]])</f>
        <v>0.32424299162254544</v>
      </c>
      <c r="V130">
        <f>0.5*(Table2131[[#This Row],[WIDTH_OVERLAP]]/Table2131[[#This Row],[WIDTH_ORIG]] +Table2131[[#This Row],[WIDTH_OVERLAP]]/Table2131[[#This Row],[WIDTH_NEW]])</f>
        <v>0.32424299162254544</v>
      </c>
    </row>
    <row r="131" spans="1:22" x14ac:dyDescent="0.2">
      <c r="A131" s="2" t="s">
        <v>157</v>
      </c>
      <c r="B131" t="s">
        <v>113</v>
      </c>
      <c r="C131" s="3" t="s">
        <v>135</v>
      </c>
      <c r="D131" t="s">
        <v>136</v>
      </c>
      <c r="E131">
        <v>-1.2081390038318605</v>
      </c>
      <c r="F131">
        <v>0.49284202497885898</v>
      </c>
      <c r="G131">
        <v>-2.1740916228582101</v>
      </c>
      <c r="H131">
        <v>-0.242186384805505</v>
      </c>
      <c r="I131">
        <v>-2.4513717227821199</v>
      </c>
      <c r="J131" s="4">
        <v>-2.4597554013203977</v>
      </c>
      <c r="K131">
        <f>Table2131[[#This Row],[VALUE_ORIGINAL]]-Table2131[[#This Row],[ESTIMATE_VALUE]]</f>
        <v>-1.2516163974885373</v>
      </c>
      <c r="L131">
        <v>-3.4053100012552702</v>
      </c>
      <c r="M131">
        <v>-1.5142008013855199</v>
      </c>
      <c r="N131">
        <f>Table2131[[#This Row],[DIFFENCE_ORIGINAL]]^2</f>
        <v>1.566543606462184</v>
      </c>
      <c r="O13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0.65989082147269018</v>
      </c>
      <c r="P131">
        <f>IF(OR(G131="NA", H131="NA"), "NA", IF(OR(B131="boot", B131="parametric", B131="independent", B131="cart"), Table2131[[#This Row],[conf.high]]-Table2131[[#This Row],[conf.low]], ""))</f>
        <v>1.9319052380527051</v>
      </c>
      <c r="Q131">
        <f>IF(OR(G131="NA", H131="NA"), "NA", IF(OR(B131="boot", B131="parametric", B131="independent", B131="cart"), Table2131[[#This Row],[conf.high.orig]]-Table2131[[#This Row],[conf.low.orig]], ""))</f>
        <v>1.8911091998697502</v>
      </c>
      <c r="R131">
        <f>IF(OR(B131="boot", B131="independent", B131="parametric", B131="cart"), Table2131[[#This Row],[WIDTH_OVERLAP]]/Table2131[[#This Row],[WIDTH_NEW]], "NA")</f>
        <v>0.34157514999950916</v>
      </c>
      <c r="S131">
        <f>IF(OR(B131="boot", B131="independent", B131="parametric", B131="cart"), Table2131[[#This Row],[WIDTH_OVERLAP]]/Table2131[[#This Row],[WIDTH_ORIG]], "")</f>
        <v>0.34894379527006691</v>
      </c>
      <c r="T131">
        <f>IF(OR(B131="boot", B131="independent", B131="parametric", B131="cart"), (Table2131[[#This Row],[PERS_NEW]]+Table2131[[#This Row],[PERS_ORIG]]) / 2, "")</f>
        <v>0.34525947263478807</v>
      </c>
      <c r="U131">
        <f>0.5*(Table2131[[#This Row],[WIDTH_OVERLAP]]/Table2131[[#This Row],[WIDTH_ORIG]] +Table2131[[#This Row],[WIDTH_OVERLAP]]/Table2131[[#This Row],[WIDTH_NEW]])</f>
        <v>0.34525947263478807</v>
      </c>
      <c r="V131">
        <f>0.5*(Table2131[[#This Row],[WIDTH_OVERLAP]]/Table2131[[#This Row],[WIDTH_ORIG]] +Table2131[[#This Row],[WIDTH_OVERLAP]]/Table2131[[#This Row],[WIDTH_NEW]])</f>
        <v>0.34525947263478807</v>
      </c>
    </row>
    <row r="132" spans="1:22" x14ac:dyDescent="0.2">
      <c r="A132" s="2" t="s">
        <v>157</v>
      </c>
      <c r="B132" t="s">
        <v>92</v>
      </c>
      <c r="C132" s="3" t="s">
        <v>146</v>
      </c>
      <c r="D132" t="s">
        <v>138</v>
      </c>
      <c r="E132">
        <v>9.9421854351561478E-2</v>
      </c>
      <c r="F132">
        <v>0.73897364671651</v>
      </c>
      <c r="G132">
        <v>-1.3489398787370199</v>
      </c>
      <c r="H132">
        <v>1.54778358744014</v>
      </c>
      <c r="I132">
        <v>0.13454045999248199</v>
      </c>
      <c r="J132" s="4">
        <v>-1.3387481462005686</v>
      </c>
      <c r="K132">
        <f>Table2131[[#This Row],[VALUE_ORIGINAL]]-Table2131[[#This Row],[ESTIMATE_VALUE]]</f>
        <v>-1.4381700005521301</v>
      </c>
      <c r="L132">
        <v>-1.9484726430877399</v>
      </c>
      <c r="M132">
        <v>-0.72902364931338803</v>
      </c>
      <c r="N132">
        <f>Table2131[[#This Row],[DIFFENCE_ORIGINAL]]^2</f>
        <v>2.0683329504881138</v>
      </c>
      <c r="O13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0.61991622942363189</v>
      </c>
      <c r="P132">
        <f>IF(OR(G132="NA", H132="NA"), "NA", IF(OR(B132="boot", B132="parametric", B132="independent", B132="cart"), Table2131[[#This Row],[conf.high]]-Table2131[[#This Row],[conf.low]], ""))</f>
        <v>2.8967234661771597</v>
      </c>
      <c r="Q132">
        <f>IF(OR(G132="NA", H132="NA"), "NA", IF(OR(B132="boot", B132="parametric", B132="independent", B132="cart"), Table2131[[#This Row],[conf.high.orig]]-Table2131[[#This Row],[conf.low.orig]], ""))</f>
        <v>1.219448993774352</v>
      </c>
      <c r="R132">
        <f>IF(OR(B132="boot", B132="independent", B132="parametric", B132="cart"), Table2131[[#This Row],[WIDTH_OVERLAP]]/Table2131[[#This Row],[WIDTH_NEW]], "NA")</f>
        <v>0.21400600943166406</v>
      </c>
      <c r="S132">
        <f>IF(OR(B132="boot", B132="independent", B132="parametric", B132="cart"), Table2131[[#This Row],[WIDTH_OVERLAP]]/Table2131[[#This Row],[WIDTH_ORIG]], "")</f>
        <v>0.5083576538161807</v>
      </c>
      <c r="T132">
        <f>IF(OR(B132="boot", B132="independent", B132="parametric", B132="cart"), (Table2131[[#This Row],[PERS_NEW]]+Table2131[[#This Row],[PERS_ORIG]]) / 2, "")</f>
        <v>0.36118183162392237</v>
      </c>
      <c r="U132">
        <f>0.5*(Table2131[[#This Row],[WIDTH_OVERLAP]]/Table2131[[#This Row],[WIDTH_ORIG]] +Table2131[[#This Row],[WIDTH_OVERLAP]]/Table2131[[#This Row],[WIDTH_NEW]])</f>
        <v>0.36118183162392237</v>
      </c>
      <c r="V132">
        <f>0.5*(Table2131[[#This Row],[WIDTH_OVERLAP]]/Table2131[[#This Row],[WIDTH_ORIG]] +Table2131[[#This Row],[WIDTH_OVERLAP]]/Table2131[[#This Row],[WIDTH_NEW]])</f>
        <v>0.36118183162392237</v>
      </c>
    </row>
    <row r="133" spans="1:22" x14ac:dyDescent="0.2">
      <c r="A133" s="2" t="s">
        <v>157</v>
      </c>
      <c r="B133" t="s">
        <v>92</v>
      </c>
      <c r="C133" s="3" t="s">
        <v>135</v>
      </c>
      <c r="D133" t="s">
        <v>138</v>
      </c>
      <c r="E133">
        <v>9.1178109851214786E-2</v>
      </c>
      <c r="F133">
        <v>0.73639953740525799</v>
      </c>
      <c r="G133">
        <v>-1.35213846169504</v>
      </c>
      <c r="H133">
        <v>1.53449468139747</v>
      </c>
      <c r="I133">
        <v>0.123816087897726</v>
      </c>
      <c r="J133" s="4">
        <v>-1.338248721415485</v>
      </c>
      <c r="K133">
        <f>Table2131[[#This Row],[VALUE_ORIGINAL]]-Table2131[[#This Row],[ESTIMATE_VALUE]]</f>
        <v>-1.4294268312666998</v>
      </c>
      <c r="L133">
        <v>-1.98236485397843</v>
      </c>
      <c r="M133">
        <v>-0.69413258885253004</v>
      </c>
      <c r="N133">
        <f>Table2131[[#This Row],[DIFFENCE_ORIGINAL]]^2</f>
        <v>2.043261065945158</v>
      </c>
      <c r="O13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0.65800587284251</v>
      </c>
      <c r="P133">
        <f>IF(OR(G133="NA", H133="NA"), "NA", IF(OR(B133="boot", B133="parametric", B133="independent", B133="cart"), Table2131[[#This Row],[conf.high]]-Table2131[[#This Row],[conf.low]], ""))</f>
        <v>2.8866331430925101</v>
      </c>
      <c r="Q133">
        <f>IF(OR(G133="NA", H133="NA"), "NA", IF(OR(B133="boot", B133="parametric", B133="independent", B133="cart"), Table2131[[#This Row],[conf.high.orig]]-Table2131[[#This Row],[conf.low.orig]], ""))</f>
        <v>1.2882322651258999</v>
      </c>
      <c r="R133">
        <f>IF(OR(B133="boot", B133="independent", B133="parametric", B133="cart"), Table2131[[#This Row],[WIDTH_OVERLAP]]/Table2131[[#This Row],[WIDTH_NEW]], "NA")</f>
        <v>0.22794925445135528</v>
      </c>
      <c r="S133">
        <f>IF(OR(B133="boot", B133="independent", B133="parametric", B133="cart"), Table2131[[#This Row],[WIDTH_OVERLAP]]/Table2131[[#This Row],[WIDTH_ORIG]], "")</f>
        <v>0.51078201552280056</v>
      </c>
      <c r="T133">
        <f>IF(OR(B133="boot", B133="independent", B133="parametric", B133="cart"), (Table2131[[#This Row],[PERS_NEW]]+Table2131[[#This Row],[PERS_ORIG]]) / 2, "")</f>
        <v>0.36936563498707792</v>
      </c>
      <c r="U133">
        <f>0.5*(Table2131[[#This Row],[WIDTH_OVERLAP]]/Table2131[[#This Row],[WIDTH_ORIG]] +Table2131[[#This Row],[WIDTH_OVERLAP]]/Table2131[[#This Row],[WIDTH_NEW]])</f>
        <v>0.36936563498707792</v>
      </c>
      <c r="V133">
        <f>0.5*(Table2131[[#This Row],[WIDTH_OVERLAP]]/Table2131[[#This Row],[WIDTH_ORIG]] +Table2131[[#This Row],[WIDTH_OVERLAP]]/Table2131[[#This Row],[WIDTH_NEW]])</f>
        <v>0.36936563498707792</v>
      </c>
    </row>
    <row r="134" spans="1:22" x14ac:dyDescent="0.2">
      <c r="A134" s="2" t="s">
        <v>157</v>
      </c>
      <c r="B134" t="s">
        <v>113</v>
      </c>
      <c r="C134" s="3" t="s">
        <v>146</v>
      </c>
      <c r="D134" t="s">
        <v>136</v>
      </c>
      <c r="E134">
        <v>-1.3082489606771599</v>
      </c>
      <c r="F134">
        <v>0.49719332711962699</v>
      </c>
      <c r="G134">
        <v>-2.2827299751852701</v>
      </c>
      <c r="H134">
        <v>-0.33376794616904798</v>
      </c>
      <c r="I134">
        <v>-2.6312681392089301</v>
      </c>
      <c r="J134" s="4">
        <v>-2.4540131232701703</v>
      </c>
      <c r="K134">
        <f>Table2131[[#This Row],[VALUE_ORIGINAL]]-Table2131[[#This Row],[ESTIMATE_VALUE]]</f>
        <v>-1.1457641625930104</v>
      </c>
      <c r="L134">
        <v>-3.3905546414736301</v>
      </c>
      <c r="M134">
        <v>-1.5174716050667001</v>
      </c>
      <c r="N134">
        <f>Table2131[[#This Row],[DIFFENCE_ORIGINAL]]^2</f>
        <v>1.3127755162824624</v>
      </c>
      <c r="O13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0.76525837011857001</v>
      </c>
      <c r="P134">
        <f>IF(OR(G134="NA", H134="NA"), "NA", IF(OR(B134="boot", B134="parametric", B134="independent", B134="cart"), Table2131[[#This Row],[conf.high]]-Table2131[[#This Row],[conf.low]], ""))</f>
        <v>1.9489620290162222</v>
      </c>
      <c r="Q134">
        <f>IF(OR(G134="NA", H134="NA"), "NA", IF(OR(B134="boot", B134="parametric", B134="independent", B134="cart"), Table2131[[#This Row],[conf.high.orig]]-Table2131[[#This Row],[conf.low.orig]], ""))</f>
        <v>1.87308303640693</v>
      </c>
      <c r="R134">
        <f>IF(OR(B134="boot", B134="independent", B134="parametric", B134="cart"), Table2131[[#This Row],[WIDTH_OVERLAP]]/Table2131[[#This Row],[WIDTH_NEW]], "NA")</f>
        <v>0.39264919414815364</v>
      </c>
      <c r="S134">
        <f>IF(OR(B134="boot", B134="independent", B134="parametric", B134="cart"), Table2131[[#This Row],[WIDTH_OVERLAP]]/Table2131[[#This Row],[WIDTH_ORIG]], "")</f>
        <v>0.40855549660336388</v>
      </c>
      <c r="T134">
        <f>IF(OR(B134="boot", B134="independent", B134="parametric", B134="cart"), (Table2131[[#This Row],[PERS_NEW]]+Table2131[[#This Row],[PERS_ORIG]]) / 2, "")</f>
        <v>0.40060234537575878</v>
      </c>
      <c r="U134">
        <f>0.5*(Table2131[[#This Row],[WIDTH_OVERLAP]]/Table2131[[#This Row],[WIDTH_ORIG]] +Table2131[[#This Row],[WIDTH_OVERLAP]]/Table2131[[#This Row],[WIDTH_NEW]])</f>
        <v>0.40060234537575878</v>
      </c>
      <c r="V134">
        <f>0.5*(Table2131[[#This Row],[WIDTH_OVERLAP]]/Table2131[[#This Row],[WIDTH_ORIG]] +Table2131[[#This Row],[WIDTH_OVERLAP]]/Table2131[[#This Row],[WIDTH_NEW]])</f>
        <v>0.40060234537575878</v>
      </c>
    </row>
    <row r="135" spans="1:22" x14ac:dyDescent="0.2">
      <c r="A135" s="2" t="s">
        <v>157</v>
      </c>
      <c r="B135" t="s">
        <v>50</v>
      </c>
      <c r="C135" s="3" t="s">
        <v>146</v>
      </c>
      <c r="D135" t="s">
        <v>148</v>
      </c>
      <c r="E135">
        <v>-0.19390008855233623</v>
      </c>
      <c r="F135">
        <v>0.36925965259140298</v>
      </c>
      <c r="G135">
        <v>-0.917635708575259</v>
      </c>
      <c r="H135">
        <v>0.52983553147058704</v>
      </c>
      <c r="I135">
        <v>-0.52510499642074904</v>
      </c>
      <c r="J135" s="4">
        <v>0.63915209687677155</v>
      </c>
      <c r="K135">
        <f>Table2131[[#This Row],[VALUE_ORIGINAL]]-Table2131[[#This Row],[ESTIMATE_VALUE]]</f>
        <v>0.83305218542910775</v>
      </c>
      <c r="L135">
        <v>-4.5007548660191903E-2</v>
      </c>
      <c r="M135">
        <v>1.32331174241373</v>
      </c>
      <c r="N135">
        <f>Table2131[[#This Row],[DIFFENCE_ORIGINAL]]^2</f>
        <v>0.69397594364821247</v>
      </c>
      <c r="O13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0.57484308013077889</v>
      </c>
      <c r="P135">
        <f>IF(OR(G135="NA", H135="NA"), "NA", IF(OR(B135="boot", B135="parametric", B135="independent", B135="cart"), Table2131[[#This Row],[conf.high]]-Table2131[[#This Row],[conf.low]], ""))</f>
        <v>1.447471240045846</v>
      </c>
      <c r="Q135">
        <f>IF(OR(G135="NA", H135="NA"), "NA", IF(OR(B135="boot", B135="parametric", B135="independent", B135="cart"), Table2131[[#This Row],[conf.high.orig]]-Table2131[[#This Row],[conf.low.orig]], ""))</f>
        <v>1.3683192910739219</v>
      </c>
      <c r="R135">
        <f>IF(OR(B135="boot", B135="independent", B135="parametric", B135="cart"), Table2131[[#This Row],[WIDTH_OVERLAP]]/Table2131[[#This Row],[WIDTH_NEW]], "NA")</f>
        <v>0.39713609792521459</v>
      </c>
      <c r="S135">
        <f>IF(OR(B135="boot", B135="independent", B135="parametric", B135="cart"), Table2131[[#This Row],[WIDTH_OVERLAP]]/Table2131[[#This Row],[WIDTH_ORIG]], "")</f>
        <v>0.42010887654709211</v>
      </c>
      <c r="T135">
        <f>IF(OR(B135="boot", B135="independent", B135="parametric", B135="cart"), (Table2131[[#This Row],[PERS_NEW]]+Table2131[[#This Row],[PERS_ORIG]]) / 2, "")</f>
        <v>0.40862248723615335</v>
      </c>
      <c r="U135">
        <f>0.5*(Table2131[[#This Row],[WIDTH_OVERLAP]]/Table2131[[#This Row],[WIDTH_ORIG]] +Table2131[[#This Row],[WIDTH_OVERLAP]]/Table2131[[#This Row],[WIDTH_NEW]])</f>
        <v>0.40862248723615335</v>
      </c>
      <c r="V135">
        <f>0.5*(Table2131[[#This Row],[WIDTH_OVERLAP]]/Table2131[[#This Row],[WIDTH_ORIG]] +Table2131[[#This Row],[WIDTH_OVERLAP]]/Table2131[[#This Row],[WIDTH_NEW]])</f>
        <v>0.40862248723615335</v>
      </c>
    </row>
    <row r="136" spans="1:22" x14ac:dyDescent="0.2">
      <c r="A136" s="2" t="s">
        <v>157</v>
      </c>
      <c r="B136" t="s">
        <v>71</v>
      </c>
      <c r="C136" s="3" t="s">
        <v>146</v>
      </c>
      <c r="D136" t="s">
        <v>138</v>
      </c>
      <c r="E136">
        <v>-0.13550544212713056</v>
      </c>
      <c r="F136">
        <v>0.68173406934356895</v>
      </c>
      <c r="G136">
        <v>-1.4716796650744499</v>
      </c>
      <c r="H136">
        <v>1.2006687808201899</v>
      </c>
      <c r="I136">
        <v>-0.19876583585973101</v>
      </c>
      <c r="J136" s="4">
        <v>-1.3387481462005686</v>
      </c>
      <c r="K136">
        <f>Table2131[[#This Row],[VALUE_ORIGINAL]]-Table2131[[#This Row],[ESTIMATE_VALUE]]</f>
        <v>-1.2032427040734381</v>
      </c>
      <c r="L136">
        <v>-1.9484726430877399</v>
      </c>
      <c r="M136">
        <v>-0.72902364931338803</v>
      </c>
      <c r="N136">
        <f>Table2131[[#This Row],[DIFFENCE_ORIGINAL]]^2</f>
        <v>1.4477930049059595</v>
      </c>
      <c r="O13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0.74265601576106188</v>
      </c>
      <c r="P136">
        <f>IF(OR(G136="NA", H136="NA"), "NA", IF(OR(B136="boot", B136="parametric", B136="independent", B136="cart"), Table2131[[#This Row],[conf.high]]-Table2131[[#This Row],[conf.low]], ""))</f>
        <v>2.6723484458946398</v>
      </c>
      <c r="Q136">
        <f>IF(OR(G136="NA", H136="NA"), "NA", IF(OR(B136="boot", B136="parametric", B136="independent", B136="cart"), Table2131[[#This Row],[conf.high.orig]]-Table2131[[#This Row],[conf.low.orig]], ""))</f>
        <v>1.219448993774352</v>
      </c>
      <c r="R136">
        <f>IF(OR(B136="boot", B136="independent", B136="parametric", B136="cart"), Table2131[[#This Row],[WIDTH_OVERLAP]]/Table2131[[#This Row],[WIDTH_NEW]], "NA")</f>
        <v>0.27790388521450393</v>
      </c>
      <c r="S136">
        <f>IF(OR(B136="boot", B136="independent", B136="parametric", B136="cart"), Table2131[[#This Row],[WIDTH_OVERLAP]]/Table2131[[#This Row],[WIDTH_ORIG]], "")</f>
        <v>0.60900949490510925</v>
      </c>
      <c r="T136">
        <f>IF(OR(B136="boot", B136="independent", B136="parametric", B136="cart"), (Table2131[[#This Row],[PERS_NEW]]+Table2131[[#This Row],[PERS_ORIG]]) / 2, "")</f>
        <v>0.44345669005980659</v>
      </c>
      <c r="U136">
        <f>0.5*(Table2131[[#This Row],[WIDTH_OVERLAP]]/Table2131[[#This Row],[WIDTH_ORIG]] +Table2131[[#This Row],[WIDTH_OVERLAP]]/Table2131[[#This Row],[WIDTH_NEW]])</f>
        <v>0.44345669005980659</v>
      </c>
      <c r="V136">
        <f>0.5*(Table2131[[#This Row],[WIDTH_OVERLAP]]/Table2131[[#This Row],[WIDTH_ORIG]] +Table2131[[#This Row],[WIDTH_OVERLAP]]/Table2131[[#This Row],[WIDTH_NEW]])</f>
        <v>0.44345669005980659</v>
      </c>
    </row>
    <row r="137" spans="1:22" x14ac:dyDescent="0.2">
      <c r="A137" s="2" t="s">
        <v>157</v>
      </c>
      <c r="B137" t="s">
        <v>71</v>
      </c>
      <c r="C137" s="3" t="s">
        <v>135</v>
      </c>
      <c r="D137" t="s">
        <v>138</v>
      </c>
      <c r="E137">
        <v>-0.14578445167785417</v>
      </c>
      <c r="F137">
        <v>0.68448164667212297</v>
      </c>
      <c r="G137">
        <v>-1.4873438272338799</v>
      </c>
      <c r="H137">
        <v>1.1957749238781701</v>
      </c>
      <c r="I137">
        <v>-0.21298518723860899</v>
      </c>
      <c r="J137" s="4">
        <v>-1.338248721415485</v>
      </c>
      <c r="K137">
        <f>Table2131[[#This Row],[VALUE_ORIGINAL]]-Table2131[[#This Row],[ESTIMATE_VALUE]]</f>
        <v>-1.1924642697376309</v>
      </c>
      <c r="L137">
        <v>-1.98236485397843</v>
      </c>
      <c r="M137">
        <v>-0.69413258885253004</v>
      </c>
      <c r="N137">
        <f>Table2131[[#This Row],[DIFFENCE_ORIGINAL]]^2</f>
        <v>1.4219710346009014</v>
      </c>
      <c r="O13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0.79321123838134988</v>
      </c>
      <c r="P137">
        <f>IF(OR(G137="NA", H137="NA"), "NA", IF(OR(B137="boot", B137="parametric", B137="independent", B137="cart"), Table2131[[#This Row],[conf.high]]-Table2131[[#This Row],[conf.low]], ""))</f>
        <v>2.6831187511120502</v>
      </c>
      <c r="Q137">
        <f>IF(OR(G137="NA", H137="NA"), "NA", IF(OR(B137="boot", B137="parametric", B137="independent", B137="cart"), Table2131[[#This Row],[conf.high.orig]]-Table2131[[#This Row],[conf.low.orig]], ""))</f>
        <v>1.2882322651258999</v>
      </c>
      <c r="R137">
        <f>IF(OR(B137="boot", B137="independent", B137="parametric", B137="cart"), Table2131[[#This Row],[WIDTH_OVERLAP]]/Table2131[[#This Row],[WIDTH_NEW]], "NA")</f>
        <v>0.29563031381022331</v>
      </c>
      <c r="S137">
        <f>IF(OR(B137="boot", B137="independent", B137="parametric", B137="cart"), Table2131[[#This Row],[WIDTH_OVERLAP]]/Table2131[[#This Row],[WIDTH_ORIG]], "")</f>
        <v>0.61573619901829479</v>
      </c>
      <c r="T137">
        <f>IF(OR(B137="boot", B137="independent", B137="parametric", B137="cart"), (Table2131[[#This Row],[PERS_NEW]]+Table2131[[#This Row],[PERS_ORIG]]) / 2, "")</f>
        <v>0.45568325641425905</v>
      </c>
      <c r="U137">
        <f>0.5*(Table2131[[#This Row],[WIDTH_OVERLAP]]/Table2131[[#This Row],[WIDTH_ORIG]] +Table2131[[#This Row],[WIDTH_OVERLAP]]/Table2131[[#This Row],[WIDTH_NEW]])</f>
        <v>0.45568325641425905</v>
      </c>
      <c r="V137">
        <f>0.5*(Table2131[[#This Row],[WIDTH_OVERLAP]]/Table2131[[#This Row],[WIDTH_ORIG]] +Table2131[[#This Row],[WIDTH_OVERLAP]]/Table2131[[#This Row],[WIDTH_NEW]])</f>
        <v>0.45568325641425905</v>
      </c>
    </row>
    <row r="138" spans="1:22" x14ac:dyDescent="0.2">
      <c r="A138" s="5" t="s">
        <v>156</v>
      </c>
      <c r="B138" t="s">
        <v>92</v>
      </c>
      <c r="C138" t="s">
        <v>135</v>
      </c>
      <c r="D138" t="s">
        <v>137</v>
      </c>
      <c r="E138">
        <v>-4.5305199643485556</v>
      </c>
      <c r="F138">
        <v>1.81256598698772</v>
      </c>
      <c r="G138">
        <v>-8.0830840184467903</v>
      </c>
      <c r="H138">
        <v>-0.97795591025031303</v>
      </c>
      <c r="I138">
        <v>-2.49950622315149</v>
      </c>
      <c r="J138">
        <v>-3.3263856286039978E-2</v>
      </c>
      <c r="K138">
        <f>Table2131[[#This Row],[VALUE_ORIGINAL]]-Table2131[[#This Row],[ESTIMATE_VALUE]]</f>
        <v>4.4972561080625155</v>
      </c>
      <c r="L138">
        <v>-4.8458294910389101</v>
      </c>
      <c r="M138">
        <v>4.7793017784668299</v>
      </c>
      <c r="N138">
        <f>Table2131[[#This Row],[DIFFENCE_ORIGINAL]]^2</f>
        <v>20.225312501505606</v>
      </c>
      <c r="O13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3.8678735807885971</v>
      </c>
      <c r="P138">
        <f>IF(OR(G138="NA", H138="NA"), "NA", IF(OR(B138="boot", B138="parametric", B138="independent", B138="cart"), Table2131[[#This Row],[conf.high]]-Table2131[[#This Row],[conf.low]], ""))</f>
        <v>7.1051281081964772</v>
      </c>
      <c r="Q138">
        <f>IF(OR(G138="NA", H138="NA"), "NA", IF(OR(B138="boot", B138="parametric", B138="independent", B138="cart"), Table2131[[#This Row],[conf.high.orig]]-Table2131[[#This Row],[conf.low.orig]], ""))</f>
        <v>9.6251312695057401</v>
      </c>
      <c r="R138">
        <f>IF(OR(B138="boot", B138="independent", B138="parametric", B138="cart"), Table2131[[#This Row],[WIDTH_OVERLAP]]/Table2131[[#This Row],[WIDTH_NEW]], "NA")</f>
        <v>0.54437773983647353</v>
      </c>
      <c r="S138">
        <f>IF(OR(B138="boot", B138="independent", B138="parametric", B138="cart"), Table2131[[#This Row],[WIDTH_OVERLAP]]/Table2131[[#This Row],[WIDTH_ORIG]], "")</f>
        <v>0.40185151479884351</v>
      </c>
      <c r="T138">
        <f>IF(OR(B138="boot", B138="independent", B138="parametric", B138="cart"), (Table2131[[#This Row],[PERS_NEW]]+Table2131[[#This Row],[PERS_ORIG]]) / 2, "")</f>
        <v>0.47311462731765852</v>
      </c>
      <c r="U138">
        <f>0.5*(Table2131[[#This Row],[WIDTH_OVERLAP]]/Table2131[[#This Row],[WIDTH_ORIG]] +Table2131[[#This Row],[WIDTH_OVERLAP]]/Table2131[[#This Row],[WIDTH_NEW]])</f>
        <v>0.47311462731765852</v>
      </c>
      <c r="V138">
        <f>0.5*(Table2131[[#This Row],[WIDTH_OVERLAP]]/Table2131[[#This Row],[WIDTH_ORIG]] +Table2131[[#This Row],[WIDTH_OVERLAP]]/Table2131[[#This Row],[WIDTH_NEW]])</f>
        <v>0.47311462731765852</v>
      </c>
    </row>
    <row r="139" spans="1:22" x14ac:dyDescent="0.2">
      <c r="A139" s="5" t="s">
        <v>156</v>
      </c>
      <c r="B139" t="s">
        <v>92</v>
      </c>
      <c r="C139" t="s">
        <v>135</v>
      </c>
      <c r="D139" t="s">
        <v>15</v>
      </c>
      <c r="E139">
        <v>96.716375016776084</v>
      </c>
      <c r="F139">
        <v>1.2720426859418601</v>
      </c>
      <c r="G139">
        <v>94.223217165532404</v>
      </c>
      <c r="H139">
        <v>99.209532868019707</v>
      </c>
      <c r="I139">
        <v>76.032334516481995</v>
      </c>
      <c r="J139">
        <v>92.761898447758313</v>
      </c>
      <c r="K139">
        <f>Table2131[[#This Row],[VALUE_ORIGINAL]]-Table2131[[#This Row],[ESTIMATE_VALUE]]</f>
        <v>-3.9544765690177712</v>
      </c>
      <c r="L139">
        <v>88.2512236422439</v>
      </c>
      <c r="M139">
        <v>97.272573253272697</v>
      </c>
      <c r="N139">
        <f>Table2131[[#This Row],[DIFFENCE_ORIGINAL]]^2</f>
        <v>15.637884934910563</v>
      </c>
      <c r="O13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3.0493560877402928</v>
      </c>
      <c r="P139">
        <f>IF(OR(G139="NA", H139="NA"), "NA", IF(OR(B139="boot", B139="parametric", B139="independent", B139="cart"), Table2131[[#This Row],[conf.high]]-Table2131[[#This Row],[conf.low]], ""))</f>
        <v>4.9863157024873033</v>
      </c>
      <c r="Q139">
        <f>IF(OR(G139="NA", H139="NA"), "NA", IF(OR(B139="boot", B139="parametric", B139="independent", B139="cart"), Table2131[[#This Row],[conf.high.orig]]-Table2131[[#This Row],[conf.low.orig]], ""))</f>
        <v>9.0213496110287963</v>
      </c>
      <c r="R139">
        <f>IF(OR(B139="boot", B139="independent", B139="parametric", B139="cart"), Table2131[[#This Row],[WIDTH_OVERLAP]]/Table2131[[#This Row],[WIDTH_NEW]], "NA")</f>
        <v>0.6115449301012359</v>
      </c>
      <c r="S139">
        <f>IF(OR(B139="boot", B139="independent", B139="parametric", B139="cart"), Table2131[[#This Row],[WIDTH_OVERLAP]]/Table2131[[#This Row],[WIDTH_ORIG]], "")</f>
        <v>0.33801550978718181</v>
      </c>
      <c r="T139">
        <f>IF(OR(B139="boot", B139="independent", B139="parametric", B139="cart"), (Table2131[[#This Row],[PERS_NEW]]+Table2131[[#This Row],[PERS_ORIG]]) / 2, "")</f>
        <v>0.47478021994420883</v>
      </c>
      <c r="U139">
        <f>0.5*(Table2131[[#This Row],[WIDTH_OVERLAP]]/Table2131[[#This Row],[WIDTH_ORIG]] +Table2131[[#This Row],[WIDTH_OVERLAP]]/Table2131[[#This Row],[WIDTH_NEW]])</f>
        <v>0.47478021994420883</v>
      </c>
      <c r="V139">
        <f>0.5*(Table2131[[#This Row],[WIDTH_OVERLAP]]/Table2131[[#This Row],[WIDTH_ORIG]] +Table2131[[#This Row],[WIDTH_OVERLAP]]/Table2131[[#This Row],[WIDTH_NEW]])</f>
        <v>0.47478021994420883</v>
      </c>
    </row>
    <row r="140" spans="1:22" x14ac:dyDescent="0.2">
      <c r="A140" s="2" t="s">
        <v>157</v>
      </c>
      <c r="B140" t="s">
        <v>113</v>
      </c>
      <c r="C140" s="3" t="s">
        <v>146</v>
      </c>
      <c r="D140" t="s">
        <v>147</v>
      </c>
      <c r="E140">
        <v>1.0309756687638387</v>
      </c>
      <c r="F140">
        <v>0.46386776442475203</v>
      </c>
      <c r="G140">
        <v>0.121811556902213</v>
      </c>
      <c r="H140">
        <v>1.9401397806254601</v>
      </c>
      <c r="I140">
        <v>2.2225637300801901</v>
      </c>
      <c r="J140" s="4">
        <v>1.8341868013663891</v>
      </c>
      <c r="K140">
        <f>Table2131[[#This Row],[VALUE_ORIGINAL]]-Table2131[[#This Row],[ESTIMATE_VALUE]]</f>
        <v>0.80321113260255039</v>
      </c>
      <c r="L140">
        <v>1.29926883451485</v>
      </c>
      <c r="M140">
        <v>2.36910476821792</v>
      </c>
      <c r="N140">
        <f>Table2131[[#This Row],[DIFFENCE_ORIGINAL]]^2</f>
        <v>0.64514812353667184</v>
      </c>
      <c r="O14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0.64087094611061013</v>
      </c>
      <c r="P140">
        <f>IF(OR(G140="NA", H140="NA"), "NA", IF(OR(B140="boot", B140="parametric", B140="independent", B140="cart"), Table2131[[#This Row],[conf.high]]-Table2131[[#This Row],[conf.low]], ""))</f>
        <v>1.8183282237232472</v>
      </c>
      <c r="Q140">
        <f>IF(OR(G140="NA", H140="NA"), "NA", IF(OR(B140="boot", B140="parametric", B140="independent", B140="cart"), Table2131[[#This Row],[conf.high.orig]]-Table2131[[#This Row],[conf.low.orig]], ""))</f>
        <v>1.0698359337030701</v>
      </c>
      <c r="R140">
        <f>IF(OR(B140="boot", B140="independent", B140="parametric", B140="cart"), Table2131[[#This Row],[WIDTH_OVERLAP]]/Table2131[[#This Row],[WIDTH_NEW]], "NA")</f>
        <v>0.35245063996111181</v>
      </c>
      <c r="S140">
        <f>IF(OR(B140="boot", B140="independent", B140="parametric", B140="cart"), Table2131[[#This Row],[WIDTH_OVERLAP]]/Table2131[[#This Row],[WIDTH_ORIG]], "")</f>
        <v>0.59903666153027357</v>
      </c>
      <c r="T140">
        <f>IF(OR(B140="boot", B140="independent", B140="parametric", B140="cart"), (Table2131[[#This Row],[PERS_NEW]]+Table2131[[#This Row],[PERS_ORIG]]) / 2, "")</f>
        <v>0.47574365074569269</v>
      </c>
      <c r="U140">
        <f>0.5*(Table2131[[#This Row],[WIDTH_OVERLAP]]/Table2131[[#This Row],[WIDTH_ORIG]] +Table2131[[#This Row],[WIDTH_OVERLAP]]/Table2131[[#This Row],[WIDTH_NEW]])</f>
        <v>0.47574365074569269</v>
      </c>
      <c r="V140">
        <f>0.5*(Table2131[[#This Row],[WIDTH_OVERLAP]]/Table2131[[#This Row],[WIDTH_ORIG]] +Table2131[[#This Row],[WIDTH_OVERLAP]]/Table2131[[#This Row],[WIDTH_NEW]])</f>
        <v>0.47574365074569269</v>
      </c>
    </row>
    <row r="141" spans="1:22" x14ac:dyDescent="0.2">
      <c r="A141" s="5" t="s">
        <v>156</v>
      </c>
      <c r="B141" t="s">
        <v>113</v>
      </c>
      <c r="C141" t="s">
        <v>146</v>
      </c>
      <c r="D141" t="s">
        <v>138</v>
      </c>
      <c r="E141">
        <v>-0.28259258616803223</v>
      </c>
      <c r="F141">
        <v>0.57627199657471695</v>
      </c>
      <c r="G141">
        <v>-1.4120649447534599</v>
      </c>
      <c r="H141">
        <v>0.84687977241740198</v>
      </c>
      <c r="I141">
        <v>-0.49038056308084399</v>
      </c>
      <c r="J141">
        <v>-1.2867523539162227</v>
      </c>
      <c r="K141">
        <f>Table2131[[#This Row],[VALUE_ORIGINAL]]-Table2131[[#This Row],[ESTIMATE_VALUE]]</f>
        <v>-1.0041597677481904</v>
      </c>
      <c r="L141">
        <v>-2.0293315069336102</v>
      </c>
      <c r="M141">
        <v>-0.54417320089882804</v>
      </c>
      <c r="N141">
        <f>Table2131[[#This Row],[DIFFENCE_ORIGINAL]]^2</f>
        <v>1.0083368391640997</v>
      </c>
      <c r="O14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0.86789174385463186</v>
      </c>
      <c r="P141">
        <f>IF(OR(G141="NA", H141="NA"), "NA", IF(OR(B141="boot", B141="parametric", B141="independent", B141="cart"), Table2131[[#This Row],[conf.high]]-Table2131[[#This Row],[conf.low]], ""))</f>
        <v>2.2589447171708619</v>
      </c>
      <c r="Q141">
        <f>IF(OR(G141="NA", H141="NA"), "NA", IF(OR(B141="boot", B141="parametric", B141="independent", B141="cart"), Table2131[[#This Row],[conf.high.orig]]-Table2131[[#This Row],[conf.low.orig]], ""))</f>
        <v>1.4851583060347822</v>
      </c>
      <c r="R141">
        <f>IF(OR(B141="boot", B141="independent", B141="parametric", B141="cart"), Table2131[[#This Row],[WIDTH_OVERLAP]]/Table2131[[#This Row],[WIDTH_NEW]], "NA")</f>
        <v>0.38420229466332101</v>
      </c>
      <c r="S141">
        <f>IF(OR(B141="boot", B141="independent", B141="parametric", B141="cart"), Table2131[[#This Row],[WIDTH_OVERLAP]]/Table2131[[#This Row],[WIDTH_ORIG]], "")</f>
        <v>0.58437658822500371</v>
      </c>
      <c r="T141">
        <f>IF(OR(B141="boot", B141="independent", B141="parametric", B141="cart"), (Table2131[[#This Row],[PERS_NEW]]+Table2131[[#This Row],[PERS_ORIG]]) / 2, "")</f>
        <v>0.48428944144416236</v>
      </c>
      <c r="U141">
        <f>0.5*(Table2131[[#This Row],[WIDTH_OVERLAP]]/Table2131[[#This Row],[WIDTH_ORIG]] +Table2131[[#This Row],[WIDTH_OVERLAP]]/Table2131[[#This Row],[WIDTH_NEW]])</f>
        <v>0.48428944144416236</v>
      </c>
      <c r="V141">
        <f>0.5*(Table2131[[#This Row],[WIDTH_OVERLAP]]/Table2131[[#This Row],[WIDTH_ORIG]] +Table2131[[#This Row],[WIDTH_OVERLAP]]/Table2131[[#This Row],[WIDTH_NEW]])</f>
        <v>0.48428944144416236</v>
      </c>
    </row>
    <row r="142" spans="1:22" x14ac:dyDescent="0.2">
      <c r="A142" s="5" t="s">
        <v>156</v>
      </c>
      <c r="B142" t="s">
        <v>92</v>
      </c>
      <c r="C142" t="s">
        <v>146</v>
      </c>
      <c r="D142" t="s">
        <v>147</v>
      </c>
      <c r="E142">
        <v>4.8854725154783845</v>
      </c>
      <c r="F142">
        <v>2.18739229228609</v>
      </c>
      <c r="G142">
        <v>0.59826240253712204</v>
      </c>
      <c r="H142">
        <v>9.1726826284196399</v>
      </c>
      <c r="I142">
        <v>2.2334688353374599</v>
      </c>
      <c r="J142">
        <v>1.1727494201600952</v>
      </c>
      <c r="K142">
        <f>Table2131[[#This Row],[VALUE_ORIGINAL]]-Table2131[[#This Row],[ESTIMATE_VALUE]]</f>
        <v>-3.7127230953182893</v>
      </c>
      <c r="L142">
        <v>0.44076063171653102</v>
      </c>
      <c r="M142">
        <v>1.90473820860365</v>
      </c>
      <c r="N142">
        <f>Table2131[[#This Row],[DIFFENCE_ORIGINAL]]^2</f>
        <v>13.784312782509819</v>
      </c>
      <c r="O14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1.306475806066528</v>
      </c>
      <c r="P142">
        <f>IF(OR(G142="NA", H142="NA"), "NA", IF(OR(B142="boot", B142="parametric", B142="independent", B142="cart"), Table2131[[#This Row],[conf.high]]-Table2131[[#This Row],[conf.low]], ""))</f>
        <v>8.574420225882518</v>
      </c>
      <c r="Q142">
        <f>IF(OR(G142="NA", H142="NA"), "NA", IF(OR(B142="boot", B142="parametric", B142="independent", B142="cart"), Table2131[[#This Row],[conf.high.orig]]-Table2131[[#This Row],[conf.low.orig]], ""))</f>
        <v>1.4639775768871188</v>
      </c>
      <c r="R142">
        <f>IF(OR(B142="boot", B142="independent", B142="parametric", B142="cart"), Table2131[[#This Row],[WIDTH_OVERLAP]]/Table2131[[#This Row],[WIDTH_NEW]], "NA")</f>
        <v>0.15236899657924796</v>
      </c>
      <c r="S142">
        <f>IF(OR(B142="boot", B142="independent", B142="parametric", B142="cart"), Table2131[[#This Row],[WIDTH_OVERLAP]]/Table2131[[#This Row],[WIDTH_ORIG]], "")</f>
        <v>0.89241517540487914</v>
      </c>
      <c r="T142">
        <f>IF(OR(B142="boot", B142="independent", B142="parametric", B142="cart"), (Table2131[[#This Row],[PERS_NEW]]+Table2131[[#This Row],[PERS_ORIG]]) / 2, "")</f>
        <v>0.52239208599206355</v>
      </c>
      <c r="U142">
        <f>0.5*(Table2131[[#This Row],[WIDTH_OVERLAP]]/Table2131[[#This Row],[WIDTH_ORIG]] +Table2131[[#This Row],[WIDTH_OVERLAP]]/Table2131[[#This Row],[WIDTH_NEW]])</f>
        <v>0.52239208599206355</v>
      </c>
      <c r="V142">
        <f>0.5*(Table2131[[#This Row],[WIDTH_OVERLAP]]/Table2131[[#This Row],[WIDTH_ORIG]] +Table2131[[#This Row],[WIDTH_OVERLAP]]/Table2131[[#This Row],[WIDTH_NEW]])</f>
        <v>0.52239208599206355</v>
      </c>
    </row>
    <row r="143" spans="1:22" x14ac:dyDescent="0.2">
      <c r="A143" s="2" t="s">
        <v>157</v>
      </c>
      <c r="B143" t="s">
        <v>50</v>
      </c>
      <c r="C143" s="3" t="s">
        <v>146</v>
      </c>
      <c r="D143" t="s">
        <v>147</v>
      </c>
      <c r="E143">
        <v>2.4389957491077512</v>
      </c>
      <c r="F143">
        <v>0.3646422571679</v>
      </c>
      <c r="G143">
        <v>1.7243100578172701</v>
      </c>
      <c r="H143">
        <v>3.1536814403982198</v>
      </c>
      <c r="I143">
        <v>6.6887358806160204</v>
      </c>
      <c r="J143" s="4">
        <v>1.8341868013663891</v>
      </c>
      <c r="K143">
        <f>Table2131[[#This Row],[VALUE_ORIGINAL]]-Table2131[[#This Row],[ESTIMATE_VALUE]]</f>
        <v>-0.60480894774136207</v>
      </c>
      <c r="L143">
        <v>1.29926883451485</v>
      </c>
      <c r="M143">
        <v>2.36910476821792</v>
      </c>
      <c r="N143">
        <f>Table2131[[#This Row],[DIFFENCE_ORIGINAL]]^2</f>
        <v>0.36579386326801361</v>
      </c>
      <c r="O14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0.64479471040064995</v>
      </c>
      <c r="P143">
        <f>IF(OR(G143="NA", H143="NA"), "NA", IF(OR(B143="boot", B143="parametric", B143="independent", B143="cart"), Table2131[[#This Row],[conf.high]]-Table2131[[#This Row],[conf.low]], ""))</f>
        <v>1.4293713825809498</v>
      </c>
      <c r="Q143">
        <f>IF(OR(G143="NA", H143="NA"), "NA", IF(OR(B143="boot", B143="parametric", B143="independent", B143="cart"), Table2131[[#This Row],[conf.high.orig]]-Table2131[[#This Row],[conf.low.orig]], ""))</f>
        <v>1.0698359337030701</v>
      </c>
      <c r="R143">
        <f>IF(OR(B143="boot", B143="independent", B143="parametric", B143="cart"), Table2131[[#This Row],[WIDTH_OVERLAP]]/Table2131[[#This Row],[WIDTH_NEW]], "NA")</f>
        <v>0.45110369373449605</v>
      </c>
      <c r="S143">
        <f>IF(OR(B143="boot", B143="independent", B143="parametric", B143="cart"), Table2131[[#This Row],[WIDTH_OVERLAP]]/Table2131[[#This Row],[WIDTH_ORIG]], "")</f>
        <v>0.60270429332915909</v>
      </c>
      <c r="T143">
        <f>IF(OR(B143="boot", B143="independent", B143="parametric", B143="cart"), (Table2131[[#This Row],[PERS_NEW]]+Table2131[[#This Row],[PERS_ORIG]]) / 2, "")</f>
        <v>0.5269039935318276</v>
      </c>
      <c r="U143">
        <f>0.5*(Table2131[[#This Row],[WIDTH_OVERLAP]]/Table2131[[#This Row],[WIDTH_ORIG]] +Table2131[[#This Row],[WIDTH_OVERLAP]]/Table2131[[#This Row],[WIDTH_NEW]])</f>
        <v>0.5269039935318276</v>
      </c>
      <c r="V143">
        <f>0.5*(Table2131[[#This Row],[WIDTH_OVERLAP]]/Table2131[[#This Row],[WIDTH_ORIG]] +Table2131[[#This Row],[WIDTH_OVERLAP]]/Table2131[[#This Row],[WIDTH_NEW]])</f>
        <v>0.5269039935318276</v>
      </c>
    </row>
    <row r="144" spans="1:22" x14ac:dyDescent="0.2">
      <c r="A144" s="5" t="s">
        <v>156</v>
      </c>
      <c r="B144" t="s">
        <v>92</v>
      </c>
      <c r="C144" t="s">
        <v>146</v>
      </c>
      <c r="D144" t="s">
        <v>138</v>
      </c>
      <c r="E144">
        <v>1.9980740981370906</v>
      </c>
      <c r="F144">
        <v>2.4463306175923099</v>
      </c>
      <c r="G144">
        <v>-2.7966458066214801</v>
      </c>
      <c r="H144">
        <v>6.7927940028956604</v>
      </c>
      <c r="I144">
        <v>0.81676372104748296</v>
      </c>
      <c r="J144">
        <v>-1.2867523539162227</v>
      </c>
      <c r="K144">
        <f>Table2131[[#This Row],[VALUE_ORIGINAL]]-Table2131[[#This Row],[ESTIMATE_VALUE]]</f>
        <v>-3.2848264520533133</v>
      </c>
      <c r="L144">
        <v>-2.0293315069336102</v>
      </c>
      <c r="M144">
        <v>-0.54417320089882804</v>
      </c>
      <c r="N144">
        <f>Table2131[[#This Row],[DIFFENCE_ORIGINAL]]^2</f>
        <v>10.790084820109158</v>
      </c>
      <c r="O14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1.4851583060347822</v>
      </c>
      <c r="P144">
        <f>IF(OR(G144="NA", H144="NA"), "NA", IF(OR(B144="boot", B144="parametric", B144="independent", B144="cart"), Table2131[[#This Row],[conf.high]]-Table2131[[#This Row],[conf.low]], ""))</f>
        <v>9.58943980951714</v>
      </c>
      <c r="Q144">
        <f>IF(OR(G144="NA", H144="NA"), "NA", IF(OR(B144="boot", B144="parametric", B144="independent", B144="cart"), Table2131[[#This Row],[conf.high.orig]]-Table2131[[#This Row],[conf.low.orig]], ""))</f>
        <v>1.4851583060347822</v>
      </c>
      <c r="R144">
        <f>IF(OR(B144="boot", B144="independent", B144="parametric", B144="cart"), Table2131[[#This Row],[WIDTH_OVERLAP]]/Table2131[[#This Row],[WIDTH_NEW]], "NA")</f>
        <v>0.15487435507555106</v>
      </c>
      <c r="S144">
        <f>IF(OR(B144="boot", B144="independent", B144="parametric", B144="cart"), Table2131[[#This Row],[WIDTH_OVERLAP]]/Table2131[[#This Row],[WIDTH_ORIG]], "")</f>
        <v>1</v>
      </c>
      <c r="T144">
        <f>IF(OR(B144="boot", B144="independent", B144="parametric", B144="cart"), (Table2131[[#This Row],[PERS_NEW]]+Table2131[[#This Row],[PERS_ORIG]]) / 2, "")</f>
        <v>0.57743717753777557</v>
      </c>
      <c r="U144">
        <f>0.5*(Table2131[[#This Row],[WIDTH_OVERLAP]]/Table2131[[#This Row],[WIDTH_ORIG]] +Table2131[[#This Row],[WIDTH_OVERLAP]]/Table2131[[#This Row],[WIDTH_NEW]])</f>
        <v>0.57743717753777557</v>
      </c>
      <c r="V144">
        <f>0.5*(Table2131[[#This Row],[WIDTH_OVERLAP]]/Table2131[[#This Row],[WIDTH_ORIG]] +Table2131[[#This Row],[WIDTH_OVERLAP]]/Table2131[[#This Row],[WIDTH_NEW]])</f>
        <v>0.57743717753777557</v>
      </c>
    </row>
    <row r="145" spans="1:22" x14ac:dyDescent="0.2">
      <c r="A145" s="5" t="s">
        <v>156</v>
      </c>
      <c r="B145" t="s">
        <v>113</v>
      </c>
      <c r="C145" t="s">
        <v>135</v>
      </c>
      <c r="D145" t="s">
        <v>138</v>
      </c>
      <c r="E145">
        <v>-0.46470187408559088</v>
      </c>
      <c r="F145">
        <v>0.57746997078080897</v>
      </c>
      <c r="G145">
        <v>-1.59652221896937</v>
      </c>
      <c r="H145">
        <v>0.66711847079819298</v>
      </c>
      <c r="I145">
        <v>-0.804720414218695</v>
      </c>
      <c r="J145">
        <v>-1.2792831136053104</v>
      </c>
      <c r="K145">
        <f>Table2131[[#This Row],[VALUE_ORIGINAL]]-Table2131[[#This Row],[ESTIMATE_VALUE]]</f>
        <v>-0.81458123951971961</v>
      </c>
      <c r="L145">
        <v>-2.0429848729590598</v>
      </c>
      <c r="M145">
        <v>-0.51558135425155205</v>
      </c>
      <c r="N145">
        <f>Table2131[[#This Row],[DIFFENCE_ORIGINAL]]^2</f>
        <v>0.66354259577748287</v>
      </c>
      <c r="O14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1.0809408647178178</v>
      </c>
      <c r="P145">
        <f>IF(OR(G145="NA", H145="NA"), "NA", IF(OR(B145="boot", B145="parametric", B145="independent", B145="cart"), Table2131[[#This Row],[conf.high]]-Table2131[[#This Row],[conf.low]], ""))</f>
        <v>2.2636406897675627</v>
      </c>
      <c r="Q145">
        <f>IF(OR(G145="NA", H145="NA"), "NA", IF(OR(B145="boot", B145="parametric", B145="independent", B145="cart"), Table2131[[#This Row],[conf.high.orig]]-Table2131[[#This Row],[conf.low.orig]], ""))</f>
        <v>1.5274035187075077</v>
      </c>
      <c r="R145">
        <f>IF(OR(B145="boot", B145="independent", B145="parametric", B145="cart"), Table2131[[#This Row],[WIDTH_OVERLAP]]/Table2131[[#This Row],[WIDTH_NEW]], "NA")</f>
        <v>0.47752316416825497</v>
      </c>
      <c r="S145">
        <f>IF(OR(B145="boot", B145="independent", B145="parametric", B145="cart"), Table2131[[#This Row],[WIDTH_OVERLAP]]/Table2131[[#This Row],[WIDTH_ORIG]], "")</f>
        <v>0.70769829418260899</v>
      </c>
      <c r="T145">
        <f>IF(OR(B145="boot", B145="independent", B145="parametric", B145="cart"), (Table2131[[#This Row],[PERS_NEW]]+Table2131[[#This Row],[PERS_ORIG]]) / 2, "")</f>
        <v>0.59261072917543201</v>
      </c>
      <c r="U145">
        <f>0.5*(Table2131[[#This Row],[WIDTH_OVERLAP]]/Table2131[[#This Row],[WIDTH_ORIG]] +Table2131[[#This Row],[WIDTH_OVERLAP]]/Table2131[[#This Row],[WIDTH_NEW]])</f>
        <v>0.59261072917543201</v>
      </c>
      <c r="V145">
        <f>0.5*(Table2131[[#This Row],[WIDTH_OVERLAP]]/Table2131[[#This Row],[WIDTH_ORIG]] +Table2131[[#This Row],[WIDTH_OVERLAP]]/Table2131[[#This Row],[WIDTH_NEW]])</f>
        <v>0.59261072917543201</v>
      </c>
    </row>
    <row r="146" spans="1:22" x14ac:dyDescent="0.2">
      <c r="A146" s="2" t="s">
        <v>157</v>
      </c>
      <c r="B146" t="s">
        <v>113</v>
      </c>
      <c r="C146" s="3" t="s">
        <v>146</v>
      </c>
      <c r="D146" t="s">
        <v>148</v>
      </c>
      <c r="E146">
        <v>-0.17498510185797761</v>
      </c>
      <c r="F146">
        <v>0.59363111380298506</v>
      </c>
      <c r="G146">
        <v>-1.33848070501422</v>
      </c>
      <c r="H146">
        <v>0.988510501298271</v>
      </c>
      <c r="I146">
        <v>-0.29477077226793003</v>
      </c>
      <c r="J146" s="4">
        <v>0.63915209687677155</v>
      </c>
      <c r="K146">
        <f>Table2131[[#This Row],[VALUE_ORIGINAL]]-Table2131[[#This Row],[ESTIMATE_VALUE]]</f>
        <v>0.81413719873474921</v>
      </c>
      <c r="L146">
        <v>-4.5007548660191903E-2</v>
      </c>
      <c r="M146">
        <v>1.32331174241373</v>
      </c>
      <c r="N146">
        <f>Table2131[[#This Row],[DIFFENCE_ORIGINAL]]^2</f>
        <v>0.66281937836366456</v>
      </c>
      <c r="O14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1.0335180499584629</v>
      </c>
      <c r="P146">
        <f>IF(OR(G146="NA", H146="NA"), "NA", IF(OR(B146="boot", B146="parametric", B146="independent", B146="cart"), Table2131[[#This Row],[conf.high]]-Table2131[[#This Row],[conf.low]], ""))</f>
        <v>2.3269912063124911</v>
      </c>
      <c r="Q146">
        <f>IF(OR(G146="NA", H146="NA"), "NA", IF(OR(B146="boot", B146="parametric", B146="independent", B146="cart"), Table2131[[#This Row],[conf.high.orig]]-Table2131[[#This Row],[conf.low.orig]], ""))</f>
        <v>1.3683192910739219</v>
      </c>
      <c r="R146">
        <f>IF(OR(B146="boot", B146="independent", B146="parametric", B146="cart"), Table2131[[#This Row],[WIDTH_OVERLAP]]/Table2131[[#This Row],[WIDTH_NEW]], "NA")</f>
        <v>0.44414351337246605</v>
      </c>
      <c r="S146">
        <f>IF(OR(B146="boot", B146="independent", B146="parametric", B146="cart"), Table2131[[#This Row],[WIDTH_OVERLAP]]/Table2131[[#This Row],[WIDTH_ORIG]], "")</f>
        <v>0.7553193590856333</v>
      </c>
      <c r="T146">
        <f>IF(OR(B146="boot", B146="independent", B146="parametric", B146="cart"), (Table2131[[#This Row],[PERS_NEW]]+Table2131[[#This Row],[PERS_ORIG]]) / 2, "")</f>
        <v>0.59973143622904967</v>
      </c>
      <c r="U146">
        <f>0.5*(Table2131[[#This Row],[WIDTH_OVERLAP]]/Table2131[[#This Row],[WIDTH_ORIG]] +Table2131[[#This Row],[WIDTH_OVERLAP]]/Table2131[[#This Row],[WIDTH_NEW]])</f>
        <v>0.59973143622904967</v>
      </c>
      <c r="V146">
        <f>0.5*(Table2131[[#This Row],[WIDTH_OVERLAP]]/Table2131[[#This Row],[WIDTH_ORIG]] +Table2131[[#This Row],[WIDTH_OVERLAP]]/Table2131[[#This Row],[WIDTH_NEW]])</f>
        <v>0.59973143622904967</v>
      </c>
    </row>
    <row r="147" spans="1:22" x14ac:dyDescent="0.2">
      <c r="A147" s="5" t="s">
        <v>156</v>
      </c>
      <c r="B147" t="s">
        <v>71</v>
      </c>
      <c r="C147" t="s">
        <v>135</v>
      </c>
      <c r="D147" t="s">
        <v>15</v>
      </c>
      <c r="E147">
        <v>93.011151870097322</v>
      </c>
      <c r="F147">
        <v>0.61959203986676004</v>
      </c>
      <c r="G147">
        <v>91.796773786850693</v>
      </c>
      <c r="H147">
        <v>94.225529953343795</v>
      </c>
      <c r="I147">
        <v>150.11676375006101</v>
      </c>
      <c r="J147">
        <v>92.761898447758313</v>
      </c>
      <c r="K147">
        <f>Table2131[[#This Row],[VALUE_ORIGINAL]]-Table2131[[#This Row],[ESTIMATE_VALUE]]</f>
        <v>-0.24925342233900949</v>
      </c>
      <c r="L147">
        <v>88.2512236422439</v>
      </c>
      <c r="M147">
        <v>97.272573253272697</v>
      </c>
      <c r="N147">
        <f>Table2131[[#This Row],[DIFFENCE_ORIGINAL]]^2</f>
        <v>6.2127268547708635E-2</v>
      </c>
      <c r="O14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2.4287561664931019</v>
      </c>
      <c r="P147">
        <f>IF(OR(G147="NA", H147="NA"), "NA", IF(OR(B147="boot", B147="parametric", B147="independent", B147="cart"), Table2131[[#This Row],[conf.high]]-Table2131[[#This Row],[conf.low]], ""))</f>
        <v>2.4287561664931019</v>
      </c>
      <c r="Q147">
        <f>IF(OR(G147="NA", H147="NA"), "NA", IF(OR(B147="boot", B147="parametric", B147="independent", B147="cart"), Table2131[[#This Row],[conf.high.orig]]-Table2131[[#This Row],[conf.low.orig]], ""))</f>
        <v>9.0213496110287963</v>
      </c>
      <c r="R147">
        <f>IF(OR(B147="boot", B147="independent", B147="parametric", B147="cart"), Table2131[[#This Row],[WIDTH_OVERLAP]]/Table2131[[#This Row],[WIDTH_NEW]], "NA")</f>
        <v>1</v>
      </c>
      <c r="S147">
        <f>IF(OR(B147="boot", B147="independent", B147="parametric", B147="cart"), Table2131[[#This Row],[WIDTH_OVERLAP]]/Table2131[[#This Row],[WIDTH_ORIG]], "")</f>
        <v>0.26922315077157577</v>
      </c>
      <c r="T147">
        <f>IF(OR(B147="boot", B147="independent", B147="parametric", B147="cart"), (Table2131[[#This Row],[PERS_NEW]]+Table2131[[#This Row],[PERS_ORIG]]) / 2, "")</f>
        <v>0.63461157538578794</v>
      </c>
      <c r="U147">
        <f>0.5*(Table2131[[#This Row],[WIDTH_OVERLAP]]/Table2131[[#This Row],[WIDTH_ORIG]] +Table2131[[#This Row],[WIDTH_OVERLAP]]/Table2131[[#This Row],[WIDTH_NEW]])</f>
        <v>0.63461157538578794</v>
      </c>
      <c r="V147">
        <f>0.5*(Table2131[[#This Row],[WIDTH_OVERLAP]]/Table2131[[#This Row],[WIDTH_ORIG]] +Table2131[[#This Row],[WIDTH_OVERLAP]]/Table2131[[#This Row],[WIDTH_NEW]])</f>
        <v>0.63461157538578794</v>
      </c>
    </row>
    <row r="148" spans="1:22" x14ac:dyDescent="0.2">
      <c r="A148" s="2" t="s">
        <v>157</v>
      </c>
      <c r="B148" t="s">
        <v>71</v>
      </c>
      <c r="C148" s="3" t="s">
        <v>146</v>
      </c>
      <c r="D148" t="s">
        <v>137</v>
      </c>
      <c r="E148">
        <v>2.0895299262983249</v>
      </c>
      <c r="F148">
        <v>1.0836315370313301</v>
      </c>
      <c r="G148">
        <v>-3.4348858794881899E-2</v>
      </c>
      <c r="H148">
        <v>4.2134087113915299</v>
      </c>
      <c r="I148">
        <v>1.92826607097712</v>
      </c>
      <c r="J148" s="4">
        <v>-0.5867196339304489</v>
      </c>
      <c r="K148">
        <f>Table2131[[#This Row],[VALUE_ORIGINAL]]-Table2131[[#This Row],[ESTIMATE_VALUE]]</f>
        <v>-2.6762495602287739</v>
      </c>
      <c r="L148">
        <v>-4.7517116676045497</v>
      </c>
      <c r="M148">
        <v>3.5782723997436499</v>
      </c>
      <c r="N148">
        <f>Table2131[[#This Row],[DIFFENCE_ORIGINAL]]^2</f>
        <v>7.1623117086247055</v>
      </c>
      <c r="O14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3.6126212585385318</v>
      </c>
      <c r="P148">
        <f>IF(OR(G148="NA", H148="NA"), "NA", IF(OR(B148="boot", B148="parametric", B148="independent", B148="cart"), Table2131[[#This Row],[conf.high]]-Table2131[[#This Row],[conf.low]], ""))</f>
        <v>4.2477575701864119</v>
      </c>
      <c r="Q148">
        <f>IF(OR(G148="NA", H148="NA"), "NA", IF(OR(B148="boot", B148="parametric", B148="independent", B148="cart"), Table2131[[#This Row],[conf.high.orig]]-Table2131[[#This Row],[conf.low.orig]], ""))</f>
        <v>8.3299840673481995</v>
      </c>
      <c r="R148">
        <f>IF(OR(B148="boot", B148="independent", B148="parametric", B148="cart"), Table2131[[#This Row],[WIDTH_OVERLAP]]/Table2131[[#This Row],[WIDTH_NEW]], "NA")</f>
        <v>0.85047726920535927</v>
      </c>
      <c r="S148">
        <f>IF(OR(B148="boot", B148="independent", B148="parametric", B148="cart"), Table2131[[#This Row],[WIDTH_OVERLAP]]/Table2131[[#This Row],[WIDTH_ORIG]], "")</f>
        <v>0.43368885574454502</v>
      </c>
      <c r="T148">
        <f>IF(OR(B148="boot", B148="independent", B148="parametric", B148="cart"), (Table2131[[#This Row],[PERS_NEW]]+Table2131[[#This Row],[PERS_ORIG]]) / 2, "")</f>
        <v>0.64208306247495217</v>
      </c>
      <c r="U148">
        <f>0.5*(Table2131[[#This Row],[WIDTH_OVERLAP]]/Table2131[[#This Row],[WIDTH_ORIG]] +Table2131[[#This Row],[WIDTH_OVERLAP]]/Table2131[[#This Row],[WIDTH_NEW]])</f>
        <v>0.64208306247495217</v>
      </c>
      <c r="V148">
        <f>0.5*(Table2131[[#This Row],[WIDTH_OVERLAP]]/Table2131[[#This Row],[WIDTH_ORIG]] +Table2131[[#This Row],[WIDTH_OVERLAP]]/Table2131[[#This Row],[WIDTH_NEW]])</f>
        <v>0.64208306247495217</v>
      </c>
    </row>
    <row r="149" spans="1:22" x14ac:dyDescent="0.2">
      <c r="A149" s="2" t="s">
        <v>157</v>
      </c>
      <c r="B149" t="s">
        <v>71</v>
      </c>
      <c r="C149" s="3" t="s">
        <v>135</v>
      </c>
      <c r="D149" t="s">
        <v>15</v>
      </c>
      <c r="E149">
        <v>88.661344452643377</v>
      </c>
      <c r="F149">
        <v>0.55676217306117204</v>
      </c>
      <c r="G149">
        <v>87.570110645489194</v>
      </c>
      <c r="H149">
        <v>89.752578259797502</v>
      </c>
      <c r="I149">
        <v>159.244554932976</v>
      </c>
      <c r="J149" s="4">
        <v>88.409249609340392</v>
      </c>
      <c r="K149">
        <f>Table2131[[#This Row],[VALUE_ORIGINAL]]-Table2131[[#This Row],[ESTIMATE_VALUE]]</f>
        <v>-0.25209484330298437</v>
      </c>
      <c r="L149" s="2">
        <v>84.9889902004345</v>
      </c>
      <c r="M149" s="2">
        <v>91.829509018246199</v>
      </c>
      <c r="N149">
        <f>Table2131[[#This Row],[DIFFENCE_ORIGINAL]]^2</f>
        <v>6.3551810019956245E-2</v>
      </c>
      <c r="O14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2.1824676143083082</v>
      </c>
      <c r="P149">
        <f>IF(OR(G149="NA", H149="NA"), "NA", IF(OR(B149="boot", B149="parametric", B149="independent", B149="cart"), Table2131[[#This Row],[conf.high]]-Table2131[[#This Row],[conf.low]], ""))</f>
        <v>2.1824676143083082</v>
      </c>
      <c r="Q149">
        <f>IF(OR(G149="NA", H149="NA"), "NA", IF(OR(B149="boot", B149="parametric", B149="independent", B149="cart"), Table2131[[#This Row],[conf.high.orig]]-Table2131[[#This Row],[conf.low.orig]], ""))</f>
        <v>6.8405188178116987</v>
      </c>
      <c r="R149">
        <f>IF(OR(B149="boot", B149="independent", B149="parametric", B149="cart"), Table2131[[#This Row],[WIDTH_OVERLAP]]/Table2131[[#This Row],[WIDTH_NEW]], "NA")</f>
        <v>1</v>
      </c>
      <c r="S149">
        <f>IF(OR(B149="boot", B149="independent", B149="parametric", B149="cart"), Table2131[[#This Row],[WIDTH_OVERLAP]]/Table2131[[#This Row],[WIDTH_ORIG]], "")</f>
        <v>0.3190500124969301</v>
      </c>
      <c r="T149">
        <f>IF(OR(B149="boot", B149="independent", B149="parametric", B149="cart"), (Table2131[[#This Row],[PERS_NEW]]+Table2131[[#This Row],[PERS_ORIG]]) / 2, "")</f>
        <v>0.659525006248465</v>
      </c>
      <c r="U149">
        <f>0.5*(Table2131[[#This Row],[WIDTH_OVERLAP]]/Table2131[[#This Row],[WIDTH_ORIG]] +Table2131[[#This Row],[WIDTH_OVERLAP]]/Table2131[[#This Row],[WIDTH_NEW]])</f>
        <v>0.659525006248465</v>
      </c>
      <c r="V149">
        <f>0.5*(Table2131[[#This Row],[WIDTH_OVERLAP]]/Table2131[[#This Row],[WIDTH_ORIG]] +Table2131[[#This Row],[WIDTH_OVERLAP]]/Table2131[[#This Row],[WIDTH_NEW]])</f>
        <v>0.659525006248465</v>
      </c>
    </row>
    <row r="150" spans="1:22" x14ac:dyDescent="0.2">
      <c r="A150" s="5" t="s">
        <v>156</v>
      </c>
      <c r="B150" t="s">
        <v>50</v>
      </c>
      <c r="C150" t="s">
        <v>146</v>
      </c>
      <c r="D150" t="s">
        <v>148</v>
      </c>
      <c r="E150">
        <v>0.75648187854239779</v>
      </c>
      <c r="F150">
        <v>0.45655502512271601</v>
      </c>
      <c r="G150">
        <v>-0.13834952765890601</v>
      </c>
      <c r="H150">
        <v>1.6513132847437</v>
      </c>
      <c r="I150">
        <v>1.65693473276099</v>
      </c>
      <c r="J150">
        <v>0.17484131974725881</v>
      </c>
      <c r="K150">
        <f>Table2131[[#This Row],[VALUE_ORIGINAL]]-Table2131[[#This Row],[ESTIMATE_VALUE]]</f>
        <v>-0.58164055879513898</v>
      </c>
      <c r="L150">
        <v>-0.65563203503860901</v>
      </c>
      <c r="M150">
        <v>1.0053146745331201</v>
      </c>
      <c r="N150">
        <f>Table2131[[#This Row],[DIFFENCE_ORIGINAL]]^2</f>
        <v>0.33830573963552152</v>
      </c>
      <c r="O15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1.143664202192026</v>
      </c>
      <c r="P150">
        <f>IF(OR(G150="NA", H150="NA"), "NA", IF(OR(B150="boot", B150="parametric", B150="independent", B150="cart"), Table2131[[#This Row],[conf.high]]-Table2131[[#This Row],[conf.low]], ""))</f>
        <v>1.7896628124026059</v>
      </c>
      <c r="Q150">
        <f>IF(OR(G150="NA", H150="NA"), "NA", IF(OR(B150="boot", B150="parametric", B150="independent", B150="cart"), Table2131[[#This Row],[conf.high.orig]]-Table2131[[#This Row],[conf.low.orig]], ""))</f>
        <v>1.660946709571729</v>
      </c>
      <c r="R150">
        <f>IF(OR(B150="boot", B150="independent", B150="parametric", B150="cart"), Table2131[[#This Row],[WIDTH_OVERLAP]]/Table2131[[#This Row],[WIDTH_NEW]], "NA")</f>
        <v>0.63903892636438442</v>
      </c>
      <c r="S150">
        <f>IF(OR(B150="boot", B150="independent", B150="parametric", B150="cart"), Table2131[[#This Row],[WIDTH_OVERLAP]]/Table2131[[#This Row],[WIDTH_ORIG]], "")</f>
        <v>0.68856164716260948</v>
      </c>
      <c r="T150">
        <f>IF(OR(B150="boot", B150="independent", B150="parametric", B150="cart"), (Table2131[[#This Row],[PERS_NEW]]+Table2131[[#This Row],[PERS_ORIG]]) / 2, "")</f>
        <v>0.66380028676349689</v>
      </c>
      <c r="U150">
        <f>0.5*(Table2131[[#This Row],[WIDTH_OVERLAP]]/Table2131[[#This Row],[WIDTH_ORIG]] +Table2131[[#This Row],[WIDTH_OVERLAP]]/Table2131[[#This Row],[WIDTH_NEW]])</f>
        <v>0.66380028676349689</v>
      </c>
      <c r="V150">
        <f>0.5*(Table2131[[#This Row],[WIDTH_OVERLAP]]/Table2131[[#This Row],[WIDTH_ORIG]] +Table2131[[#This Row],[WIDTH_OVERLAP]]/Table2131[[#This Row],[WIDTH_NEW]])</f>
        <v>0.66380028676349689</v>
      </c>
    </row>
    <row r="151" spans="1:22" x14ac:dyDescent="0.2">
      <c r="A151" s="2" t="s">
        <v>157</v>
      </c>
      <c r="B151" t="s">
        <v>50</v>
      </c>
      <c r="C151" s="3" t="s">
        <v>146</v>
      </c>
      <c r="D151" t="s">
        <v>138</v>
      </c>
      <c r="E151">
        <v>-0.9260901255469135</v>
      </c>
      <c r="F151">
        <v>0.329732313591167</v>
      </c>
      <c r="G151">
        <v>-1.5723535847246599</v>
      </c>
      <c r="H151">
        <v>-0.27982666636915798</v>
      </c>
      <c r="I151">
        <v>-2.8086119781853198</v>
      </c>
      <c r="J151" s="4">
        <v>-1.3387481462005686</v>
      </c>
      <c r="K151">
        <f>Table2131[[#This Row],[VALUE_ORIGINAL]]-Table2131[[#This Row],[ESTIMATE_VALUE]]</f>
        <v>-0.41265802065365509</v>
      </c>
      <c r="L151">
        <v>-1.9484726430877399</v>
      </c>
      <c r="M151">
        <v>-0.72902364931338803</v>
      </c>
      <c r="N151">
        <f>Table2131[[#This Row],[DIFFENCE_ORIGINAL]]^2</f>
        <v>0.17028664200979243</v>
      </c>
      <c r="O15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0.84332993541127188</v>
      </c>
      <c r="P151">
        <f>IF(OR(G151="NA", H151="NA"), "NA", IF(OR(B151="boot", B151="parametric", B151="independent", B151="cart"), Table2131[[#This Row],[conf.high]]-Table2131[[#This Row],[conf.low]], ""))</f>
        <v>1.2925269183555019</v>
      </c>
      <c r="Q151">
        <f>IF(OR(G151="NA", H151="NA"), "NA", IF(OR(B151="boot", B151="parametric", B151="independent", B151="cart"), Table2131[[#This Row],[conf.high.orig]]-Table2131[[#This Row],[conf.low.orig]], ""))</f>
        <v>1.219448993774352</v>
      </c>
      <c r="R151">
        <f>IF(OR(B151="boot", B151="independent", B151="parametric", B151="cart"), Table2131[[#This Row],[WIDTH_OVERLAP]]/Table2131[[#This Row],[WIDTH_NEW]], "NA")</f>
        <v>0.65246605191344953</v>
      </c>
      <c r="S151">
        <f>IF(OR(B151="boot", B151="independent", B151="parametric", B151="cart"), Table2131[[#This Row],[WIDTH_OVERLAP]]/Table2131[[#This Row],[WIDTH_ORIG]], "")</f>
        <v>0.69156638753791322</v>
      </c>
      <c r="T151">
        <f>IF(OR(B151="boot", B151="independent", B151="parametric", B151="cart"), (Table2131[[#This Row],[PERS_NEW]]+Table2131[[#This Row],[PERS_ORIG]]) / 2, "")</f>
        <v>0.67201621972568137</v>
      </c>
      <c r="U151">
        <f>0.5*(Table2131[[#This Row],[WIDTH_OVERLAP]]/Table2131[[#This Row],[WIDTH_ORIG]] +Table2131[[#This Row],[WIDTH_OVERLAP]]/Table2131[[#This Row],[WIDTH_NEW]])</f>
        <v>0.67201621972568137</v>
      </c>
      <c r="V151">
        <f>0.5*(Table2131[[#This Row],[WIDTH_OVERLAP]]/Table2131[[#This Row],[WIDTH_ORIG]] +Table2131[[#This Row],[WIDTH_OVERLAP]]/Table2131[[#This Row],[WIDTH_NEW]])</f>
        <v>0.67201621972568137</v>
      </c>
    </row>
    <row r="152" spans="1:22" x14ac:dyDescent="0.2">
      <c r="A152" s="2" t="s">
        <v>157</v>
      </c>
      <c r="B152" t="s">
        <v>113</v>
      </c>
      <c r="C152" s="3" t="s">
        <v>146</v>
      </c>
      <c r="D152" t="s">
        <v>138</v>
      </c>
      <c r="E152">
        <v>-0.7341439358572438</v>
      </c>
      <c r="F152">
        <v>0.52403049230613497</v>
      </c>
      <c r="G152">
        <v>-1.76122482757806</v>
      </c>
      <c r="H152">
        <v>0.29293695586357399</v>
      </c>
      <c r="I152">
        <v>-1.4009565218742299</v>
      </c>
      <c r="J152" s="4">
        <v>-1.3387481462005686</v>
      </c>
      <c r="K152">
        <f>Table2131[[#This Row],[VALUE_ORIGINAL]]-Table2131[[#This Row],[ESTIMATE_VALUE]]</f>
        <v>-0.60460421034332479</v>
      </c>
      <c r="L152">
        <v>-1.9484726430877399</v>
      </c>
      <c r="M152">
        <v>-0.72902364931338803</v>
      </c>
      <c r="N152">
        <f>Table2131[[#This Row],[DIFFENCE_ORIGINAL]]^2</f>
        <v>0.36554625116487532</v>
      </c>
      <c r="O15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1.0322011782646721</v>
      </c>
      <c r="P152">
        <f>IF(OR(G152="NA", H152="NA"), "NA", IF(OR(B152="boot", B152="parametric", B152="independent", B152="cart"), Table2131[[#This Row],[conf.high]]-Table2131[[#This Row],[conf.low]], ""))</f>
        <v>2.0541617834416339</v>
      </c>
      <c r="Q152">
        <f>IF(OR(G152="NA", H152="NA"), "NA", IF(OR(B152="boot", B152="parametric", B152="independent", B152="cart"), Table2131[[#This Row],[conf.high.orig]]-Table2131[[#This Row],[conf.low.orig]], ""))</f>
        <v>1.219448993774352</v>
      </c>
      <c r="R152">
        <f>IF(OR(B152="boot", B152="independent", B152="parametric", B152="cart"), Table2131[[#This Row],[WIDTH_OVERLAP]]/Table2131[[#This Row],[WIDTH_NEW]], "NA")</f>
        <v>0.50249264034854957</v>
      </c>
      <c r="S152">
        <f>IF(OR(B152="boot", B152="independent", B152="parametric", B152="cart"), Table2131[[#This Row],[WIDTH_OVERLAP]]/Table2131[[#This Row],[WIDTH_ORIG]], "")</f>
        <v>0.84644883347672972</v>
      </c>
      <c r="T152">
        <f>IF(OR(B152="boot", B152="independent", B152="parametric", B152="cart"), (Table2131[[#This Row],[PERS_NEW]]+Table2131[[#This Row],[PERS_ORIG]]) / 2, "")</f>
        <v>0.6744707369126397</v>
      </c>
      <c r="U152">
        <f>0.5*(Table2131[[#This Row],[WIDTH_OVERLAP]]/Table2131[[#This Row],[WIDTH_ORIG]] +Table2131[[#This Row],[WIDTH_OVERLAP]]/Table2131[[#This Row],[WIDTH_NEW]])</f>
        <v>0.6744707369126397</v>
      </c>
      <c r="V152">
        <f>0.5*(Table2131[[#This Row],[WIDTH_OVERLAP]]/Table2131[[#This Row],[WIDTH_ORIG]] +Table2131[[#This Row],[WIDTH_OVERLAP]]/Table2131[[#This Row],[WIDTH_NEW]])</f>
        <v>0.6744707369126397</v>
      </c>
    </row>
    <row r="153" spans="1:22" x14ac:dyDescent="0.2">
      <c r="A153" s="2" t="s">
        <v>157</v>
      </c>
      <c r="B153" t="s">
        <v>71</v>
      </c>
      <c r="C153" s="3" t="s">
        <v>135</v>
      </c>
      <c r="D153" t="s">
        <v>137</v>
      </c>
      <c r="E153">
        <v>0.53379648708849159</v>
      </c>
      <c r="F153">
        <v>0.73288771196443503</v>
      </c>
      <c r="G153">
        <v>-0.90263703307376597</v>
      </c>
      <c r="H153">
        <v>1.9702300072507399</v>
      </c>
      <c r="I153">
        <v>0.72834689185564405</v>
      </c>
      <c r="J153" s="4">
        <v>5.3503378777487717E-2</v>
      </c>
      <c r="K153">
        <f>Table2131[[#This Row],[VALUE_ORIGINAL]]-Table2131[[#This Row],[ESTIMATE_VALUE]]</f>
        <v>-0.48029310831100386</v>
      </c>
      <c r="L153">
        <v>-4.0513687199831097</v>
      </c>
      <c r="M153">
        <v>4.1583754775380903</v>
      </c>
      <c r="N153">
        <f>Table2131[[#This Row],[DIFFENCE_ORIGINAL]]^2</f>
        <v>0.23068146989104568</v>
      </c>
      <c r="O15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2.8728670403245058</v>
      </c>
      <c r="P153">
        <f>IF(OR(G153="NA", H153="NA"), "NA", IF(OR(B153="boot", B153="parametric", B153="independent", B153="cart"), Table2131[[#This Row],[conf.high]]-Table2131[[#This Row],[conf.low]], ""))</f>
        <v>2.8728670403245058</v>
      </c>
      <c r="Q153">
        <f>IF(OR(G153="NA", H153="NA"), "NA", IF(OR(B153="boot", B153="parametric", B153="independent", B153="cart"), Table2131[[#This Row],[conf.high.orig]]-Table2131[[#This Row],[conf.low.orig]], ""))</f>
        <v>8.2097441975212</v>
      </c>
      <c r="R153">
        <f>IF(OR(B153="boot", B153="independent", B153="parametric", B153="cart"), Table2131[[#This Row],[WIDTH_OVERLAP]]/Table2131[[#This Row],[WIDTH_NEW]], "NA")</f>
        <v>1</v>
      </c>
      <c r="S153">
        <f>IF(OR(B153="boot", B153="independent", B153="parametric", B153="cart"), Table2131[[#This Row],[WIDTH_OVERLAP]]/Table2131[[#This Row],[WIDTH_ORIG]], "")</f>
        <v>0.34993380685258402</v>
      </c>
      <c r="T153">
        <f>IF(OR(B153="boot", B153="independent", B153="parametric", B153="cart"), (Table2131[[#This Row],[PERS_NEW]]+Table2131[[#This Row],[PERS_ORIG]]) / 2, "")</f>
        <v>0.67496690342629195</v>
      </c>
      <c r="U153">
        <f>0.5*(Table2131[[#This Row],[WIDTH_OVERLAP]]/Table2131[[#This Row],[WIDTH_ORIG]] +Table2131[[#This Row],[WIDTH_OVERLAP]]/Table2131[[#This Row],[WIDTH_NEW]])</f>
        <v>0.67496690342629195</v>
      </c>
      <c r="V153">
        <f>0.5*(Table2131[[#This Row],[WIDTH_OVERLAP]]/Table2131[[#This Row],[WIDTH_ORIG]] +Table2131[[#This Row],[WIDTH_OVERLAP]]/Table2131[[#This Row],[WIDTH_NEW]])</f>
        <v>0.67496690342629195</v>
      </c>
    </row>
    <row r="154" spans="1:22" x14ac:dyDescent="0.2">
      <c r="A154" s="5" t="s">
        <v>156</v>
      </c>
      <c r="B154" t="s">
        <v>71</v>
      </c>
      <c r="C154" t="s">
        <v>146</v>
      </c>
      <c r="D154" t="s">
        <v>15</v>
      </c>
      <c r="E154">
        <v>93.451269975331712</v>
      </c>
      <c r="F154">
        <v>0.90824942876446602</v>
      </c>
      <c r="G154">
        <v>91.671133805974193</v>
      </c>
      <c r="H154">
        <v>95.231406144689103</v>
      </c>
      <c r="I154">
        <v>102.89163638941901</v>
      </c>
      <c r="J154">
        <v>91.588540816085057</v>
      </c>
      <c r="K154">
        <f>Table2131[[#This Row],[VALUE_ORIGINAL]]-Table2131[[#This Row],[ESTIMATE_VALUE]]</f>
        <v>-1.8627291592466548</v>
      </c>
      <c r="L154">
        <v>86.570688849895305</v>
      </c>
      <c r="M154">
        <v>96.606392782274696</v>
      </c>
      <c r="N154">
        <f>Table2131[[#This Row],[DIFFENCE_ORIGINAL]]^2</f>
        <v>3.4697599207077494</v>
      </c>
      <c r="O15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3.5602723387149098</v>
      </c>
      <c r="P154">
        <f>IF(OR(G154="NA", H154="NA"), "NA", IF(OR(B154="boot", B154="parametric", B154="independent", B154="cart"), Table2131[[#This Row],[conf.high]]-Table2131[[#This Row],[conf.low]], ""))</f>
        <v>3.5602723387149098</v>
      </c>
      <c r="Q154">
        <f>IF(OR(G154="NA", H154="NA"), "NA", IF(OR(B154="boot", B154="parametric", B154="independent", B154="cart"), Table2131[[#This Row],[conf.high.orig]]-Table2131[[#This Row],[conf.low.orig]], ""))</f>
        <v>10.035703932379391</v>
      </c>
      <c r="R154">
        <f>IF(OR(B154="boot", B154="independent", B154="parametric", B154="cart"), Table2131[[#This Row],[WIDTH_OVERLAP]]/Table2131[[#This Row],[WIDTH_NEW]], "NA")</f>
        <v>1</v>
      </c>
      <c r="S154">
        <f>IF(OR(B154="boot", B154="independent", B154="parametric", B154="cart"), Table2131[[#This Row],[WIDTH_OVERLAP]]/Table2131[[#This Row],[WIDTH_ORIG]], "")</f>
        <v>0.35476059902763546</v>
      </c>
      <c r="T154">
        <f>IF(OR(B154="boot", B154="independent", B154="parametric", B154="cart"), (Table2131[[#This Row],[PERS_NEW]]+Table2131[[#This Row],[PERS_ORIG]]) / 2, "")</f>
        <v>0.67738029951381773</v>
      </c>
      <c r="U154">
        <f>0.5*(Table2131[[#This Row],[WIDTH_OVERLAP]]/Table2131[[#This Row],[WIDTH_ORIG]] +Table2131[[#This Row],[WIDTH_OVERLAP]]/Table2131[[#This Row],[WIDTH_NEW]])</f>
        <v>0.67738029951381773</v>
      </c>
      <c r="V154">
        <f>0.5*(Table2131[[#This Row],[WIDTH_OVERLAP]]/Table2131[[#This Row],[WIDTH_ORIG]] +Table2131[[#This Row],[WIDTH_OVERLAP]]/Table2131[[#This Row],[WIDTH_NEW]])</f>
        <v>0.67738029951381773</v>
      </c>
    </row>
    <row r="155" spans="1:22" x14ac:dyDescent="0.2">
      <c r="A155" s="5" t="s">
        <v>156</v>
      </c>
      <c r="B155" t="s">
        <v>71</v>
      </c>
      <c r="C155" t="s">
        <v>135</v>
      </c>
      <c r="D155" t="s">
        <v>137</v>
      </c>
      <c r="E155">
        <v>-1.344819465346208</v>
      </c>
      <c r="F155">
        <v>0.88169324821863804</v>
      </c>
      <c r="G155">
        <v>-3.0729064772668702</v>
      </c>
      <c r="H155">
        <v>0.383267546574458</v>
      </c>
      <c r="I155">
        <v>-1.5252690979127499</v>
      </c>
      <c r="J155">
        <v>-3.3263856286039978E-2</v>
      </c>
      <c r="K155">
        <f>Table2131[[#This Row],[VALUE_ORIGINAL]]-Table2131[[#This Row],[ESTIMATE_VALUE]]</f>
        <v>1.3115556090601681</v>
      </c>
      <c r="L155">
        <v>-4.8458294910389101</v>
      </c>
      <c r="M155">
        <v>4.7793017784668299</v>
      </c>
      <c r="N155">
        <f>Table2131[[#This Row],[DIFFENCE_ORIGINAL]]^2</f>
        <v>1.7201781156571885</v>
      </c>
      <c r="O15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3.4561740238413283</v>
      </c>
      <c r="P155">
        <f>IF(OR(G155="NA", H155="NA"), "NA", IF(OR(B155="boot", B155="parametric", B155="independent", B155="cart"), Table2131[[#This Row],[conf.high]]-Table2131[[#This Row],[conf.low]], ""))</f>
        <v>3.4561740238413283</v>
      </c>
      <c r="Q155">
        <f>IF(OR(G155="NA", H155="NA"), "NA", IF(OR(B155="boot", B155="parametric", B155="independent", B155="cart"), Table2131[[#This Row],[conf.high.orig]]-Table2131[[#This Row],[conf.low.orig]], ""))</f>
        <v>9.6251312695057401</v>
      </c>
      <c r="R155">
        <f>IF(OR(B155="boot", B155="independent", B155="parametric", B155="cart"), Table2131[[#This Row],[WIDTH_OVERLAP]]/Table2131[[#This Row],[WIDTH_NEW]], "NA")</f>
        <v>1</v>
      </c>
      <c r="S155">
        <f>IF(OR(B155="boot", B155="independent", B155="parametric", B155="cart"), Table2131[[#This Row],[WIDTH_OVERLAP]]/Table2131[[#This Row],[WIDTH_ORIG]], "")</f>
        <v>0.35907811821654317</v>
      </c>
      <c r="T155">
        <f>IF(OR(B155="boot", B155="independent", B155="parametric", B155="cart"), (Table2131[[#This Row],[PERS_NEW]]+Table2131[[#This Row],[PERS_ORIG]]) / 2, "")</f>
        <v>0.67953905910827161</v>
      </c>
      <c r="U155">
        <f>0.5*(Table2131[[#This Row],[WIDTH_OVERLAP]]/Table2131[[#This Row],[WIDTH_ORIG]] +Table2131[[#This Row],[WIDTH_OVERLAP]]/Table2131[[#This Row],[WIDTH_NEW]])</f>
        <v>0.67953905910827161</v>
      </c>
      <c r="V155">
        <f>0.5*(Table2131[[#This Row],[WIDTH_OVERLAP]]/Table2131[[#This Row],[WIDTH_ORIG]] +Table2131[[#This Row],[WIDTH_OVERLAP]]/Table2131[[#This Row],[WIDTH_NEW]])</f>
        <v>0.67953905910827161</v>
      </c>
    </row>
    <row r="156" spans="1:22" x14ac:dyDescent="0.2">
      <c r="A156" s="5" t="s">
        <v>156</v>
      </c>
      <c r="B156" t="s">
        <v>71</v>
      </c>
      <c r="C156" t="s">
        <v>135</v>
      </c>
      <c r="D156" t="s">
        <v>138</v>
      </c>
      <c r="E156">
        <v>-0.31285151329390681</v>
      </c>
      <c r="F156">
        <v>0.83382172237402796</v>
      </c>
      <c r="G156">
        <v>-1.9471120586741499</v>
      </c>
      <c r="H156">
        <v>1.3214090320863401</v>
      </c>
      <c r="I156">
        <v>-0.37520192254426599</v>
      </c>
      <c r="J156">
        <v>-1.2792831136053104</v>
      </c>
      <c r="K156">
        <f>Table2131[[#This Row],[VALUE_ORIGINAL]]-Table2131[[#This Row],[ESTIMATE_VALUE]]</f>
        <v>-0.96643160031140363</v>
      </c>
      <c r="L156">
        <v>-2.0429848729590598</v>
      </c>
      <c r="M156">
        <v>-0.51558135425155205</v>
      </c>
      <c r="N156">
        <f>Table2131[[#This Row],[DIFFENCE_ORIGINAL]]^2</f>
        <v>0.93399003808046066</v>
      </c>
      <c r="O15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1.431530704422598</v>
      </c>
      <c r="P156">
        <f>IF(OR(G156="NA", H156="NA"), "NA", IF(OR(B156="boot", B156="parametric", B156="independent", B156="cart"), Table2131[[#This Row],[conf.high]]-Table2131[[#This Row],[conf.low]], ""))</f>
        <v>3.26852109076049</v>
      </c>
      <c r="Q156">
        <f>IF(OR(G156="NA", H156="NA"), "NA", IF(OR(B156="boot", B156="parametric", B156="independent", B156="cart"), Table2131[[#This Row],[conf.high.orig]]-Table2131[[#This Row],[conf.low.orig]], ""))</f>
        <v>1.5274035187075077</v>
      </c>
      <c r="R156">
        <f>IF(OR(B156="boot", B156="independent", B156="parametric", B156="cart"), Table2131[[#This Row],[WIDTH_OVERLAP]]/Table2131[[#This Row],[WIDTH_NEW]], "NA")</f>
        <v>0.4379750549780061</v>
      </c>
      <c r="S156">
        <f>IF(OR(B156="boot", B156="independent", B156="parametric", B156="cart"), Table2131[[#This Row],[WIDTH_OVERLAP]]/Table2131[[#This Row],[WIDTH_ORIG]], "")</f>
        <v>0.93723150882483397</v>
      </c>
      <c r="T156">
        <f>IF(OR(B156="boot", B156="independent", B156="parametric", B156="cart"), (Table2131[[#This Row],[PERS_NEW]]+Table2131[[#This Row],[PERS_ORIG]]) / 2, "")</f>
        <v>0.68760328190142006</v>
      </c>
      <c r="U156">
        <f>0.5*(Table2131[[#This Row],[WIDTH_OVERLAP]]/Table2131[[#This Row],[WIDTH_ORIG]] +Table2131[[#This Row],[WIDTH_OVERLAP]]/Table2131[[#This Row],[WIDTH_NEW]])</f>
        <v>0.68760328190142006</v>
      </c>
      <c r="V156">
        <f>0.5*(Table2131[[#This Row],[WIDTH_OVERLAP]]/Table2131[[#This Row],[WIDTH_ORIG]] +Table2131[[#This Row],[WIDTH_OVERLAP]]/Table2131[[#This Row],[WIDTH_NEW]])</f>
        <v>0.68760328190142006</v>
      </c>
    </row>
    <row r="157" spans="1:22" x14ac:dyDescent="0.2">
      <c r="A157" s="5" t="s">
        <v>156</v>
      </c>
      <c r="B157" t="s">
        <v>71</v>
      </c>
      <c r="C157" t="s">
        <v>146</v>
      </c>
      <c r="D157" t="s">
        <v>138</v>
      </c>
      <c r="E157">
        <v>-0.3176814742052152</v>
      </c>
      <c r="F157">
        <v>0.83454371681148898</v>
      </c>
      <c r="G157">
        <v>-1.9533571026799199</v>
      </c>
      <c r="H157">
        <v>1.31799415426949</v>
      </c>
      <c r="I157">
        <v>-0.38066486848522302</v>
      </c>
      <c r="J157">
        <v>-1.2867523539162227</v>
      </c>
      <c r="K157">
        <f>Table2131[[#This Row],[VALUE_ORIGINAL]]-Table2131[[#This Row],[ESTIMATE_VALUE]]</f>
        <v>-0.96907087971100747</v>
      </c>
      <c r="L157">
        <v>-2.0293315069336102</v>
      </c>
      <c r="M157">
        <v>-0.54417320089882804</v>
      </c>
      <c r="N157">
        <f>Table2131[[#This Row],[DIFFENCE_ORIGINAL]]^2</f>
        <v>0.93909836990386586</v>
      </c>
      <c r="O15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1.4091839017810919</v>
      </c>
      <c r="P157">
        <f>IF(OR(G157="NA", H157="NA"), "NA", IF(OR(B157="boot", B157="parametric", B157="independent", B157="cart"), Table2131[[#This Row],[conf.high]]-Table2131[[#This Row],[conf.low]], ""))</f>
        <v>3.2713512569494099</v>
      </c>
      <c r="Q157">
        <f>IF(OR(G157="NA", H157="NA"), "NA", IF(OR(B157="boot", B157="parametric", B157="independent", B157="cart"), Table2131[[#This Row],[conf.high.orig]]-Table2131[[#This Row],[conf.low.orig]], ""))</f>
        <v>1.4851583060347822</v>
      </c>
      <c r="R157">
        <f>IF(OR(B157="boot", B157="independent", B157="parametric", B157="cart"), Table2131[[#This Row],[WIDTH_OVERLAP]]/Table2131[[#This Row],[WIDTH_NEW]], "NA")</f>
        <v>0.43076508485217807</v>
      </c>
      <c r="S157">
        <f>IF(OR(B157="boot", B157="independent", B157="parametric", B157="cart"), Table2131[[#This Row],[WIDTH_OVERLAP]]/Table2131[[#This Row],[WIDTH_ORIG]], "")</f>
        <v>0.94884423839197718</v>
      </c>
      <c r="T157">
        <f>IF(OR(B157="boot", B157="independent", B157="parametric", B157="cart"), (Table2131[[#This Row],[PERS_NEW]]+Table2131[[#This Row],[PERS_ORIG]]) / 2, "")</f>
        <v>0.68980466162207765</v>
      </c>
      <c r="U157">
        <f>0.5*(Table2131[[#This Row],[WIDTH_OVERLAP]]/Table2131[[#This Row],[WIDTH_ORIG]] +Table2131[[#This Row],[WIDTH_OVERLAP]]/Table2131[[#This Row],[WIDTH_NEW]])</f>
        <v>0.68980466162207765</v>
      </c>
      <c r="V157">
        <f>0.5*(Table2131[[#This Row],[WIDTH_OVERLAP]]/Table2131[[#This Row],[WIDTH_ORIG]] +Table2131[[#This Row],[WIDTH_OVERLAP]]/Table2131[[#This Row],[WIDTH_NEW]])</f>
        <v>0.68980466162207765</v>
      </c>
    </row>
    <row r="158" spans="1:22" x14ac:dyDescent="0.2">
      <c r="A158" s="2" t="s">
        <v>157</v>
      </c>
      <c r="B158" t="s">
        <v>92</v>
      </c>
      <c r="C158" s="3" t="s">
        <v>135</v>
      </c>
      <c r="D158" t="s">
        <v>137</v>
      </c>
      <c r="E158">
        <v>0.76550647417843942</v>
      </c>
      <c r="F158">
        <v>0.89103220778636505</v>
      </c>
      <c r="G158">
        <v>-0.98088456214804598</v>
      </c>
      <c r="H158">
        <v>2.5118975105049199</v>
      </c>
      <c r="I158">
        <v>0.85912323649918798</v>
      </c>
      <c r="J158" s="4">
        <v>5.3503378777487717E-2</v>
      </c>
      <c r="K158">
        <f>Table2131[[#This Row],[VALUE_ORIGINAL]]-Table2131[[#This Row],[ESTIMATE_VALUE]]</f>
        <v>-0.71200309540095175</v>
      </c>
      <c r="L158">
        <v>-4.0513687199831097</v>
      </c>
      <c r="M158">
        <v>4.1583754775380903</v>
      </c>
      <c r="N158">
        <f>Table2131[[#This Row],[DIFFENCE_ORIGINAL]]^2</f>
        <v>0.50694840786053674</v>
      </c>
      <c r="O15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3.4927820726529659</v>
      </c>
      <c r="P158">
        <f>IF(OR(G158="NA", H158="NA"), "NA", IF(OR(B158="boot", B158="parametric", B158="independent", B158="cart"), Table2131[[#This Row],[conf.high]]-Table2131[[#This Row],[conf.low]], ""))</f>
        <v>3.4927820726529659</v>
      </c>
      <c r="Q158">
        <f>IF(OR(G158="NA", H158="NA"), "NA", IF(OR(B158="boot", B158="parametric", B158="independent", B158="cart"), Table2131[[#This Row],[conf.high.orig]]-Table2131[[#This Row],[conf.low.orig]], ""))</f>
        <v>8.2097441975212</v>
      </c>
      <c r="R158">
        <f>IF(OR(B158="boot", B158="independent", B158="parametric", B158="cart"), Table2131[[#This Row],[WIDTH_OVERLAP]]/Table2131[[#This Row],[WIDTH_NEW]], "NA")</f>
        <v>1</v>
      </c>
      <c r="S158">
        <f>IF(OR(B158="boot", B158="independent", B158="parametric", B158="cart"), Table2131[[#This Row],[WIDTH_OVERLAP]]/Table2131[[#This Row],[WIDTH_ORIG]], "")</f>
        <v>0.42544347163795376</v>
      </c>
      <c r="T158">
        <f>IF(OR(B158="boot", B158="independent", B158="parametric", B158="cart"), (Table2131[[#This Row],[PERS_NEW]]+Table2131[[#This Row],[PERS_ORIG]]) / 2, "")</f>
        <v>0.71272173581897691</v>
      </c>
      <c r="U158">
        <f>0.5*(Table2131[[#This Row],[WIDTH_OVERLAP]]/Table2131[[#This Row],[WIDTH_ORIG]] +Table2131[[#This Row],[WIDTH_OVERLAP]]/Table2131[[#This Row],[WIDTH_NEW]])</f>
        <v>0.71272173581897691</v>
      </c>
      <c r="V158">
        <f>0.5*(Table2131[[#This Row],[WIDTH_OVERLAP]]/Table2131[[#This Row],[WIDTH_ORIG]] +Table2131[[#This Row],[WIDTH_OVERLAP]]/Table2131[[#This Row],[WIDTH_NEW]])</f>
        <v>0.71272173581897691</v>
      </c>
    </row>
    <row r="159" spans="1:22" x14ac:dyDescent="0.2">
      <c r="A159" s="5" t="s">
        <v>156</v>
      </c>
      <c r="B159" t="s">
        <v>113</v>
      </c>
      <c r="C159" t="s">
        <v>146</v>
      </c>
      <c r="D159" t="s">
        <v>148</v>
      </c>
      <c r="E159">
        <v>0.81588134857883154</v>
      </c>
      <c r="F159">
        <v>0.63634024700092295</v>
      </c>
      <c r="G159">
        <v>-0.43132261745629902</v>
      </c>
      <c r="H159">
        <v>2.0630853146139598</v>
      </c>
      <c r="I159">
        <v>1.2821463869747101</v>
      </c>
      <c r="J159">
        <v>0.17484131974725881</v>
      </c>
      <c r="K159">
        <f>Table2131[[#This Row],[VALUE_ORIGINAL]]-Table2131[[#This Row],[ESTIMATE_VALUE]]</f>
        <v>-0.64104002883157274</v>
      </c>
      <c r="L159">
        <v>-0.65563203503860901</v>
      </c>
      <c r="M159">
        <v>1.0053146745331201</v>
      </c>
      <c r="N159">
        <f>Table2131[[#This Row],[DIFFENCE_ORIGINAL]]^2</f>
        <v>0.41093231856438361</v>
      </c>
      <c r="O15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1.436637291989419</v>
      </c>
      <c r="P159">
        <f>IF(OR(G159="NA", H159="NA"), "NA", IF(OR(B159="boot", B159="parametric", B159="independent", B159="cart"), Table2131[[#This Row],[conf.high]]-Table2131[[#This Row],[conf.low]], ""))</f>
        <v>2.494407932070259</v>
      </c>
      <c r="Q159">
        <f>IF(OR(G159="NA", H159="NA"), "NA", IF(OR(B159="boot", B159="parametric", B159="independent", B159="cart"), Table2131[[#This Row],[conf.high.orig]]-Table2131[[#This Row],[conf.low.orig]], ""))</f>
        <v>1.660946709571729</v>
      </c>
      <c r="R159">
        <f>IF(OR(B159="boot", B159="independent", B159="parametric", B159="cart"), Table2131[[#This Row],[WIDTH_OVERLAP]]/Table2131[[#This Row],[WIDTH_NEW]], "NA")</f>
        <v>0.57594320219991746</v>
      </c>
      <c r="S159">
        <f>IF(OR(B159="boot", B159="independent", B159="parametric", B159="cart"), Table2131[[#This Row],[WIDTH_OVERLAP]]/Table2131[[#This Row],[WIDTH_ORIG]], "")</f>
        <v>0.86495086429344414</v>
      </c>
      <c r="T159">
        <f>IF(OR(B159="boot", B159="independent", B159="parametric", B159="cart"), (Table2131[[#This Row],[PERS_NEW]]+Table2131[[#This Row],[PERS_ORIG]]) / 2, "")</f>
        <v>0.7204470332466808</v>
      </c>
      <c r="U159">
        <f>0.5*(Table2131[[#This Row],[WIDTH_OVERLAP]]/Table2131[[#This Row],[WIDTH_ORIG]] +Table2131[[#This Row],[WIDTH_OVERLAP]]/Table2131[[#This Row],[WIDTH_NEW]])</f>
        <v>0.7204470332466808</v>
      </c>
      <c r="V159">
        <f>0.5*(Table2131[[#This Row],[WIDTH_OVERLAP]]/Table2131[[#This Row],[WIDTH_ORIG]] +Table2131[[#This Row],[WIDTH_OVERLAP]]/Table2131[[#This Row],[WIDTH_NEW]])</f>
        <v>0.7204470332466808</v>
      </c>
    </row>
    <row r="160" spans="1:22" x14ac:dyDescent="0.2">
      <c r="A160" s="2" t="s">
        <v>157</v>
      </c>
      <c r="B160" t="s">
        <v>92</v>
      </c>
      <c r="C160" s="3" t="s">
        <v>146</v>
      </c>
      <c r="D160" t="s">
        <v>148</v>
      </c>
      <c r="E160">
        <v>1.5322535402598448E-2</v>
      </c>
      <c r="F160">
        <v>0.79164238140599996</v>
      </c>
      <c r="G160">
        <v>-1.5362680207886801</v>
      </c>
      <c r="H160">
        <v>1.56691309159387</v>
      </c>
      <c r="I160">
        <v>1.9355375308968099E-2</v>
      </c>
      <c r="J160" s="4">
        <v>0.63915209687677155</v>
      </c>
      <c r="K160">
        <f>Table2131[[#This Row],[VALUE_ORIGINAL]]-Table2131[[#This Row],[ESTIMATE_VALUE]]</f>
        <v>0.62382956147417312</v>
      </c>
      <c r="L160">
        <v>-4.5007548660191903E-2</v>
      </c>
      <c r="M160">
        <v>1.32331174241373</v>
      </c>
      <c r="N160">
        <f>Table2131[[#This Row],[DIFFENCE_ORIGINAL]]^2</f>
        <v>0.38916332176905916</v>
      </c>
      <c r="O16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1.3683192910739219</v>
      </c>
      <c r="P160">
        <f>IF(OR(G160="NA", H160="NA"), "NA", IF(OR(B160="boot", B160="parametric", B160="independent", B160="cart"), Table2131[[#This Row],[conf.high]]-Table2131[[#This Row],[conf.low]], ""))</f>
        <v>3.1031811123825501</v>
      </c>
      <c r="Q160">
        <f>IF(OR(G160="NA", H160="NA"), "NA", IF(OR(B160="boot", B160="parametric", B160="independent", B160="cart"), Table2131[[#This Row],[conf.high.orig]]-Table2131[[#This Row],[conf.low.orig]], ""))</f>
        <v>1.3683192910739219</v>
      </c>
      <c r="R160">
        <f>IF(OR(B160="boot", B160="independent", B160="parametric", B160="cart"), Table2131[[#This Row],[WIDTH_OVERLAP]]/Table2131[[#This Row],[WIDTH_NEW]], "NA")</f>
        <v>0.44094084151709673</v>
      </c>
      <c r="S160">
        <f>IF(OR(B160="boot", B160="independent", B160="parametric", B160="cart"), Table2131[[#This Row],[WIDTH_OVERLAP]]/Table2131[[#This Row],[WIDTH_ORIG]], "")</f>
        <v>1</v>
      </c>
      <c r="T160">
        <f>IF(OR(B160="boot", B160="independent", B160="parametric", B160="cart"), (Table2131[[#This Row],[PERS_NEW]]+Table2131[[#This Row],[PERS_ORIG]]) / 2, "")</f>
        <v>0.72047042075854839</v>
      </c>
      <c r="U160">
        <f>0.5*(Table2131[[#This Row],[WIDTH_OVERLAP]]/Table2131[[#This Row],[WIDTH_ORIG]] +Table2131[[#This Row],[WIDTH_OVERLAP]]/Table2131[[#This Row],[WIDTH_NEW]])</f>
        <v>0.72047042075854839</v>
      </c>
      <c r="V160">
        <f>0.5*(Table2131[[#This Row],[WIDTH_OVERLAP]]/Table2131[[#This Row],[WIDTH_ORIG]] +Table2131[[#This Row],[WIDTH_OVERLAP]]/Table2131[[#This Row],[WIDTH_NEW]])</f>
        <v>0.72047042075854839</v>
      </c>
    </row>
    <row r="161" spans="1:22" x14ac:dyDescent="0.2">
      <c r="A161" s="5" t="s">
        <v>156</v>
      </c>
      <c r="B161" t="s">
        <v>71</v>
      </c>
      <c r="C161" t="s">
        <v>146</v>
      </c>
      <c r="D161" t="s">
        <v>148</v>
      </c>
      <c r="E161">
        <v>0.25568856168582271</v>
      </c>
      <c r="F161">
        <v>0.93875687001672803</v>
      </c>
      <c r="G161">
        <v>-1.5842410937865099</v>
      </c>
      <c r="H161">
        <v>2.0956182171581501</v>
      </c>
      <c r="I161">
        <v>0.272369310789988</v>
      </c>
      <c r="J161">
        <v>0.17484131974725881</v>
      </c>
      <c r="K161">
        <f>Table2131[[#This Row],[VALUE_ORIGINAL]]-Table2131[[#This Row],[ESTIMATE_VALUE]]</f>
        <v>-8.0847241938563907E-2</v>
      </c>
      <c r="L161">
        <v>-0.65563203503860901</v>
      </c>
      <c r="M161">
        <v>1.0053146745331201</v>
      </c>
      <c r="N161">
        <f>Table2131[[#This Row],[DIFFENCE_ORIGINAL]]^2</f>
        <v>6.5362765290726864E-3</v>
      </c>
      <c r="O16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1.660946709571729</v>
      </c>
      <c r="P161">
        <f>IF(OR(G161="NA", H161="NA"), "NA", IF(OR(B161="boot", B161="parametric", B161="independent", B161="cart"), Table2131[[#This Row],[conf.high]]-Table2131[[#This Row],[conf.low]], ""))</f>
        <v>3.6798593109446598</v>
      </c>
      <c r="Q161">
        <f>IF(OR(G161="NA", H161="NA"), "NA", IF(OR(B161="boot", B161="parametric", B161="independent", B161="cart"), Table2131[[#This Row],[conf.high.orig]]-Table2131[[#This Row],[conf.low.orig]], ""))</f>
        <v>1.660946709571729</v>
      </c>
      <c r="R161">
        <f>IF(OR(B161="boot", B161="independent", B161="parametric", B161="cart"), Table2131[[#This Row],[WIDTH_OVERLAP]]/Table2131[[#This Row],[WIDTH_NEW]], "NA")</f>
        <v>0.45136147043223396</v>
      </c>
      <c r="S161">
        <f>IF(OR(B161="boot", B161="independent", B161="parametric", B161="cart"), Table2131[[#This Row],[WIDTH_OVERLAP]]/Table2131[[#This Row],[WIDTH_ORIG]], "")</f>
        <v>1</v>
      </c>
      <c r="T161">
        <f>IF(OR(B161="boot", B161="independent", B161="parametric", B161="cart"), (Table2131[[#This Row],[PERS_NEW]]+Table2131[[#This Row],[PERS_ORIG]]) / 2, "")</f>
        <v>0.72568073521611698</v>
      </c>
      <c r="U161">
        <f>0.5*(Table2131[[#This Row],[WIDTH_OVERLAP]]/Table2131[[#This Row],[WIDTH_ORIG]] +Table2131[[#This Row],[WIDTH_OVERLAP]]/Table2131[[#This Row],[WIDTH_NEW]])</f>
        <v>0.72568073521611698</v>
      </c>
      <c r="V161">
        <f>0.5*(Table2131[[#This Row],[WIDTH_OVERLAP]]/Table2131[[#This Row],[WIDTH_ORIG]] +Table2131[[#This Row],[WIDTH_OVERLAP]]/Table2131[[#This Row],[WIDTH_NEW]])</f>
        <v>0.72568073521611698</v>
      </c>
    </row>
    <row r="162" spans="1:22" x14ac:dyDescent="0.2">
      <c r="A162" s="2" t="s">
        <v>157</v>
      </c>
      <c r="B162" t="s">
        <v>71</v>
      </c>
      <c r="C162" s="3" t="s">
        <v>146</v>
      </c>
      <c r="D162" t="s">
        <v>15</v>
      </c>
      <c r="E162">
        <v>88.257988905004538</v>
      </c>
      <c r="F162">
        <v>0.80897624256080802</v>
      </c>
      <c r="G162">
        <v>86.672424605236799</v>
      </c>
      <c r="H162">
        <v>89.843553204772206</v>
      </c>
      <c r="I162">
        <v>109.09836934843</v>
      </c>
      <c r="J162" s="4">
        <v>86.576578452404746</v>
      </c>
      <c r="K162">
        <f>Table2131[[#This Row],[VALUE_ORIGINAL]]-Table2131[[#This Row],[ESTIMATE_VALUE]]</f>
        <v>-1.6814104525997919</v>
      </c>
      <c r="L162">
        <v>83.087076586275003</v>
      </c>
      <c r="M162">
        <v>90.066080318534404</v>
      </c>
      <c r="N162">
        <f>Table2131[[#This Row],[DIFFENCE_ORIGINAL]]^2</f>
        <v>2.8271411101118371</v>
      </c>
      <c r="O16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3.1711285995354075</v>
      </c>
      <c r="P162">
        <f>IF(OR(G162="NA", H162="NA"), "NA", IF(OR(B162="boot", B162="parametric", B162="independent", B162="cart"), Table2131[[#This Row],[conf.high]]-Table2131[[#This Row],[conf.low]], ""))</f>
        <v>3.1711285995354075</v>
      </c>
      <c r="Q162">
        <f>IF(OR(G162="NA", H162="NA"), "NA", IF(OR(B162="boot", B162="parametric", B162="independent", B162="cart"), Table2131[[#This Row],[conf.high.orig]]-Table2131[[#This Row],[conf.low.orig]], ""))</f>
        <v>6.9790037322594003</v>
      </c>
      <c r="R162">
        <f>IF(OR(B162="boot", B162="independent", B162="parametric", B162="cart"), Table2131[[#This Row],[WIDTH_OVERLAP]]/Table2131[[#This Row],[WIDTH_NEW]], "NA")</f>
        <v>1</v>
      </c>
      <c r="S162">
        <f>IF(OR(B162="boot", B162="independent", B162="parametric", B162="cart"), Table2131[[#This Row],[WIDTH_OVERLAP]]/Table2131[[#This Row],[WIDTH_ORIG]], "")</f>
        <v>0.45438127291397484</v>
      </c>
      <c r="T162">
        <f>IF(OR(B162="boot", B162="independent", B162="parametric", B162="cart"), (Table2131[[#This Row],[PERS_NEW]]+Table2131[[#This Row],[PERS_ORIG]]) / 2, "")</f>
        <v>0.72719063645698745</v>
      </c>
      <c r="U162">
        <f>0.5*(Table2131[[#This Row],[WIDTH_OVERLAP]]/Table2131[[#This Row],[WIDTH_ORIG]] +Table2131[[#This Row],[WIDTH_OVERLAP]]/Table2131[[#This Row],[WIDTH_NEW]])</f>
        <v>0.72719063645698745</v>
      </c>
      <c r="V162">
        <f>0.5*(Table2131[[#This Row],[WIDTH_OVERLAP]]/Table2131[[#This Row],[WIDTH_ORIG]] +Table2131[[#This Row],[WIDTH_OVERLAP]]/Table2131[[#This Row],[WIDTH_NEW]])</f>
        <v>0.72719063645698745</v>
      </c>
    </row>
    <row r="163" spans="1:22" x14ac:dyDescent="0.2">
      <c r="A163" s="2" t="s">
        <v>157</v>
      </c>
      <c r="B163" t="s">
        <v>92</v>
      </c>
      <c r="C163" s="3" t="s">
        <v>135</v>
      </c>
      <c r="D163" t="s">
        <v>15</v>
      </c>
      <c r="E163">
        <v>88.251747247747829</v>
      </c>
      <c r="F163">
        <v>0.81434065247410703</v>
      </c>
      <c r="G163">
        <v>86.655668897751696</v>
      </c>
      <c r="H163">
        <v>89.847825597743906</v>
      </c>
      <c r="I163">
        <v>108.372027086728</v>
      </c>
      <c r="J163" s="4">
        <v>88.409249609340392</v>
      </c>
      <c r="K163">
        <f>Table2131[[#This Row],[VALUE_ORIGINAL]]-Table2131[[#This Row],[ESTIMATE_VALUE]]</f>
        <v>0.15750236159256303</v>
      </c>
      <c r="L163" s="2">
        <v>84.9889902004345</v>
      </c>
      <c r="M163" s="2">
        <v>91.829509018246199</v>
      </c>
      <c r="N163">
        <f>Table2131[[#This Row],[DIFFENCE_ORIGINAL]]^2</f>
        <v>2.4806993907234474E-2</v>
      </c>
      <c r="O16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3.1921566999922106</v>
      </c>
      <c r="P163">
        <f>IF(OR(G163="NA", H163="NA"), "NA", IF(OR(B163="boot", B163="parametric", B163="independent", B163="cart"), Table2131[[#This Row],[conf.high]]-Table2131[[#This Row],[conf.low]], ""))</f>
        <v>3.1921566999922106</v>
      </c>
      <c r="Q163">
        <f>IF(OR(G163="NA", H163="NA"), "NA", IF(OR(B163="boot", B163="parametric", B163="independent", B163="cart"), Table2131[[#This Row],[conf.high.orig]]-Table2131[[#This Row],[conf.low.orig]], ""))</f>
        <v>6.8405188178116987</v>
      </c>
      <c r="R163">
        <f>IF(OR(B163="boot", B163="independent", B163="parametric", B163="cart"), Table2131[[#This Row],[WIDTH_OVERLAP]]/Table2131[[#This Row],[WIDTH_NEW]], "NA")</f>
        <v>1</v>
      </c>
      <c r="S163">
        <f>IF(OR(B163="boot", B163="independent", B163="parametric", B163="cart"), Table2131[[#This Row],[WIDTH_OVERLAP]]/Table2131[[#This Row],[WIDTH_ORIG]], "")</f>
        <v>0.4666541800426463</v>
      </c>
      <c r="T163">
        <f>IF(OR(B163="boot", B163="independent", B163="parametric", B163="cart"), (Table2131[[#This Row],[PERS_NEW]]+Table2131[[#This Row],[PERS_ORIG]]) / 2, "")</f>
        <v>0.73332709002132312</v>
      </c>
      <c r="U163">
        <f>0.5*(Table2131[[#This Row],[WIDTH_OVERLAP]]/Table2131[[#This Row],[WIDTH_ORIG]] +Table2131[[#This Row],[WIDTH_OVERLAP]]/Table2131[[#This Row],[WIDTH_NEW]])</f>
        <v>0.73332709002132312</v>
      </c>
      <c r="V163">
        <f>0.5*(Table2131[[#This Row],[WIDTH_OVERLAP]]/Table2131[[#This Row],[WIDTH_ORIG]] +Table2131[[#This Row],[WIDTH_OVERLAP]]/Table2131[[#This Row],[WIDTH_NEW]])</f>
        <v>0.73332709002132312</v>
      </c>
    </row>
    <row r="164" spans="1:22" x14ac:dyDescent="0.2">
      <c r="A164" s="5" t="s">
        <v>156</v>
      </c>
      <c r="B164" t="s">
        <v>92</v>
      </c>
      <c r="C164" t="s">
        <v>146</v>
      </c>
      <c r="D164" t="s">
        <v>15</v>
      </c>
      <c r="E164">
        <v>93.964556359730111</v>
      </c>
      <c r="F164">
        <v>1.81945053416892</v>
      </c>
      <c r="G164">
        <v>90.3984988411068</v>
      </c>
      <c r="H164">
        <v>97.530613878353293</v>
      </c>
      <c r="I164">
        <v>51.644468808079097</v>
      </c>
      <c r="J164">
        <v>91.588540816085057</v>
      </c>
      <c r="K164">
        <f>Table2131[[#This Row],[VALUE_ORIGINAL]]-Table2131[[#This Row],[ESTIMATE_VALUE]]</f>
        <v>-2.3760155436450532</v>
      </c>
      <c r="L164">
        <v>86.570688849895305</v>
      </c>
      <c r="M164">
        <v>96.606392782274696</v>
      </c>
      <c r="N164">
        <f>Table2131[[#This Row],[DIFFENCE_ORIGINAL]]^2</f>
        <v>5.6454498636428978</v>
      </c>
      <c r="O16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6.2078939411678959</v>
      </c>
      <c r="P164">
        <f>IF(OR(G164="NA", H164="NA"), "NA", IF(OR(B164="boot", B164="parametric", B164="independent", B164="cart"), Table2131[[#This Row],[conf.high]]-Table2131[[#This Row],[conf.low]], ""))</f>
        <v>7.1321150372464928</v>
      </c>
      <c r="Q164">
        <f>IF(OR(G164="NA", H164="NA"), "NA", IF(OR(B164="boot", B164="parametric", B164="independent", B164="cart"), Table2131[[#This Row],[conf.high.orig]]-Table2131[[#This Row],[conf.low.orig]], ""))</f>
        <v>10.035703932379391</v>
      </c>
      <c r="R164">
        <f>IF(OR(B164="boot", B164="independent", B164="parametric", B164="cart"), Table2131[[#This Row],[WIDTH_OVERLAP]]/Table2131[[#This Row],[WIDTH_NEW]], "NA")</f>
        <v>0.87041416308458586</v>
      </c>
      <c r="S164">
        <f>IF(OR(B164="boot", B164="independent", B164="parametric", B164="cart"), Table2131[[#This Row],[WIDTH_OVERLAP]]/Table2131[[#This Row],[WIDTH_ORIG]], "")</f>
        <v>0.6185808173494064</v>
      </c>
      <c r="T164">
        <f>IF(OR(B164="boot", B164="independent", B164="parametric", B164="cart"), (Table2131[[#This Row],[PERS_NEW]]+Table2131[[#This Row],[PERS_ORIG]]) / 2, "")</f>
        <v>0.74449749021699607</v>
      </c>
      <c r="U164">
        <f>0.5*(Table2131[[#This Row],[WIDTH_OVERLAP]]/Table2131[[#This Row],[WIDTH_ORIG]] +Table2131[[#This Row],[WIDTH_OVERLAP]]/Table2131[[#This Row],[WIDTH_NEW]])</f>
        <v>0.74449749021699607</v>
      </c>
      <c r="V164">
        <f>0.5*(Table2131[[#This Row],[WIDTH_OVERLAP]]/Table2131[[#This Row],[WIDTH_ORIG]] +Table2131[[#This Row],[WIDTH_OVERLAP]]/Table2131[[#This Row],[WIDTH_NEW]])</f>
        <v>0.74449749021699607</v>
      </c>
    </row>
    <row r="165" spans="1:22" x14ac:dyDescent="0.2">
      <c r="A165" s="2" t="s">
        <v>157</v>
      </c>
      <c r="B165" t="s">
        <v>113</v>
      </c>
      <c r="C165" s="3" t="s">
        <v>135</v>
      </c>
      <c r="D165" t="s">
        <v>138</v>
      </c>
      <c r="E165">
        <v>-0.84446564723622919</v>
      </c>
      <c r="F165">
        <v>0.52754217365045697</v>
      </c>
      <c r="G165">
        <v>-1.8784293079170999</v>
      </c>
      <c r="H165">
        <v>0.18949801344464101</v>
      </c>
      <c r="I165">
        <v>-1.6007547631552199</v>
      </c>
      <c r="J165" s="4">
        <v>-1.338248721415485</v>
      </c>
      <c r="K165">
        <f>Table2131[[#This Row],[VALUE_ORIGINAL]]-Table2131[[#This Row],[ESTIMATE_VALUE]]</f>
        <v>-0.49378307417925582</v>
      </c>
      <c r="L165">
        <v>-1.98236485397843</v>
      </c>
      <c r="M165">
        <v>-0.69413258885253004</v>
      </c>
      <c r="N165">
        <f>Table2131[[#This Row],[DIFFENCE_ORIGINAL]]^2</f>
        <v>0.24382172434591645</v>
      </c>
      <c r="O16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1.1842967190645699</v>
      </c>
      <c r="P165">
        <f>IF(OR(G165="NA", H165="NA"), "NA", IF(OR(B165="boot", B165="parametric", B165="independent", B165="cart"), Table2131[[#This Row],[conf.high]]-Table2131[[#This Row],[conf.low]], ""))</f>
        <v>2.0679273213617408</v>
      </c>
      <c r="Q165">
        <f>IF(OR(G165="NA", H165="NA"), "NA", IF(OR(B165="boot", B165="parametric", B165="independent", B165="cart"), Table2131[[#This Row],[conf.high.orig]]-Table2131[[#This Row],[conf.low.orig]], ""))</f>
        <v>1.2882322651258999</v>
      </c>
      <c r="R165">
        <f>IF(OR(B165="boot", B165="independent", B165="parametric", B165="cart"), Table2131[[#This Row],[WIDTH_OVERLAP]]/Table2131[[#This Row],[WIDTH_NEW]], "NA")</f>
        <v>0.5726974574158169</v>
      </c>
      <c r="S165">
        <f>IF(OR(B165="boot", B165="independent", B165="parametric", B165="cart"), Table2131[[#This Row],[WIDTH_OVERLAP]]/Table2131[[#This Row],[WIDTH_ORIG]], "")</f>
        <v>0.91931924942807397</v>
      </c>
      <c r="T165">
        <f>IF(OR(B165="boot", B165="independent", B165="parametric", B165="cart"), (Table2131[[#This Row],[PERS_NEW]]+Table2131[[#This Row],[PERS_ORIG]]) / 2, "")</f>
        <v>0.74600835342194549</v>
      </c>
      <c r="U165">
        <f>0.5*(Table2131[[#This Row],[WIDTH_OVERLAP]]/Table2131[[#This Row],[WIDTH_ORIG]] +Table2131[[#This Row],[WIDTH_OVERLAP]]/Table2131[[#This Row],[WIDTH_NEW]])</f>
        <v>0.74600835342194549</v>
      </c>
      <c r="V165">
        <f>0.5*(Table2131[[#This Row],[WIDTH_OVERLAP]]/Table2131[[#This Row],[WIDTH_ORIG]] +Table2131[[#This Row],[WIDTH_OVERLAP]]/Table2131[[#This Row],[WIDTH_NEW]])</f>
        <v>0.74600835342194549</v>
      </c>
    </row>
    <row r="166" spans="1:22" x14ac:dyDescent="0.2">
      <c r="A166" s="5" t="s">
        <v>156</v>
      </c>
      <c r="B166" t="s">
        <v>113</v>
      </c>
      <c r="C166" t="s">
        <v>146</v>
      </c>
      <c r="D166" t="s">
        <v>147</v>
      </c>
      <c r="E166">
        <v>0.7330817975656776</v>
      </c>
      <c r="F166">
        <v>0.47567887886273003</v>
      </c>
      <c r="G166">
        <v>-0.19923167321166399</v>
      </c>
      <c r="H166">
        <v>1.66539526834301</v>
      </c>
      <c r="I166">
        <v>1.5411274919718001</v>
      </c>
      <c r="J166">
        <v>1.1727494201600952</v>
      </c>
      <c r="K166">
        <f>Table2131[[#This Row],[VALUE_ORIGINAL]]-Table2131[[#This Row],[ESTIMATE_VALUE]]</f>
        <v>0.43966762259441761</v>
      </c>
      <c r="L166">
        <v>0.44076063171653102</v>
      </c>
      <c r="M166">
        <v>1.90473820860365</v>
      </c>
      <c r="N166">
        <f>Table2131[[#This Row],[DIFFENCE_ORIGINAL]]^2</f>
        <v>0.19330761835782723</v>
      </c>
      <c r="O16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1.2246346366264791</v>
      </c>
      <c r="P166">
        <f>IF(OR(G166="NA", H166="NA"), "NA", IF(OR(B166="boot", B166="parametric", B166="independent", B166="cart"), Table2131[[#This Row],[conf.high]]-Table2131[[#This Row],[conf.low]], ""))</f>
        <v>1.8646269415546739</v>
      </c>
      <c r="Q166">
        <f>IF(OR(G166="NA", H166="NA"), "NA", IF(OR(B166="boot", B166="parametric", B166="independent", B166="cart"), Table2131[[#This Row],[conf.high.orig]]-Table2131[[#This Row],[conf.low.orig]], ""))</f>
        <v>1.4639775768871188</v>
      </c>
      <c r="R166">
        <f>IF(OR(B166="boot", B166="independent", B166="parametric", B166="cart"), Table2131[[#This Row],[WIDTH_OVERLAP]]/Table2131[[#This Row],[WIDTH_NEW]], "NA")</f>
        <v>0.65677193079995555</v>
      </c>
      <c r="S166">
        <f>IF(OR(B166="boot", B166="independent", B166="parametric", B166="cart"), Table2131[[#This Row],[WIDTH_OVERLAP]]/Table2131[[#This Row],[WIDTH_ORIG]], "")</f>
        <v>0.83651188102924445</v>
      </c>
      <c r="T166">
        <f>IF(OR(B166="boot", B166="independent", B166="parametric", B166="cart"), (Table2131[[#This Row],[PERS_NEW]]+Table2131[[#This Row],[PERS_ORIG]]) / 2, "")</f>
        <v>0.7466419059146</v>
      </c>
      <c r="U166">
        <f>0.5*(Table2131[[#This Row],[WIDTH_OVERLAP]]/Table2131[[#This Row],[WIDTH_ORIG]] +Table2131[[#This Row],[WIDTH_OVERLAP]]/Table2131[[#This Row],[WIDTH_NEW]])</f>
        <v>0.7466419059146</v>
      </c>
      <c r="V166">
        <f>0.5*(Table2131[[#This Row],[WIDTH_OVERLAP]]/Table2131[[#This Row],[WIDTH_ORIG]] +Table2131[[#This Row],[WIDTH_OVERLAP]]/Table2131[[#This Row],[WIDTH_NEW]])</f>
        <v>0.7466419059146</v>
      </c>
    </row>
    <row r="167" spans="1:22" x14ac:dyDescent="0.2">
      <c r="A167" s="5" t="s">
        <v>156</v>
      </c>
      <c r="B167" t="s">
        <v>50</v>
      </c>
      <c r="C167" t="s">
        <v>146</v>
      </c>
      <c r="D167" t="s">
        <v>138</v>
      </c>
      <c r="E167">
        <v>-1.6717572089520205</v>
      </c>
      <c r="F167">
        <v>0.39801179334254799</v>
      </c>
      <c r="G167">
        <v>-2.4518459893256099</v>
      </c>
      <c r="H167">
        <v>-0.89166842857842599</v>
      </c>
      <c r="I167">
        <v>-4.2002705369918996</v>
      </c>
      <c r="J167">
        <v>-1.2867523539162227</v>
      </c>
      <c r="K167">
        <f>Table2131[[#This Row],[VALUE_ORIGINAL]]-Table2131[[#This Row],[ESTIMATE_VALUE]]</f>
        <v>0.38500485503579784</v>
      </c>
      <c r="L167">
        <v>-2.0293315069336102</v>
      </c>
      <c r="M167">
        <v>-0.54417320089882804</v>
      </c>
      <c r="N167">
        <f>Table2131[[#This Row],[DIFFENCE_ORIGINAL]]^2</f>
        <v>0.14822873840113571</v>
      </c>
      <c r="O16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1.1376630783551842</v>
      </c>
      <c r="P167">
        <f>IF(OR(G167="NA", H167="NA"), "NA", IF(OR(B167="boot", B167="parametric", B167="independent", B167="cart"), Table2131[[#This Row],[conf.high]]-Table2131[[#This Row],[conf.low]], ""))</f>
        <v>1.5601775607471839</v>
      </c>
      <c r="Q167">
        <f>IF(OR(G167="NA", H167="NA"), "NA", IF(OR(B167="boot", B167="parametric", B167="independent", B167="cart"), Table2131[[#This Row],[conf.high.orig]]-Table2131[[#This Row],[conf.low.orig]], ""))</f>
        <v>1.4851583060347822</v>
      </c>
      <c r="R167">
        <f>IF(OR(B167="boot", B167="independent", B167="parametric", B167="cart"), Table2131[[#This Row],[WIDTH_OVERLAP]]/Table2131[[#This Row],[WIDTH_NEW]], "NA")</f>
        <v>0.72918820714890076</v>
      </c>
      <c r="S167">
        <f>IF(OR(B167="boot", B167="independent", B167="parametric", B167="cart"), Table2131[[#This Row],[WIDTH_OVERLAP]]/Table2131[[#This Row],[WIDTH_ORIG]], "")</f>
        <v>0.76602142258667771</v>
      </c>
      <c r="T167">
        <f>IF(OR(B167="boot", B167="independent", B167="parametric", B167="cart"), (Table2131[[#This Row],[PERS_NEW]]+Table2131[[#This Row],[PERS_ORIG]]) / 2, "")</f>
        <v>0.74760481486778918</v>
      </c>
      <c r="U167">
        <f>0.5*(Table2131[[#This Row],[WIDTH_OVERLAP]]/Table2131[[#This Row],[WIDTH_ORIG]] +Table2131[[#This Row],[WIDTH_OVERLAP]]/Table2131[[#This Row],[WIDTH_NEW]])</f>
        <v>0.74760481486778918</v>
      </c>
      <c r="V167">
        <f>0.5*(Table2131[[#This Row],[WIDTH_OVERLAP]]/Table2131[[#This Row],[WIDTH_ORIG]] +Table2131[[#This Row],[WIDTH_OVERLAP]]/Table2131[[#This Row],[WIDTH_NEW]])</f>
        <v>0.74760481486778918</v>
      </c>
    </row>
    <row r="168" spans="1:22" x14ac:dyDescent="0.2">
      <c r="A168" s="5" t="s">
        <v>156</v>
      </c>
      <c r="B168" t="s">
        <v>71</v>
      </c>
      <c r="C168" t="s">
        <v>146</v>
      </c>
      <c r="D168" t="s">
        <v>137</v>
      </c>
      <c r="E168">
        <v>-1.5991291281269608</v>
      </c>
      <c r="F168">
        <v>1.28709704634505</v>
      </c>
      <c r="G168">
        <v>-4.1217929835711402</v>
      </c>
      <c r="H168">
        <v>0.92353472731722397</v>
      </c>
      <c r="I168">
        <v>-1.2424308894717599</v>
      </c>
      <c r="J168">
        <v>-0.2078704494553873</v>
      </c>
      <c r="K168">
        <f>Table2131[[#This Row],[VALUE_ORIGINAL]]-Table2131[[#This Row],[ESTIMATE_VALUE]]</f>
        <v>1.3912586786715735</v>
      </c>
      <c r="L168">
        <v>-5.1262349516115799</v>
      </c>
      <c r="M168">
        <v>4.7104940527008097</v>
      </c>
      <c r="N168">
        <f>Table2131[[#This Row],[DIFFENCE_ORIGINAL]]^2</f>
        <v>1.9356007109789726</v>
      </c>
      <c r="O16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5.0453277108883645</v>
      </c>
      <c r="P168">
        <f>IF(OR(G168="NA", H168="NA"), "NA", IF(OR(B168="boot", B168="parametric", B168="independent", B168="cart"), Table2131[[#This Row],[conf.high]]-Table2131[[#This Row],[conf.low]], ""))</f>
        <v>5.0453277108883645</v>
      </c>
      <c r="Q168">
        <f>IF(OR(G168="NA", H168="NA"), "NA", IF(OR(B168="boot", B168="parametric", B168="independent", B168="cart"), Table2131[[#This Row],[conf.high.orig]]-Table2131[[#This Row],[conf.low.orig]], ""))</f>
        <v>9.8367290043123887</v>
      </c>
      <c r="R168">
        <f>IF(OR(B168="boot", B168="independent", B168="parametric", B168="cart"), Table2131[[#This Row],[WIDTH_OVERLAP]]/Table2131[[#This Row],[WIDTH_NEW]], "NA")</f>
        <v>1</v>
      </c>
      <c r="S168">
        <f>IF(OR(B168="boot", B168="independent", B168="parametric", B168="cart"), Table2131[[#This Row],[WIDTH_OVERLAP]]/Table2131[[#This Row],[WIDTH_ORIG]], "")</f>
        <v>0.51290705565605288</v>
      </c>
      <c r="T168">
        <f>IF(OR(B168="boot", B168="independent", B168="parametric", B168="cart"), (Table2131[[#This Row],[PERS_NEW]]+Table2131[[#This Row],[PERS_ORIG]]) / 2, "")</f>
        <v>0.75645352782802644</v>
      </c>
      <c r="U168">
        <f>0.5*(Table2131[[#This Row],[WIDTH_OVERLAP]]/Table2131[[#This Row],[WIDTH_ORIG]] +Table2131[[#This Row],[WIDTH_OVERLAP]]/Table2131[[#This Row],[WIDTH_NEW]])</f>
        <v>0.75645352782802644</v>
      </c>
      <c r="V168">
        <f>0.5*(Table2131[[#This Row],[WIDTH_OVERLAP]]/Table2131[[#This Row],[WIDTH_ORIG]] +Table2131[[#This Row],[WIDTH_OVERLAP]]/Table2131[[#This Row],[WIDTH_NEW]])</f>
        <v>0.75645352782802644</v>
      </c>
    </row>
    <row r="169" spans="1:22" x14ac:dyDescent="0.2">
      <c r="A169" s="2" t="s">
        <v>157</v>
      </c>
      <c r="B169" t="s">
        <v>92</v>
      </c>
      <c r="C169" s="3" t="s">
        <v>146</v>
      </c>
      <c r="D169" t="s">
        <v>15</v>
      </c>
      <c r="E169">
        <v>87.905315195518241</v>
      </c>
      <c r="F169">
        <v>0.98119485197102196</v>
      </c>
      <c r="G169">
        <v>85.982208623838901</v>
      </c>
      <c r="H169">
        <v>89.828421767197497</v>
      </c>
      <c r="I169">
        <v>89.590069718501098</v>
      </c>
      <c r="J169" s="4">
        <v>86.576578452404746</v>
      </c>
      <c r="K169">
        <f>Table2131[[#This Row],[VALUE_ORIGINAL]]-Table2131[[#This Row],[ESTIMATE_VALUE]]</f>
        <v>-1.3287367431134953</v>
      </c>
      <c r="L169">
        <v>83.087076586275003</v>
      </c>
      <c r="M169">
        <v>90.066080318534404</v>
      </c>
      <c r="N169">
        <f>Table2131[[#This Row],[DIFFENCE_ORIGINAL]]^2</f>
        <v>1.7655413324998588</v>
      </c>
      <c r="O16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3.8462131433585967</v>
      </c>
      <c r="P169">
        <f>IF(OR(G169="NA", H169="NA"), "NA", IF(OR(B169="boot", B169="parametric", B169="independent", B169="cart"), Table2131[[#This Row],[conf.high]]-Table2131[[#This Row],[conf.low]], ""))</f>
        <v>3.8462131433585967</v>
      </c>
      <c r="Q169">
        <f>IF(OR(G169="NA", H169="NA"), "NA", IF(OR(B169="boot", B169="parametric", B169="independent", B169="cart"), Table2131[[#This Row],[conf.high.orig]]-Table2131[[#This Row],[conf.low.orig]], ""))</f>
        <v>6.9790037322594003</v>
      </c>
      <c r="R169">
        <f>IF(OR(B169="boot", B169="independent", B169="parametric", B169="cart"), Table2131[[#This Row],[WIDTH_OVERLAP]]/Table2131[[#This Row],[WIDTH_NEW]], "NA")</f>
        <v>1</v>
      </c>
      <c r="S169">
        <f>IF(OR(B169="boot", B169="independent", B169="parametric", B169="cart"), Table2131[[#This Row],[WIDTH_OVERLAP]]/Table2131[[#This Row],[WIDTH_ORIG]], "")</f>
        <v>0.55111206282639624</v>
      </c>
      <c r="T169">
        <f>IF(OR(B169="boot", B169="independent", B169="parametric", B169="cart"), (Table2131[[#This Row],[PERS_NEW]]+Table2131[[#This Row],[PERS_ORIG]]) / 2, "")</f>
        <v>0.77555603141319818</v>
      </c>
      <c r="U169">
        <f>0.5*(Table2131[[#This Row],[WIDTH_OVERLAP]]/Table2131[[#This Row],[WIDTH_ORIG]] +Table2131[[#This Row],[WIDTH_OVERLAP]]/Table2131[[#This Row],[WIDTH_NEW]])</f>
        <v>0.77555603141319818</v>
      </c>
      <c r="V169">
        <f>0.5*(Table2131[[#This Row],[WIDTH_OVERLAP]]/Table2131[[#This Row],[WIDTH_ORIG]] +Table2131[[#This Row],[WIDTH_OVERLAP]]/Table2131[[#This Row],[WIDTH_NEW]])</f>
        <v>0.77555603141319818</v>
      </c>
    </row>
    <row r="170" spans="1:22" x14ac:dyDescent="0.2">
      <c r="A170" s="2" t="s">
        <v>157</v>
      </c>
      <c r="B170" t="s">
        <v>92</v>
      </c>
      <c r="C170" s="3" t="s">
        <v>146</v>
      </c>
      <c r="D170" t="s">
        <v>137</v>
      </c>
      <c r="E170">
        <v>0.76456458323283916</v>
      </c>
      <c r="F170">
        <v>1.1768627838729699</v>
      </c>
      <c r="G170">
        <v>-1.5420440879037201</v>
      </c>
      <c r="H170">
        <v>3.0711732543694001</v>
      </c>
      <c r="I170">
        <v>0.64966331989589399</v>
      </c>
      <c r="J170" s="4">
        <v>-0.5867196339304489</v>
      </c>
      <c r="K170">
        <f>Table2131[[#This Row],[VALUE_ORIGINAL]]-Table2131[[#This Row],[ESTIMATE_VALUE]]</f>
        <v>-1.3512842171632879</v>
      </c>
      <c r="L170">
        <v>-4.7517116676045497</v>
      </c>
      <c r="M170">
        <v>3.5782723997436499</v>
      </c>
      <c r="N170">
        <f>Table2131[[#This Row],[DIFFENCE_ORIGINAL]]^2</f>
        <v>1.8259690355545999</v>
      </c>
      <c r="O17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4.6132173422731206</v>
      </c>
      <c r="P170">
        <f>IF(OR(G170="NA", H170="NA"), "NA", IF(OR(B170="boot", B170="parametric", B170="independent", B170="cart"), Table2131[[#This Row],[conf.high]]-Table2131[[#This Row],[conf.low]], ""))</f>
        <v>4.6132173422731206</v>
      </c>
      <c r="Q170">
        <f>IF(OR(G170="NA", H170="NA"), "NA", IF(OR(B170="boot", B170="parametric", B170="independent", B170="cart"), Table2131[[#This Row],[conf.high.orig]]-Table2131[[#This Row],[conf.low.orig]], ""))</f>
        <v>8.3299840673481995</v>
      </c>
      <c r="R170">
        <f>IF(OR(B170="boot", B170="independent", B170="parametric", B170="cart"), Table2131[[#This Row],[WIDTH_OVERLAP]]/Table2131[[#This Row],[WIDTH_NEW]], "NA")</f>
        <v>1</v>
      </c>
      <c r="S170">
        <f>IF(OR(B170="boot", B170="independent", B170="parametric", B170="cart"), Table2131[[#This Row],[WIDTH_OVERLAP]]/Table2131[[#This Row],[WIDTH_ORIG]], "")</f>
        <v>0.55380866337499624</v>
      </c>
      <c r="T170">
        <f>IF(OR(B170="boot", B170="independent", B170="parametric", B170="cart"), (Table2131[[#This Row],[PERS_NEW]]+Table2131[[#This Row],[PERS_ORIG]]) / 2, "")</f>
        <v>0.77690433168749817</v>
      </c>
      <c r="U170">
        <f>0.5*(Table2131[[#This Row],[WIDTH_OVERLAP]]/Table2131[[#This Row],[WIDTH_ORIG]] +Table2131[[#This Row],[WIDTH_OVERLAP]]/Table2131[[#This Row],[WIDTH_NEW]])</f>
        <v>0.77690433168749817</v>
      </c>
      <c r="V170">
        <f>0.5*(Table2131[[#This Row],[WIDTH_OVERLAP]]/Table2131[[#This Row],[WIDTH_ORIG]] +Table2131[[#This Row],[WIDTH_OVERLAP]]/Table2131[[#This Row],[WIDTH_NEW]])</f>
        <v>0.77690433168749817</v>
      </c>
    </row>
    <row r="171" spans="1:22" x14ac:dyDescent="0.2">
      <c r="A171" s="2" t="s">
        <v>157</v>
      </c>
      <c r="B171" t="s">
        <v>113</v>
      </c>
      <c r="C171" s="3" t="s">
        <v>135</v>
      </c>
      <c r="D171" t="s">
        <v>137</v>
      </c>
      <c r="E171">
        <v>-0.13511034773618771</v>
      </c>
      <c r="F171">
        <v>1.17221951059161</v>
      </c>
      <c r="G171">
        <v>-2.4326183704709199</v>
      </c>
      <c r="H171">
        <v>2.1623976749985401</v>
      </c>
      <c r="I171">
        <v>-0.115260278911411</v>
      </c>
      <c r="J171" s="4">
        <v>5.3503378777487717E-2</v>
      </c>
      <c r="K171">
        <f>Table2131[[#This Row],[VALUE_ORIGINAL]]-Table2131[[#This Row],[ESTIMATE_VALUE]]</f>
        <v>0.18861372651367542</v>
      </c>
      <c r="L171">
        <v>-4.0513687199831097</v>
      </c>
      <c r="M171">
        <v>4.1583754775380903</v>
      </c>
      <c r="N171">
        <f>Table2131[[#This Row],[DIFFENCE_ORIGINAL]]^2</f>
        <v>3.5575137829375547E-2</v>
      </c>
      <c r="O17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4.5950160454694604</v>
      </c>
      <c r="P171">
        <f>IF(OR(G171="NA", H171="NA"), "NA", IF(OR(B171="boot", B171="parametric", B171="independent", B171="cart"), Table2131[[#This Row],[conf.high]]-Table2131[[#This Row],[conf.low]], ""))</f>
        <v>4.5950160454694604</v>
      </c>
      <c r="Q171">
        <f>IF(OR(G171="NA", H171="NA"), "NA", IF(OR(B171="boot", B171="parametric", B171="independent", B171="cart"), Table2131[[#This Row],[conf.high.orig]]-Table2131[[#This Row],[conf.low.orig]], ""))</f>
        <v>8.2097441975212</v>
      </c>
      <c r="R171">
        <f>IF(OR(B171="boot", B171="independent", B171="parametric", B171="cart"), Table2131[[#This Row],[WIDTH_OVERLAP]]/Table2131[[#This Row],[WIDTH_NEW]], "NA")</f>
        <v>1</v>
      </c>
      <c r="S171">
        <f>IF(OR(B171="boot", B171="independent", B171="parametric", B171="cart"), Table2131[[#This Row],[WIDTH_OVERLAP]]/Table2131[[#This Row],[WIDTH_ORIG]], "")</f>
        <v>0.55970270631049035</v>
      </c>
      <c r="T171">
        <f>IF(OR(B171="boot", B171="independent", B171="parametric", B171="cart"), (Table2131[[#This Row],[PERS_NEW]]+Table2131[[#This Row],[PERS_ORIG]]) / 2, "")</f>
        <v>0.77985135315524512</v>
      </c>
      <c r="U171">
        <f>0.5*(Table2131[[#This Row],[WIDTH_OVERLAP]]/Table2131[[#This Row],[WIDTH_ORIG]] +Table2131[[#This Row],[WIDTH_OVERLAP]]/Table2131[[#This Row],[WIDTH_NEW]])</f>
        <v>0.77985135315524512</v>
      </c>
      <c r="V171">
        <f>0.5*(Table2131[[#This Row],[WIDTH_OVERLAP]]/Table2131[[#This Row],[WIDTH_ORIG]] +Table2131[[#This Row],[WIDTH_OVERLAP]]/Table2131[[#This Row],[WIDTH_NEW]])</f>
        <v>0.77985135315524512</v>
      </c>
    </row>
    <row r="172" spans="1:22" x14ac:dyDescent="0.2">
      <c r="A172" s="5" t="s">
        <v>156</v>
      </c>
      <c r="B172" t="s">
        <v>50</v>
      </c>
      <c r="C172" t="s">
        <v>135</v>
      </c>
      <c r="D172" t="s">
        <v>138</v>
      </c>
      <c r="E172">
        <v>-1.6209735383764852</v>
      </c>
      <c r="F172" t="s">
        <v>339</v>
      </c>
      <c r="G172">
        <v>-2.4272548087609098</v>
      </c>
      <c r="H172">
        <v>-0.81469226799205396</v>
      </c>
      <c r="I172">
        <v>-3.94037400074488</v>
      </c>
      <c r="J172">
        <v>-1.2792831136053104</v>
      </c>
      <c r="K172">
        <f>Table2131[[#This Row],[VALUE_ORIGINAL]]-Table2131[[#This Row],[ESTIMATE_VALUE]]</f>
        <v>0.34169042477117473</v>
      </c>
      <c r="L172">
        <v>-2.0429848729590598</v>
      </c>
      <c r="M172">
        <v>-0.51558135425155205</v>
      </c>
      <c r="N172">
        <f>Table2131[[#This Row],[DIFFENCE_ORIGINAL]]^2</f>
        <v>0.11675234638030582</v>
      </c>
      <c r="O17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1.228292604967006</v>
      </c>
      <c r="P172">
        <f>IF(OR(G172="NA", H172="NA"), "NA", IF(OR(B172="boot", B172="parametric", B172="independent", B172="cart"), Table2131[[#This Row],[conf.high]]-Table2131[[#This Row],[conf.low]], ""))</f>
        <v>1.612562540768856</v>
      </c>
      <c r="Q172">
        <f>IF(OR(G172="NA", H172="NA"), "NA", IF(OR(B172="boot", B172="parametric", B172="independent", B172="cart"), Table2131[[#This Row],[conf.high.orig]]-Table2131[[#This Row],[conf.low.orig]], ""))</f>
        <v>1.5274035187075077</v>
      </c>
      <c r="R172">
        <f>IF(OR(B172="boot", B172="independent", B172="parametric", B172="cart"), Table2131[[#This Row],[WIDTH_OVERLAP]]/Table2131[[#This Row],[WIDTH_NEW]], "NA")</f>
        <v>0.76170230543825401</v>
      </c>
      <c r="S172">
        <f>IF(OR(B172="boot", B172="independent", B172="parametric", B172="cart"), Table2131[[#This Row],[WIDTH_OVERLAP]]/Table2131[[#This Row],[WIDTH_ORIG]], "")</f>
        <v>0.80417033869765464</v>
      </c>
      <c r="T172">
        <f>IF(OR(B172="boot", B172="independent", B172="parametric", B172="cart"), (Table2131[[#This Row],[PERS_NEW]]+Table2131[[#This Row],[PERS_ORIG]]) / 2, "")</f>
        <v>0.78293632206795438</v>
      </c>
      <c r="U172">
        <f>0.5*(Table2131[[#This Row],[WIDTH_OVERLAP]]/Table2131[[#This Row],[WIDTH_ORIG]] +Table2131[[#This Row],[WIDTH_OVERLAP]]/Table2131[[#This Row],[WIDTH_NEW]])</f>
        <v>0.78293632206795438</v>
      </c>
      <c r="V172">
        <f>0.5*(Table2131[[#This Row],[WIDTH_OVERLAP]]/Table2131[[#This Row],[WIDTH_ORIG]] +Table2131[[#This Row],[WIDTH_OVERLAP]]/Table2131[[#This Row],[WIDTH_NEW]])</f>
        <v>0.78293632206795438</v>
      </c>
    </row>
    <row r="173" spans="1:22" x14ac:dyDescent="0.2">
      <c r="A173" s="5" t="s">
        <v>156</v>
      </c>
      <c r="B173" t="s">
        <v>113</v>
      </c>
      <c r="C173" t="s">
        <v>135</v>
      </c>
      <c r="D173" t="s">
        <v>136</v>
      </c>
      <c r="E173">
        <v>-1.6707365446494451</v>
      </c>
      <c r="F173">
        <v>0.43264198918457802</v>
      </c>
      <c r="G173">
        <v>-2.5186992616509798</v>
      </c>
      <c r="H173">
        <v>-0.82277382764790297</v>
      </c>
      <c r="I173">
        <v>-3.8617068763907101</v>
      </c>
      <c r="J173">
        <v>-2.018184861230063</v>
      </c>
      <c r="K173">
        <f>Table2131[[#This Row],[VALUE_ORIGINAL]]-Table2131[[#This Row],[ESTIMATE_VALUE]]</f>
        <v>-0.34744831658061792</v>
      </c>
      <c r="L173">
        <v>-2.8395836184580898</v>
      </c>
      <c r="M173">
        <v>-1.19678610400203</v>
      </c>
      <c r="N173">
        <f>Table2131[[#This Row],[DIFFENCE_ORIGINAL]]^2</f>
        <v>0.12072033269470529</v>
      </c>
      <c r="O17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1.3219131576489498</v>
      </c>
      <c r="P173">
        <f>IF(OR(G173="NA", H173="NA"), "NA", IF(OR(B173="boot", B173="parametric", B173="independent", B173="cart"), Table2131[[#This Row],[conf.high]]-Table2131[[#This Row],[conf.low]], ""))</f>
        <v>1.6959254340030769</v>
      </c>
      <c r="Q173">
        <f>IF(OR(G173="NA", H173="NA"), "NA", IF(OR(B173="boot", B173="parametric", B173="independent", B173="cart"), Table2131[[#This Row],[conf.high.orig]]-Table2131[[#This Row],[conf.low.orig]], ""))</f>
        <v>1.6427975144560598</v>
      </c>
      <c r="R173">
        <f>IF(OR(B173="boot", B173="independent", B173="parametric", B173="cart"), Table2131[[#This Row],[WIDTH_OVERLAP]]/Table2131[[#This Row],[WIDTH_NEW]], "NA")</f>
        <v>0.77946419762612718</v>
      </c>
      <c r="S173">
        <f>IF(OR(B173="boot", B173="independent", B173="parametric", B173="cart"), Table2131[[#This Row],[WIDTH_OVERLAP]]/Table2131[[#This Row],[WIDTH_ORIG]], "")</f>
        <v>0.80467199762390873</v>
      </c>
      <c r="T173">
        <f>IF(OR(B173="boot", B173="independent", B173="parametric", B173="cart"), (Table2131[[#This Row],[PERS_NEW]]+Table2131[[#This Row],[PERS_ORIG]]) / 2, "")</f>
        <v>0.79206809762501795</v>
      </c>
      <c r="U173">
        <f>0.5*(Table2131[[#This Row],[WIDTH_OVERLAP]]/Table2131[[#This Row],[WIDTH_ORIG]] +Table2131[[#This Row],[WIDTH_OVERLAP]]/Table2131[[#This Row],[WIDTH_NEW]])</f>
        <v>0.79206809762501795</v>
      </c>
      <c r="V173">
        <f>0.5*(Table2131[[#This Row],[WIDTH_OVERLAP]]/Table2131[[#This Row],[WIDTH_ORIG]] +Table2131[[#This Row],[WIDTH_OVERLAP]]/Table2131[[#This Row],[WIDTH_NEW]])</f>
        <v>0.79206809762501795</v>
      </c>
    </row>
    <row r="174" spans="1:22" x14ac:dyDescent="0.2">
      <c r="A174" s="5" t="s">
        <v>156</v>
      </c>
      <c r="B174" t="s">
        <v>113</v>
      </c>
      <c r="C174" t="s">
        <v>146</v>
      </c>
      <c r="D174" t="s">
        <v>136</v>
      </c>
      <c r="E174">
        <v>-1.6554537405017657</v>
      </c>
      <c r="F174">
        <v>0.46585977876162099</v>
      </c>
      <c r="G174">
        <v>-2.5685221287203399</v>
      </c>
      <c r="H174">
        <v>-0.74238535228319003</v>
      </c>
      <c r="I174">
        <v>-3.5535451137301401</v>
      </c>
      <c r="J174">
        <v>-2.0153819352142799</v>
      </c>
      <c r="K174">
        <f>Table2131[[#This Row],[VALUE_ORIGINAL]]-Table2131[[#This Row],[ESTIMATE_VALUE]]</f>
        <v>-0.35992819471251414</v>
      </c>
      <c r="L174">
        <v>-2.8321352925849599</v>
      </c>
      <c r="M174">
        <v>-1.1986285778435899</v>
      </c>
      <c r="N174">
        <f>Table2131[[#This Row],[DIFFENCE_ORIGINAL]]^2</f>
        <v>0.12954830534900949</v>
      </c>
      <c r="O17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1.36989355087675</v>
      </c>
      <c r="P174">
        <f>IF(OR(G174="NA", H174="NA"), "NA", IF(OR(B174="boot", B174="parametric", B174="independent", B174="cart"), Table2131[[#This Row],[conf.high]]-Table2131[[#This Row],[conf.low]], ""))</f>
        <v>1.8261367764371499</v>
      </c>
      <c r="Q174">
        <f>IF(OR(G174="NA", H174="NA"), "NA", IF(OR(B174="boot", B174="parametric", B174="independent", B174="cart"), Table2131[[#This Row],[conf.high.orig]]-Table2131[[#This Row],[conf.low.orig]], ""))</f>
        <v>1.63350671474137</v>
      </c>
      <c r="R174">
        <f>IF(OR(B174="boot", B174="independent", B174="parametric", B174="cart"), Table2131[[#This Row],[WIDTH_OVERLAP]]/Table2131[[#This Row],[WIDTH_NEW]], "NA")</f>
        <v>0.75015933557258252</v>
      </c>
      <c r="S174">
        <f>IF(OR(B174="boot", B174="independent", B174="parametric", B174="cart"), Table2131[[#This Row],[WIDTH_OVERLAP]]/Table2131[[#This Row],[WIDTH_ORIG]], "")</f>
        <v>0.83862131604010126</v>
      </c>
      <c r="T174">
        <f>IF(OR(B174="boot", B174="independent", B174="parametric", B174="cart"), (Table2131[[#This Row],[PERS_NEW]]+Table2131[[#This Row],[PERS_ORIG]]) / 2, "")</f>
        <v>0.79439032580634183</v>
      </c>
      <c r="U174">
        <f>0.5*(Table2131[[#This Row],[WIDTH_OVERLAP]]/Table2131[[#This Row],[WIDTH_ORIG]] +Table2131[[#This Row],[WIDTH_OVERLAP]]/Table2131[[#This Row],[WIDTH_NEW]])</f>
        <v>0.79439032580634183</v>
      </c>
      <c r="V174">
        <f>0.5*(Table2131[[#This Row],[WIDTH_OVERLAP]]/Table2131[[#This Row],[WIDTH_ORIG]] +Table2131[[#This Row],[WIDTH_OVERLAP]]/Table2131[[#This Row],[WIDTH_NEW]])</f>
        <v>0.79439032580634183</v>
      </c>
    </row>
    <row r="175" spans="1:22" x14ac:dyDescent="0.2">
      <c r="A175" s="2" t="s">
        <v>157</v>
      </c>
      <c r="B175" t="s">
        <v>113</v>
      </c>
      <c r="C175" s="3" t="s">
        <v>146</v>
      </c>
      <c r="D175" t="s">
        <v>137</v>
      </c>
      <c r="E175">
        <v>-3.2319616496695673E-2</v>
      </c>
      <c r="F175">
        <v>1.30882183309567</v>
      </c>
      <c r="G175">
        <v>-2.5975632715438999</v>
      </c>
      <c r="H175">
        <v>2.5329240385505098</v>
      </c>
      <c r="I175">
        <v>-2.46936715750318E-2</v>
      </c>
      <c r="J175" s="4">
        <v>-0.5867196339304489</v>
      </c>
      <c r="K175">
        <f>Table2131[[#This Row],[VALUE_ORIGINAL]]-Table2131[[#This Row],[ESTIMATE_VALUE]]</f>
        <v>-0.55440001743375322</v>
      </c>
      <c r="L175">
        <v>-4.7517116676045497</v>
      </c>
      <c r="M175">
        <v>3.5782723997436499</v>
      </c>
      <c r="N175">
        <f>Table2131[[#This Row],[DIFFENCE_ORIGINAL]]^2</f>
        <v>0.30735937933054586</v>
      </c>
      <c r="O17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5.1304873100944093</v>
      </c>
      <c r="P175">
        <f>IF(OR(G175="NA", H175="NA"), "NA", IF(OR(B175="boot", B175="parametric", B175="independent", B175="cart"), Table2131[[#This Row],[conf.high]]-Table2131[[#This Row],[conf.low]], ""))</f>
        <v>5.1304873100944093</v>
      </c>
      <c r="Q175">
        <f>IF(OR(G175="NA", H175="NA"), "NA", IF(OR(B175="boot", B175="parametric", B175="independent", B175="cart"), Table2131[[#This Row],[conf.high.orig]]-Table2131[[#This Row],[conf.low.orig]], ""))</f>
        <v>8.3299840673481995</v>
      </c>
      <c r="R175">
        <f>IF(OR(B175="boot", B175="independent", B175="parametric", B175="cart"), Table2131[[#This Row],[WIDTH_OVERLAP]]/Table2131[[#This Row],[WIDTH_NEW]], "NA")</f>
        <v>1</v>
      </c>
      <c r="S175">
        <f>IF(OR(B175="boot", B175="independent", B175="parametric", B175="cart"), Table2131[[#This Row],[WIDTH_OVERLAP]]/Table2131[[#This Row],[WIDTH_ORIG]], "")</f>
        <v>0.61590601718013482</v>
      </c>
      <c r="T175">
        <f>IF(OR(B175="boot", B175="independent", B175="parametric", B175="cart"), (Table2131[[#This Row],[PERS_NEW]]+Table2131[[#This Row],[PERS_ORIG]]) / 2, "")</f>
        <v>0.80795300859006747</v>
      </c>
      <c r="U175">
        <f>0.5*(Table2131[[#This Row],[WIDTH_OVERLAP]]/Table2131[[#This Row],[WIDTH_ORIG]] +Table2131[[#This Row],[WIDTH_OVERLAP]]/Table2131[[#This Row],[WIDTH_NEW]])</f>
        <v>0.80795300859006747</v>
      </c>
      <c r="V175">
        <f>0.5*(Table2131[[#This Row],[WIDTH_OVERLAP]]/Table2131[[#This Row],[WIDTH_ORIG]] +Table2131[[#This Row],[WIDTH_OVERLAP]]/Table2131[[#This Row],[WIDTH_NEW]])</f>
        <v>0.80795300859006747</v>
      </c>
    </row>
    <row r="176" spans="1:22" x14ac:dyDescent="0.2">
      <c r="A176" s="2" t="s">
        <v>157</v>
      </c>
      <c r="B176" t="s">
        <v>50</v>
      </c>
      <c r="C176" s="3" t="s">
        <v>135</v>
      </c>
      <c r="D176" t="s">
        <v>138</v>
      </c>
      <c r="E176">
        <v>-1.098262864287225</v>
      </c>
      <c r="F176">
        <v>0.35106911908701899</v>
      </c>
      <c r="G176">
        <v>-1.7863456937819799</v>
      </c>
      <c r="H176">
        <v>-0.41018003479246301</v>
      </c>
      <c r="I176">
        <v>-3.1283379955016701</v>
      </c>
      <c r="J176" s="4">
        <v>-1.338248721415485</v>
      </c>
      <c r="K176">
        <f>Table2131[[#This Row],[VALUE_ORIGINAL]]-Table2131[[#This Row],[ESTIMATE_VALUE]]</f>
        <v>-0.23998585712826004</v>
      </c>
      <c r="L176">
        <v>-1.98236485397843</v>
      </c>
      <c r="M176">
        <v>-0.69413258885253004</v>
      </c>
      <c r="N176">
        <f>Table2131[[#This Row],[DIFFENCE_ORIGINAL]]^2</f>
        <v>5.7593211621585642E-2</v>
      </c>
      <c r="O17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1.0922131049294499</v>
      </c>
      <c r="P176">
        <f>IF(OR(G176="NA", H176="NA"), "NA", IF(OR(B176="boot", B176="parametric", B176="independent", B176="cart"), Table2131[[#This Row],[conf.high]]-Table2131[[#This Row],[conf.low]], ""))</f>
        <v>1.376165658989517</v>
      </c>
      <c r="Q176">
        <f>IF(OR(G176="NA", H176="NA"), "NA", IF(OR(B176="boot", B176="parametric", B176="independent", B176="cart"), Table2131[[#This Row],[conf.high.orig]]-Table2131[[#This Row],[conf.low.orig]], ""))</f>
        <v>1.2882322651258999</v>
      </c>
      <c r="R176">
        <f>IF(OR(B176="boot", B176="independent", B176="parametric", B176="cart"), Table2131[[#This Row],[WIDTH_OVERLAP]]/Table2131[[#This Row],[WIDTH_NEW]], "NA")</f>
        <v>0.79366397337035266</v>
      </c>
      <c r="S176">
        <f>IF(OR(B176="boot", B176="independent", B176="parametric", B176="cart"), Table2131[[#This Row],[WIDTH_OVERLAP]]/Table2131[[#This Row],[WIDTH_ORIG]], "")</f>
        <v>0.84783865029394145</v>
      </c>
      <c r="T176">
        <f>IF(OR(B176="boot", B176="independent", B176="parametric", B176="cart"), (Table2131[[#This Row],[PERS_NEW]]+Table2131[[#This Row],[PERS_ORIG]]) / 2, "")</f>
        <v>0.820751311832147</v>
      </c>
      <c r="U176">
        <f>0.5*(Table2131[[#This Row],[WIDTH_OVERLAP]]/Table2131[[#This Row],[WIDTH_ORIG]] +Table2131[[#This Row],[WIDTH_OVERLAP]]/Table2131[[#This Row],[WIDTH_NEW]])</f>
        <v>0.820751311832147</v>
      </c>
      <c r="V176">
        <f>0.5*(Table2131[[#This Row],[WIDTH_OVERLAP]]/Table2131[[#This Row],[WIDTH_ORIG]] +Table2131[[#This Row],[WIDTH_OVERLAP]]/Table2131[[#This Row],[WIDTH_NEW]])</f>
        <v>0.820751311832147</v>
      </c>
    </row>
    <row r="177" spans="1:22" x14ac:dyDescent="0.2">
      <c r="A177" s="2" t="s">
        <v>157</v>
      </c>
      <c r="B177" t="s">
        <v>113</v>
      </c>
      <c r="C177" s="3" t="s">
        <v>146</v>
      </c>
      <c r="D177" t="s">
        <v>15</v>
      </c>
      <c r="E177">
        <v>87.788141274310021</v>
      </c>
      <c r="F177">
        <v>1.7391470446095301</v>
      </c>
      <c r="G177">
        <v>84.379475703056002</v>
      </c>
      <c r="H177">
        <v>91.196806845563898</v>
      </c>
      <c r="I177">
        <v>50.477699137866502</v>
      </c>
      <c r="J177" s="4">
        <v>86.576578452404746</v>
      </c>
      <c r="K177">
        <f>Table2131[[#This Row],[VALUE_ORIGINAL]]-Table2131[[#This Row],[ESTIMATE_VALUE]]</f>
        <v>-1.2115628219052752</v>
      </c>
      <c r="L177">
        <v>83.087076586275003</v>
      </c>
      <c r="M177">
        <v>90.066080318534404</v>
      </c>
      <c r="N177">
        <f>Table2131[[#This Row],[DIFFENCE_ORIGINAL]]^2</f>
        <v>1.4678844714230737</v>
      </c>
      <c r="O17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5.6866046154784016</v>
      </c>
      <c r="P177">
        <f>IF(OR(G177="NA", H177="NA"), "NA", IF(OR(B177="boot", B177="parametric", B177="independent", B177="cart"), Table2131[[#This Row],[conf.high]]-Table2131[[#This Row],[conf.low]], ""))</f>
        <v>6.8173311425078964</v>
      </c>
      <c r="Q177">
        <f>IF(OR(G177="NA", H177="NA"), "NA", IF(OR(B177="boot", B177="parametric", B177="independent", B177="cart"), Table2131[[#This Row],[conf.high.orig]]-Table2131[[#This Row],[conf.low.orig]], ""))</f>
        <v>6.9790037322594003</v>
      </c>
      <c r="R177">
        <f>IF(OR(B177="boot", B177="independent", B177="parametric", B177="cart"), Table2131[[#This Row],[WIDTH_OVERLAP]]/Table2131[[#This Row],[WIDTH_NEW]], "NA")</f>
        <v>0.83413941564623284</v>
      </c>
      <c r="S177">
        <f>IF(OR(B177="boot", B177="independent", B177="parametric", B177="cart"), Table2131[[#This Row],[WIDTH_OVERLAP]]/Table2131[[#This Row],[WIDTH_ORIG]], "")</f>
        <v>0.81481610178726838</v>
      </c>
      <c r="T177">
        <f>IF(OR(B177="boot", B177="independent", B177="parametric", B177="cart"), (Table2131[[#This Row],[PERS_NEW]]+Table2131[[#This Row],[PERS_ORIG]]) / 2, "")</f>
        <v>0.82447775871675066</v>
      </c>
      <c r="U177">
        <f>0.5*(Table2131[[#This Row],[WIDTH_OVERLAP]]/Table2131[[#This Row],[WIDTH_ORIG]] +Table2131[[#This Row],[WIDTH_OVERLAP]]/Table2131[[#This Row],[WIDTH_NEW]])</f>
        <v>0.82447775871675066</v>
      </c>
      <c r="V177">
        <f>0.5*(Table2131[[#This Row],[WIDTH_OVERLAP]]/Table2131[[#This Row],[WIDTH_ORIG]] +Table2131[[#This Row],[WIDTH_OVERLAP]]/Table2131[[#This Row],[WIDTH_NEW]])</f>
        <v>0.82447775871675066</v>
      </c>
    </row>
    <row r="178" spans="1:22" x14ac:dyDescent="0.2">
      <c r="A178" s="5" t="s">
        <v>156</v>
      </c>
      <c r="B178" t="s">
        <v>113</v>
      </c>
      <c r="C178" t="s">
        <v>135</v>
      </c>
      <c r="D178" t="s">
        <v>137</v>
      </c>
      <c r="E178">
        <v>-0.22708601147593888</v>
      </c>
      <c r="F178">
        <v>1.76560291290632</v>
      </c>
      <c r="G178">
        <v>-3.6876041317713399</v>
      </c>
      <c r="H178">
        <v>3.23343210881947</v>
      </c>
      <c r="I178">
        <v>-0.12861669507677501</v>
      </c>
      <c r="J178">
        <v>-3.3263856286039978E-2</v>
      </c>
      <c r="K178">
        <f>Table2131[[#This Row],[VALUE_ORIGINAL]]-Table2131[[#This Row],[ESTIMATE_VALUE]]</f>
        <v>0.1938221551898989</v>
      </c>
      <c r="L178">
        <v>-4.8458294910389101</v>
      </c>
      <c r="M178">
        <v>4.7793017784668299</v>
      </c>
      <c r="N178">
        <f>Table2131[[#This Row],[DIFFENCE_ORIGINAL]]^2</f>
        <v>3.7567027842457253E-2</v>
      </c>
      <c r="O17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6.9210362405908104</v>
      </c>
      <c r="P178">
        <f>IF(OR(G178="NA", H178="NA"), "NA", IF(OR(B178="boot", B178="parametric", B178="independent", B178="cart"), Table2131[[#This Row],[conf.high]]-Table2131[[#This Row],[conf.low]], ""))</f>
        <v>6.9210362405908104</v>
      </c>
      <c r="Q178">
        <f>IF(OR(G178="NA", H178="NA"), "NA", IF(OR(B178="boot", B178="parametric", B178="independent", B178="cart"), Table2131[[#This Row],[conf.high.orig]]-Table2131[[#This Row],[conf.low.orig]], ""))</f>
        <v>9.6251312695057401</v>
      </c>
      <c r="R178">
        <f>IF(OR(B178="boot", B178="independent", B178="parametric", B178="cart"), Table2131[[#This Row],[WIDTH_OVERLAP]]/Table2131[[#This Row],[WIDTH_NEW]], "NA")</f>
        <v>1</v>
      </c>
      <c r="S178">
        <f>IF(OR(B178="boot", B178="independent", B178="parametric", B178="cart"), Table2131[[#This Row],[WIDTH_OVERLAP]]/Table2131[[#This Row],[WIDTH_ORIG]], "")</f>
        <v>0.71905889351535179</v>
      </c>
      <c r="T178">
        <f>IF(OR(B178="boot", B178="independent", B178="parametric", B178="cart"), (Table2131[[#This Row],[PERS_NEW]]+Table2131[[#This Row],[PERS_ORIG]]) / 2, "")</f>
        <v>0.85952944675767595</v>
      </c>
      <c r="U178">
        <f>0.5*(Table2131[[#This Row],[WIDTH_OVERLAP]]/Table2131[[#This Row],[WIDTH_ORIG]] +Table2131[[#This Row],[WIDTH_OVERLAP]]/Table2131[[#This Row],[WIDTH_NEW]])</f>
        <v>0.85952944675767595</v>
      </c>
      <c r="V178">
        <f>0.5*(Table2131[[#This Row],[WIDTH_OVERLAP]]/Table2131[[#This Row],[WIDTH_ORIG]] +Table2131[[#This Row],[WIDTH_OVERLAP]]/Table2131[[#This Row],[WIDTH_NEW]])</f>
        <v>0.85952944675767595</v>
      </c>
    </row>
    <row r="179" spans="1:22" x14ac:dyDescent="0.2">
      <c r="A179" s="5" t="s">
        <v>156</v>
      </c>
      <c r="B179" t="s">
        <v>113</v>
      </c>
      <c r="C179" t="s">
        <v>146</v>
      </c>
      <c r="D179" t="s">
        <v>137</v>
      </c>
      <c r="E179">
        <v>-0.96547234487539801</v>
      </c>
      <c r="F179">
        <v>1.8513752277617801</v>
      </c>
      <c r="G179">
        <v>-4.59410111315814</v>
      </c>
      <c r="H179">
        <v>2.6631564234073402</v>
      </c>
      <c r="I179">
        <v>-0.52148928558507401</v>
      </c>
      <c r="J179">
        <v>-0.2078704494553873</v>
      </c>
      <c r="K179">
        <f>Table2131[[#This Row],[VALUE_ORIGINAL]]-Table2131[[#This Row],[ESTIMATE_VALUE]]</f>
        <v>0.75760189542001077</v>
      </c>
      <c r="L179">
        <v>-5.1262349516115799</v>
      </c>
      <c r="M179">
        <v>4.7104940527008097</v>
      </c>
      <c r="N179">
        <f>Table2131[[#This Row],[DIFFENCE_ORIGINAL]]^2</f>
        <v>0.57396063194399294</v>
      </c>
      <c r="O17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7.2572575365654801</v>
      </c>
      <c r="P179">
        <f>IF(OR(G179="NA", H179="NA"), "NA", IF(OR(B179="boot", B179="parametric", B179="independent", B179="cart"), Table2131[[#This Row],[conf.high]]-Table2131[[#This Row],[conf.low]], ""))</f>
        <v>7.2572575365654801</v>
      </c>
      <c r="Q179">
        <f>IF(OR(G179="NA", H179="NA"), "NA", IF(OR(B179="boot", B179="parametric", B179="independent", B179="cart"), Table2131[[#This Row],[conf.high.orig]]-Table2131[[#This Row],[conf.low.orig]], ""))</f>
        <v>9.8367290043123887</v>
      </c>
      <c r="R179">
        <f>IF(OR(B179="boot", B179="independent", B179="parametric", B179="cart"), Table2131[[#This Row],[WIDTH_OVERLAP]]/Table2131[[#This Row],[WIDTH_NEW]], "NA")</f>
        <v>1</v>
      </c>
      <c r="S179">
        <f>IF(OR(B179="boot", B179="independent", B179="parametric", B179="cart"), Table2131[[#This Row],[WIDTH_OVERLAP]]/Table2131[[#This Row],[WIDTH_ORIG]], "")</f>
        <v>0.73777142110796412</v>
      </c>
      <c r="T179">
        <f>IF(OR(B179="boot", B179="independent", B179="parametric", B179="cart"), (Table2131[[#This Row],[PERS_NEW]]+Table2131[[#This Row],[PERS_ORIG]]) / 2, "")</f>
        <v>0.868885710553982</v>
      </c>
      <c r="U179">
        <f>0.5*(Table2131[[#This Row],[WIDTH_OVERLAP]]/Table2131[[#This Row],[WIDTH_ORIG]] +Table2131[[#This Row],[WIDTH_OVERLAP]]/Table2131[[#This Row],[WIDTH_NEW]])</f>
        <v>0.868885710553982</v>
      </c>
      <c r="V179">
        <f>0.5*(Table2131[[#This Row],[WIDTH_OVERLAP]]/Table2131[[#This Row],[WIDTH_ORIG]] +Table2131[[#This Row],[WIDTH_OVERLAP]]/Table2131[[#This Row],[WIDTH_NEW]])</f>
        <v>0.868885710553982</v>
      </c>
    </row>
    <row r="180" spans="1:22" x14ac:dyDescent="0.2">
      <c r="A180" s="5" t="s">
        <v>156</v>
      </c>
      <c r="B180" t="s">
        <v>50</v>
      </c>
      <c r="C180" t="s">
        <v>146</v>
      </c>
      <c r="D180" t="s">
        <v>147</v>
      </c>
      <c r="E180">
        <v>0.96702495074749728</v>
      </c>
      <c r="F180">
        <v>0.45592503221528302</v>
      </c>
      <c r="G180">
        <v>7.3428307955278105E-2</v>
      </c>
      <c r="H180">
        <v>1.8606215935397099</v>
      </c>
      <c r="I180">
        <v>2.12101745334938</v>
      </c>
      <c r="J180">
        <v>1.1727494201600952</v>
      </c>
      <c r="K180">
        <f>Table2131[[#This Row],[VALUE_ORIGINAL]]-Table2131[[#This Row],[ESTIMATE_VALUE]]</f>
        <v>0.20572446941259792</v>
      </c>
      <c r="L180">
        <v>0.44076063171653102</v>
      </c>
      <c r="M180">
        <v>1.90473820860365</v>
      </c>
      <c r="N180">
        <f>Table2131[[#This Row],[DIFFENCE_ORIGINAL]]^2</f>
        <v>4.232255731509494E-2</v>
      </c>
      <c r="O18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1.4198609618231788</v>
      </c>
      <c r="P180">
        <f>IF(OR(G180="NA", H180="NA"), "NA", IF(OR(B180="boot", B180="parametric", B180="independent", B180="cart"), Table2131[[#This Row],[conf.high]]-Table2131[[#This Row],[conf.low]], ""))</f>
        <v>1.7871932855844319</v>
      </c>
      <c r="Q180">
        <f>IF(OR(G180="NA", H180="NA"), "NA", IF(OR(B180="boot", B180="parametric", B180="independent", B180="cart"), Table2131[[#This Row],[conf.high.orig]]-Table2131[[#This Row],[conf.low.orig]], ""))</f>
        <v>1.4639775768871188</v>
      </c>
      <c r="R180">
        <f>IF(OR(B180="boot", B180="independent", B180="parametric", B180="cart"), Table2131[[#This Row],[WIDTH_OVERLAP]]/Table2131[[#This Row],[WIDTH_NEW]], "NA")</f>
        <v>0.79446413170630759</v>
      </c>
      <c r="S180">
        <f>IF(OR(B180="boot", B180="independent", B180="parametric", B180="cart"), Table2131[[#This Row],[WIDTH_OVERLAP]]/Table2131[[#This Row],[WIDTH_ORIG]], "")</f>
        <v>0.96986523853886752</v>
      </c>
      <c r="T180">
        <f>IF(OR(B180="boot", B180="independent", B180="parametric", B180="cart"), (Table2131[[#This Row],[PERS_NEW]]+Table2131[[#This Row],[PERS_ORIG]]) / 2, "")</f>
        <v>0.8821646851225875</v>
      </c>
      <c r="U180">
        <f>0.5*(Table2131[[#This Row],[WIDTH_OVERLAP]]/Table2131[[#This Row],[WIDTH_ORIG]] +Table2131[[#This Row],[WIDTH_OVERLAP]]/Table2131[[#This Row],[WIDTH_NEW]])</f>
        <v>0.8821646851225875</v>
      </c>
      <c r="V180">
        <f>0.5*(Table2131[[#This Row],[WIDTH_OVERLAP]]/Table2131[[#This Row],[WIDTH_ORIG]] +Table2131[[#This Row],[WIDTH_OVERLAP]]/Table2131[[#This Row],[WIDTH_NEW]])</f>
        <v>0.8821646851225875</v>
      </c>
    </row>
    <row r="181" spans="1:22" x14ac:dyDescent="0.2">
      <c r="A181" s="5" t="s">
        <v>156</v>
      </c>
      <c r="B181" t="s">
        <v>50</v>
      </c>
      <c r="C181" t="s">
        <v>135</v>
      </c>
      <c r="D181" t="s">
        <v>136</v>
      </c>
      <c r="E181">
        <v>-1.9119285006826907</v>
      </c>
      <c r="F181" t="s">
        <v>337</v>
      </c>
      <c r="G181">
        <v>-2.9777582215646299</v>
      </c>
      <c r="H181">
        <v>-0.84609877980074999</v>
      </c>
      <c r="I181">
        <v>-3.51586273954995</v>
      </c>
      <c r="J181">
        <v>-2.018184861230063</v>
      </c>
      <c r="K181">
        <f>Table2131[[#This Row],[VALUE_ORIGINAL]]-Table2131[[#This Row],[ESTIMATE_VALUE]]</f>
        <v>-0.10625636054737231</v>
      </c>
      <c r="L181">
        <v>-2.8395836184580898</v>
      </c>
      <c r="M181">
        <v>-1.19678610400203</v>
      </c>
      <c r="N181">
        <f>Table2131[[#This Row],[DIFFENCE_ORIGINAL]]^2</f>
        <v>1.1290414156773178E-2</v>
      </c>
      <c r="O18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1.6427975144560598</v>
      </c>
      <c r="P181">
        <f>IF(OR(G181="NA", H181="NA"), "NA", IF(OR(B181="boot", B181="parametric", B181="independent", B181="cart"), Table2131[[#This Row],[conf.high]]-Table2131[[#This Row],[conf.low]], ""))</f>
        <v>2.1316594417638797</v>
      </c>
      <c r="Q181">
        <f>IF(OR(G181="NA", H181="NA"), "NA", IF(OR(B181="boot", B181="parametric", B181="independent", B181="cart"), Table2131[[#This Row],[conf.high.orig]]-Table2131[[#This Row],[conf.low.orig]], ""))</f>
        <v>1.6427975144560598</v>
      </c>
      <c r="R181">
        <f>IF(OR(B181="boot", B181="independent", B181="parametric", B181="cart"), Table2131[[#This Row],[WIDTH_OVERLAP]]/Table2131[[#This Row],[WIDTH_NEW]], "NA")</f>
        <v>0.77066602772940962</v>
      </c>
      <c r="S181">
        <f>IF(OR(B181="boot", B181="independent", B181="parametric", B181="cart"), Table2131[[#This Row],[WIDTH_OVERLAP]]/Table2131[[#This Row],[WIDTH_ORIG]], "")</f>
        <v>1</v>
      </c>
      <c r="T181">
        <f>IF(OR(B181="boot", B181="independent", B181="parametric", B181="cart"), (Table2131[[#This Row],[PERS_NEW]]+Table2131[[#This Row],[PERS_ORIG]]) / 2, "")</f>
        <v>0.88533301386470487</v>
      </c>
      <c r="U181">
        <f>0.5*(Table2131[[#This Row],[WIDTH_OVERLAP]]/Table2131[[#This Row],[WIDTH_ORIG]] +Table2131[[#This Row],[WIDTH_OVERLAP]]/Table2131[[#This Row],[WIDTH_NEW]])</f>
        <v>0.88533301386470487</v>
      </c>
      <c r="V181">
        <f>0.5*(Table2131[[#This Row],[WIDTH_OVERLAP]]/Table2131[[#This Row],[WIDTH_ORIG]] +Table2131[[#This Row],[WIDTH_OVERLAP]]/Table2131[[#This Row],[WIDTH_NEW]])</f>
        <v>0.88533301386470487</v>
      </c>
    </row>
    <row r="182" spans="1:22" x14ac:dyDescent="0.2">
      <c r="A182" s="2" t="s">
        <v>157</v>
      </c>
      <c r="B182" t="s">
        <v>50</v>
      </c>
      <c r="C182" s="3" t="s">
        <v>146</v>
      </c>
      <c r="D182" t="s">
        <v>137</v>
      </c>
      <c r="E182">
        <v>0.39086803339058629</v>
      </c>
      <c r="F182">
        <v>2.2271598972144502</v>
      </c>
      <c r="G182">
        <v>-3.9742851529616701</v>
      </c>
      <c r="H182">
        <v>4.7560212197428404</v>
      </c>
      <c r="I182">
        <v>0.17550066067526199</v>
      </c>
      <c r="J182" s="4">
        <v>-0.5867196339304489</v>
      </c>
      <c r="K182">
        <f>Table2131[[#This Row],[VALUE_ORIGINAL]]-Table2131[[#This Row],[ESTIMATE_VALUE]]</f>
        <v>-0.97758766732103519</v>
      </c>
      <c r="L182">
        <v>-4.7517116676045497</v>
      </c>
      <c r="M182">
        <v>3.5782723997436499</v>
      </c>
      <c r="N182">
        <f>Table2131[[#This Row],[DIFFENCE_ORIGINAL]]^2</f>
        <v>0.95567764729818294</v>
      </c>
      <c r="O18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7.5525575527053199</v>
      </c>
      <c r="P182">
        <f>IF(OR(G182="NA", H182="NA"), "NA", IF(OR(B182="boot", B182="parametric", B182="independent", B182="cart"), Table2131[[#This Row],[conf.high]]-Table2131[[#This Row],[conf.low]], ""))</f>
        <v>8.7303063727045114</v>
      </c>
      <c r="Q182">
        <f>IF(OR(G182="NA", H182="NA"), "NA", IF(OR(B182="boot", B182="parametric", B182="independent", B182="cart"), Table2131[[#This Row],[conf.high.orig]]-Table2131[[#This Row],[conf.low.orig]], ""))</f>
        <v>8.3299840673481995</v>
      </c>
      <c r="R182">
        <f>IF(OR(B182="boot", B182="independent", B182="parametric", B182="cart"), Table2131[[#This Row],[WIDTH_OVERLAP]]/Table2131[[#This Row],[WIDTH_NEW]], "NA")</f>
        <v>0.86509650753134526</v>
      </c>
      <c r="S182">
        <f>IF(OR(B182="boot", B182="independent", B182="parametric", B182="cart"), Table2131[[#This Row],[WIDTH_OVERLAP]]/Table2131[[#This Row],[WIDTH_ORIG]], "")</f>
        <v>0.90667130832936049</v>
      </c>
      <c r="T182">
        <f>IF(OR(B182="boot", B182="independent", B182="parametric", B182="cart"), (Table2131[[#This Row],[PERS_NEW]]+Table2131[[#This Row],[PERS_ORIG]]) / 2, "")</f>
        <v>0.88588390793035288</v>
      </c>
      <c r="U182">
        <f>0.5*(Table2131[[#This Row],[WIDTH_OVERLAP]]/Table2131[[#This Row],[WIDTH_ORIG]] +Table2131[[#This Row],[WIDTH_OVERLAP]]/Table2131[[#This Row],[WIDTH_NEW]])</f>
        <v>0.88588390793035288</v>
      </c>
      <c r="V182">
        <f>0.5*(Table2131[[#This Row],[WIDTH_OVERLAP]]/Table2131[[#This Row],[WIDTH_ORIG]] +Table2131[[#This Row],[WIDTH_OVERLAP]]/Table2131[[#This Row],[WIDTH_NEW]])</f>
        <v>0.88588390793035288</v>
      </c>
    </row>
    <row r="183" spans="1:22" x14ac:dyDescent="0.2">
      <c r="A183" s="2" t="s">
        <v>157</v>
      </c>
      <c r="B183" t="s">
        <v>50</v>
      </c>
      <c r="C183" s="3" t="s">
        <v>146</v>
      </c>
      <c r="D183" t="s">
        <v>15</v>
      </c>
      <c r="E183">
        <v>85.770239153307529</v>
      </c>
      <c r="F183">
        <v>1.85146971717318</v>
      </c>
      <c r="G183">
        <v>82.141425189181504</v>
      </c>
      <c r="H183">
        <v>89.399053117433496</v>
      </c>
      <c r="I183">
        <v>46.325488533650599</v>
      </c>
      <c r="J183" s="4">
        <v>86.576578452404746</v>
      </c>
      <c r="K183">
        <f>Table2131[[#This Row],[VALUE_ORIGINAL]]-Table2131[[#This Row],[ESTIMATE_VALUE]]</f>
        <v>0.80633929909721758</v>
      </c>
      <c r="L183">
        <v>83.087076586275003</v>
      </c>
      <c r="M183">
        <v>90.066080318534404</v>
      </c>
      <c r="N183">
        <f>Table2131[[#This Row],[DIFFENCE_ORIGINAL]]^2</f>
        <v>0.65018306526859215</v>
      </c>
      <c r="O18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6.3119765311584928</v>
      </c>
      <c r="P183">
        <f>IF(OR(G183="NA", H183="NA"), "NA", IF(OR(B183="boot", B183="parametric", B183="independent", B183="cart"), Table2131[[#This Row],[conf.high]]-Table2131[[#This Row],[conf.low]], ""))</f>
        <v>7.257627928251992</v>
      </c>
      <c r="Q183">
        <f>IF(OR(G183="NA", H183="NA"), "NA", IF(OR(B183="boot", B183="parametric", B183="independent", B183="cart"), Table2131[[#This Row],[conf.high.orig]]-Table2131[[#This Row],[conf.low.orig]], ""))</f>
        <v>6.9790037322594003</v>
      </c>
      <c r="R183">
        <f>IF(OR(B183="boot", B183="independent", B183="parametric", B183="cart"), Table2131[[#This Row],[WIDTH_OVERLAP]]/Table2131[[#This Row],[WIDTH_NEW]], "NA")</f>
        <v>0.8697024142816232</v>
      </c>
      <c r="S183">
        <f>IF(OR(B183="boot", B183="independent", B183="parametric", B183="cart"), Table2131[[#This Row],[WIDTH_OVERLAP]]/Table2131[[#This Row],[WIDTH_ORIG]], "")</f>
        <v>0.90442372196798315</v>
      </c>
      <c r="T183">
        <f>IF(OR(B183="boot", B183="independent", B183="parametric", B183="cart"), (Table2131[[#This Row],[PERS_NEW]]+Table2131[[#This Row],[PERS_ORIG]]) / 2, "")</f>
        <v>0.88706306812480318</v>
      </c>
      <c r="U183">
        <f>0.5*(Table2131[[#This Row],[WIDTH_OVERLAP]]/Table2131[[#This Row],[WIDTH_ORIG]] +Table2131[[#This Row],[WIDTH_OVERLAP]]/Table2131[[#This Row],[WIDTH_NEW]])</f>
        <v>0.88706306812480318</v>
      </c>
      <c r="V183">
        <f>0.5*(Table2131[[#This Row],[WIDTH_OVERLAP]]/Table2131[[#This Row],[WIDTH_ORIG]] +Table2131[[#This Row],[WIDTH_OVERLAP]]/Table2131[[#This Row],[WIDTH_NEW]])</f>
        <v>0.88706306812480318</v>
      </c>
    </row>
    <row r="184" spans="1:22" x14ac:dyDescent="0.2">
      <c r="A184" s="5" t="s">
        <v>156</v>
      </c>
      <c r="B184" t="s">
        <v>92</v>
      </c>
      <c r="C184" t="s">
        <v>146</v>
      </c>
      <c r="D184" t="s">
        <v>137</v>
      </c>
      <c r="E184">
        <v>0.87809840402291683</v>
      </c>
      <c r="F184">
        <v>2.5912525197813601</v>
      </c>
      <c r="G184">
        <v>-4.2006632095972298</v>
      </c>
      <c r="H184">
        <v>5.9568600176430602</v>
      </c>
      <c r="I184">
        <v>0.33887025572366902</v>
      </c>
      <c r="J184">
        <v>-0.2078704494553873</v>
      </c>
      <c r="K184">
        <f>Table2131[[#This Row],[VALUE_ORIGINAL]]-Table2131[[#This Row],[ESTIMATE_VALUE]]</f>
        <v>-1.0859688534783041</v>
      </c>
      <c r="L184">
        <v>-5.1262349516115799</v>
      </c>
      <c r="M184">
        <v>4.7104940527008097</v>
      </c>
      <c r="N184">
        <f>Table2131[[#This Row],[DIFFENCE_ORIGINAL]]^2</f>
        <v>1.1793283507249823</v>
      </c>
      <c r="O18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8.9111572622980404</v>
      </c>
      <c r="P184">
        <f>IF(OR(G184="NA", H184="NA"), "NA", IF(OR(B184="boot", B184="parametric", B184="independent", B184="cart"), Table2131[[#This Row],[conf.high]]-Table2131[[#This Row],[conf.low]], ""))</f>
        <v>10.15752322724029</v>
      </c>
      <c r="Q184">
        <f>IF(OR(G184="NA", H184="NA"), "NA", IF(OR(B184="boot", B184="parametric", B184="independent", B184="cart"), Table2131[[#This Row],[conf.high.orig]]-Table2131[[#This Row],[conf.low.orig]], ""))</f>
        <v>9.8367290043123887</v>
      </c>
      <c r="R184">
        <f>IF(OR(B184="boot", B184="independent", B184="parametric", B184="cart"), Table2131[[#This Row],[WIDTH_OVERLAP]]/Table2131[[#This Row],[WIDTH_NEW]], "NA")</f>
        <v>0.87729627222512629</v>
      </c>
      <c r="S184">
        <f>IF(OR(B184="boot", B184="independent", B184="parametric", B184="cart"), Table2131[[#This Row],[WIDTH_OVERLAP]]/Table2131[[#This Row],[WIDTH_ORIG]], "")</f>
        <v>0.90590655271599119</v>
      </c>
      <c r="T184">
        <f>IF(OR(B184="boot", B184="independent", B184="parametric", B184="cart"), (Table2131[[#This Row],[PERS_NEW]]+Table2131[[#This Row],[PERS_ORIG]]) / 2, "")</f>
        <v>0.89160141247055869</v>
      </c>
      <c r="U184">
        <f>0.5*(Table2131[[#This Row],[WIDTH_OVERLAP]]/Table2131[[#This Row],[WIDTH_ORIG]] +Table2131[[#This Row],[WIDTH_OVERLAP]]/Table2131[[#This Row],[WIDTH_NEW]])</f>
        <v>0.89160141247055869</v>
      </c>
      <c r="V184">
        <f>0.5*(Table2131[[#This Row],[WIDTH_OVERLAP]]/Table2131[[#This Row],[WIDTH_ORIG]] +Table2131[[#This Row],[WIDTH_OVERLAP]]/Table2131[[#This Row],[WIDTH_NEW]])</f>
        <v>0.89160141247055869</v>
      </c>
    </row>
    <row r="185" spans="1:22" x14ac:dyDescent="0.2">
      <c r="A185" s="5" t="s">
        <v>156</v>
      </c>
      <c r="B185" t="s">
        <v>50</v>
      </c>
      <c r="C185" t="s">
        <v>146</v>
      </c>
      <c r="D185" t="s">
        <v>136</v>
      </c>
      <c r="E185">
        <v>-1.9816052256763923</v>
      </c>
      <c r="F185">
        <v>0.51330189990834696</v>
      </c>
      <c r="G185">
        <v>-2.9876584626927301</v>
      </c>
      <c r="H185">
        <v>-0.975551988660048</v>
      </c>
      <c r="I185">
        <v>-3.8605063141792701</v>
      </c>
      <c r="J185">
        <v>-2.0153819352142799</v>
      </c>
      <c r="K185">
        <f>Table2131[[#This Row],[VALUE_ORIGINAL]]-Table2131[[#This Row],[ESTIMATE_VALUE]]</f>
        <v>-3.3776709537887584E-2</v>
      </c>
      <c r="L185">
        <v>-2.8321352925849599</v>
      </c>
      <c r="M185">
        <v>-1.1986285778435899</v>
      </c>
      <c r="N185">
        <f>Table2131[[#This Row],[DIFFENCE_ORIGINAL]]^2</f>
        <v>1.140866107206826E-3</v>
      </c>
      <c r="O18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1.63350671474137</v>
      </c>
      <c r="P185">
        <f>IF(OR(G185="NA", H185="NA"), "NA", IF(OR(B185="boot", B185="parametric", B185="independent", B185="cart"), Table2131[[#This Row],[conf.high]]-Table2131[[#This Row],[conf.low]], ""))</f>
        <v>2.0121064740326822</v>
      </c>
      <c r="Q185">
        <f>IF(OR(G185="NA", H185="NA"), "NA", IF(OR(B185="boot", B185="parametric", B185="independent", B185="cart"), Table2131[[#This Row],[conf.high.orig]]-Table2131[[#This Row],[conf.low.orig]], ""))</f>
        <v>1.63350671474137</v>
      </c>
      <c r="R185">
        <f>IF(OR(B185="boot", B185="independent", B185="parametric", B185="cart"), Table2131[[#This Row],[WIDTH_OVERLAP]]/Table2131[[#This Row],[WIDTH_NEW]], "NA")</f>
        <v>0.81183910286192806</v>
      </c>
      <c r="S185">
        <f>IF(OR(B185="boot", B185="independent", B185="parametric", B185="cart"), Table2131[[#This Row],[WIDTH_OVERLAP]]/Table2131[[#This Row],[WIDTH_ORIG]], "")</f>
        <v>1</v>
      </c>
      <c r="T185">
        <f>IF(OR(B185="boot", B185="independent", B185="parametric", B185="cart"), (Table2131[[#This Row],[PERS_NEW]]+Table2131[[#This Row],[PERS_ORIG]]) / 2, "")</f>
        <v>0.90591955143096403</v>
      </c>
      <c r="U185">
        <f>0.5*(Table2131[[#This Row],[WIDTH_OVERLAP]]/Table2131[[#This Row],[WIDTH_ORIG]] +Table2131[[#This Row],[WIDTH_OVERLAP]]/Table2131[[#This Row],[WIDTH_NEW]])</f>
        <v>0.90591955143096403</v>
      </c>
      <c r="V185">
        <f>0.5*(Table2131[[#This Row],[WIDTH_OVERLAP]]/Table2131[[#This Row],[WIDTH_ORIG]] +Table2131[[#This Row],[WIDTH_OVERLAP]]/Table2131[[#This Row],[WIDTH_NEW]])</f>
        <v>0.90591955143096403</v>
      </c>
    </row>
    <row r="186" spans="1:22" x14ac:dyDescent="0.2">
      <c r="A186" s="5" t="s">
        <v>156</v>
      </c>
      <c r="B186" t="s">
        <v>113</v>
      </c>
      <c r="C186" t="s">
        <v>146</v>
      </c>
      <c r="D186" t="s">
        <v>15</v>
      </c>
      <c r="E186">
        <v>92.391668579182166</v>
      </c>
      <c r="F186">
        <v>2.3010518454865201</v>
      </c>
      <c r="G186">
        <v>87.881689835469103</v>
      </c>
      <c r="H186">
        <v>96.901647322895101</v>
      </c>
      <c r="I186">
        <v>40.151928241168001</v>
      </c>
      <c r="J186">
        <v>91.588540816085057</v>
      </c>
      <c r="K186">
        <f>Table2131[[#This Row],[VALUE_ORIGINAL]]-Table2131[[#This Row],[ESTIMATE_VALUE]]</f>
        <v>-0.80312776309710898</v>
      </c>
      <c r="L186">
        <v>86.570688849895305</v>
      </c>
      <c r="M186">
        <v>96.606392782274696</v>
      </c>
      <c r="N186">
        <f>Table2131[[#This Row],[DIFFENCE_ORIGINAL]]^2</f>
        <v>0.64501420385736596</v>
      </c>
      <c r="O18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8.7247029468055928</v>
      </c>
      <c r="P186">
        <f>IF(OR(G186="NA", H186="NA"), "NA", IF(OR(B186="boot", B186="parametric", B186="independent", B186="cart"), Table2131[[#This Row],[conf.high]]-Table2131[[#This Row],[conf.low]], ""))</f>
        <v>9.019957487425998</v>
      </c>
      <c r="Q186">
        <f>IF(OR(G186="NA", H186="NA"), "NA", IF(OR(B186="boot", B186="parametric", B186="independent", B186="cart"), Table2131[[#This Row],[conf.high.orig]]-Table2131[[#This Row],[conf.low.orig]], ""))</f>
        <v>10.035703932379391</v>
      </c>
      <c r="R186">
        <f>IF(OR(B186="boot", B186="independent", B186="parametric", B186="cart"), Table2131[[#This Row],[WIDTH_OVERLAP]]/Table2131[[#This Row],[WIDTH_NEW]], "NA")</f>
        <v>0.9672665263631236</v>
      </c>
      <c r="S186">
        <f>IF(OR(B186="boot", B186="independent", B186="parametric", B186="cart"), Table2131[[#This Row],[WIDTH_OVERLAP]]/Table2131[[#This Row],[WIDTH_ORIG]], "")</f>
        <v>0.86936631506794859</v>
      </c>
      <c r="T186">
        <f>IF(OR(B186="boot", B186="independent", B186="parametric", B186="cart"), (Table2131[[#This Row],[PERS_NEW]]+Table2131[[#This Row],[PERS_ORIG]]) / 2, "")</f>
        <v>0.9183164207155361</v>
      </c>
      <c r="U186">
        <f>0.5*(Table2131[[#This Row],[WIDTH_OVERLAP]]/Table2131[[#This Row],[WIDTH_ORIG]] +Table2131[[#This Row],[WIDTH_OVERLAP]]/Table2131[[#This Row],[WIDTH_NEW]])</f>
        <v>0.9183164207155361</v>
      </c>
      <c r="V186">
        <f>0.5*(Table2131[[#This Row],[WIDTH_OVERLAP]]/Table2131[[#This Row],[WIDTH_ORIG]] +Table2131[[#This Row],[WIDTH_OVERLAP]]/Table2131[[#This Row],[WIDTH_NEW]])</f>
        <v>0.9183164207155361</v>
      </c>
    </row>
    <row r="187" spans="1:22" x14ac:dyDescent="0.2">
      <c r="A187" s="5" t="s">
        <v>156</v>
      </c>
      <c r="B187" t="s">
        <v>50</v>
      </c>
      <c r="C187" t="s">
        <v>135</v>
      </c>
      <c r="D187" t="s">
        <v>15</v>
      </c>
      <c r="E187">
        <v>92.065953714487463</v>
      </c>
      <c r="F187" t="s">
        <v>336</v>
      </c>
      <c r="G187">
        <v>87.827365882743607</v>
      </c>
      <c r="H187">
        <v>96.304541546231206</v>
      </c>
      <c r="I187">
        <v>42.572186927759901</v>
      </c>
      <c r="J187">
        <v>92.761898447758313</v>
      </c>
      <c r="K187">
        <f>Table2131[[#This Row],[VALUE_ORIGINAL]]-Table2131[[#This Row],[ESTIMATE_VALUE]]</f>
        <v>0.69594473327084927</v>
      </c>
      <c r="L187">
        <v>88.2512236422439</v>
      </c>
      <c r="M187">
        <v>97.272573253272697</v>
      </c>
      <c r="N187">
        <f>Table2131[[#This Row],[DIFFENCE_ORIGINAL]]^2</f>
        <v>0.48433907176743352</v>
      </c>
      <c r="O18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8.0533179039873062</v>
      </c>
      <c r="P187">
        <f>IF(OR(G187="NA", H187="NA"), "NA", IF(OR(B187="boot", B187="parametric", B187="independent", B187="cart"), Table2131[[#This Row],[conf.high]]-Table2131[[#This Row],[conf.low]], ""))</f>
        <v>8.4771756634875999</v>
      </c>
      <c r="Q187">
        <f>IF(OR(G187="NA", H187="NA"), "NA", IF(OR(B187="boot", B187="parametric", B187="independent", B187="cart"), Table2131[[#This Row],[conf.high.orig]]-Table2131[[#This Row],[conf.low.orig]], ""))</f>
        <v>9.0213496110287963</v>
      </c>
      <c r="R187">
        <f>IF(OR(B187="boot", B187="independent", B187="parametric", B187="cart"), Table2131[[#This Row],[WIDTH_OVERLAP]]/Table2131[[#This Row],[WIDTH_NEW]], "NA")</f>
        <v>0.95000012075650275</v>
      </c>
      <c r="S187">
        <f>IF(OR(B187="boot", B187="independent", B187="parametric", B187="cart"), Table2131[[#This Row],[WIDTH_OVERLAP]]/Table2131[[#This Row],[WIDTH_ORIG]], "")</f>
        <v>0.89269546699996527</v>
      </c>
      <c r="T187">
        <f>IF(OR(B187="boot", B187="independent", B187="parametric", B187="cart"), (Table2131[[#This Row],[PERS_NEW]]+Table2131[[#This Row],[PERS_ORIG]]) / 2, "")</f>
        <v>0.92134779387823396</v>
      </c>
      <c r="U187">
        <f>0.5*(Table2131[[#This Row],[WIDTH_OVERLAP]]/Table2131[[#This Row],[WIDTH_ORIG]] +Table2131[[#This Row],[WIDTH_OVERLAP]]/Table2131[[#This Row],[WIDTH_NEW]])</f>
        <v>0.92134779387823396</v>
      </c>
      <c r="V187">
        <f>0.5*(Table2131[[#This Row],[WIDTH_OVERLAP]]/Table2131[[#This Row],[WIDTH_ORIG]] +Table2131[[#This Row],[WIDTH_OVERLAP]]/Table2131[[#This Row],[WIDTH_NEW]])</f>
        <v>0.92134779387823396</v>
      </c>
    </row>
    <row r="188" spans="1:22" x14ac:dyDescent="0.2">
      <c r="A188" s="5" t="s">
        <v>156</v>
      </c>
      <c r="B188" t="s">
        <v>50</v>
      </c>
      <c r="C188" t="s">
        <v>135</v>
      </c>
      <c r="D188" t="s">
        <v>137</v>
      </c>
      <c r="E188">
        <v>0.70116339530313465</v>
      </c>
      <c r="F188" t="s">
        <v>338</v>
      </c>
      <c r="G188">
        <v>-4.0327409026914598</v>
      </c>
      <c r="H188">
        <v>5.4350676932977304</v>
      </c>
      <c r="I188">
        <v>0.29030054592656901</v>
      </c>
      <c r="J188">
        <v>-3.3263856286039978E-2</v>
      </c>
      <c r="K188">
        <f>Table2131[[#This Row],[VALUE_ORIGINAL]]-Table2131[[#This Row],[ESTIMATE_VALUE]]</f>
        <v>-0.73442725158917466</v>
      </c>
      <c r="L188">
        <v>-4.8458294910389101</v>
      </c>
      <c r="M188">
        <v>4.7793017784668299</v>
      </c>
      <c r="N188">
        <f>Table2131[[#This Row],[DIFFENCE_ORIGINAL]]^2</f>
        <v>0.53938338787682882</v>
      </c>
      <c r="O18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8.8120426811582888</v>
      </c>
      <c r="P188">
        <f>IF(OR(G188="NA", H188="NA"), "NA", IF(OR(B188="boot", B188="parametric", B188="independent", B188="cart"), Table2131[[#This Row],[conf.high]]-Table2131[[#This Row],[conf.low]], ""))</f>
        <v>9.4678085959891902</v>
      </c>
      <c r="Q188">
        <f>IF(OR(G188="NA", H188="NA"), "NA", IF(OR(B188="boot", B188="parametric", B188="independent", B188="cart"), Table2131[[#This Row],[conf.high.orig]]-Table2131[[#This Row],[conf.low.orig]], ""))</f>
        <v>9.6251312695057401</v>
      </c>
      <c r="R188">
        <f>IF(OR(B188="boot", B188="independent", B188="parametric", B188="cart"), Table2131[[#This Row],[WIDTH_OVERLAP]]/Table2131[[#This Row],[WIDTH_NEW]], "NA")</f>
        <v>0.93073730756357909</v>
      </c>
      <c r="S188">
        <f>IF(OR(B188="boot", B188="independent", B188="parametric", B188="cart"), Table2131[[#This Row],[WIDTH_OVERLAP]]/Table2131[[#This Row],[WIDTH_ORIG]], "")</f>
        <v>0.91552441565929898</v>
      </c>
      <c r="T188">
        <f>IF(OR(B188="boot", B188="independent", B188="parametric", B188="cart"), (Table2131[[#This Row],[PERS_NEW]]+Table2131[[#This Row],[PERS_ORIG]]) / 2, "")</f>
        <v>0.92313086161143909</v>
      </c>
      <c r="U188">
        <f>0.5*(Table2131[[#This Row],[WIDTH_OVERLAP]]/Table2131[[#This Row],[WIDTH_ORIG]] +Table2131[[#This Row],[WIDTH_OVERLAP]]/Table2131[[#This Row],[WIDTH_NEW]])</f>
        <v>0.92313086161143909</v>
      </c>
      <c r="V188">
        <f>0.5*(Table2131[[#This Row],[WIDTH_OVERLAP]]/Table2131[[#This Row],[WIDTH_ORIG]] +Table2131[[#This Row],[WIDTH_OVERLAP]]/Table2131[[#This Row],[WIDTH_NEW]])</f>
        <v>0.92313086161143909</v>
      </c>
    </row>
    <row r="189" spans="1:22" x14ac:dyDescent="0.2">
      <c r="A189" s="2" t="s">
        <v>157</v>
      </c>
      <c r="B189" t="s">
        <v>50</v>
      </c>
      <c r="C189" s="3" t="s">
        <v>146</v>
      </c>
      <c r="D189" t="s">
        <v>136</v>
      </c>
      <c r="E189">
        <v>-2.4779132468058354</v>
      </c>
      <c r="F189">
        <v>0.55562064921891696</v>
      </c>
      <c r="G189">
        <v>-3.5669097083416701</v>
      </c>
      <c r="H189">
        <v>-1.38891678526999</v>
      </c>
      <c r="I189">
        <v>-4.4597213049753304</v>
      </c>
      <c r="J189" s="4">
        <v>-2.4540131232701703</v>
      </c>
      <c r="K189">
        <f>Table2131[[#This Row],[VALUE_ORIGINAL]]-Table2131[[#This Row],[ESTIMATE_VALUE]]</f>
        <v>2.3900123535665063E-2</v>
      </c>
      <c r="L189">
        <v>-3.3905546414736301</v>
      </c>
      <c r="M189">
        <v>-1.5174716050667001</v>
      </c>
      <c r="N189">
        <f>Table2131[[#This Row],[DIFFENCE_ORIGINAL]]^2</f>
        <v>5.7121590502005111E-4</v>
      </c>
      <c r="O18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1.87308303640693</v>
      </c>
      <c r="P189">
        <f>IF(OR(G189="NA", H189="NA"), "NA", IF(OR(B189="boot", B189="parametric", B189="independent", B189="cart"), Table2131[[#This Row],[conf.high]]-Table2131[[#This Row],[conf.low]], ""))</f>
        <v>2.1779929230716801</v>
      </c>
      <c r="Q189">
        <f>IF(OR(G189="NA", H189="NA"), "NA", IF(OR(B189="boot", B189="parametric", B189="independent", B189="cart"), Table2131[[#This Row],[conf.high.orig]]-Table2131[[#This Row],[conf.low.orig]], ""))</f>
        <v>1.87308303640693</v>
      </c>
      <c r="R189">
        <f>IF(OR(B189="boot", B189="independent", B189="parametric", B189="cart"), Table2131[[#This Row],[WIDTH_OVERLAP]]/Table2131[[#This Row],[WIDTH_NEW]], "NA")</f>
        <v>0.8600041885192502</v>
      </c>
      <c r="S189">
        <f>IF(OR(B189="boot", B189="independent", B189="parametric", B189="cart"), Table2131[[#This Row],[WIDTH_OVERLAP]]/Table2131[[#This Row],[WIDTH_ORIG]], "")</f>
        <v>1</v>
      </c>
      <c r="T189">
        <f>IF(OR(B189="boot", B189="independent", B189="parametric", B189="cart"), (Table2131[[#This Row],[PERS_NEW]]+Table2131[[#This Row],[PERS_ORIG]]) / 2, "")</f>
        <v>0.9300020942596251</v>
      </c>
      <c r="U189">
        <f>0.5*(Table2131[[#This Row],[WIDTH_OVERLAP]]/Table2131[[#This Row],[WIDTH_ORIG]] +Table2131[[#This Row],[WIDTH_OVERLAP]]/Table2131[[#This Row],[WIDTH_NEW]])</f>
        <v>0.9300020942596251</v>
      </c>
      <c r="V189">
        <f>0.5*(Table2131[[#This Row],[WIDTH_OVERLAP]]/Table2131[[#This Row],[WIDTH_ORIG]] +Table2131[[#This Row],[WIDTH_OVERLAP]]/Table2131[[#This Row],[WIDTH_NEW]])</f>
        <v>0.9300020942596251</v>
      </c>
    </row>
    <row r="190" spans="1:22" x14ac:dyDescent="0.2">
      <c r="A190" s="2" t="s">
        <v>157</v>
      </c>
      <c r="B190" t="s">
        <v>113</v>
      </c>
      <c r="C190" s="3" t="s">
        <v>135</v>
      </c>
      <c r="D190" t="s">
        <v>15</v>
      </c>
      <c r="E190">
        <v>88.804080799432256</v>
      </c>
      <c r="F190">
        <v>1.5348789500773701</v>
      </c>
      <c r="G190">
        <v>85.795773336651905</v>
      </c>
      <c r="H190">
        <v>91.812388262212494</v>
      </c>
      <c r="I190">
        <v>57.857383994324501</v>
      </c>
      <c r="J190" s="4">
        <v>88.409249609340392</v>
      </c>
      <c r="K190">
        <f>Table2131[[#This Row],[VALUE_ORIGINAL]]-Table2131[[#This Row],[ESTIMATE_VALUE]]</f>
        <v>-0.39483119009186396</v>
      </c>
      <c r="L190" s="2">
        <v>84.9889902004345</v>
      </c>
      <c r="M190" s="2">
        <v>91.829509018246199</v>
      </c>
      <c r="N190">
        <f>Table2131[[#This Row],[DIFFENCE_ORIGINAL]]^2</f>
        <v>0.15589166866935761</v>
      </c>
      <c r="O19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6.0166149255605887</v>
      </c>
      <c r="P190">
        <f>IF(OR(G190="NA", H190="NA"), "NA", IF(OR(B190="boot", B190="parametric", B190="independent", B190="cart"), Table2131[[#This Row],[conf.high]]-Table2131[[#This Row],[conf.low]], ""))</f>
        <v>6.0166149255605887</v>
      </c>
      <c r="Q190">
        <f>IF(OR(G190="NA", H190="NA"), "NA", IF(OR(B190="boot", B190="parametric", B190="independent", B190="cart"), Table2131[[#This Row],[conf.high.orig]]-Table2131[[#This Row],[conf.low.orig]], ""))</f>
        <v>6.8405188178116987</v>
      </c>
      <c r="R190">
        <f>IF(OR(B190="boot", B190="independent", B190="parametric", B190="cart"), Table2131[[#This Row],[WIDTH_OVERLAP]]/Table2131[[#This Row],[WIDTH_NEW]], "NA")</f>
        <v>1</v>
      </c>
      <c r="S190">
        <f>IF(OR(B190="boot", B190="independent", B190="parametric", B190="cart"), Table2131[[#This Row],[WIDTH_OVERLAP]]/Table2131[[#This Row],[WIDTH_ORIG]], "")</f>
        <v>0.87955535037696464</v>
      </c>
      <c r="T190">
        <f>IF(OR(B190="boot", B190="independent", B190="parametric", B190="cart"), (Table2131[[#This Row],[PERS_NEW]]+Table2131[[#This Row],[PERS_ORIG]]) / 2, "")</f>
        <v>0.93977767518848232</v>
      </c>
      <c r="U190">
        <f>0.5*(Table2131[[#This Row],[WIDTH_OVERLAP]]/Table2131[[#This Row],[WIDTH_ORIG]] +Table2131[[#This Row],[WIDTH_OVERLAP]]/Table2131[[#This Row],[WIDTH_NEW]])</f>
        <v>0.93977767518848232</v>
      </c>
      <c r="V190">
        <f>0.5*(Table2131[[#This Row],[WIDTH_OVERLAP]]/Table2131[[#This Row],[WIDTH_ORIG]] +Table2131[[#This Row],[WIDTH_OVERLAP]]/Table2131[[#This Row],[WIDTH_NEW]])</f>
        <v>0.93977767518848232</v>
      </c>
    </row>
    <row r="191" spans="1:22" x14ac:dyDescent="0.2">
      <c r="A191" s="2" t="s">
        <v>157</v>
      </c>
      <c r="B191" t="s">
        <v>50</v>
      </c>
      <c r="C191" s="3" t="s">
        <v>135</v>
      </c>
      <c r="D191" t="s">
        <v>136</v>
      </c>
      <c r="E191">
        <v>-2.3883581234761433</v>
      </c>
      <c r="F191">
        <v>0.53827857703360604</v>
      </c>
      <c r="G191">
        <v>-3.4433647481114802</v>
      </c>
      <c r="H191">
        <v>-1.3333514988408</v>
      </c>
      <c r="I191">
        <v>-4.43702986776497</v>
      </c>
      <c r="J191" s="4">
        <v>-2.4597554013203977</v>
      </c>
      <c r="K191">
        <f>Table2131[[#This Row],[VALUE_ORIGINAL]]-Table2131[[#This Row],[ESTIMATE_VALUE]]</f>
        <v>-7.1397277844254425E-2</v>
      </c>
      <c r="L191">
        <v>-3.4053100012552702</v>
      </c>
      <c r="M191">
        <v>-1.5142008013855199</v>
      </c>
      <c r="N191">
        <f>Table2131[[#This Row],[DIFFENCE_ORIGINAL]]^2</f>
        <v>5.0975712835696638E-3</v>
      </c>
      <c r="O19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1.8911091998697502</v>
      </c>
      <c r="P191">
        <f>IF(OR(G191="NA", H191="NA"), "NA", IF(OR(B191="boot", B191="parametric", B191="independent", B191="cart"), Table2131[[#This Row],[conf.high]]-Table2131[[#This Row],[conf.low]], ""))</f>
        <v>2.11001324927068</v>
      </c>
      <c r="Q191">
        <f>IF(OR(G191="NA", H191="NA"), "NA", IF(OR(B191="boot", B191="parametric", B191="independent", B191="cart"), Table2131[[#This Row],[conf.high.orig]]-Table2131[[#This Row],[conf.low.orig]], ""))</f>
        <v>1.8911091998697502</v>
      </c>
      <c r="R191">
        <f>IF(OR(B191="boot", B191="independent", B191="parametric", B191="cart"), Table2131[[#This Row],[WIDTH_OVERLAP]]/Table2131[[#This Row],[WIDTH_NEW]], "NA")</f>
        <v>0.89625465646881919</v>
      </c>
      <c r="S191">
        <f>IF(OR(B191="boot", B191="independent", B191="parametric", B191="cart"), Table2131[[#This Row],[WIDTH_OVERLAP]]/Table2131[[#This Row],[WIDTH_ORIG]], "")</f>
        <v>1</v>
      </c>
      <c r="T191">
        <f>IF(OR(B191="boot", B191="independent", B191="parametric", B191="cart"), (Table2131[[#This Row],[PERS_NEW]]+Table2131[[#This Row],[PERS_ORIG]]) / 2, "")</f>
        <v>0.94812732823440959</v>
      </c>
      <c r="U191">
        <f>0.5*(Table2131[[#This Row],[WIDTH_OVERLAP]]/Table2131[[#This Row],[WIDTH_ORIG]] +Table2131[[#This Row],[WIDTH_OVERLAP]]/Table2131[[#This Row],[WIDTH_NEW]])</f>
        <v>0.94812732823440959</v>
      </c>
      <c r="V191">
        <f>0.5*(Table2131[[#This Row],[WIDTH_OVERLAP]]/Table2131[[#This Row],[WIDTH_ORIG]] +Table2131[[#This Row],[WIDTH_OVERLAP]]/Table2131[[#This Row],[WIDTH_NEW]])</f>
        <v>0.94812732823440959</v>
      </c>
    </row>
    <row r="192" spans="1:22" x14ac:dyDescent="0.2">
      <c r="A192" s="5" t="s">
        <v>156</v>
      </c>
      <c r="B192" t="s">
        <v>50</v>
      </c>
      <c r="C192" t="s">
        <v>146</v>
      </c>
      <c r="D192" t="s">
        <v>15</v>
      </c>
      <c r="E192">
        <v>91.155849999418436</v>
      </c>
      <c r="F192">
        <v>2.4288659447093002</v>
      </c>
      <c r="G192">
        <v>86.395360224512302</v>
      </c>
      <c r="H192">
        <v>95.916339774324499</v>
      </c>
      <c r="I192">
        <v>37.530210425148901</v>
      </c>
      <c r="J192">
        <v>91.588540816085057</v>
      </c>
      <c r="K192">
        <f>Table2131[[#This Row],[VALUE_ORIGINAL]]-Table2131[[#This Row],[ESTIMATE_VALUE]]</f>
        <v>0.43269081666662146</v>
      </c>
      <c r="L192">
        <v>86.570688849895305</v>
      </c>
      <c r="M192">
        <v>96.606392782274696</v>
      </c>
      <c r="N192">
        <f>Table2131[[#This Row],[DIFFENCE_ORIGINAL]]^2</f>
        <v>0.18722134282762781</v>
      </c>
      <c r="O19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9.3456509244291937</v>
      </c>
      <c r="P192">
        <f>IF(OR(G192="NA", H192="NA"), "NA", IF(OR(B192="boot", B192="parametric", B192="independent", B192="cart"), Table2131[[#This Row],[conf.high]]-Table2131[[#This Row],[conf.low]], ""))</f>
        <v>9.5209795498121963</v>
      </c>
      <c r="Q192">
        <f>IF(OR(G192="NA", H192="NA"), "NA", IF(OR(B192="boot", B192="parametric", B192="independent", B192="cart"), Table2131[[#This Row],[conf.high.orig]]-Table2131[[#This Row],[conf.low.orig]], ""))</f>
        <v>10.035703932379391</v>
      </c>
      <c r="R192">
        <f>IF(OR(B192="boot", B192="independent", B192="parametric", B192="cart"), Table2131[[#This Row],[WIDTH_OVERLAP]]/Table2131[[#This Row],[WIDTH_NEW]], "NA")</f>
        <v>0.98158502237446132</v>
      </c>
      <c r="S192">
        <f>IF(OR(B192="boot", B192="independent", B192="parametric", B192="cart"), Table2131[[#This Row],[WIDTH_OVERLAP]]/Table2131[[#This Row],[WIDTH_ORIG]], "")</f>
        <v>0.93124019873446073</v>
      </c>
      <c r="T192">
        <f>IF(OR(B192="boot", B192="independent", B192="parametric", B192="cart"), (Table2131[[#This Row],[PERS_NEW]]+Table2131[[#This Row],[PERS_ORIG]]) / 2, "")</f>
        <v>0.95641261055446103</v>
      </c>
      <c r="U192">
        <f>0.5*(Table2131[[#This Row],[WIDTH_OVERLAP]]/Table2131[[#This Row],[WIDTH_ORIG]] +Table2131[[#This Row],[WIDTH_OVERLAP]]/Table2131[[#This Row],[WIDTH_NEW]])</f>
        <v>0.95641261055446103</v>
      </c>
      <c r="V192">
        <f>0.5*(Table2131[[#This Row],[WIDTH_OVERLAP]]/Table2131[[#This Row],[WIDTH_ORIG]] +Table2131[[#This Row],[WIDTH_OVERLAP]]/Table2131[[#This Row],[WIDTH_NEW]])</f>
        <v>0.95641261055446103</v>
      </c>
    </row>
    <row r="193" spans="1:22" x14ac:dyDescent="0.2">
      <c r="A193" s="5" t="s">
        <v>156</v>
      </c>
      <c r="B193" t="s">
        <v>113</v>
      </c>
      <c r="C193" t="s">
        <v>135</v>
      </c>
      <c r="D193" t="s">
        <v>15</v>
      </c>
      <c r="E193">
        <v>93.105155308713719</v>
      </c>
      <c r="F193">
        <v>2.2894735732656901</v>
      </c>
      <c r="G193">
        <v>88.617869561556702</v>
      </c>
      <c r="H193">
        <v>97.592441055870694</v>
      </c>
      <c r="I193">
        <v>40.666621530777903</v>
      </c>
      <c r="J193">
        <v>92.761898447758313</v>
      </c>
      <c r="K193">
        <f>Table2131[[#This Row],[VALUE_ORIGINAL]]-Table2131[[#This Row],[ESTIMATE_VALUE]]</f>
        <v>-0.34325686095540675</v>
      </c>
      <c r="L193">
        <v>88.2512236422439</v>
      </c>
      <c r="M193">
        <v>97.272573253272697</v>
      </c>
      <c r="N193">
        <f>Table2131[[#This Row],[DIFFENCE_ORIGINAL]]^2</f>
        <v>0.11782527259295944</v>
      </c>
      <c r="O19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8.6547036917159943</v>
      </c>
      <c r="P193">
        <f>IF(OR(G193="NA", H193="NA"), "NA", IF(OR(B193="boot", B193="parametric", B193="independent", B193="cart"), Table2131[[#This Row],[conf.high]]-Table2131[[#This Row],[conf.low]], ""))</f>
        <v>8.9745714943139916</v>
      </c>
      <c r="Q193">
        <f>IF(OR(G193="NA", H193="NA"), "NA", IF(OR(B193="boot", B193="parametric", B193="independent", B193="cart"), Table2131[[#This Row],[conf.high.orig]]-Table2131[[#This Row],[conf.low.orig]], ""))</f>
        <v>9.0213496110287963</v>
      </c>
      <c r="R193">
        <f>IF(OR(B193="boot", B193="independent", B193="parametric", B193="cart"), Table2131[[#This Row],[WIDTH_OVERLAP]]/Table2131[[#This Row],[WIDTH_NEW]], "NA")</f>
        <v>0.96435843173118008</v>
      </c>
      <c r="S193">
        <f>IF(OR(B193="boot", B193="independent", B193="parametric", B193="cart"), Table2131[[#This Row],[WIDTH_OVERLAP]]/Table2131[[#This Row],[WIDTH_ORIG]], "")</f>
        <v>0.95935797467991157</v>
      </c>
      <c r="T193">
        <f>IF(OR(B193="boot", B193="independent", B193="parametric", B193="cart"), (Table2131[[#This Row],[PERS_NEW]]+Table2131[[#This Row],[PERS_ORIG]]) / 2, "")</f>
        <v>0.96185820320554583</v>
      </c>
      <c r="U193">
        <f>0.5*(Table2131[[#This Row],[WIDTH_OVERLAP]]/Table2131[[#This Row],[WIDTH_ORIG]] +Table2131[[#This Row],[WIDTH_OVERLAP]]/Table2131[[#This Row],[WIDTH_NEW]])</f>
        <v>0.96185820320554583</v>
      </c>
      <c r="V193">
        <f>0.5*(Table2131[[#This Row],[WIDTH_OVERLAP]]/Table2131[[#This Row],[WIDTH_ORIG]] +Table2131[[#This Row],[WIDTH_OVERLAP]]/Table2131[[#This Row],[WIDTH_NEW]])</f>
        <v>0.96185820320554583</v>
      </c>
    </row>
    <row r="194" spans="1:22" x14ac:dyDescent="0.2">
      <c r="A194" s="2" t="s">
        <v>157</v>
      </c>
      <c r="B194" t="s">
        <v>50</v>
      </c>
      <c r="C194" s="3" t="s">
        <v>135</v>
      </c>
      <c r="D194" t="s">
        <v>15</v>
      </c>
      <c r="E194">
        <v>88.159323639407575</v>
      </c>
      <c r="F194">
        <v>1.77474162901578</v>
      </c>
      <c r="G194">
        <v>84.680893964672606</v>
      </c>
      <c r="H194">
        <v>91.637753314142401</v>
      </c>
      <c r="I194">
        <v>49.674455254818</v>
      </c>
      <c r="J194" s="4">
        <v>88.409249609340392</v>
      </c>
      <c r="K194">
        <f>Table2131[[#This Row],[VALUE_ORIGINAL]]-Table2131[[#This Row],[ESTIMATE_VALUE]]</f>
        <v>0.24992596993281779</v>
      </c>
      <c r="L194" s="2">
        <v>84.9889902004345</v>
      </c>
      <c r="M194" s="2">
        <v>91.829509018246199</v>
      </c>
      <c r="N194">
        <f>Table2131[[#This Row],[DIFFENCE_ORIGINAL]]^2</f>
        <v>6.2462990446859747E-2</v>
      </c>
      <c r="O19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6.6487631137079006</v>
      </c>
      <c r="P194">
        <f>IF(OR(G194="NA", H194="NA"), "NA", IF(OR(B194="boot", B194="parametric", B194="independent", B194="cart"), Table2131[[#This Row],[conf.high]]-Table2131[[#This Row],[conf.low]], ""))</f>
        <v>6.956859349469795</v>
      </c>
      <c r="Q194">
        <f>IF(OR(G194="NA", H194="NA"), "NA", IF(OR(B194="boot", B194="parametric", B194="independent", B194="cart"), Table2131[[#This Row],[conf.high.orig]]-Table2131[[#This Row],[conf.low.orig]], ""))</f>
        <v>6.8405188178116987</v>
      </c>
      <c r="R194">
        <f>IF(OR(B194="boot", B194="independent", B194="parametric", B194="cart"), Table2131[[#This Row],[WIDTH_OVERLAP]]/Table2131[[#This Row],[WIDTH_NEW]], "NA")</f>
        <v>0.95571331540785354</v>
      </c>
      <c r="S194">
        <f>IF(OR(B194="boot", B194="independent", B194="parametric", B194="cart"), Table2131[[#This Row],[WIDTH_OVERLAP]]/Table2131[[#This Row],[WIDTH_ORIG]], "")</f>
        <v>0.97196766660381162</v>
      </c>
      <c r="T194">
        <f>IF(OR(B194="boot", B194="independent", B194="parametric", B194="cart"), (Table2131[[#This Row],[PERS_NEW]]+Table2131[[#This Row],[PERS_ORIG]]) / 2, "")</f>
        <v>0.96384049100583258</v>
      </c>
      <c r="U194">
        <f>0.5*(Table2131[[#This Row],[WIDTH_OVERLAP]]/Table2131[[#This Row],[WIDTH_ORIG]] +Table2131[[#This Row],[WIDTH_OVERLAP]]/Table2131[[#This Row],[WIDTH_NEW]])</f>
        <v>0.96384049100583258</v>
      </c>
      <c r="V194">
        <f>0.5*(Table2131[[#This Row],[WIDTH_OVERLAP]]/Table2131[[#This Row],[WIDTH_ORIG]] +Table2131[[#This Row],[WIDTH_OVERLAP]]/Table2131[[#This Row],[WIDTH_NEW]])</f>
        <v>0.96384049100583258</v>
      </c>
    </row>
    <row r="195" spans="1:22" x14ac:dyDescent="0.2">
      <c r="A195" s="2" t="s">
        <v>157</v>
      </c>
      <c r="B195" t="s">
        <v>50</v>
      </c>
      <c r="C195" s="3" t="s">
        <v>135</v>
      </c>
      <c r="D195" t="s">
        <v>137</v>
      </c>
      <c r="E195">
        <v>0.14716145479853279</v>
      </c>
      <c r="F195">
        <v>2.20219182064712</v>
      </c>
      <c r="G195">
        <v>-4.1690552007185202</v>
      </c>
      <c r="H195">
        <v>4.4633781103155803</v>
      </c>
      <c r="I195">
        <v>6.6824993816973002E-2</v>
      </c>
      <c r="J195" s="4">
        <v>5.3503378777487717E-2</v>
      </c>
      <c r="K195">
        <f>Table2131[[#This Row],[VALUE_ORIGINAL]]-Table2131[[#This Row],[ESTIMATE_VALUE]]</f>
        <v>-9.3658076021045075E-2</v>
      </c>
      <c r="L195">
        <v>-4.0513687199831097</v>
      </c>
      <c r="M195">
        <v>4.1583754775380903</v>
      </c>
      <c r="N195">
        <f>Table2131[[#This Row],[DIFFENCE_ORIGINAL]]^2</f>
        <v>8.7718352039638584E-3</v>
      </c>
      <c r="O19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8.2097441975212</v>
      </c>
      <c r="P195">
        <f>IF(OR(G195="NA", H195="NA"), "NA", IF(OR(B195="boot", B195="parametric", B195="independent", B195="cart"), Table2131[[#This Row],[conf.high]]-Table2131[[#This Row],[conf.low]], ""))</f>
        <v>8.6324333110341005</v>
      </c>
      <c r="Q195">
        <f>IF(OR(G195="NA", H195="NA"), "NA", IF(OR(B195="boot", B195="parametric", B195="independent", B195="cart"), Table2131[[#This Row],[conf.high.orig]]-Table2131[[#This Row],[conf.low.orig]], ""))</f>
        <v>8.2097441975212</v>
      </c>
      <c r="R195">
        <f>IF(OR(B195="boot", B195="independent", B195="parametric", B195="cart"), Table2131[[#This Row],[WIDTH_OVERLAP]]/Table2131[[#This Row],[WIDTH_NEW]], "NA")</f>
        <v>0.95103476641138796</v>
      </c>
      <c r="S195">
        <f>IF(OR(B195="boot", B195="independent", B195="parametric", B195="cart"), Table2131[[#This Row],[WIDTH_OVERLAP]]/Table2131[[#This Row],[WIDTH_ORIG]], "")</f>
        <v>1</v>
      </c>
      <c r="T195">
        <f>IF(OR(B195="boot", B195="independent", B195="parametric", B195="cart"), (Table2131[[#This Row],[PERS_NEW]]+Table2131[[#This Row],[PERS_ORIG]]) / 2, "")</f>
        <v>0.97551738320569403</v>
      </c>
      <c r="U195">
        <f>0.5*(Table2131[[#This Row],[WIDTH_OVERLAP]]/Table2131[[#This Row],[WIDTH_ORIG]] +Table2131[[#This Row],[WIDTH_OVERLAP]]/Table2131[[#This Row],[WIDTH_NEW]])</f>
        <v>0.97551738320569403</v>
      </c>
      <c r="V195">
        <f>0.5*(Table2131[[#This Row],[WIDTH_OVERLAP]]/Table2131[[#This Row],[WIDTH_ORIG]] +Table2131[[#This Row],[WIDTH_OVERLAP]]/Table2131[[#This Row],[WIDTH_NEW]])</f>
        <v>0.97551738320569403</v>
      </c>
    </row>
    <row r="196" spans="1:22" x14ac:dyDescent="0.2">
      <c r="A196" s="5" t="s">
        <v>156</v>
      </c>
      <c r="B196" t="s">
        <v>50</v>
      </c>
      <c r="C196" t="s">
        <v>146</v>
      </c>
      <c r="D196" t="s">
        <v>137</v>
      </c>
      <c r="E196">
        <v>-0.23534855707725044</v>
      </c>
      <c r="F196">
        <v>2.4521177392497302</v>
      </c>
      <c r="G196">
        <v>-5.0414110118585098</v>
      </c>
      <c r="H196">
        <v>4.5707138977040103</v>
      </c>
      <c r="I196">
        <v>-9.5977674036671096E-2</v>
      </c>
      <c r="J196">
        <v>-0.2078704494553873</v>
      </c>
      <c r="K196">
        <f>Table2131[[#This Row],[VALUE_ORIGINAL]]-Table2131[[#This Row],[ESTIMATE_VALUE]]</f>
        <v>2.7478107621863146E-2</v>
      </c>
      <c r="L196">
        <v>-5.1262349516115799</v>
      </c>
      <c r="M196">
        <v>4.7104940527008097</v>
      </c>
      <c r="N196">
        <f>Table2131[[#This Row],[DIFFENCE_ORIGINAL]]^2</f>
        <v>7.550463984786935E-4</v>
      </c>
      <c r="O19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9.612124909562521</v>
      </c>
      <c r="P196">
        <f>IF(OR(G196="NA", H196="NA"), "NA", IF(OR(B196="boot", B196="parametric", B196="independent", B196="cart"), Table2131[[#This Row],[conf.high]]-Table2131[[#This Row],[conf.low]], ""))</f>
        <v>9.612124909562521</v>
      </c>
      <c r="Q196">
        <f>IF(OR(G196="NA", H196="NA"), "NA", IF(OR(B196="boot", B196="parametric", B196="independent", B196="cart"), Table2131[[#This Row],[conf.high.orig]]-Table2131[[#This Row],[conf.low.orig]], ""))</f>
        <v>9.8367290043123887</v>
      </c>
      <c r="R196">
        <f>IF(OR(B196="boot", B196="independent", B196="parametric", B196="cart"), Table2131[[#This Row],[WIDTH_OVERLAP]]/Table2131[[#This Row],[WIDTH_NEW]], "NA")</f>
        <v>1</v>
      </c>
      <c r="S196">
        <f>IF(OR(B196="boot", B196="independent", B196="parametric", B196="cart"), Table2131[[#This Row],[WIDTH_OVERLAP]]/Table2131[[#This Row],[WIDTH_ORIG]], "")</f>
        <v>0.97716679043903698</v>
      </c>
      <c r="T196">
        <f>IF(OR(B196="boot", B196="independent", B196="parametric", B196="cart"), (Table2131[[#This Row],[PERS_NEW]]+Table2131[[#This Row],[PERS_ORIG]]) / 2, "")</f>
        <v>0.98858339521951843</v>
      </c>
      <c r="U196">
        <f>0.5*(Table2131[[#This Row],[WIDTH_OVERLAP]]/Table2131[[#This Row],[WIDTH_ORIG]] +Table2131[[#This Row],[WIDTH_OVERLAP]]/Table2131[[#This Row],[WIDTH_NEW]])</f>
        <v>0.98858339521951843</v>
      </c>
      <c r="V196">
        <f>0.5*(Table2131[[#This Row],[WIDTH_OVERLAP]]/Table2131[[#This Row],[WIDTH_ORIG]] +Table2131[[#This Row],[WIDTH_OVERLAP]]/Table2131[[#This Row],[WIDTH_NEW]])</f>
        <v>0.98858339521951843</v>
      </c>
    </row>
    <row r="197" spans="1:22" x14ac:dyDescent="0.2">
      <c r="A197" s="2" t="s">
        <v>157</v>
      </c>
      <c r="B197" s="2" t="s">
        <v>13</v>
      </c>
      <c r="C197" s="3" t="s">
        <v>135</v>
      </c>
      <c r="D197" s="2" t="s">
        <v>15</v>
      </c>
      <c r="E197" s="2">
        <v>88.409249609340392</v>
      </c>
      <c r="F197" s="2">
        <v>1.74506237659695</v>
      </c>
      <c r="G197" s="2">
        <v>84.9889902004345</v>
      </c>
      <c r="H197" s="2">
        <v>91.829509018246199</v>
      </c>
      <c r="I197" s="2">
        <v>50.662515446437702</v>
      </c>
      <c r="J197" s="4">
        <v>88.409249609340392</v>
      </c>
      <c r="K197" s="2">
        <f>Table2131[[#This Row],[VALUE_ORIGINAL]]-Table2131[[#This Row],[ESTIMATE_VALUE]]</f>
        <v>0</v>
      </c>
      <c r="L197" s="2">
        <v>84.9889902004345</v>
      </c>
      <c r="M197" s="2">
        <v>91.829509018246199</v>
      </c>
      <c r="N197" s="2">
        <f>Table2131[[#This Row],[DIFFENCE_ORIGINAL]]^2</f>
        <v>0</v>
      </c>
      <c r="O19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6.8405188178116987</v>
      </c>
      <c r="P197" t="str">
        <f>IF(OR(G197="NA", H197="NA"), "NA", IF(OR(B197="boot", B197="parametric", B197="independent", B197="cart"), Table2131[[#This Row],[conf.high]]-Table2131[[#This Row],[conf.low]], ""))</f>
        <v/>
      </c>
      <c r="Q197" t="str">
        <f>IF(OR(G197="NA", H197="NA"), "NA", IF(OR(B197="boot", B197="parametric", B197="independent", B197="cart"), Table2131[[#This Row],[conf.high.orig]]-Table2131[[#This Row],[conf.low.orig]], ""))</f>
        <v/>
      </c>
      <c r="R197" t="str">
        <f>IF(OR(B197="boot", B197="independent", B197="parametric", B197="cart"), Table2131[[#This Row],[WIDTH_OVERLAP]]/Table2131[[#This Row],[WIDTH_NEW]], "NA")</f>
        <v>NA</v>
      </c>
      <c r="S197" t="str">
        <f>IF(OR(B197="boot", B197="independent", B197="parametric", B197="cart"), Table2131[[#This Row],[WIDTH_OVERLAP]]/Table2131[[#This Row],[WIDTH_ORIG]], "")</f>
        <v/>
      </c>
      <c r="T197" t="str">
        <f>IF(OR(B197="boot", B197="independent", B197="parametric", B197="cart"), (Table2131[[#This Row],[PERS_NEW]]+Table2131[[#This Row],[PERS_ORIG]]) / 2, "")</f>
        <v/>
      </c>
      <c r="U197" t="e">
        <f>0.5*(Table2131[[#This Row],[WIDTH_OVERLAP]]/Table2131[[#This Row],[WIDTH_ORIG]] +Table2131[[#This Row],[WIDTH_OVERLAP]]/Table2131[[#This Row],[WIDTH_NEW]])</f>
        <v>#VALUE!</v>
      </c>
      <c r="V197" t="e">
        <f>0.5*(Table2131[[#This Row],[WIDTH_OVERLAP]]/Table2131[[#This Row],[WIDTH_ORIG]] +Table2131[[#This Row],[WIDTH_OVERLAP]]/Table2131[[#This Row],[WIDTH_NEW]])</f>
        <v>#VALUE!</v>
      </c>
    </row>
    <row r="198" spans="1:22" x14ac:dyDescent="0.2">
      <c r="A198" s="2" t="s">
        <v>157</v>
      </c>
      <c r="B198" t="s">
        <v>13</v>
      </c>
      <c r="C198" s="3" t="s">
        <v>135</v>
      </c>
      <c r="D198" t="s">
        <v>136</v>
      </c>
      <c r="E198">
        <v>-2.4597554013203977</v>
      </c>
      <c r="F198">
        <v>0.48243468114378202</v>
      </c>
      <c r="G198">
        <v>-3.4053100012552702</v>
      </c>
      <c r="H198">
        <v>-1.5142008013855199</v>
      </c>
      <c r="I198">
        <v>-5.0986288868965097</v>
      </c>
      <c r="J198" s="4">
        <v>-2.4597554013203977</v>
      </c>
      <c r="K198">
        <f>Table2131[[#This Row],[VALUE_ORIGINAL]]-Table2131[[#This Row],[ESTIMATE_VALUE]]</f>
        <v>0</v>
      </c>
      <c r="L198">
        <v>-3.4053100012552702</v>
      </c>
      <c r="M198">
        <v>-1.5142008013855199</v>
      </c>
      <c r="N198">
        <f>Table2131[[#This Row],[DIFFENCE_ORIGINAL]]^2</f>
        <v>0</v>
      </c>
      <c r="O19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1.8911091998697502</v>
      </c>
      <c r="P198" t="str">
        <f>IF(OR(G198="NA", H198="NA"), "NA", IF(OR(B198="boot", B198="parametric", B198="independent", B198="cart"), Table2131[[#This Row],[conf.high]]-Table2131[[#This Row],[conf.low]], ""))</f>
        <v/>
      </c>
      <c r="Q198" t="str">
        <f>IF(OR(G198="NA", H198="NA"), "NA", IF(OR(B198="boot", B198="parametric", B198="independent", B198="cart"), Table2131[[#This Row],[conf.high.orig]]-Table2131[[#This Row],[conf.low.orig]], ""))</f>
        <v/>
      </c>
      <c r="R198" t="str">
        <f>IF(OR(B198="boot", B198="independent", B198="parametric", B198="cart"), Table2131[[#This Row],[WIDTH_OVERLAP]]/Table2131[[#This Row],[WIDTH_NEW]], "NA")</f>
        <v>NA</v>
      </c>
      <c r="S198" t="str">
        <f>IF(OR(B198="boot", B198="independent", B198="parametric", B198="cart"), Table2131[[#This Row],[WIDTH_OVERLAP]]/Table2131[[#This Row],[WIDTH_ORIG]], "")</f>
        <v/>
      </c>
      <c r="T198" t="str">
        <f>IF(OR(B198="boot", B198="independent", B198="parametric", B198="cart"), (Table2131[[#This Row],[PERS_NEW]]+Table2131[[#This Row],[PERS_ORIG]]) / 2, "")</f>
        <v/>
      </c>
      <c r="U198" t="e">
        <f>0.5*(Table2131[[#This Row],[WIDTH_OVERLAP]]/Table2131[[#This Row],[WIDTH_ORIG]] +Table2131[[#This Row],[WIDTH_OVERLAP]]/Table2131[[#This Row],[WIDTH_NEW]])</f>
        <v>#VALUE!</v>
      </c>
      <c r="V198" t="e">
        <f>0.5*(Table2131[[#This Row],[WIDTH_OVERLAP]]/Table2131[[#This Row],[WIDTH_ORIG]] +Table2131[[#This Row],[WIDTH_OVERLAP]]/Table2131[[#This Row],[WIDTH_NEW]])</f>
        <v>#VALUE!</v>
      </c>
    </row>
    <row r="199" spans="1:22" x14ac:dyDescent="0.2">
      <c r="A199" s="2" t="s">
        <v>157</v>
      </c>
      <c r="B199" t="s">
        <v>13</v>
      </c>
      <c r="C199" s="3" t="s">
        <v>135</v>
      </c>
      <c r="D199" t="s">
        <v>137</v>
      </c>
      <c r="E199">
        <v>5.3503378777487717E-2</v>
      </c>
      <c r="F199">
        <v>2.0943609837422001</v>
      </c>
      <c r="G199">
        <v>-4.0513687199831097</v>
      </c>
      <c r="H199">
        <v>4.1583754775380903</v>
      </c>
      <c r="I199">
        <v>2.5546397776131099E-2</v>
      </c>
      <c r="J199" s="4">
        <v>5.3503378777487717E-2</v>
      </c>
      <c r="K199">
        <f>Table2131[[#This Row],[VALUE_ORIGINAL]]-Table2131[[#This Row],[ESTIMATE_VALUE]]</f>
        <v>0</v>
      </c>
      <c r="L199">
        <v>-4.0513687199831097</v>
      </c>
      <c r="M199">
        <v>4.1583754775380903</v>
      </c>
      <c r="N199">
        <f>Table2131[[#This Row],[DIFFENCE_ORIGINAL]]^2</f>
        <v>0</v>
      </c>
      <c r="O19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8.2097441975212</v>
      </c>
      <c r="P199" t="str">
        <f>IF(OR(G199="NA", H199="NA"), "NA", IF(OR(B199="boot", B199="parametric", B199="independent", B199="cart"), Table2131[[#This Row],[conf.high]]-Table2131[[#This Row],[conf.low]], ""))</f>
        <v/>
      </c>
      <c r="Q199" t="str">
        <f>IF(OR(G199="NA", H199="NA"), "NA", IF(OR(B199="boot", B199="parametric", B199="independent", B199="cart"), Table2131[[#This Row],[conf.high.orig]]-Table2131[[#This Row],[conf.low.orig]], ""))</f>
        <v/>
      </c>
      <c r="R199" t="str">
        <f>IF(OR(B199="boot", B199="independent", B199="parametric", B199="cart"), Table2131[[#This Row],[WIDTH_OVERLAP]]/Table2131[[#This Row],[WIDTH_NEW]], "NA")</f>
        <v>NA</v>
      </c>
      <c r="S199" t="str">
        <f>IF(OR(B199="boot", B199="independent", B199="parametric", B199="cart"), Table2131[[#This Row],[WIDTH_OVERLAP]]/Table2131[[#This Row],[WIDTH_ORIG]], "")</f>
        <v/>
      </c>
      <c r="T199" t="str">
        <f>IF(OR(B199="boot", B199="independent", B199="parametric", B199="cart"), (Table2131[[#This Row],[PERS_NEW]]+Table2131[[#This Row],[PERS_ORIG]]) / 2, "")</f>
        <v/>
      </c>
      <c r="U199" t="e">
        <f>0.5*(Table2131[[#This Row],[WIDTH_OVERLAP]]/Table2131[[#This Row],[WIDTH_ORIG]] +Table2131[[#This Row],[WIDTH_OVERLAP]]/Table2131[[#This Row],[WIDTH_NEW]])</f>
        <v>#VALUE!</v>
      </c>
      <c r="V199" t="e">
        <f>0.5*(Table2131[[#This Row],[WIDTH_OVERLAP]]/Table2131[[#This Row],[WIDTH_ORIG]] +Table2131[[#This Row],[WIDTH_OVERLAP]]/Table2131[[#This Row],[WIDTH_NEW]])</f>
        <v>#VALUE!</v>
      </c>
    </row>
    <row r="200" spans="1:22" x14ac:dyDescent="0.2">
      <c r="A200" s="2" t="s">
        <v>157</v>
      </c>
      <c r="B200" t="s">
        <v>13</v>
      </c>
      <c r="C200" s="3" t="s">
        <v>135</v>
      </c>
      <c r="D200" t="s">
        <v>138</v>
      </c>
      <c r="E200">
        <v>-1.338248721415485</v>
      </c>
      <c r="F200">
        <v>0.32863671865588301</v>
      </c>
      <c r="G200">
        <v>-1.98236485397843</v>
      </c>
      <c r="H200">
        <v>-0.69413258885253004</v>
      </c>
      <c r="I200">
        <v>-4.0721217242214696</v>
      </c>
      <c r="J200" s="4">
        <v>-1.338248721415485</v>
      </c>
      <c r="K200">
        <f>Table2131[[#This Row],[VALUE_ORIGINAL]]-Table2131[[#This Row],[ESTIMATE_VALUE]]</f>
        <v>0</v>
      </c>
      <c r="L200">
        <v>-1.98236485397843</v>
      </c>
      <c r="M200">
        <v>-0.69413258885253004</v>
      </c>
      <c r="N200">
        <f>Table2131[[#This Row],[DIFFENCE_ORIGINAL]]^2</f>
        <v>0</v>
      </c>
      <c r="O20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1.2882322651258999</v>
      </c>
      <c r="P200" t="str">
        <f>IF(OR(G200="NA", H200="NA"), "NA", IF(OR(B200="boot", B200="parametric", B200="independent", B200="cart"), Table2131[[#This Row],[conf.high]]-Table2131[[#This Row],[conf.low]], ""))</f>
        <v/>
      </c>
      <c r="Q200" t="str">
        <f>IF(OR(G200="NA", H200="NA"), "NA", IF(OR(B200="boot", B200="parametric", B200="independent", B200="cart"), Table2131[[#This Row],[conf.high.orig]]-Table2131[[#This Row],[conf.low.orig]], ""))</f>
        <v/>
      </c>
      <c r="R200" t="str">
        <f>IF(OR(B200="boot", B200="independent", B200="parametric", B200="cart"), Table2131[[#This Row],[WIDTH_OVERLAP]]/Table2131[[#This Row],[WIDTH_NEW]], "NA")</f>
        <v>NA</v>
      </c>
      <c r="S200" t="str">
        <f>IF(OR(B200="boot", B200="independent", B200="parametric", B200="cart"), Table2131[[#This Row],[WIDTH_OVERLAP]]/Table2131[[#This Row],[WIDTH_ORIG]], "")</f>
        <v/>
      </c>
      <c r="T200" t="str">
        <f>IF(OR(B200="boot", B200="independent", B200="parametric", B200="cart"), (Table2131[[#This Row],[PERS_NEW]]+Table2131[[#This Row],[PERS_ORIG]]) / 2, "")</f>
        <v/>
      </c>
      <c r="U200" t="e">
        <f>0.5*(Table2131[[#This Row],[WIDTH_OVERLAP]]/Table2131[[#This Row],[WIDTH_ORIG]] +Table2131[[#This Row],[WIDTH_OVERLAP]]/Table2131[[#This Row],[WIDTH_NEW]])</f>
        <v>#VALUE!</v>
      </c>
      <c r="V200" t="e">
        <f>0.5*(Table2131[[#This Row],[WIDTH_OVERLAP]]/Table2131[[#This Row],[WIDTH_ORIG]] +Table2131[[#This Row],[WIDTH_OVERLAP]]/Table2131[[#This Row],[WIDTH_NEW]])</f>
        <v>#VALUE!</v>
      </c>
    </row>
    <row r="201" spans="1:22" x14ac:dyDescent="0.2">
      <c r="A201" s="2" t="s">
        <v>157</v>
      </c>
      <c r="B201" t="s">
        <v>13</v>
      </c>
      <c r="C201" s="3" t="s">
        <v>135</v>
      </c>
      <c r="D201" t="s">
        <v>139</v>
      </c>
      <c r="E201">
        <v>11.046547241687691</v>
      </c>
      <c r="F201" t="s">
        <v>47</v>
      </c>
      <c r="G201" t="s">
        <v>47</v>
      </c>
      <c r="H201" t="s">
        <v>47</v>
      </c>
      <c r="I201" t="s">
        <v>47</v>
      </c>
      <c r="J201" s="4">
        <v>11.046547241687691</v>
      </c>
      <c r="K201">
        <f>Table2131[[#This Row],[VALUE_ORIGINAL]]-Table2131[[#This Row],[ESTIMATE_VALUE]]</f>
        <v>0</v>
      </c>
      <c r="L201" t="s">
        <v>47</v>
      </c>
      <c r="M201" t="s">
        <v>47</v>
      </c>
      <c r="N201">
        <f>Table2131[[#This Row],[DIFFENCE_ORIGINAL]]^2</f>
        <v>0</v>
      </c>
      <c r="O20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01" t="str">
        <f>IF(OR(G201="NA", H201="NA"), "NA", IF(OR(B201="boot", B201="parametric", B201="independent", B201="cart"), Table2131[[#This Row],[conf.high]]-Table2131[[#This Row],[conf.low]], ""))</f>
        <v>NA</v>
      </c>
      <c r="Q201" t="str">
        <f>IF(OR(G201="NA", H201="NA"), "NA", IF(OR(B201="boot", B201="parametric", B201="independent", B201="cart"), Table2131[[#This Row],[conf.high.orig]]-Table2131[[#This Row],[conf.low.orig]], ""))</f>
        <v>NA</v>
      </c>
      <c r="R201" t="str">
        <f>IF(OR(B201="boot", B201="independent", B201="parametric", B201="cart"), Table2131[[#This Row],[WIDTH_OVERLAP]]/Table2131[[#This Row],[WIDTH_NEW]], "NA")</f>
        <v>NA</v>
      </c>
      <c r="S201" t="str">
        <f>IF(OR(B201="boot", B201="independent", B201="parametric", B201="cart"), Table2131[[#This Row],[WIDTH_OVERLAP]]/Table2131[[#This Row],[WIDTH_ORIG]], "")</f>
        <v/>
      </c>
      <c r="T201" t="str">
        <f>IF(OR(B201="boot", B201="independent", B201="parametric", B201="cart"), (Table2131[[#This Row],[PERS_NEW]]+Table2131[[#This Row],[PERS_ORIG]]) / 2, "")</f>
        <v/>
      </c>
      <c r="U201" t="e">
        <f>0.5*(Table2131[[#This Row],[WIDTH_OVERLAP]]/Table2131[[#This Row],[WIDTH_ORIG]] +Table2131[[#This Row],[WIDTH_OVERLAP]]/Table2131[[#This Row],[WIDTH_NEW]])</f>
        <v>#VALUE!</v>
      </c>
      <c r="V201" t="e">
        <f>0.5*(Table2131[[#This Row],[WIDTH_OVERLAP]]/Table2131[[#This Row],[WIDTH_ORIG]] +Table2131[[#This Row],[WIDTH_OVERLAP]]/Table2131[[#This Row],[WIDTH_NEW]])</f>
        <v>#VALUE!</v>
      </c>
    </row>
    <row r="202" spans="1:22" x14ac:dyDescent="0.2">
      <c r="A202" s="2" t="s">
        <v>157</v>
      </c>
      <c r="B202" t="s">
        <v>13</v>
      </c>
      <c r="C202" s="3" t="s">
        <v>135</v>
      </c>
      <c r="D202" t="s">
        <v>140</v>
      </c>
      <c r="E202">
        <v>-0.24284115834783762</v>
      </c>
      <c r="F202" t="s">
        <v>47</v>
      </c>
      <c r="G202" t="s">
        <v>47</v>
      </c>
      <c r="H202" t="s">
        <v>47</v>
      </c>
      <c r="I202" t="s">
        <v>47</v>
      </c>
      <c r="J202" s="4">
        <v>-0.24284115834783762</v>
      </c>
      <c r="K202">
        <f>Table2131[[#This Row],[VALUE_ORIGINAL]]-Table2131[[#This Row],[ESTIMATE_VALUE]]</f>
        <v>0</v>
      </c>
      <c r="L202" t="s">
        <v>47</v>
      </c>
      <c r="M202" t="s">
        <v>47</v>
      </c>
      <c r="N202">
        <f>Table2131[[#This Row],[DIFFENCE_ORIGINAL]]^2</f>
        <v>0</v>
      </c>
      <c r="O20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02" t="str">
        <f>IF(OR(G202="NA", H202="NA"), "NA", IF(OR(B202="boot", B202="parametric", B202="independent", B202="cart"), Table2131[[#This Row],[conf.high]]-Table2131[[#This Row],[conf.low]], ""))</f>
        <v>NA</v>
      </c>
      <c r="Q202" t="str">
        <f>IF(OR(G202="NA", H202="NA"), "NA", IF(OR(B202="boot", B202="parametric", B202="independent", B202="cart"), Table2131[[#This Row],[conf.high.orig]]-Table2131[[#This Row],[conf.low.orig]], ""))</f>
        <v>NA</v>
      </c>
      <c r="R202" t="str">
        <f>IF(OR(B202="boot", B202="independent", B202="parametric", B202="cart"), Table2131[[#This Row],[WIDTH_OVERLAP]]/Table2131[[#This Row],[WIDTH_NEW]], "NA")</f>
        <v>NA</v>
      </c>
      <c r="S202" t="str">
        <f>IF(OR(B202="boot", B202="independent", B202="parametric", B202="cart"), Table2131[[#This Row],[WIDTH_OVERLAP]]/Table2131[[#This Row],[WIDTH_ORIG]], "")</f>
        <v/>
      </c>
      <c r="T202" t="str">
        <f>IF(OR(B202="boot", B202="independent", B202="parametric", B202="cart"), (Table2131[[#This Row],[PERS_NEW]]+Table2131[[#This Row],[PERS_ORIG]]) / 2, "")</f>
        <v/>
      </c>
      <c r="U202" t="e">
        <f>0.5*(Table2131[[#This Row],[WIDTH_OVERLAP]]/Table2131[[#This Row],[WIDTH_ORIG]] +Table2131[[#This Row],[WIDTH_OVERLAP]]/Table2131[[#This Row],[WIDTH_NEW]])</f>
        <v>#VALUE!</v>
      </c>
      <c r="V202" t="e">
        <f>0.5*(Table2131[[#This Row],[WIDTH_OVERLAP]]/Table2131[[#This Row],[WIDTH_ORIG]] +Table2131[[#This Row],[WIDTH_OVERLAP]]/Table2131[[#This Row],[WIDTH_NEW]])</f>
        <v>#VALUE!</v>
      </c>
    </row>
    <row r="203" spans="1:22" x14ac:dyDescent="0.2">
      <c r="A203" s="2" t="s">
        <v>157</v>
      </c>
      <c r="B203" t="s">
        <v>13</v>
      </c>
      <c r="C203" s="3" t="s">
        <v>135</v>
      </c>
      <c r="D203" t="s">
        <v>141</v>
      </c>
      <c r="E203">
        <v>-0.70377867037408237</v>
      </c>
      <c r="F203" t="s">
        <v>47</v>
      </c>
      <c r="G203" t="s">
        <v>47</v>
      </c>
      <c r="H203" t="s">
        <v>47</v>
      </c>
      <c r="I203" t="s">
        <v>47</v>
      </c>
      <c r="J203" s="4">
        <v>-0.70377867037408237</v>
      </c>
      <c r="K203">
        <f>Table2131[[#This Row],[VALUE_ORIGINAL]]-Table2131[[#This Row],[ESTIMATE_VALUE]]</f>
        <v>0</v>
      </c>
      <c r="L203" t="s">
        <v>47</v>
      </c>
      <c r="M203" t="s">
        <v>47</v>
      </c>
      <c r="N203">
        <f>Table2131[[#This Row],[DIFFENCE_ORIGINAL]]^2</f>
        <v>0</v>
      </c>
      <c r="O20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03" t="str">
        <f>IF(OR(G203="NA", H203="NA"), "NA", IF(OR(B203="boot", B203="parametric", B203="independent", B203="cart"), Table2131[[#This Row],[conf.high]]-Table2131[[#This Row],[conf.low]], ""))</f>
        <v>NA</v>
      </c>
      <c r="Q203" t="str">
        <f>IF(OR(G203="NA", H203="NA"), "NA", IF(OR(B203="boot", B203="parametric", B203="independent", B203="cart"), Table2131[[#This Row],[conf.high.orig]]-Table2131[[#This Row],[conf.low.orig]], ""))</f>
        <v>NA</v>
      </c>
      <c r="R203" t="str">
        <f>IF(OR(B203="boot", B203="independent", B203="parametric", B203="cart"), Table2131[[#This Row],[WIDTH_OVERLAP]]/Table2131[[#This Row],[WIDTH_NEW]], "NA")</f>
        <v>NA</v>
      </c>
      <c r="S203" t="str">
        <f>IF(OR(B203="boot", B203="independent", B203="parametric", B203="cart"), Table2131[[#This Row],[WIDTH_OVERLAP]]/Table2131[[#This Row],[WIDTH_ORIG]], "")</f>
        <v/>
      </c>
      <c r="T203" t="str">
        <f>IF(OR(B203="boot", B203="independent", B203="parametric", B203="cart"), (Table2131[[#This Row],[PERS_NEW]]+Table2131[[#This Row],[PERS_ORIG]]) / 2, "")</f>
        <v/>
      </c>
      <c r="U203" t="e">
        <f>0.5*(Table2131[[#This Row],[WIDTH_OVERLAP]]/Table2131[[#This Row],[WIDTH_ORIG]] +Table2131[[#This Row],[WIDTH_OVERLAP]]/Table2131[[#This Row],[WIDTH_NEW]])</f>
        <v>#VALUE!</v>
      </c>
      <c r="V203" t="e">
        <f>0.5*(Table2131[[#This Row],[WIDTH_OVERLAP]]/Table2131[[#This Row],[WIDTH_ORIG]] +Table2131[[#This Row],[WIDTH_OVERLAP]]/Table2131[[#This Row],[WIDTH_NEW]])</f>
        <v>#VALUE!</v>
      </c>
    </row>
    <row r="204" spans="1:22" x14ac:dyDescent="0.2">
      <c r="A204" s="2" t="s">
        <v>157</v>
      </c>
      <c r="B204" t="s">
        <v>13</v>
      </c>
      <c r="C204" s="3" t="s">
        <v>135</v>
      </c>
      <c r="D204" t="s">
        <v>142</v>
      </c>
      <c r="E204">
        <v>0.2319853453200553</v>
      </c>
      <c r="F204" t="s">
        <v>47</v>
      </c>
      <c r="G204" t="s">
        <v>47</v>
      </c>
      <c r="H204" t="s">
        <v>47</v>
      </c>
      <c r="I204" t="s">
        <v>47</v>
      </c>
      <c r="J204" s="4">
        <v>0.2319853453200553</v>
      </c>
      <c r="K204">
        <f>Table2131[[#This Row],[VALUE_ORIGINAL]]-Table2131[[#This Row],[ESTIMATE_VALUE]]</f>
        <v>0</v>
      </c>
      <c r="L204" t="s">
        <v>47</v>
      </c>
      <c r="M204" t="s">
        <v>47</v>
      </c>
      <c r="N204">
        <f>Table2131[[#This Row],[DIFFENCE_ORIGINAL]]^2</f>
        <v>0</v>
      </c>
      <c r="O20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04" t="str">
        <f>IF(OR(G204="NA", H204="NA"), "NA", IF(OR(B204="boot", B204="parametric", B204="independent", B204="cart"), Table2131[[#This Row],[conf.high]]-Table2131[[#This Row],[conf.low]], ""))</f>
        <v>NA</v>
      </c>
      <c r="Q204" t="str">
        <f>IF(OR(G204="NA", H204="NA"), "NA", IF(OR(B204="boot", B204="parametric", B204="independent", B204="cart"), Table2131[[#This Row],[conf.high.orig]]-Table2131[[#This Row],[conf.low.orig]], ""))</f>
        <v>NA</v>
      </c>
      <c r="R204" t="str">
        <f>IF(OR(B204="boot", B204="independent", B204="parametric", B204="cart"), Table2131[[#This Row],[WIDTH_OVERLAP]]/Table2131[[#This Row],[WIDTH_NEW]], "NA")</f>
        <v>NA</v>
      </c>
      <c r="S204" t="str">
        <f>IF(OR(B204="boot", B204="independent", B204="parametric", B204="cart"), Table2131[[#This Row],[WIDTH_OVERLAP]]/Table2131[[#This Row],[WIDTH_ORIG]], "")</f>
        <v/>
      </c>
      <c r="T204" t="str">
        <f>IF(OR(B204="boot", B204="independent", B204="parametric", B204="cart"), (Table2131[[#This Row],[PERS_NEW]]+Table2131[[#This Row],[PERS_ORIG]]) / 2, "")</f>
        <v/>
      </c>
      <c r="U204" t="e">
        <f>0.5*(Table2131[[#This Row],[WIDTH_OVERLAP]]/Table2131[[#This Row],[WIDTH_ORIG]] +Table2131[[#This Row],[WIDTH_OVERLAP]]/Table2131[[#This Row],[WIDTH_NEW]])</f>
        <v>#VALUE!</v>
      </c>
      <c r="V204" t="e">
        <f>0.5*(Table2131[[#This Row],[WIDTH_OVERLAP]]/Table2131[[#This Row],[WIDTH_ORIG]] +Table2131[[#This Row],[WIDTH_OVERLAP]]/Table2131[[#This Row],[WIDTH_NEW]])</f>
        <v>#VALUE!</v>
      </c>
    </row>
    <row r="205" spans="1:22" x14ac:dyDescent="0.2">
      <c r="A205" s="2" t="s">
        <v>157</v>
      </c>
      <c r="B205" t="s">
        <v>13</v>
      </c>
      <c r="C205" s="3" t="s">
        <v>135</v>
      </c>
      <c r="D205" t="s">
        <v>143</v>
      </c>
      <c r="E205">
        <v>0.295957502290282</v>
      </c>
      <c r="F205" t="s">
        <v>47</v>
      </c>
      <c r="G205" t="s">
        <v>47</v>
      </c>
      <c r="H205" t="s">
        <v>47</v>
      </c>
      <c r="I205" t="s">
        <v>47</v>
      </c>
      <c r="J205" s="4">
        <v>0.295957502290282</v>
      </c>
      <c r="K205">
        <f>Table2131[[#This Row],[VALUE_ORIGINAL]]-Table2131[[#This Row],[ESTIMATE_VALUE]]</f>
        <v>0</v>
      </c>
      <c r="L205" t="s">
        <v>47</v>
      </c>
      <c r="M205" t="s">
        <v>47</v>
      </c>
      <c r="N205">
        <f>Table2131[[#This Row],[DIFFENCE_ORIGINAL]]^2</f>
        <v>0</v>
      </c>
      <c r="O20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05" t="str">
        <f>IF(OR(G205="NA", H205="NA"), "NA", IF(OR(B205="boot", B205="parametric", B205="independent", B205="cart"), Table2131[[#This Row],[conf.high]]-Table2131[[#This Row],[conf.low]], ""))</f>
        <v>NA</v>
      </c>
      <c r="Q205" t="str">
        <f>IF(OR(G205="NA", H205="NA"), "NA", IF(OR(B205="boot", B205="parametric", B205="independent", B205="cart"), Table2131[[#This Row],[conf.high.orig]]-Table2131[[#This Row],[conf.low.orig]], ""))</f>
        <v>NA</v>
      </c>
      <c r="R205" t="str">
        <f>IF(OR(B205="boot", B205="independent", B205="parametric", B205="cart"), Table2131[[#This Row],[WIDTH_OVERLAP]]/Table2131[[#This Row],[WIDTH_NEW]], "NA")</f>
        <v>NA</v>
      </c>
      <c r="S205" t="str">
        <f>IF(OR(B205="boot", B205="independent", B205="parametric", B205="cart"), Table2131[[#This Row],[WIDTH_OVERLAP]]/Table2131[[#This Row],[WIDTH_ORIG]], "")</f>
        <v/>
      </c>
      <c r="T205" t="str">
        <f>IF(OR(B205="boot", B205="independent", B205="parametric", B205="cart"), (Table2131[[#This Row],[PERS_NEW]]+Table2131[[#This Row],[PERS_ORIG]]) / 2, "")</f>
        <v/>
      </c>
      <c r="U205" t="e">
        <f>0.5*(Table2131[[#This Row],[WIDTH_OVERLAP]]/Table2131[[#This Row],[WIDTH_ORIG]] +Table2131[[#This Row],[WIDTH_OVERLAP]]/Table2131[[#This Row],[WIDTH_NEW]])</f>
        <v>#VALUE!</v>
      </c>
      <c r="V205" t="e">
        <f>0.5*(Table2131[[#This Row],[WIDTH_OVERLAP]]/Table2131[[#This Row],[WIDTH_ORIG]] +Table2131[[#This Row],[WIDTH_OVERLAP]]/Table2131[[#This Row],[WIDTH_NEW]])</f>
        <v>#VALUE!</v>
      </c>
    </row>
    <row r="206" spans="1:22" x14ac:dyDescent="0.2">
      <c r="A206" s="2" t="s">
        <v>157</v>
      </c>
      <c r="B206" t="s">
        <v>13</v>
      </c>
      <c r="C206" s="3" t="s">
        <v>135</v>
      </c>
      <c r="D206" t="s">
        <v>144</v>
      </c>
      <c r="E206">
        <v>13.081946325000867</v>
      </c>
      <c r="F206" t="s">
        <v>47</v>
      </c>
      <c r="G206" t="s">
        <v>47</v>
      </c>
      <c r="H206" t="s">
        <v>47</v>
      </c>
      <c r="I206" t="s">
        <v>47</v>
      </c>
      <c r="J206" s="4">
        <v>13.081946325000867</v>
      </c>
      <c r="K206">
        <f>Table2131[[#This Row],[VALUE_ORIGINAL]]-Table2131[[#This Row],[ESTIMATE_VALUE]]</f>
        <v>0</v>
      </c>
      <c r="L206" t="s">
        <v>47</v>
      </c>
      <c r="M206" t="s">
        <v>47</v>
      </c>
      <c r="N206">
        <f>Table2131[[#This Row],[DIFFENCE_ORIGINAL]]^2</f>
        <v>0</v>
      </c>
      <c r="O20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06" t="str">
        <f>IF(OR(G206="NA", H206="NA"), "NA", IF(OR(B206="boot", B206="parametric", B206="independent", B206="cart"), Table2131[[#This Row],[conf.high]]-Table2131[[#This Row],[conf.low]], ""))</f>
        <v>NA</v>
      </c>
      <c r="Q206" t="str">
        <f>IF(OR(G206="NA", H206="NA"), "NA", IF(OR(B206="boot", B206="parametric", B206="independent", B206="cart"), Table2131[[#This Row],[conf.high.orig]]-Table2131[[#This Row],[conf.low.orig]], ""))</f>
        <v>NA</v>
      </c>
      <c r="R206" t="str">
        <f>IF(OR(B206="boot", B206="independent", B206="parametric", B206="cart"), Table2131[[#This Row],[WIDTH_OVERLAP]]/Table2131[[#This Row],[WIDTH_NEW]], "NA")</f>
        <v>NA</v>
      </c>
      <c r="S206" t="str">
        <f>IF(OR(B206="boot", B206="independent", B206="parametric", B206="cart"), Table2131[[#This Row],[WIDTH_OVERLAP]]/Table2131[[#This Row],[WIDTH_ORIG]], "")</f>
        <v/>
      </c>
      <c r="T206" t="str">
        <f>IF(OR(B206="boot", B206="independent", B206="parametric", B206="cart"), (Table2131[[#This Row],[PERS_NEW]]+Table2131[[#This Row],[PERS_ORIG]]) / 2, "")</f>
        <v/>
      </c>
      <c r="U206" t="e">
        <f>0.5*(Table2131[[#This Row],[WIDTH_OVERLAP]]/Table2131[[#This Row],[WIDTH_ORIG]] +Table2131[[#This Row],[WIDTH_OVERLAP]]/Table2131[[#This Row],[WIDTH_NEW]])</f>
        <v>#VALUE!</v>
      </c>
      <c r="V206" t="e">
        <f>0.5*(Table2131[[#This Row],[WIDTH_OVERLAP]]/Table2131[[#This Row],[WIDTH_ORIG]] +Table2131[[#This Row],[WIDTH_OVERLAP]]/Table2131[[#This Row],[WIDTH_NEW]])</f>
        <v>#VALUE!</v>
      </c>
    </row>
    <row r="207" spans="1:22" x14ac:dyDescent="0.2">
      <c r="A207" s="2" t="s">
        <v>157</v>
      </c>
      <c r="B207" t="s">
        <v>13</v>
      </c>
      <c r="C207" s="3" t="s">
        <v>135</v>
      </c>
      <c r="D207" t="s">
        <v>145</v>
      </c>
      <c r="E207">
        <v>6.5611823110585501</v>
      </c>
      <c r="F207" t="s">
        <v>47</v>
      </c>
      <c r="G207" t="s">
        <v>47</v>
      </c>
      <c r="H207" t="s">
        <v>47</v>
      </c>
      <c r="I207" t="s">
        <v>47</v>
      </c>
      <c r="J207" s="4">
        <v>6.5611823110585501</v>
      </c>
      <c r="K207">
        <f>Table2131[[#This Row],[VALUE_ORIGINAL]]-Table2131[[#This Row],[ESTIMATE_VALUE]]</f>
        <v>0</v>
      </c>
      <c r="L207" t="s">
        <v>47</v>
      </c>
      <c r="M207" t="s">
        <v>47</v>
      </c>
      <c r="N207">
        <f>Table2131[[#This Row],[DIFFENCE_ORIGINAL]]^2</f>
        <v>0</v>
      </c>
      <c r="O20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07" t="str">
        <f>IF(OR(G207="NA", H207="NA"), "NA", IF(OR(B207="boot", B207="parametric", B207="independent", B207="cart"), Table2131[[#This Row],[conf.high]]-Table2131[[#This Row],[conf.low]], ""))</f>
        <v>NA</v>
      </c>
      <c r="Q207" t="str">
        <f>IF(OR(G207="NA", H207="NA"), "NA", IF(OR(B207="boot", B207="parametric", B207="independent", B207="cart"), Table2131[[#This Row],[conf.high.orig]]-Table2131[[#This Row],[conf.low.orig]], ""))</f>
        <v>NA</v>
      </c>
      <c r="R207" t="str">
        <f>IF(OR(B207="boot", B207="independent", B207="parametric", B207="cart"), Table2131[[#This Row],[WIDTH_OVERLAP]]/Table2131[[#This Row],[WIDTH_NEW]], "NA")</f>
        <v>NA</v>
      </c>
      <c r="S207" t="str">
        <f>IF(OR(B207="boot", B207="independent", B207="parametric", B207="cart"), Table2131[[#This Row],[WIDTH_OVERLAP]]/Table2131[[#This Row],[WIDTH_ORIG]], "")</f>
        <v/>
      </c>
      <c r="T207" t="str">
        <f>IF(OR(B207="boot", B207="independent", B207="parametric", B207="cart"), (Table2131[[#This Row],[PERS_NEW]]+Table2131[[#This Row],[PERS_ORIG]]) / 2, "")</f>
        <v/>
      </c>
      <c r="U207" t="e">
        <f>0.5*(Table2131[[#This Row],[WIDTH_OVERLAP]]/Table2131[[#This Row],[WIDTH_ORIG]] +Table2131[[#This Row],[WIDTH_OVERLAP]]/Table2131[[#This Row],[WIDTH_NEW]])</f>
        <v>#VALUE!</v>
      </c>
      <c r="V207" t="e">
        <f>0.5*(Table2131[[#This Row],[WIDTH_OVERLAP]]/Table2131[[#This Row],[WIDTH_ORIG]] +Table2131[[#This Row],[WIDTH_OVERLAP]]/Table2131[[#This Row],[WIDTH_NEW]])</f>
        <v>#VALUE!</v>
      </c>
    </row>
    <row r="208" spans="1:22" x14ac:dyDescent="0.2">
      <c r="A208" s="2" t="s">
        <v>157</v>
      </c>
      <c r="B208" t="s">
        <v>13</v>
      </c>
      <c r="C208" s="3" t="s">
        <v>146</v>
      </c>
      <c r="D208" t="s">
        <v>15</v>
      </c>
      <c r="E208">
        <v>86.576578452404746</v>
      </c>
      <c r="F208">
        <v>1.7803908100630801</v>
      </c>
      <c r="G208">
        <v>83.087076586275003</v>
      </c>
      <c r="H208">
        <v>90.066080318534404</v>
      </c>
      <c r="I208">
        <v>48.627850673604001</v>
      </c>
      <c r="J208" s="4">
        <v>86.576578452404746</v>
      </c>
      <c r="K208">
        <f>Table2131[[#This Row],[VALUE_ORIGINAL]]-Table2131[[#This Row],[ESTIMATE_VALUE]]</f>
        <v>0</v>
      </c>
      <c r="L208">
        <v>83.087076586275003</v>
      </c>
      <c r="M208">
        <v>90.066080318534404</v>
      </c>
      <c r="N208">
        <f>Table2131[[#This Row],[DIFFENCE_ORIGINAL]]^2</f>
        <v>0</v>
      </c>
      <c r="O20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6.9790037322594003</v>
      </c>
      <c r="P208" t="str">
        <f>IF(OR(G208="NA", H208="NA"), "NA", IF(OR(B208="boot", B208="parametric", B208="independent", B208="cart"), Table2131[[#This Row],[conf.high]]-Table2131[[#This Row],[conf.low]], ""))</f>
        <v/>
      </c>
      <c r="Q208" t="str">
        <f>IF(OR(G208="NA", H208="NA"), "NA", IF(OR(B208="boot", B208="parametric", B208="independent", B208="cart"), Table2131[[#This Row],[conf.high.orig]]-Table2131[[#This Row],[conf.low.orig]], ""))</f>
        <v/>
      </c>
      <c r="R208" t="str">
        <f>IF(OR(B208="boot", B208="independent", B208="parametric", B208="cart"), Table2131[[#This Row],[WIDTH_OVERLAP]]/Table2131[[#This Row],[WIDTH_NEW]], "NA")</f>
        <v>NA</v>
      </c>
      <c r="S208" t="str">
        <f>IF(OR(B208="boot", B208="independent", B208="parametric", B208="cart"), Table2131[[#This Row],[WIDTH_OVERLAP]]/Table2131[[#This Row],[WIDTH_ORIG]], "")</f>
        <v/>
      </c>
      <c r="T208" t="str">
        <f>IF(OR(B208="boot", B208="independent", B208="parametric", B208="cart"), (Table2131[[#This Row],[PERS_NEW]]+Table2131[[#This Row],[PERS_ORIG]]) / 2, "")</f>
        <v/>
      </c>
      <c r="U208" t="e">
        <f>0.5*(Table2131[[#This Row],[WIDTH_OVERLAP]]/Table2131[[#This Row],[WIDTH_ORIG]] +Table2131[[#This Row],[WIDTH_OVERLAP]]/Table2131[[#This Row],[WIDTH_NEW]])</f>
        <v>#VALUE!</v>
      </c>
      <c r="V208" t="e">
        <f>0.5*(Table2131[[#This Row],[WIDTH_OVERLAP]]/Table2131[[#This Row],[WIDTH_ORIG]] +Table2131[[#This Row],[WIDTH_OVERLAP]]/Table2131[[#This Row],[WIDTH_NEW]])</f>
        <v>#VALUE!</v>
      </c>
    </row>
    <row r="209" spans="1:22" x14ac:dyDescent="0.2">
      <c r="A209" s="2" t="s">
        <v>157</v>
      </c>
      <c r="B209" t="s">
        <v>13</v>
      </c>
      <c r="C209" s="3" t="s">
        <v>146</v>
      </c>
      <c r="D209" t="s">
        <v>136</v>
      </c>
      <c r="E209">
        <v>-2.4540131232701703</v>
      </c>
      <c r="F209">
        <v>0.477836085556054</v>
      </c>
      <c r="G209">
        <v>-3.3905546414736301</v>
      </c>
      <c r="H209">
        <v>-1.5174716050667001</v>
      </c>
      <c r="I209">
        <v>-5.1356797810999399</v>
      </c>
      <c r="J209" s="4">
        <v>-2.4540131232701703</v>
      </c>
      <c r="K209">
        <f>Table2131[[#This Row],[VALUE_ORIGINAL]]-Table2131[[#This Row],[ESTIMATE_VALUE]]</f>
        <v>0</v>
      </c>
      <c r="L209">
        <v>-3.3905546414736301</v>
      </c>
      <c r="M209">
        <v>-1.5174716050667001</v>
      </c>
      <c r="N209">
        <f>Table2131[[#This Row],[DIFFENCE_ORIGINAL]]^2</f>
        <v>0</v>
      </c>
      <c r="O20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1.87308303640693</v>
      </c>
      <c r="P209" t="str">
        <f>IF(OR(G209="NA", H209="NA"), "NA", IF(OR(B209="boot", B209="parametric", B209="independent", B209="cart"), Table2131[[#This Row],[conf.high]]-Table2131[[#This Row],[conf.low]], ""))</f>
        <v/>
      </c>
      <c r="Q209" t="str">
        <f>IF(OR(G209="NA", H209="NA"), "NA", IF(OR(B209="boot", B209="parametric", B209="independent", B209="cart"), Table2131[[#This Row],[conf.high.orig]]-Table2131[[#This Row],[conf.low.orig]], ""))</f>
        <v/>
      </c>
      <c r="R209" t="str">
        <f>IF(OR(B209="boot", B209="independent", B209="parametric", B209="cart"), Table2131[[#This Row],[WIDTH_OVERLAP]]/Table2131[[#This Row],[WIDTH_NEW]], "NA")</f>
        <v>NA</v>
      </c>
      <c r="S209" t="str">
        <f>IF(OR(B209="boot", B209="independent", B209="parametric", B209="cart"), Table2131[[#This Row],[WIDTH_OVERLAP]]/Table2131[[#This Row],[WIDTH_ORIG]], "")</f>
        <v/>
      </c>
      <c r="T209" t="str">
        <f>IF(OR(B209="boot", B209="independent", B209="parametric", B209="cart"), (Table2131[[#This Row],[PERS_NEW]]+Table2131[[#This Row],[PERS_ORIG]]) / 2, "")</f>
        <v/>
      </c>
      <c r="U209" t="e">
        <f>0.5*(Table2131[[#This Row],[WIDTH_OVERLAP]]/Table2131[[#This Row],[WIDTH_ORIG]] +Table2131[[#This Row],[WIDTH_OVERLAP]]/Table2131[[#This Row],[WIDTH_NEW]])</f>
        <v>#VALUE!</v>
      </c>
      <c r="V209" t="e">
        <f>0.5*(Table2131[[#This Row],[WIDTH_OVERLAP]]/Table2131[[#This Row],[WIDTH_ORIG]] +Table2131[[#This Row],[WIDTH_OVERLAP]]/Table2131[[#This Row],[WIDTH_NEW]])</f>
        <v>#VALUE!</v>
      </c>
    </row>
    <row r="210" spans="1:22" x14ac:dyDescent="0.2">
      <c r="A210" s="2" t="s">
        <v>157</v>
      </c>
      <c r="B210" t="s">
        <v>13</v>
      </c>
      <c r="C210" s="3" t="s">
        <v>146</v>
      </c>
      <c r="D210" t="s">
        <v>147</v>
      </c>
      <c r="E210">
        <v>1.8341868013663891</v>
      </c>
      <c r="F210">
        <v>0.27292234503842799</v>
      </c>
      <c r="G210">
        <v>1.29926883451485</v>
      </c>
      <c r="H210">
        <v>2.36910476821792</v>
      </c>
      <c r="I210">
        <v>6.7205446337057104</v>
      </c>
      <c r="J210" s="4">
        <v>1.8341868013663891</v>
      </c>
      <c r="K210">
        <f>Table2131[[#This Row],[VALUE_ORIGINAL]]-Table2131[[#This Row],[ESTIMATE_VALUE]]</f>
        <v>0</v>
      </c>
      <c r="L210">
        <v>1.29926883451485</v>
      </c>
      <c r="M210">
        <v>2.36910476821792</v>
      </c>
      <c r="N210">
        <f>Table2131[[#This Row],[DIFFENCE_ORIGINAL]]^2</f>
        <v>0</v>
      </c>
      <c r="O21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1.0698359337030701</v>
      </c>
      <c r="P210" t="str">
        <f>IF(OR(G210="NA", H210="NA"), "NA", IF(OR(B210="boot", B210="parametric", B210="independent", B210="cart"), Table2131[[#This Row],[conf.high]]-Table2131[[#This Row],[conf.low]], ""))</f>
        <v/>
      </c>
      <c r="Q210" t="str">
        <f>IF(OR(G210="NA", H210="NA"), "NA", IF(OR(B210="boot", B210="parametric", B210="independent", B210="cart"), Table2131[[#This Row],[conf.high.orig]]-Table2131[[#This Row],[conf.low.orig]], ""))</f>
        <v/>
      </c>
      <c r="R210" t="str">
        <f>IF(OR(B210="boot", B210="independent", B210="parametric", B210="cart"), Table2131[[#This Row],[WIDTH_OVERLAP]]/Table2131[[#This Row],[WIDTH_NEW]], "NA")</f>
        <v>NA</v>
      </c>
      <c r="S210" t="str">
        <f>IF(OR(B210="boot", B210="independent", B210="parametric", B210="cart"), Table2131[[#This Row],[WIDTH_OVERLAP]]/Table2131[[#This Row],[WIDTH_ORIG]], "")</f>
        <v/>
      </c>
      <c r="T210" t="str">
        <f>IF(OR(B210="boot", B210="independent", B210="parametric", B210="cart"), (Table2131[[#This Row],[PERS_NEW]]+Table2131[[#This Row],[PERS_ORIG]]) / 2, "")</f>
        <v/>
      </c>
      <c r="U210" t="e">
        <f>0.5*(Table2131[[#This Row],[WIDTH_OVERLAP]]/Table2131[[#This Row],[WIDTH_ORIG]] +Table2131[[#This Row],[WIDTH_OVERLAP]]/Table2131[[#This Row],[WIDTH_NEW]])</f>
        <v>#VALUE!</v>
      </c>
      <c r="V210" t="e">
        <f>0.5*(Table2131[[#This Row],[WIDTH_OVERLAP]]/Table2131[[#This Row],[WIDTH_ORIG]] +Table2131[[#This Row],[WIDTH_OVERLAP]]/Table2131[[#This Row],[WIDTH_NEW]])</f>
        <v>#VALUE!</v>
      </c>
    </row>
    <row r="211" spans="1:22" x14ac:dyDescent="0.2">
      <c r="A211" s="2" t="s">
        <v>157</v>
      </c>
      <c r="B211" t="s">
        <v>13</v>
      </c>
      <c r="C211" s="3" t="s">
        <v>146</v>
      </c>
      <c r="D211" t="s">
        <v>137</v>
      </c>
      <c r="E211">
        <v>-0.5867196339304489</v>
      </c>
      <c r="F211">
        <v>2.1250349835644999</v>
      </c>
      <c r="G211">
        <v>-4.7517116676045497</v>
      </c>
      <c r="H211">
        <v>3.5782723997436499</v>
      </c>
      <c r="I211">
        <v>-0.27609881176934398</v>
      </c>
      <c r="J211" s="4">
        <v>-0.5867196339304489</v>
      </c>
      <c r="K211">
        <f>Table2131[[#This Row],[VALUE_ORIGINAL]]-Table2131[[#This Row],[ESTIMATE_VALUE]]</f>
        <v>0</v>
      </c>
      <c r="L211">
        <v>-4.7517116676045497</v>
      </c>
      <c r="M211">
        <v>3.5782723997436499</v>
      </c>
      <c r="N211">
        <f>Table2131[[#This Row],[DIFFENCE_ORIGINAL]]^2</f>
        <v>0</v>
      </c>
      <c r="O21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8.3299840673481995</v>
      </c>
      <c r="P211" t="str">
        <f>IF(OR(G211="NA", H211="NA"), "NA", IF(OR(B211="boot", B211="parametric", B211="independent", B211="cart"), Table2131[[#This Row],[conf.high]]-Table2131[[#This Row],[conf.low]], ""))</f>
        <v/>
      </c>
      <c r="Q211" t="str">
        <f>IF(OR(G211="NA", H211="NA"), "NA", IF(OR(B211="boot", B211="parametric", B211="independent", B211="cart"), Table2131[[#This Row],[conf.high.orig]]-Table2131[[#This Row],[conf.low.orig]], ""))</f>
        <v/>
      </c>
      <c r="R211" t="str">
        <f>IF(OR(B211="boot", B211="independent", B211="parametric", B211="cart"), Table2131[[#This Row],[WIDTH_OVERLAP]]/Table2131[[#This Row],[WIDTH_NEW]], "NA")</f>
        <v>NA</v>
      </c>
      <c r="S211" t="str">
        <f>IF(OR(B211="boot", B211="independent", B211="parametric", B211="cart"), Table2131[[#This Row],[WIDTH_OVERLAP]]/Table2131[[#This Row],[WIDTH_ORIG]], "")</f>
        <v/>
      </c>
      <c r="T211" t="str">
        <f>IF(OR(B211="boot", B211="independent", B211="parametric", B211="cart"), (Table2131[[#This Row],[PERS_NEW]]+Table2131[[#This Row],[PERS_ORIG]]) / 2, "")</f>
        <v/>
      </c>
      <c r="U211" t="e">
        <f>0.5*(Table2131[[#This Row],[WIDTH_OVERLAP]]/Table2131[[#This Row],[WIDTH_ORIG]] +Table2131[[#This Row],[WIDTH_OVERLAP]]/Table2131[[#This Row],[WIDTH_NEW]])</f>
        <v>#VALUE!</v>
      </c>
      <c r="V211" t="e">
        <f>0.5*(Table2131[[#This Row],[WIDTH_OVERLAP]]/Table2131[[#This Row],[WIDTH_ORIG]] +Table2131[[#This Row],[WIDTH_OVERLAP]]/Table2131[[#This Row],[WIDTH_NEW]])</f>
        <v>#VALUE!</v>
      </c>
    </row>
    <row r="212" spans="1:22" x14ac:dyDescent="0.2">
      <c r="A212" s="2" t="s">
        <v>157</v>
      </c>
      <c r="B212" t="s">
        <v>13</v>
      </c>
      <c r="C212" s="3" t="s">
        <v>146</v>
      </c>
      <c r="D212" t="s">
        <v>138</v>
      </c>
      <c r="E212">
        <v>-1.3387481462005686</v>
      </c>
      <c r="F212">
        <v>0.31108964332845301</v>
      </c>
      <c r="G212">
        <v>-1.9484726430877399</v>
      </c>
      <c r="H212">
        <v>-0.72902364931338803</v>
      </c>
      <c r="I212">
        <v>-4.3034159924992901</v>
      </c>
      <c r="J212" s="4">
        <v>-1.3387481462005686</v>
      </c>
      <c r="K212">
        <f>Table2131[[#This Row],[VALUE_ORIGINAL]]-Table2131[[#This Row],[ESTIMATE_VALUE]]</f>
        <v>0</v>
      </c>
      <c r="L212">
        <v>-1.9484726430877399</v>
      </c>
      <c r="M212">
        <v>-0.72902364931338803</v>
      </c>
      <c r="N212">
        <f>Table2131[[#This Row],[DIFFENCE_ORIGINAL]]^2</f>
        <v>0</v>
      </c>
      <c r="O21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1.219448993774352</v>
      </c>
      <c r="P212" t="str">
        <f>IF(OR(G212="NA", H212="NA"), "NA", IF(OR(B212="boot", B212="parametric", B212="independent", B212="cart"), Table2131[[#This Row],[conf.high]]-Table2131[[#This Row],[conf.low]], ""))</f>
        <v/>
      </c>
      <c r="Q212" t="str">
        <f>IF(OR(G212="NA", H212="NA"), "NA", IF(OR(B212="boot", B212="parametric", B212="independent", B212="cart"), Table2131[[#This Row],[conf.high.orig]]-Table2131[[#This Row],[conf.low.orig]], ""))</f>
        <v/>
      </c>
      <c r="R212" t="str">
        <f>IF(OR(B212="boot", B212="independent", B212="parametric", B212="cart"), Table2131[[#This Row],[WIDTH_OVERLAP]]/Table2131[[#This Row],[WIDTH_NEW]], "NA")</f>
        <v>NA</v>
      </c>
      <c r="S212" t="str">
        <f>IF(OR(B212="boot", B212="independent", B212="parametric", B212="cart"), Table2131[[#This Row],[WIDTH_OVERLAP]]/Table2131[[#This Row],[WIDTH_ORIG]], "")</f>
        <v/>
      </c>
      <c r="T212" t="str">
        <f>IF(OR(B212="boot", B212="independent", B212="parametric", B212="cart"), (Table2131[[#This Row],[PERS_NEW]]+Table2131[[#This Row],[PERS_ORIG]]) / 2, "")</f>
        <v/>
      </c>
      <c r="U212" t="e">
        <f>0.5*(Table2131[[#This Row],[WIDTH_OVERLAP]]/Table2131[[#This Row],[WIDTH_ORIG]] +Table2131[[#This Row],[WIDTH_OVERLAP]]/Table2131[[#This Row],[WIDTH_NEW]])</f>
        <v>#VALUE!</v>
      </c>
      <c r="V212" t="e">
        <f>0.5*(Table2131[[#This Row],[WIDTH_OVERLAP]]/Table2131[[#This Row],[WIDTH_ORIG]] +Table2131[[#This Row],[WIDTH_OVERLAP]]/Table2131[[#This Row],[WIDTH_NEW]])</f>
        <v>#VALUE!</v>
      </c>
    </row>
    <row r="213" spans="1:22" x14ac:dyDescent="0.2">
      <c r="A213" s="2" t="s">
        <v>157</v>
      </c>
      <c r="B213" t="s">
        <v>13</v>
      </c>
      <c r="C213" s="3" t="s">
        <v>146</v>
      </c>
      <c r="D213" t="s">
        <v>148</v>
      </c>
      <c r="E213">
        <v>0.63915209687677155</v>
      </c>
      <c r="F213">
        <v>0.34906745783776</v>
      </c>
      <c r="G213">
        <v>-4.5007548660191903E-2</v>
      </c>
      <c r="H213">
        <v>1.32331174241373</v>
      </c>
      <c r="I213">
        <v>1.83102744906641</v>
      </c>
      <c r="J213" s="4">
        <v>0.63915209687677155</v>
      </c>
      <c r="K213">
        <f>Table2131[[#This Row],[VALUE_ORIGINAL]]-Table2131[[#This Row],[ESTIMATE_VALUE]]</f>
        <v>0</v>
      </c>
      <c r="L213">
        <v>-4.5007548660191903E-2</v>
      </c>
      <c r="M213">
        <v>1.32331174241373</v>
      </c>
      <c r="N213">
        <f>Table2131[[#This Row],[DIFFENCE_ORIGINAL]]^2</f>
        <v>0</v>
      </c>
      <c r="O21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1.3683192910739219</v>
      </c>
      <c r="P213" t="str">
        <f>IF(OR(G213="NA", H213="NA"), "NA", IF(OR(B213="boot", B213="parametric", B213="independent", B213="cart"), Table2131[[#This Row],[conf.high]]-Table2131[[#This Row],[conf.low]], ""))</f>
        <v/>
      </c>
      <c r="Q213" t="str">
        <f>IF(OR(G213="NA", H213="NA"), "NA", IF(OR(B213="boot", B213="parametric", B213="independent", B213="cart"), Table2131[[#This Row],[conf.high.orig]]-Table2131[[#This Row],[conf.low.orig]], ""))</f>
        <v/>
      </c>
      <c r="R213" t="str">
        <f>IF(OR(B213="boot", B213="independent", B213="parametric", B213="cart"), Table2131[[#This Row],[WIDTH_OVERLAP]]/Table2131[[#This Row],[WIDTH_NEW]], "NA")</f>
        <v>NA</v>
      </c>
      <c r="S213" t="str">
        <f>IF(OR(B213="boot", B213="independent", B213="parametric", B213="cart"), Table2131[[#This Row],[WIDTH_OVERLAP]]/Table2131[[#This Row],[WIDTH_ORIG]], "")</f>
        <v/>
      </c>
      <c r="T213" t="str">
        <f>IF(OR(B213="boot", B213="independent", B213="parametric", B213="cart"), (Table2131[[#This Row],[PERS_NEW]]+Table2131[[#This Row],[PERS_ORIG]]) / 2, "")</f>
        <v/>
      </c>
      <c r="U213" t="e">
        <f>0.5*(Table2131[[#This Row],[WIDTH_OVERLAP]]/Table2131[[#This Row],[WIDTH_ORIG]] +Table2131[[#This Row],[WIDTH_OVERLAP]]/Table2131[[#This Row],[WIDTH_NEW]])</f>
        <v>#VALUE!</v>
      </c>
      <c r="V213" t="e">
        <f>0.5*(Table2131[[#This Row],[WIDTH_OVERLAP]]/Table2131[[#This Row],[WIDTH_ORIG]] +Table2131[[#This Row],[WIDTH_OVERLAP]]/Table2131[[#This Row],[WIDTH_NEW]])</f>
        <v>#VALUE!</v>
      </c>
    </row>
    <row r="214" spans="1:22" x14ac:dyDescent="0.2">
      <c r="A214" s="2" t="s">
        <v>157</v>
      </c>
      <c r="B214" t="s">
        <v>13</v>
      </c>
      <c r="C214" s="3" t="s">
        <v>146</v>
      </c>
      <c r="D214" t="s">
        <v>139</v>
      </c>
      <c r="E214">
        <v>11.064968719858522</v>
      </c>
      <c r="F214" t="s">
        <v>47</v>
      </c>
      <c r="G214" t="s">
        <v>47</v>
      </c>
      <c r="H214" t="s">
        <v>47</v>
      </c>
      <c r="I214" t="s">
        <v>47</v>
      </c>
      <c r="J214" s="4">
        <v>11.064968719858522</v>
      </c>
      <c r="K214">
        <f>Table2131[[#This Row],[VALUE_ORIGINAL]]-Table2131[[#This Row],[ESTIMATE_VALUE]]</f>
        <v>0</v>
      </c>
      <c r="L214" t="s">
        <v>47</v>
      </c>
      <c r="M214" t="s">
        <v>47</v>
      </c>
      <c r="N214">
        <f>Table2131[[#This Row],[DIFFENCE_ORIGINAL]]^2</f>
        <v>0</v>
      </c>
      <c r="O21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14" t="str">
        <f>IF(OR(G214="NA", H214="NA"), "NA", IF(OR(B214="boot", B214="parametric", B214="independent", B214="cart"), Table2131[[#This Row],[conf.high]]-Table2131[[#This Row],[conf.low]], ""))</f>
        <v>NA</v>
      </c>
      <c r="Q214" t="str">
        <f>IF(OR(G214="NA", H214="NA"), "NA", IF(OR(B214="boot", B214="parametric", B214="independent", B214="cart"), Table2131[[#This Row],[conf.high.orig]]-Table2131[[#This Row],[conf.low.orig]], ""))</f>
        <v>NA</v>
      </c>
      <c r="R214" t="str">
        <f>IF(OR(B214="boot", B214="independent", B214="parametric", B214="cart"), Table2131[[#This Row],[WIDTH_OVERLAP]]/Table2131[[#This Row],[WIDTH_NEW]], "NA")</f>
        <v>NA</v>
      </c>
      <c r="S214" t="str">
        <f>IF(OR(B214="boot", B214="independent", B214="parametric", B214="cart"), Table2131[[#This Row],[WIDTH_OVERLAP]]/Table2131[[#This Row],[WIDTH_ORIG]], "")</f>
        <v/>
      </c>
      <c r="T214" t="str">
        <f>IF(OR(B214="boot", B214="independent", B214="parametric", B214="cart"), (Table2131[[#This Row],[PERS_NEW]]+Table2131[[#This Row],[PERS_ORIG]]) / 2, "")</f>
        <v/>
      </c>
      <c r="U214" t="e">
        <f>0.5*(Table2131[[#This Row],[WIDTH_OVERLAP]]/Table2131[[#This Row],[WIDTH_ORIG]] +Table2131[[#This Row],[WIDTH_OVERLAP]]/Table2131[[#This Row],[WIDTH_NEW]])</f>
        <v>#VALUE!</v>
      </c>
      <c r="V214" t="e">
        <f>0.5*(Table2131[[#This Row],[WIDTH_OVERLAP]]/Table2131[[#This Row],[WIDTH_ORIG]] +Table2131[[#This Row],[WIDTH_OVERLAP]]/Table2131[[#This Row],[WIDTH_NEW]])</f>
        <v>#VALUE!</v>
      </c>
    </row>
    <row r="215" spans="1:22" x14ac:dyDescent="0.2">
      <c r="A215" s="2" t="s">
        <v>157</v>
      </c>
      <c r="B215" t="s">
        <v>13</v>
      </c>
      <c r="C215" s="3" t="s">
        <v>146</v>
      </c>
      <c r="D215" t="s">
        <v>141</v>
      </c>
      <c r="E215">
        <v>-0.57537740622005218</v>
      </c>
      <c r="F215" t="s">
        <v>47</v>
      </c>
      <c r="G215" t="s">
        <v>47</v>
      </c>
      <c r="H215" t="s">
        <v>47</v>
      </c>
      <c r="I215" t="s">
        <v>47</v>
      </c>
      <c r="J215" s="4">
        <v>-0.57537740622005218</v>
      </c>
      <c r="K215">
        <f>Table2131[[#This Row],[VALUE_ORIGINAL]]-Table2131[[#This Row],[ESTIMATE_VALUE]]</f>
        <v>0</v>
      </c>
      <c r="L215" t="s">
        <v>47</v>
      </c>
      <c r="M215" t="s">
        <v>47</v>
      </c>
      <c r="N215">
        <f>Table2131[[#This Row],[DIFFENCE_ORIGINAL]]^2</f>
        <v>0</v>
      </c>
      <c r="O21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15" t="str">
        <f>IF(OR(G215="NA", H215="NA"), "NA", IF(OR(B215="boot", B215="parametric", B215="independent", B215="cart"), Table2131[[#This Row],[conf.high]]-Table2131[[#This Row],[conf.low]], ""))</f>
        <v>NA</v>
      </c>
      <c r="Q215" t="str">
        <f>IF(OR(G215="NA", H215="NA"), "NA", IF(OR(B215="boot", B215="parametric", B215="independent", B215="cart"), Table2131[[#This Row],[conf.high.orig]]-Table2131[[#This Row],[conf.low.orig]], ""))</f>
        <v>NA</v>
      </c>
      <c r="R215" t="str">
        <f>IF(OR(B215="boot", B215="independent", B215="parametric", B215="cart"), Table2131[[#This Row],[WIDTH_OVERLAP]]/Table2131[[#This Row],[WIDTH_NEW]], "NA")</f>
        <v>NA</v>
      </c>
      <c r="S215" t="str">
        <f>IF(OR(B215="boot", B215="independent", B215="parametric", B215="cart"), Table2131[[#This Row],[WIDTH_OVERLAP]]/Table2131[[#This Row],[WIDTH_ORIG]], "")</f>
        <v/>
      </c>
      <c r="T215" t="str">
        <f>IF(OR(B215="boot", B215="independent", B215="parametric", B215="cart"), (Table2131[[#This Row],[PERS_NEW]]+Table2131[[#This Row],[PERS_ORIG]]) / 2, "")</f>
        <v/>
      </c>
      <c r="U215" t="e">
        <f>0.5*(Table2131[[#This Row],[WIDTH_OVERLAP]]/Table2131[[#This Row],[WIDTH_ORIG]] +Table2131[[#This Row],[WIDTH_OVERLAP]]/Table2131[[#This Row],[WIDTH_NEW]])</f>
        <v>#VALUE!</v>
      </c>
      <c r="V215" t="e">
        <f>0.5*(Table2131[[#This Row],[WIDTH_OVERLAP]]/Table2131[[#This Row],[WIDTH_ORIG]] +Table2131[[#This Row],[WIDTH_OVERLAP]]/Table2131[[#This Row],[WIDTH_NEW]])</f>
        <v>#VALUE!</v>
      </c>
    </row>
    <row r="216" spans="1:22" x14ac:dyDescent="0.2">
      <c r="A216" s="2" t="s">
        <v>157</v>
      </c>
      <c r="B216" t="s">
        <v>13</v>
      </c>
      <c r="C216" s="3" t="s">
        <v>146</v>
      </c>
      <c r="D216" t="s">
        <v>149</v>
      </c>
      <c r="E216">
        <v>0.19483870136298537</v>
      </c>
      <c r="F216" t="s">
        <v>47</v>
      </c>
      <c r="G216" t="s">
        <v>47</v>
      </c>
      <c r="H216" t="s">
        <v>47</v>
      </c>
      <c r="I216" t="s">
        <v>47</v>
      </c>
      <c r="J216" s="4">
        <v>0.19483870136298537</v>
      </c>
      <c r="K216">
        <f>Table2131[[#This Row],[VALUE_ORIGINAL]]-Table2131[[#This Row],[ESTIMATE_VALUE]]</f>
        <v>0</v>
      </c>
      <c r="L216" t="s">
        <v>47</v>
      </c>
      <c r="M216" t="s">
        <v>47</v>
      </c>
      <c r="N216">
        <f>Table2131[[#This Row],[DIFFENCE_ORIGINAL]]^2</f>
        <v>0</v>
      </c>
      <c r="O21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16" t="str">
        <f>IF(OR(G216="NA", H216="NA"), "NA", IF(OR(B216="boot", B216="parametric", B216="independent", B216="cart"), Table2131[[#This Row],[conf.high]]-Table2131[[#This Row],[conf.low]], ""))</f>
        <v>NA</v>
      </c>
      <c r="Q216" t="str">
        <f>IF(OR(G216="NA", H216="NA"), "NA", IF(OR(B216="boot", B216="parametric", B216="independent", B216="cart"), Table2131[[#This Row],[conf.high.orig]]-Table2131[[#This Row],[conf.low.orig]], ""))</f>
        <v>NA</v>
      </c>
      <c r="R216" t="str">
        <f>IF(OR(B216="boot", B216="independent", B216="parametric", B216="cart"), Table2131[[#This Row],[WIDTH_OVERLAP]]/Table2131[[#This Row],[WIDTH_NEW]], "NA")</f>
        <v>NA</v>
      </c>
      <c r="S216" t="str">
        <f>IF(OR(B216="boot", B216="independent", B216="parametric", B216="cart"), Table2131[[#This Row],[WIDTH_OVERLAP]]/Table2131[[#This Row],[WIDTH_ORIG]], "")</f>
        <v/>
      </c>
      <c r="T216" t="str">
        <f>IF(OR(B216="boot", B216="independent", B216="parametric", B216="cart"), (Table2131[[#This Row],[PERS_NEW]]+Table2131[[#This Row],[PERS_ORIG]]) / 2, "")</f>
        <v/>
      </c>
      <c r="U216" t="e">
        <f>0.5*(Table2131[[#This Row],[WIDTH_OVERLAP]]/Table2131[[#This Row],[WIDTH_ORIG]] +Table2131[[#This Row],[WIDTH_OVERLAP]]/Table2131[[#This Row],[WIDTH_NEW]])</f>
        <v>#VALUE!</v>
      </c>
      <c r="V216" t="e">
        <f>0.5*(Table2131[[#This Row],[WIDTH_OVERLAP]]/Table2131[[#This Row],[WIDTH_ORIG]] +Table2131[[#This Row],[WIDTH_OVERLAP]]/Table2131[[#This Row],[WIDTH_NEW]])</f>
        <v>#VALUE!</v>
      </c>
    </row>
    <row r="217" spans="1:22" x14ac:dyDescent="0.2">
      <c r="A217" s="2" t="s">
        <v>157</v>
      </c>
      <c r="B217" t="s">
        <v>13</v>
      </c>
      <c r="C217" s="3" t="s">
        <v>146</v>
      </c>
      <c r="D217" t="s">
        <v>150</v>
      </c>
      <c r="E217">
        <v>-0.18356475677620857</v>
      </c>
      <c r="F217" t="s">
        <v>47</v>
      </c>
      <c r="G217" t="s">
        <v>47</v>
      </c>
      <c r="H217" t="s">
        <v>47</v>
      </c>
      <c r="I217" t="s">
        <v>47</v>
      </c>
      <c r="J217" s="4">
        <v>-0.18356475677620857</v>
      </c>
      <c r="K217">
        <f>Table2131[[#This Row],[VALUE_ORIGINAL]]-Table2131[[#This Row],[ESTIMATE_VALUE]]</f>
        <v>0</v>
      </c>
      <c r="L217" t="s">
        <v>47</v>
      </c>
      <c r="M217" t="s">
        <v>47</v>
      </c>
      <c r="N217">
        <f>Table2131[[#This Row],[DIFFENCE_ORIGINAL]]^2</f>
        <v>0</v>
      </c>
      <c r="O21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17" t="str">
        <f>IF(OR(G217="NA", H217="NA"), "NA", IF(OR(B217="boot", B217="parametric", B217="independent", B217="cart"), Table2131[[#This Row],[conf.high]]-Table2131[[#This Row],[conf.low]], ""))</f>
        <v>NA</v>
      </c>
      <c r="Q217" t="str">
        <f>IF(OR(G217="NA", H217="NA"), "NA", IF(OR(B217="boot", B217="parametric", B217="independent", B217="cart"), Table2131[[#This Row],[conf.high.orig]]-Table2131[[#This Row],[conf.low.orig]], ""))</f>
        <v>NA</v>
      </c>
      <c r="R217" t="str">
        <f>IF(OR(B217="boot", B217="independent", B217="parametric", B217="cart"), Table2131[[#This Row],[WIDTH_OVERLAP]]/Table2131[[#This Row],[WIDTH_NEW]], "NA")</f>
        <v>NA</v>
      </c>
      <c r="S217" t="str">
        <f>IF(OR(B217="boot", B217="independent", B217="parametric", B217="cart"), Table2131[[#This Row],[WIDTH_OVERLAP]]/Table2131[[#This Row],[WIDTH_ORIG]], "")</f>
        <v/>
      </c>
      <c r="T217" t="str">
        <f>IF(OR(B217="boot", B217="independent", B217="parametric", B217="cart"), (Table2131[[#This Row],[PERS_NEW]]+Table2131[[#This Row],[PERS_ORIG]]) / 2, "")</f>
        <v/>
      </c>
      <c r="U217" t="e">
        <f>0.5*(Table2131[[#This Row],[WIDTH_OVERLAP]]/Table2131[[#This Row],[WIDTH_ORIG]] +Table2131[[#This Row],[WIDTH_OVERLAP]]/Table2131[[#This Row],[WIDTH_NEW]])</f>
        <v>#VALUE!</v>
      </c>
      <c r="V217" t="e">
        <f>0.5*(Table2131[[#This Row],[WIDTH_OVERLAP]]/Table2131[[#This Row],[WIDTH_ORIG]] +Table2131[[#This Row],[WIDTH_OVERLAP]]/Table2131[[#This Row],[WIDTH_NEW]])</f>
        <v>#VALUE!</v>
      </c>
    </row>
    <row r="218" spans="1:22" x14ac:dyDescent="0.2">
      <c r="A218" s="2" t="s">
        <v>157</v>
      </c>
      <c r="B218" t="s">
        <v>13</v>
      </c>
      <c r="C218" s="3" t="s">
        <v>146</v>
      </c>
      <c r="D218" t="s">
        <v>144</v>
      </c>
      <c r="E218">
        <v>13.110967804410883</v>
      </c>
      <c r="F218" t="s">
        <v>47</v>
      </c>
      <c r="G218" t="s">
        <v>47</v>
      </c>
      <c r="H218" t="s">
        <v>47</v>
      </c>
      <c r="I218" t="s">
        <v>47</v>
      </c>
      <c r="J218" s="4">
        <v>13.110967804410883</v>
      </c>
      <c r="K218">
        <f>Table2131[[#This Row],[VALUE_ORIGINAL]]-Table2131[[#This Row],[ESTIMATE_VALUE]]</f>
        <v>0</v>
      </c>
      <c r="L218" t="s">
        <v>47</v>
      </c>
      <c r="M218" t="s">
        <v>47</v>
      </c>
      <c r="N218">
        <f>Table2131[[#This Row],[DIFFENCE_ORIGINAL]]^2</f>
        <v>0</v>
      </c>
      <c r="O21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18" t="str">
        <f>IF(OR(G218="NA", H218="NA"), "NA", IF(OR(B218="boot", B218="parametric", B218="independent", B218="cart"), Table2131[[#This Row],[conf.high]]-Table2131[[#This Row],[conf.low]], ""))</f>
        <v>NA</v>
      </c>
      <c r="Q218" t="str">
        <f>IF(OR(G218="NA", H218="NA"), "NA", IF(OR(B218="boot", B218="parametric", B218="independent", B218="cart"), Table2131[[#This Row],[conf.high.orig]]-Table2131[[#This Row],[conf.low.orig]], ""))</f>
        <v>NA</v>
      </c>
      <c r="R218" t="str">
        <f>IF(OR(B218="boot", B218="independent", B218="parametric", B218="cart"), Table2131[[#This Row],[WIDTH_OVERLAP]]/Table2131[[#This Row],[WIDTH_NEW]], "NA")</f>
        <v>NA</v>
      </c>
      <c r="S218" t="str">
        <f>IF(OR(B218="boot", B218="independent", B218="parametric", B218="cart"), Table2131[[#This Row],[WIDTH_OVERLAP]]/Table2131[[#This Row],[WIDTH_ORIG]], "")</f>
        <v/>
      </c>
      <c r="T218" t="str">
        <f>IF(OR(B218="boot", B218="independent", B218="parametric", B218="cart"), (Table2131[[#This Row],[PERS_NEW]]+Table2131[[#This Row],[PERS_ORIG]]) / 2, "")</f>
        <v/>
      </c>
      <c r="U218" t="e">
        <f>0.5*(Table2131[[#This Row],[WIDTH_OVERLAP]]/Table2131[[#This Row],[WIDTH_ORIG]] +Table2131[[#This Row],[WIDTH_OVERLAP]]/Table2131[[#This Row],[WIDTH_NEW]])</f>
        <v>#VALUE!</v>
      </c>
      <c r="V218" t="e">
        <f>0.5*(Table2131[[#This Row],[WIDTH_OVERLAP]]/Table2131[[#This Row],[WIDTH_ORIG]] +Table2131[[#This Row],[WIDTH_OVERLAP]]/Table2131[[#This Row],[WIDTH_NEW]])</f>
        <v>#VALUE!</v>
      </c>
    </row>
    <row r="219" spans="1:22" x14ac:dyDescent="0.2">
      <c r="A219" s="2" t="s">
        <v>157</v>
      </c>
      <c r="B219" t="s">
        <v>13</v>
      </c>
      <c r="C219" s="3" t="s">
        <v>146</v>
      </c>
      <c r="D219" t="s">
        <v>151</v>
      </c>
      <c r="E219">
        <v>0.2940251099326438</v>
      </c>
      <c r="F219" t="s">
        <v>47</v>
      </c>
      <c r="G219" t="s">
        <v>47</v>
      </c>
      <c r="H219" t="s">
        <v>47</v>
      </c>
      <c r="I219" t="s">
        <v>47</v>
      </c>
      <c r="J219" s="4">
        <v>0.2940251099326438</v>
      </c>
      <c r="K219">
        <f>Table2131[[#This Row],[VALUE_ORIGINAL]]-Table2131[[#This Row],[ESTIMATE_VALUE]]</f>
        <v>0</v>
      </c>
      <c r="L219" t="s">
        <v>47</v>
      </c>
      <c r="M219" t="s">
        <v>47</v>
      </c>
      <c r="N219">
        <f>Table2131[[#This Row],[DIFFENCE_ORIGINAL]]^2</f>
        <v>0</v>
      </c>
      <c r="O21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19" t="str">
        <f>IF(OR(G219="NA", H219="NA"), "NA", IF(OR(B219="boot", B219="parametric", B219="independent", B219="cart"), Table2131[[#This Row],[conf.high]]-Table2131[[#This Row],[conf.low]], ""))</f>
        <v>NA</v>
      </c>
      <c r="Q219" t="str">
        <f>IF(OR(G219="NA", H219="NA"), "NA", IF(OR(B219="boot", B219="parametric", B219="independent", B219="cart"), Table2131[[#This Row],[conf.high.orig]]-Table2131[[#This Row],[conf.low.orig]], ""))</f>
        <v>NA</v>
      </c>
      <c r="R219" t="str">
        <f>IF(OR(B219="boot", B219="independent", B219="parametric", B219="cart"), Table2131[[#This Row],[WIDTH_OVERLAP]]/Table2131[[#This Row],[WIDTH_NEW]], "NA")</f>
        <v>NA</v>
      </c>
      <c r="S219" t="str">
        <f>IF(OR(B219="boot", B219="independent", B219="parametric", B219="cart"), Table2131[[#This Row],[WIDTH_OVERLAP]]/Table2131[[#This Row],[WIDTH_ORIG]], "")</f>
        <v/>
      </c>
      <c r="T219" t="str">
        <f>IF(OR(B219="boot", B219="independent", B219="parametric", B219="cart"), (Table2131[[#This Row],[PERS_NEW]]+Table2131[[#This Row],[PERS_ORIG]]) / 2, "")</f>
        <v/>
      </c>
      <c r="U219" t="e">
        <f>0.5*(Table2131[[#This Row],[WIDTH_OVERLAP]]/Table2131[[#This Row],[WIDTH_ORIG]] +Table2131[[#This Row],[WIDTH_OVERLAP]]/Table2131[[#This Row],[WIDTH_NEW]])</f>
        <v>#VALUE!</v>
      </c>
      <c r="V219" t="e">
        <f>0.5*(Table2131[[#This Row],[WIDTH_OVERLAP]]/Table2131[[#This Row],[WIDTH_ORIG]] +Table2131[[#This Row],[WIDTH_OVERLAP]]/Table2131[[#This Row],[WIDTH_NEW]])</f>
        <v>#VALUE!</v>
      </c>
    </row>
    <row r="220" spans="1:22" x14ac:dyDescent="0.2">
      <c r="A220" s="2" t="s">
        <v>157</v>
      </c>
      <c r="B220" t="s">
        <v>13</v>
      </c>
      <c r="C220" s="3" t="s">
        <v>146</v>
      </c>
      <c r="D220" t="s">
        <v>152</v>
      </c>
      <c r="E220">
        <v>4.0882182495466123E-2</v>
      </c>
      <c r="F220" t="s">
        <v>47</v>
      </c>
      <c r="G220" t="s">
        <v>47</v>
      </c>
      <c r="H220" t="s">
        <v>47</v>
      </c>
      <c r="I220" t="s">
        <v>47</v>
      </c>
      <c r="J220" s="4">
        <v>4.0882182495466123E-2</v>
      </c>
      <c r="K220">
        <f>Table2131[[#This Row],[VALUE_ORIGINAL]]-Table2131[[#This Row],[ESTIMATE_VALUE]]</f>
        <v>0</v>
      </c>
      <c r="L220" t="s">
        <v>47</v>
      </c>
      <c r="M220" t="s">
        <v>47</v>
      </c>
      <c r="N220">
        <f>Table2131[[#This Row],[DIFFENCE_ORIGINAL]]^2</f>
        <v>0</v>
      </c>
      <c r="O22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0" t="str">
        <f>IF(OR(G220="NA", H220="NA"), "NA", IF(OR(B220="boot", B220="parametric", B220="independent", B220="cart"), Table2131[[#This Row],[conf.high]]-Table2131[[#This Row],[conf.low]], ""))</f>
        <v>NA</v>
      </c>
      <c r="Q220" t="str">
        <f>IF(OR(G220="NA", H220="NA"), "NA", IF(OR(B220="boot", B220="parametric", B220="independent", B220="cart"), Table2131[[#This Row],[conf.high.orig]]-Table2131[[#This Row],[conf.low.orig]], ""))</f>
        <v>NA</v>
      </c>
      <c r="R220" t="str">
        <f>IF(OR(B220="boot", B220="independent", B220="parametric", B220="cart"), Table2131[[#This Row],[WIDTH_OVERLAP]]/Table2131[[#This Row],[WIDTH_NEW]], "NA")</f>
        <v>NA</v>
      </c>
      <c r="S220" t="str">
        <f>IF(OR(B220="boot", B220="independent", B220="parametric", B220="cart"), Table2131[[#This Row],[WIDTH_OVERLAP]]/Table2131[[#This Row],[WIDTH_ORIG]], "")</f>
        <v/>
      </c>
      <c r="T220" t="str">
        <f>IF(OR(B220="boot", B220="independent", B220="parametric", B220="cart"), (Table2131[[#This Row],[PERS_NEW]]+Table2131[[#This Row],[PERS_ORIG]]) / 2, "")</f>
        <v/>
      </c>
      <c r="U220" t="e">
        <f>0.5*(Table2131[[#This Row],[WIDTH_OVERLAP]]/Table2131[[#This Row],[WIDTH_ORIG]] +Table2131[[#This Row],[WIDTH_OVERLAP]]/Table2131[[#This Row],[WIDTH_NEW]])</f>
        <v>#VALUE!</v>
      </c>
      <c r="V220" t="e">
        <f>0.5*(Table2131[[#This Row],[WIDTH_OVERLAP]]/Table2131[[#This Row],[WIDTH_ORIG]] +Table2131[[#This Row],[WIDTH_OVERLAP]]/Table2131[[#This Row],[WIDTH_NEW]])</f>
        <v>#VALUE!</v>
      </c>
    </row>
    <row r="221" spans="1:22" x14ac:dyDescent="0.2">
      <c r="A221" s="2" t="s">
        <v>157</v>
      </c>
      <c r="B221" t="s">
        <v>13</v>
      </c>
      <c r="C221" s="3" t="s">
        <v>146</v>
      </c>
      <c r="D221" t="s">
        <v>153</v>
      </c>
      <c r="E221">
        <v>2.6832943027713916</v>
      </c>
      <c r="F221" t="s">
        <v>47</v>
      </c>
      <c r="G221" t="s">
        <v>47</v>
      </c>
      <c r="H221" t="s">
        <v>47</v>
      </c>
      <c r="I221" t="s">
        <v>47</v>
      </c>
      <c r="J221" s="4">
        <v>2.6832943027713916</v>
      </c>
      <c r="K221">
        <f>Table2131[[#This Row],[VALUE_ORIGINAL]]-Table2131[[#This Row],[ESTIMATE_VALUE]]</f>
        <v>0</v>
      </c>
      <c r="L221" t="s">
        <v>47</v>
      </c>
      <c r="M221" t="s">
        <v>47</v>
      </c>
      <c r="N221">
        <f>Table2131[[#This Row],[DIFFENCE_ORIGINAL]]^2</f>
        <v>0</v>
      </c>
      <c r="O22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1" t="str">
        <f>IF(OR(G221="NA", H221="NA"), "NA", IF(OR(B221="boot", B221="parametric", B221="independent", B221="cart"), Table2131[[#This Row],[conf.high]]-Table2131[[#This Row],[conf.low]], ""))</f>
        <v>NA</v>
      </c>
      <c r="Q221" t="str">
        <f>IF(OR(G221="NA", H221="NA"), "NA", IF(OR(B221="boot", B221="parametric", B221="independent", B221="cart"), Table2131[[#This Row],[conf.high.orig]]-Table2131[[#This Row],[conf.low.orig]], ""))</f>
        <v>NA</v>
      </c>
      <c r="R221" t="str">
        <f>IF(OR(B221="boot", B221="independent", B221="parametric", B221="cart"), Table2131[[#This Row],[WIDTH_OVERLAP]]/Table2131[[#This Row],[WIDTH_NEW]], "NA")</f>
        <v>NA</v>
      </c>
      <c r="S221" t="str">
        <f>IF(OR(B221="boot", B221="independent", B221="parametric", B221="cart"), Table2131[[#This Row],[WIDTH_OVERLAP]]/Table2131[[#This Row],[WIDTH_ORIG]], "")</f>
        <v/>
      </c>
      <c r="T221" t="str">
        <f>IF(OR(B221="boot", B221="independent", B221="parametric", B221="cart"), (Table2131[[#This Row],[PERS_NEW]]+Table2131[[#This Row],[PERS_ORIG]]) / 2, "")</f>
        <v/>
      </c>
      <c r="U221" t="e">
        <f>0.5*(Table2131[[#This Row],[WIDTH_OVERLAP]]/Table2131[[#This Row],[WIDTH_ORIG]] +Table2131[[#This Row],[WIDTH_OVERLAP]]/Table2131[[#This Row],[WIDTH_NEW]])</f>
        <v>#VALUE!</v>
      </c>
      <c r="V221" t="e">
        <f>0.5*(Table2131[[#This Row],[WIDTH_OVERLAP]]/Table2131[[#This Row],[WIDTH_ORIG]] +Table2131[[#This Row],[WIDTH_OVERLAP]]/Table2131[[#This Row],[WIDTH_NEW]])</f>
        <v>#VALUE!</v>
      </c>
    </row>
    <row r="222" spans="1:22" x14ac:dyDescent="0.2">
      <c r="A222" s="2" t="s">
        <v>157</v>
      </c>
      <c r="B222" t="s">
        <v>13</v>
      </c>
      <c r="C222" s="3" t="s">
        <v>146</v>
      </c>
      <c r="D222" t="s">
        <v>154</v>
      </c>
      <c r="E222">
        <v>4.887768412291724E-3</v>
      </c>
      <c r="F222" t="s">
        <v>47</v>
      </c>
      <c r="G222" t="s">
        <v>47</v>
      </c>
      <c r="H222" t="s">
        <v>47</v>
      </c>
      <c r="I222" t="s">
        <v>47</v>
      </c>
      <c r="J222" s="4">
        <v>4.887768412291724E-3</v>
      </c>
      <c r="K222">
        <f>Table2131[[#This Row],[VALUE_ORIGINAL]]-Table2131[[#This Row],[ESTIMATE_VALUE]]</f>
        <v>0</v>
      </c>
      <c r="L222" t="s">
        <v>47</v>
      </c>
      <c r="M222" t="s">
        <v>47</v>
      </c>
      <c r="N222">
        <f>Table2131[[#This Row],[DIFFENCE_ORIGINAL]]^2</f>
        <v>0</v>
      </c>
      <c r="O22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2" t="str">
        <f>IF(OR(G222="NA", H222="NA"), "NA", IF(OR(B222="boot", B222="parametric", B222="independent", B222="cart"), Table2131[[#This Row],[conf.high]]-Table2131[[#This Row],[conf.low]], ""))</f>
        <v>NA</v>
      </c>
      <c r="Q222" t="str">
        <f>IF(OR(G222="NA", H222="NA"), "NA", IF(OR(B222="boot", B222="parametric", B222="independent", B222="cart"), Table2131[[#This Row],[conf.high.orig]]-Table2131[[#This Row],[conf.low.orig]], ""))</f>
        <v>NA</v>
      </c>
      <c r="R222" t="str">
        <f>IF(OR(B222="boot", B222="independent", B222="parametric", B222="cart"), Table2131[[#This Row],[WIDTH_OVERLAP]]/Table2131[[#This Row],[WIDTH_NEW]], "NA")</f>
        <v>NA</v>
      </c>
      <c r="S222" t="str">
        <f>IF(OR(B222="boot", B222="independent", B222="parametric", B222="cart"), Table2131[[#This Row],[WIDTH_OVERLAP]]/Table2131[[#This Row],[WIDTH_ORIG]], "")</f>
        <v/>
      </c>
      <c r="T222" t="str">
        <f>IF(OR(B222="boot", B222="independent", B222="parametric", B222="cart"), (Table2131[[#This Row],[PERS_NEW]]+Table2131[[#This Row],[PERS_ORIG]]) / 2, "")</f>
        <v/>
      </c>
      <c r="U222" t="e">
        <f>0.5*(Table2131[[#This Row],[WIDTH_OVERLAP]]/Table2131[[#This Row],[WIDTH_ORIG]] +Table2131[[#This Row],[WIDTH_OVERLAP]]/Table2131[[#This Row],[WIDTH_NEW]])</f>
        <v>#VALUE!</v>
      </c>
      <c r="V222" t="e">
        <f>0.5*(Table2131[[#This Row],[WIDTH_OVERLAP]]/Table2131[[#This Row],[WIDTH_ORIG]] +Table2131[[#This Row],[WIDTH_OVERLAP]]/Table2131[[#This Row],[WIDTH_NEW]])</f>
        <v>#VALUE!</v>
      </c>
    </row>
    <row r="223" spans="1:22" x14ac:dyDescent="0.2">
      <c r="A223" s="2" t="s">
        <v>157</v>
      </c>
      <c r="B223" t="s">
        <v>13</v>
      </c>
      <c r="C223" s="3" t="s">
        <v>146</v>
      </c>
      <c r="D223" t="s">
        <v>155</v>
      </c>
      <c r="E223">
        <v>0.7403948526594446</v>
      </c>
      <c r="F223" t="s">
        <v>47</v>
      </c>
      <c r="G223" t="s">
        <v>47</v>
      </c>
      <c r="H223" t="s">
        <v>47</v>
      </c>
      <c r="I223" t="s">
        <v>47</v>
      </c>
      <c r="J223" s="4">
        <v>0.7403948526594446</v>
      </c>
      <c r="K223">
        <f>Table2131[[#This Row],[VALUE_ORIGINAL]]-Table2131[[#This Row],[ESTIMATE_VALUE]]</f>
        <v>0</v>
      </c>
      <c r="L223" t="s">
        <v>47</v>
      </c>
      <c r="M223" t="s">
        <v>47</v>
      </c>
      <c r="N223">
        <f>Table2131[[#This Row],[DIFFENCE_ORIGINAL]]^2</f>
        <v>0</v>
      </c>
      <c r="O22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3" t="str">
        <f>IF(OR(G223="NA", H223="NA"), "NA", IF(OR(B223="boot", B223="parametric", B223="independent", B223="cart"), Table2131[[#This Row],[conf.high]]-Table2131[[#This Row],[conf.low]], ""))</f>
        <v>NA</v>
      </c>
      <c r="Q223" t="str">
        <f>IF(OR(G223="NA", H223="NA"), "NA", IF(OR(B223="boot", B223="parametric", B223="independent", B223="cart"), Table2131[[#This Row],[conf.high.orig]]-Table2131[[#This Row],[conf.low.orig]], ""))</f>
        <v>NA</v>
      </c>
      <c r="R223" t="str">
        <f>IF(OR(B223="boot", B223="independent", B223="parametric", B223="cart"), Table2131[[#This Row],[WIDTH_OVERLAP]]/Table2131[[#This Row],[WIDTH_NEW]], "NA")</f>
        <v>NA</v>
      </c>
      <c r="S223" t="str">
        <f>IF(OR(B223="boot", B223="independent", B223="parametric", B223="cart"), Table2131[[#This Row],[WIDTH_OVERLAP]]/Table2131[[#This Row],[WIDTH_ORIG]], "")</f>
        <v/>
      </c>
      <c r="T223" t="str">
        <f>IF(OR(B223="boot", B223="independent", B223="parametric", B223="cart"), (Table2131[[#This Row],[PERS_NEW]]+Table2131[[#This Row],[PERS_ORIG]]) / 2, "")</f>
        <v/>
      </c>
      <c r="U223" t="e">
        <f>0.5*(Table2131[[#This Row],[WIDTH_OVERLAP]]/Table2131[[#This Row],[WIDTH_ORIG]] +Table2131[[#This Row],[WIDTH_OVERLAP]]/Table2131[[#This Row],[WIDTH_NEW]])</f>
        <v>#VALUE!</v>
      </c>
      <c r="V223" t="e">
        <f>0.5*(Table2131[[#This Row],[WIDTH_OVERLAP]]/Table2131[[#This Row],[WIDTH_ORIG]] +Table2131[[#This Row],[WIDTH_OVERLAP]]/Table2131[[#This Row],[WIDTH_NEW]])</f>
        <v>#VALUE!</v>
      </c>
    </row>
    <row r="224" spans="1:22" x14ac:dyDescent="0.2">
      <c r="A224" s="2" t="s">
        <v>157</v>
      </c>
      <c r="B224" t="s">
        <v>13</v>
      </c>
      <c r="C224" s="3" t="s">
        <v>146</v>
      </c>
      <c r="D224" t="s">
        <v>145</v>
      </c>
      <c r="E224">
        <v>6.2105687717512197</v>
      </c>
      <c r="F224" t="s">
        <v>47</v>
      </c>
      <c r="G224" t="s">
        <v>47</v>
      </c>
      <c r="H224" t="s">
        <v>47</v>
      </c>
      <c r="I224" t="s">
        <v>47</v>
      </c>
      <c r="J224" s="4">
        <v>6.2105687717512197</v>
      </c>
      <c r="K224">
        <f>Table2131[[#This Row],[VALUE_ORIGINAL]]-Table2131[[#This Row],[ESTIMATE_VALUE]]</f>
        <v>0</v>
      </c>
      <c r="L224" t="s">
        <v>47</v>
      </c>
      <c r="M224" t="s">
        <v>47</v>
      </c>
      <c r="N224">
        <f>Table2131[[#This Row],[DIFFENCE_ORIGINAL]]^2</f>
        <v>0</v>
      </c>
      <c r="O22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4" t="str">
        <f>IF(OR(G224="NA", H224="NA"), "NA", IF(OR(B224="boot", B224="parametric", B224="independent", B224="cart"), Table2131[[#This Row],[conf.high]]-Table2131[[#This Row],[conf.low]], ""))</f>
        <v>NA</v>
      </c>
      <c r="Q224" t="str">
        <f>IF(OR(G224="NA", H224="NA"), "NA", IF(OR(B224="boot", B224="parametric", B224="independent", B224="cart"), Table2131[[#This Row],[conf.high.orig]]-Table2131[[#This Row],[conf.low.orig]], ""))</f>
        <v>NA</v>
      </c>
      <c r="R224" t="str">
        <f>IF(OR(B224="boot", B224="independent", B224="parametric", B224="cart"), Table2131[[#This Row],[WIDTH_OVERLAP]]/Table2131[[#This Row],[WIDTH_NEW]], "NA")</f>
        <v>NA</v>
      </c>
      <c r="S224" t="str">
        <f>IF(OR(B224="boot", B224="independent", B224="parametric", B224="cart"), Table2131[[#This Row],[WIDTH_OVERLAP]]/Table2131[[#This Row],[WIDTH_ORIG]], "")</f>
        <v/>
      </c>
      <c r="T224" t="str">
        <f>IF(OR(B224="boot", B224="independent", B224="parametric", B224="cart"), (Table2131[[#This Row],[PERS_NEW]]+Table2131[[#This Row],[PERS_ORIG]]) / 2, "")</f>
        <v/>
      </c>
      <c r="U224" t="e">
        <f>0.5*(Table2131[[#This Row],[WIDTH_OVERLAP]]/Table2131[[#This Row],[WIDTH_ORIG]] +Table2131[[#This Row],[WIDTH_OVERLAP]]/Table2131[[#This Row],[WIDTH_NEW]])</f>
        <v>#VALUE!</v>
      </c>
      <c r="V224" t="e">
        <f>0.5*(Table2131[[#This Row],[WIDTH_OVERLAP]]/Table2131[[#This Row],[WIDTH_ORIG]] +Table2131[[#This Row],[WIDTH_OVERLAP]]/Table2131[[#This Row],[WIDTH_NEW]])</f>
        <v>#VALUE!</v>
      </c>
    </row>
    <row r="225" spans="1:22" x14ac:dyDescent="0.2">
      <c r="A225" s="2" t="s">
        <v>157</v>
      </c>
      <c r="B225" t="s">
        <v>50</v>
      </c>
      <c r="C225" s="3" t="s">
        <v>135</v>
      </c>
      <c r="D225" t="s">
        <v>139</v>
      </c>
      <c r="E225">
        <v>11.643918040260507</v>
      </c>
      <c r="F225" t="s">
        <v>47</v>
      </c>
      <c r="G225" t="s">
        <v>47</v>
      </c>
      <c r="H225" t="s">
        <v>47</v>
      </c>
      <c r="I225" t="s">
        <v>47</v>
      </c>
      <c r="J225" s="4">
        <v>11.046547241687691</v>
      </c>
      <c r="K225">
        <f>Table2131[[#This Row],[VALUE_ORIGINAL]]-Table2131[[#This Row],[ESTIMATE_VALUE]]</f>
        <v>-0.5973707985728165</v>
      </c>
      <c r="L225" t="s">
        <v>47</v>
      </c>
      <c r="M225" t="s">
        <v>47</v>
      </c>
      <c r="N225">
        <f>Table2131[[#This Row],[DIFFENCE_ORIGINAL]]^2</f>
        <v>0.35685187098752452</v>
      </c>
      <c r="O22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5" t="str">
        <f>IF(OR(G225="NA", H225="NA"), "NA", IF(OR(B225="boot", B225="parametric", B225="independent", B225="cart"), Table2131[[#This Row],[conf.high]]-Table2131[[#This Row],[conf.low]], ""))</f>
        <v>NA</v>
      </c>
      <c r="Q225" t="str">
        <f>IF(OR(G225="NA", H225="NA"), "NA", IF(OR(B225="boot", B225="parametric", B225="independent", B225="cart"), Table2131[[#This Row],[conf.high.orig]]-Table2131[[#This Row],[conf.low.orig]], ""))</f>
        <v>NA</v>
      </c>
      <c r="R225" t="e">
        <f>IF(OR(B225="boot", B225="independent", B225="parametric", B225="cart"), Table2131[[#This Row],[WIDTH_OVERLAP]]/Table2131[[#This Row],[WIDTH_NEW]], "NA")</f>
        <v>#VALUE!</v>
      </c>
      <c r="S225" t="e">
        <f>IF(OR(B225="boot", B225="independent", B225="parametric", B225="cart"), Table2131[[#This Row],[WIDTH_OVERLAP]]/Table2131[[#This Row],[WIDTH_ORIG]], "")</f>
        <v>#VALUE!</v>
      </c>
      <c r="T225" t="e">
        <f>IF(OR(B225="boot", B225="independent", B225="parametric", B225="cart"), (Table2131[[#This Row],[PERS_NEW]]+Table2131[[#This Row],[PERS_ORIG]]) / 2, "")</f>
        <v>#VALUE!</v>
      </c>
      <c r="U225" t="e">
        <f>0.5*(Table2131[[#This Row],[WIDTH_OVERLAP]]/Table2131[[#This Row],[WIDTH_ORIG]] +Table2131[[#This Row],[WIDTH_OVERLAP]]/Table2131[[#This Row],[WIDTH_NEW]])</f>
        <v>#VALUE!</v>
      </c>
      <c r="V225" t="e">
        <f>0.5*(Table2131[[#This Row],[WIDTH_OVERLAP]]/Table2131[[#This Row],[WIDTH_ORIG]] +Table2131[[#This Row],[WIDTH_OVERLAP]]/Table2131[[#This Row],[WIDTH_NEW]])</f>
        <v>#VALUE!</v>
      </c>
    </row>
    <row r="226" spans="1:22" x14ac:dyDescent="0.2">
      <c r="A226" s="2" t="s">
        <v>157</v>
      </c>
      <c r="B226" t="s">
        <v>50</v>
      </c>
      <c r="C226" s="3" t="s">
        <v>135</v>
      </c>
      <c r="D226" t="s">
        <v>140</v>
      </c>
      <c r="E226">
        <v>-0.33062751615991787</v>
      </c>
      <c r="F226" t="s">
        <v>47</v>
      </c>
      <c r="G226" t="s">
        <v>47</v>
      </c>
      <c r="H226" t="s">
        <v>47</v>
      </c>
      <c r="I226" t="s">
        <v>47</v>
      </c>
      <c r="J226" s="4">
        <v>-0.24284115834783762</v>
      </c>
      <c r="K226">
        <f>Table2131[[#This Row],[VALUE_ORIGINAL]]-Table2131[[#This Row],[ESTIMATE_VALUE]]</f>
        <v>8.7786357812080246E-2</v>
      </c>
      <c r="L226" t="s">
        <v>47</v>
      </c>
      <c r="M226" t="s">
        <v>47</v>
      </c>
      <c r="N226">
        <f>Table2131[[#This Row],[DIFFENCE_ORIGINAL]]^2</f>
        <v>7.7064446179105827E-3</v>
      </c>
      <c r="O22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6" t="str">
        <f>IF(OR(G226="NA", H226="NA"), "NA", IF(OR(B226="boot", B226="parametric", B226="independent", B226="cart"), Table2131[[#This Row],[conf.high]]-Table2131[[#This Row],[conf.low]], ""))</f>
        <v>NA</v>
      </c>
      <c r="Q226" t="str">
        <f>IF(OR(G226="NA", H226="NA"), "NA", IF(OR(B226="boot", B226="parametric", B226="independent", B226="cart"), Table2131[[#This Row],[conf.high.orig]]-Table2131[[#This Row],[conf.low.orig]], ""))</f>
        <v>NA</v>
      </c>
      <c r="R226" t="e">
        <f>IF(OR(B226="boot", B226="independent", B226="parametric", B226="cart"), Table2131[[#This Row],[WIDTH_OVERLAP]]/Table2131[[#This Row],[WIDTH_NEW]], "NA")</f>
        <v>#VALUE!</v>
      </c>
      <c r="S226" t="e">
        <f>IF(OR(B226="boot", B226="independent", B226="parametric", B226="cart"), Table2131[[#This Row],[WIDTH_OVERLAP]]/Table2131[[#This Row],[WIDTH_ORIG]], "")</f>
        <v>#VALUE!</v>
      </c>
      <c r="T226" t="e">
        <f>IF(OR(B226="boot", B226="independent", B226="parametric", B226="cart"), (Table2131[[#This Row],[PERS_NEW]]+Table2131[[#This Row],[PERS_ORIG]]) / 2, "")</f>
        <v>#VALUE!</v>
      </c>
      <c r="U226" t="e">
        <f>0.5*(Table2131[[#This Row],[WIDTH_OVERLAP]]/Table2131[[#This Row],[WIDTH_ORIG]] +Table2131[[#This Row],[WIDTH_OVERLAP]]/Table2131[[#This Row],[WIDTH_NEW]])</f>
        <v>#VALUE!</v>
      </c>
      <c r="V226" t="e">
        <f>0.5*(Table2131[[#This Row],[WIDTH_OVERLAP]]/Table2131[[#This Row],[WIDTH_ORIG]] +Table2131[[#This Row],[WIDTH_OVERLAP]]/Table2131[[#This Row],[WIDTH_NEW]])</f>
        <v>#VALUE!</v>
      </c>
    </row>
    <row r="227" spans="1:22" x14ac:dyDescent="0.2">
      <c r="A227" s="2" t="s">
        <v>157</v>
      </c>
      <c r="B227" t="s">
        <v>50</v>
      </c>
      <c r="C227" s="3" t="s">
        <v>135</v>
      </c>
      <c r="D227" t="s">
        <v>141</v>
      </c>
      <c r="E227">
        <v>-0.72149916409701997</v>
      </c>
      <c r="F227" t="s">
        <v>47</v>
      </c>
      <c r="G227" t="s">
        <v>47</v>
      </c>
      <c r="H227" t="s">
        <v>47</v>
      </c>
      <c r="I227" t="s">
        <v>47</v>
      </c>
      <c r="J227" s="4">
        <v>-0.70377867037408237</v>
      </c>
      <c r="K227">
        <f>Table2131[[#This Row],[VALUE_ORIGINAL]]-Table2131[[#This Row],[ESTIMATE_VALUE]]</f>
        <v>1.7720493722937602E-2</v>
      </c>
      <c r="L227" t="s">
        <v>47</v>
      </c>
      <c r="M227" t="s">
        <v>47</v>
      </c>
      <c r="N227">
        <f>Table2131[[#This Row],[DIFFENCE_ORIGINAL]]^2</f>
        <v>3.14015897784671E-4</v>
      </c>
      <c r="O22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7" t="str">
        <f>IF(OR(G227="NA", H227="NA"), "NA", IF(OR(B227="boot", B227="parametric", B227="independent", B227="cart"), Table2131[[#This Row],[conf.high]]-Table2131[[#This Row],[conf.low]], ""))</f>
        <v>NA</v>
      </c>
      <c r="Q227" t="str">
        <f>IF(OR(G227="NA", H227="NA"), "NA", IF(OR(B227="boot", B227="parametric", B227="independent", B227="cart"), Table2131[[#This Row],[conf.high.orig]]-Table2131[[#This Row],[conf.low.orig]], ""))</f>
        <v>NA</v>
      </c>
      <c r="R227" t="e">
        <f>IF(OR(B227="boot", B227="independent", B227="parametric", B227="cart"), Table2131[[#This Row],[WIDTH_OVERLAP]]/Table2131[[#This Row],[WIDTH_NEW]], "NA")</f>
        <v>#VALUE!</v>
      </c>
      <c r="S227" t="e">
        <f>IF(OR(B227="boot", B227="independent", B227="parametric", B227="cart"), Table2131[[#This Row],[WIDTH_OVERLAP]]/Table2131[[#This Row],[WIDTH_ORIG]], "")</f>
        <v>#VALUE!</v>
      </c>
      <c r="T227" t="e">
        <f>IF(OR(B227="boot", B227="independent", B227="parametric", B227="cart"), (Table2131[[#This Row],[PERS_NEW]]+Table2131[[#This Row],[PERS_ORIG]]) / 2, "")</f>
        <v>#VALUE!</v>
      </c>
      <c r="U227" t="e">
        <f>0.5*(Table2131[[#This Row],[WIDTH_OVERLAP]]/Table2131[[#This Row],[WIDTH_ORIG]] +Table2131[[#This Row],[WIDTH_OVERLAP]]/Table2131[[#This Row],[WIDTH_NEW]])</f>
        <v>#VALUE!</v>
      </c>
      <c r="V227" t="e">
        <f>0.5*(Table2131[[#This Row],[WIDTH_OVERLAP]]/Table2131[[#This Row],[WIDTH_ORIG]] +Table2131[[#This Row],[WIDTH_OVERLAP]]/Table2131[[#This Row],[WIDTH_NEW]])</f>
        <v>#VALUE!</v>
      </c>
    </row>
    <row r="228" spans="1:22" x14ac:dyDescent="0.2">
      <c r="A228" s="2" t="s">
        <v>157</v>
      </c>
      <c r="B228" t="s">
        <v>50</v>
      </c>
      <c r="C228" s="3" t="s">
        <v>135</v>
      </c>
      <c r="D228" t="s">
        <v>142</v>
      </c>
      <c r="E228">
        <v>0.2601614030487629</v>
      </c>
      <c r="F228" t="s">
        <v>47</v>
      </c>
      <c r="G228" t="s">
        <v>47</v>
      </c>
      <c r="H228" t="s">
        <v>47</v>
      </c>
      <c r="I228" t="s">
        <v>47</v>
      </c>
      <c r="J228" s="4">
        <v>0.2319853453200553</v>
      </c>
      <c r="K228">
        <f>Table2131[[#This Row],[VALUE_ORIGINAL]]-Table2131[[#This Row],[ESTIMATE_VALUE]]</f>
        <v>-2.8176057728707599E-2</v>
      </c>
      <c r="L228" t="s">
        <v>47</v>
      </c>
      <c r="M228" t="s">
        <v>47</v>
      </c>
      <c r="N228">
        <f>Table2131[[#This Row],[DIFFENCE_ORIGINAL]]^2</f>
        <v>7.9389022913146316E-4</v>
      </c>
      <c r="O22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8" t="str">
        <f>IF(OR(G228="NA", H228="NA"), "NA", IF(OR(B228="boot", B228="parametric", B228="independent", B228="cart"), Table2131[[#This Row],[conf.high]]-Table2131[[#This Row],[conf.low]], ""))</f>
        <v>NA</v>
      </c>
      <c r="Q228" t="str">
        <f>IF(OR(G228="NA", H228="NA"), "NA", IF(OR(B228="boot", B228="parametric", B228="independent", B228="cart"), Table2131[[#This Row],[conf.high.orig]]-Table2131[[#This Row],[conf.low.orig]], ""))</f>
        <v>NA</v>
      </c>
      <c r="R228" t="e">
        <f>IF(OR(B228="boot", B228="independent", B228="parametric", B228="cart"), Table2131[[#This Row],[WIDTH_OVERLAP]]/Table2131[[#This Row],[WIDTH_NEW]], "NA")</f>
        <v>#VALUE!</v>
      </c>
      <c r="S228" t="e">
        <f>IF(OR(B228="boot", B228="independent", B228="parametric", B228="cart"), Table2131[[#This Row],[WIDTH_OVERLAP]]/Table2131[[#This Row],[WIDTH_ORIG]], "")</f>
        <v>#VALUE!</v>
      </c>
      <c r="T228" t="e">
        <f>IF(OR(B228="boot", B228="independent", B228="parametric", B228="cart"), (Table2131[[#This Row],[PERS_NEW]]+Table2131[[#This Row],[PERS_ORIG]]) / 2, "")</f>
        <v>#VALUE!</v>
      </c>
      <c r="U228" t="e">
        <f>0.5*(Table2131[[#This Row],[WIDTH_OVERLAP]]/Table2131[[#This Row],[WIDTH_ORIG]] +Table2131[[#This Row],[WIDTH_OVERLAP]]/Table2131[[#This Row],[WIDTH_NEW]])</f>
        <v>#VALUE!</v>
      </c>
      <c r="V228" t="e">
        <f>0.5*(Table2131[[#This Row],[WIDTH_OVERLAP]]/Table2131[[#This Row],[WIDTH_ORIG]] +Table2131[[#This Row],[WIDTH_OVERLAP]]/Table2131[[#This Row],[WIDTH_NEW]])</f>
        <v>#VALUE!</v>
      </c>
    </row>
    <row r="229" spans="1:22" x14ac:dyDescent="0.2">
      <c r="A229" s="2" t="s">
        <v>157</v>
      </c>
      <c r="B229" t="s">
        <v>50</v>
      </c>
      <c r="C229" s="3" t="s">
        <v>135</v>
      </c>
      <c r="D229" t="s">
        <v>143</v>
      </c>
      <c r="E229">
        <v>0.32760131778535972</v>
      </c>
      <c r="F229" t="s">
        <v>47</v>
      </c>
      <c r="G229" t="s">
        <v>47</v>
      </c>
      <c r="H229" t="s">
        <v>47</v>
      </c>
      <c r="I229" t="s">
        <v>47</v>
      </c>
      <c r="J229" s="4">
        <v>0.295957502290282</v>
      </c>
      <c r="K229">
        <f>Table2131[[#This Row],[VALUE_ORIGINAL]]-Table2131[[#This Row],[ESTIMATE_VALUE]]</f>
        <v>-3.1643815495077721E-2</v>
      </c>
      <c r="L229" t="s">
        <v>47</v>
      </c>
      <c r="M229" t="s">
        <v>47</v>
      </c>
      <c r="N229">
        <f>Table2131[[#This Row],[DIFFENCE_ORIGINAL]]^2</f>
        <v>1.0013310590865209E-3</v>
      </c>
      <c r="O22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9" t="str">
        <f>IF(OR(G229="NA", H229="NA"), "NA", IF(OR(B229="boot", B229="parametric", B229="independent", B229="cart"), Table2131[[#This Row],[conf.high]]-Table2131[[#This Row],[conf.low]], ""))</f>
        <v>NA</v>
      </c>
      <c r="Q229" t="str">
        <f>IF(OR(G229="NA", H229="NA"), "NA", IF(OR(B229="boot", B229="parametric", B229="independent", B229="cart"), Table2131[[#This Row],[conf.high.orig]]-Table2131[[#This Row],[conf.low.orig]], ""))</f>
        <v>NA</v>
      </c>
      <c r="R229" t="e">
        <f>IF(OR(B229="boot", B229="independent", B229="parametric", B229="cart"), Table2131[[#This Row],[WIDTH_OVERLAP]]/Table2131[[#This Row],[WIDTH_NEW]], "NA")</f>
        <v>#VALUE!</v>
      </c>
      <c r="S229" t="e">
        <f>IF(OR(B229="boot", B229="independent", B229="parametric", B229="cart"), Table2131[[#This Row],[WIDTH_OVERLAP]]/Table2131[[#This Row],[WIDTH_ORIG]], "")</f>
        <v>#VALUE!</v>
      </c>
      <c r="T229" t="e">
        <f>IF(OR(B229="boot", B229="independent", B229="parametric", B229="cart"), (Table2131[[#This Row],[PERS_NEW]]+Table2131[[#This Row],[PERS_ORIG]]) / 2, "")</f>
        <v>#VALUE!</v>
      </c>
      <c r="U229" t="e">
        <f>0.5*(Table2131[[#This Row],[WIDTH_OVERLAP]]/Table2131[[#This Row],[WIDTH_ORIG]] +Table2131[[#This Row],[WIDTH_OVERLAP]]/Table2131[[#This Row],[WIDTH_NEW]])</f>
        <v>#VALUE!</v>
      </c>
      <c r="V229" t="e">
        <f>0.5*(Table2131[[#This Row],[WIDTH_OVERLAP]]/Table2131[[#This Row],[WIDTH_ORIG]] +Table2131[[#This Row],[WIDTH_OVERLAP]]/Table2131[[#This Row],[WIDTH_NEW]])</f>
        <v>#VALUE!</v>
      </c>
    </row>
    <row r="230" spans="1:22" x14ac:dyDescent="0.2">
      <c r="A230" s="2" t="s">
        <v>157</v>
      </c>
      <c r="B230" t="s">
        <v>50</v>
      </c>
      <c r="C230" s="3" t="s">
        <v>135</v>
      </c>
      <c r="D230" t="s">
        <v>144</v>
      </c>
      <c r="E230">
        <v>13.755765599544196</v>
      </c>
      <c r="F230" t="s">
        <v>47</v>
      </c>
      <c r="G230" t="s">
        <v>47</v>
      </c>
      <c r="H230" t="s">
        <v>47</v>
      </c>
      <c r="I230" t="s">
        <v>47</v>
      </c>
      <c r="J230" s="4">
        <v>13.081946325000867</v>
      </c>
      <c r="K230">
        <f>Table2131[[#This Row],[VALUE_ORIGINAL]]-Table2131[[#This Row],[ESTIMATE_VALUE]]</f>
        <v>-0.67381927454332846</v>
      </c>
      <c r="L230" t="s">
        <v>47</v>
      </c>
      <c r="M230" t="s">
        <v>47</v>
      </c>
      <c r="N230">
        <f>Table2131[[#This Row],[DIFFENCE_ORIGINAL]]^2</f>
        <v>0.45403241474609746</v>
      </c>
      <c r="O23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0" t="str">
        <f>IF(OR(G230="NA", H230="NA"), "NA", IF(OR(B230="boot", B230="parametric", B230="independent", B230="cart"), Table2131[[#This Row],[conf.high]]-Table2131[[#This Row],[conf.low]], ""))</f>
        <v>NA</v>
      </c>
      <c r="Q230" t="str">
        <f>IF(OR(G230="NA", H230="NA"), "NA", IF(OR(B230="boot", B230="parametric", B230="independent", B230="cart"), Table2131[[#This Row],[conf.high.orig]]-Table2131[[#This Row],[conf.low.orig]], ""))</f>
        <v>NA</v>
      </c>
      <c r="R230" t="e">
        <f>IF(OR(B230="boot", B230="independent", B230="parametric", B230="cart"), Table2131[[#This Row],[WIDTH_OVERLAP]]/Table2131[[#This Row],[WIDTH_NEW]], "NA")</f>
        <v>#VALUE!</v>
      </c>
      <c r="S230" t="e">
        <f>IF(OR(B230="boot", B230="independent", B230="parametric", B230="cart"), Table2131[[#This Row],[WIDTH_OVERLAP]]/Table2131[[#This Row],[WIDTH_ORIG]], "")</f>
        <v>#VALUE!</v>
      </c>
      <c r="T230" t="e">
        <f>IF(OR(B230="boot", B230="independent", B230="parametric", B230="cart"), (Table2131[[#This Row],[PERS_NEW]]+Table2131[[#This Row],[PERS_ORIG]]) / 2, "")</f>
        <v>#VALUE!</v>
      </c>
      <c r="U230" t="e">
        <f>0.5*(Table2131[[#This Row],[WIDTH_OVERLAP]]/Table2131[[#This Row],[WIDTH_ORIG]] +Table2131[[#This Row],[WIDTH_OVERLAP]]/Table2131[[#This Row],[WIDTH_NEW]])</f>
        <v>#VALUE!</v>
      </c>
      <c r="V230" t="e">
        <f>0.5*(Table2131[[#This Row],[WIDTH_OVERLAP]]/Table2131[[#This Row],[WIDTH_ORIG]] +Table2131[[#This Row],[WIDTH_OVERLAP]]/Table2131[[#This Row],[WIDTH_NEW]])</f>
        <v>#VALUE!</v>
      </c>
    </row>
    <row r="231" spans="1:22" x14ac:dyDescent="0.2">
      <c r="A231" s="2" t="s">
        <v>157</v>
      </c>
      <c r="B231" t="s">
        <v>50</v>
      </c>
      <c r="C231" s="3" t="s">
        <v>135</v>
      </c>
      <c r="D231" t="s">
        <v>145</v>
      </c>
      <c r="E231">
        <v>6.6279496015610402</v>
      </c>
      <c r="F231" t="s">
        <v>47</v>
      </c>
      <c r="G231" t="s">
        <v>47</v>
      </c>
      <c r="H231" t="s">
        <v>47</v>
      </c>
      <c r="I231" t="s">
        <v>47</v>
      </c>
      <c r="J231" s="4">
        <v>6.5611823110585501</v>
      </c>
      <c r="K231">
        <f>Table2131[[#This Row],[VALUE_ORIGINAL]]-Table2131[[#This Row],[ESTIMATE_VALUE]]</f>
        <v>-6.6767290502490084E-2</v>
      </c>
      <c r="L231" t="s">
        <v>47</v>
      </c>
      <c r="M231" t="s">
        <v>47</v>
      </c>
      <c r="N231">
        <f>Table2131[[#This Row],[DIFFENCE_ORIGINAL]]^2</f>
        <v>4.4578710810439029E-3</v>
      </c>
      <c r="O23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1" t="str">
        <f>IF(OR(G231="NA", H231="NA"), "NA", IF(OR(B231="boot", B231="parametric", B231="independent", B231="cart"), Table2131[[#This Row],[conf.high]]-Table2131[[#This Row],[conf.low]], ""))</f>
        <v>NA</v>
      </c>
      <c r="Q231" t="str">
        <f>IF(OR(G231="NA", H231="NA"), "NA", IF(OR(B231="boot", B231="parametric", B231="independent", B231="cart"), Table2131[[#This Row],[conf.high.orig]]-Table2131[[#This Row],[conf.low.orig]], ""))</f>
        <v>NA</v>
      </c>
      <c r="R231" t="e">
        <f>IF(OR(B231="boot", B231="independent", B231="parametric", B231="cart"), Table2131[[#This Row],[WIDTH_OVERLAP]]/Table2131[[#This Row],[WIDTH_NEW]], "NA")</f>
        <v>#VALUE!</v>
      </c>
      <c r="S231" t="e">
        <f>IF(OR(B231="boot", B231="independent", B231="parametric", B231="cart"), Table2131[[#This Row],[WIDTH_OVERLAP]]/Table2131[[#This Row],[WIDTH_ORIG]], "")</f>
        <v>#VALUE!</v>
      </c>
      <c r="T231" t="e">
        <f>IF(OR(B231="boot", B231="independent", B231="parametric", B231="cart"), (Table2131[[#This Row],[PERS_NEW]]+Table2131[[#This Row],[PERS_ORIG]]) / 2, "")</f>
        <v>#VALUE!</v>
      </c>
      <c r="U231" t="e">
        <f>0.5*(Table2131[[#This Row],[WIDTH_OVERLAP]]/Table2131[[#This Row],[WIDTH_ORIG]] +Table2131[[#This Row],[WIDTH_OVERLAP]]/Table2131[[#This Row],[WIDTH_NEW]])</f>
        <v>#VALUE!</v>
      </c>
      <c r="V231" t="e">
        <f>0.5*(Table2131[[#This Row],[WIDTH_OVERLAP]]/Table2131[[#This Row],[WIDTH_ORIG]] +Table2131[[#This Row],[WIDTH_OVERLAP]]/Table2131[[#This Row],[WIDTH_NEW]])</f>
        <v>#VALUE!</v>
      </c>
    </row>
    <row r="232" spans="1:22" x14ac:dyDescent="0.2">
      <c r="A232" s="2" t="s">
        <v>157</v>
      </c>
      <c r="B232" t="s">
        <v>50</v>
      </c>
      <c r="C232" s="3" t="s">
        <v>146</v>
      </c>
      <c r="D232" t="s">
        <v>139</v>
      </c>
      <c r="E232">
        <v>11.505676562417943</v>
      </c>
      <c r="F232" t="s">
        <v>47</v>
      </c>
      <c r="G232" t="s">
        <v>47</v>
      </c>
      <c r="H232" t="s">
        <v>47</v>
      </c>
      <c r="I232" t="s">
        <v>47</v>
      </c>
      <c r="J232" s="4">
        <v>11.064968719858522</v>
      </c>
      <c r="K232">
        <f>Table2131[[#This Row],[VALUE_ORIGINAL]]-Table2131[[#This Row],[ESTIMATE_VALUE]]</f>
        <v>-0.44070784255942108</v>
      </c>
      <c r="L232" t="s">
        <v>47</v>
      </c>
      <c r="M232" t="s">
        <v>47</v>
      </c>
      <c r="N232">
        <f>Table2131[[#This Row],[DIFFENCE_ORIGINAL]]^2</f>
        <v>0.19422340249337947</v>
      </c>
      <c r="O23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2" t="str">
        <f>IF(OR(G232="NA", H232="NA"), "NA", IF(OR(B232="boot", B232="parametric", B232="independent", B232="cart"), Table2131[[#This Row],[conf.high]]-Table2131[[#This Row],[conf.low]], ""))</f>
        <v>NA</v>
      </c>
      <c r="Q232" t="str">
        <f>IF(OR(G232="NA", H232="NA"), "NA", IF(OR(B232="boot", B232="parametric", B232="independent", B232="cart"), Table2131[[#This Row],[conf.high.orig]]-Table2131[[#This Row],[conf.low.orig]], ""))</f>
        <v>NA</v>
      </c>
      <c r="R232" t="e">
        <f>IF(OR(B232="boot", B232="independent", B232="parametric", B232="cart"), Table2131[[#This Row],[WIDTH_OVERLAP]]/Table2131[[#This Row],[WIDTH_NEW]], "NA")</f>
        <v>#VALUE!</v>
      </c>
      <c r="S232" t="e">
        <f>IF(OR(B232="boot", B232="independent", B232="parametric", B232="cart"), Table2131[[#This Row],[WIDTH_OVERLAP]]/Table2131[[#This Row],[WIDTH_ORIG]], "")</f>
        <v>#VALUE!</v>
      </c>
      <c r="T232" t="e">
        <f>IF(OR(B232="boot", B232="independent", B232="parametric", B232="cart"), (Table2131[[#This Row],[PERS_NEW]]+Table2131[[#This Row],[PERS_ORIG]]) / 2, "")</f>
        <v>#VALUE!</v>
      </c>
      <c r="U232" t="e">
        <f>0.5*(Table2131[[#This Row],[WIDTH_OVERLAP]]/Table2131[[#This Row],[WIDTH_ORIG]] +Table2131[[#This Row],[WIDTH_OVERLAP]]/Table2131[[#This Row],[WIDTH_NEW]])</f>
        <v>#VALUE!</v>
      </c>
      <c r="V232" t="e">
        <f>0.5*(Table2131[[#This Row],[WIDTH_OVERLAP]]/Table2131[[#This Row],[WIDTH_ORIG]] +Table2131[[#This Row],[WIDTH_OVERLAP]]/Table2131[[#This Row],[WIDTH_NEW]])</f>
        <v>#VALUE!</v>
      </c>
    </row>
    <row r="233" spans="1:22" x14ac:dyDescent="0.2">
      <c r="A233" s="2" t="s">
        <v>157</v>
      </c>
      <c r="B233" t="s">
        <v>50</v>
      </c>
      <c r="C233" s="3" t="s">
        <v>146</v>
      </c>
      <c r="D233" t="s">
        <v>141</v>
      </c>
      <c r="E233">
        <v>-0.56188337244720499</v>
      </c>
      <c r="F233" t="s">
        <v>47</v>
      </c>
      <c r="G233" t="s">
        <v>47</v>
      </c>
      <c r="H233" t="s">
        <v>47</v>
      </c>
      <c r="I233" t="s">
        <v>47</v>
      </c>
      <c r="J233" s="4">
        <v>-0.57537740622005218</v>
      </c>
      <c r="K233">
        <f>Table2131[[#This Row],[VALUE_ORIGINAL]]-Table2131[[#This Row],[ESTIMATE_VALUE]]</f>
        <v>-1.3494033772847192E-2</v>
      </c>
      <c r="L233" t="s">
        <v>47</v>
      </c>
      <c r="M233" t="s">
        <v>47</v>
      </c>
      <c r="N233">
        <f>Table2131[[#This Row],[DIFFENCE_ORIGINAL]]^2</f>
        <v>1.820889474627406E-4</v>
      </c>
      <c r="O23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3" t="str">
        <f>IF(OR(G233="NA", H233="NA"), "NA", IF(OR(B233="boot", B233="parametric", B233="independent", B233="cart"), Table2131[[#This Row],[conf.high]]-Table2131[[#This Row],[conf.low]], ""))</f>
        <v>NA</v>
      </c>
      <c r="Q233" t="str">
        <f>IF(OR(G233="NA", H233="NA"), "NA", IF(OR(B233="boot", B233="parametric", B233="independent", B233="cart"), Table2131[[#This Row],[conf.high.orig]]-Table2131[[#This Row],[conf.low.orig]], ""))</f>
        <v>NA</v>
      </c>
      <c r="R233" t="e">
        <f>IF(OR(B233="boot", B233="independent", B233="parametric", B233="cart"), Table2131[[#This Row],[WIDTH_OVERLAP]]/Table2131[[#This Row],[WIDTH_NEW]], "NA")</f>
        <v>#VALUE!</v>
      </c>
      <c r="S233" t="e">
        <f>IF(OR(B233="boot", B233="independent", B233="parametric", B233="cart"), Table2131[[#This Row],[WIDTH_OVERLAP]]/Table2131[[#This Row],[WIDTH_ORIG]], "")</f>
        <v>#VALUE!</v>
      </c>
      <c r="T233" t="e">
        <f>IF(OR(B233="boot", B233="independent", B233="parametric", B233="cart"), (Table2131[[#This Row],[PERS_NEW]]+Table2131[[#This Row],[PERS_ORIG]]) / 2, "")</f>
        <v>#VALUE!</v>
      </c>
      <c r="U233" t="e">
        <f>0.5*(Table2131[[#This Row],[WIDTH_OVERLAP]]/Table2131[[#This Row],[WIDTH_ORIG]] +Table2131[[#This Row],[WIDTH_OVERLAP]]/Table2131[[#This Row],[WIDTH_NEW]])</f>
        <v>#VALUE!</v>
      </c>
      <c r="V233" t="e">
        <f>0.5*(Table2131[[#This Row],[WIDTH_OVERLAP]]/Table2131[[#This Row],[WIDTH_ORIG]] +Table2131[[#This Row],[WIDTH_OVERLAP]]/Table2131[[#This Row],[WIDTH_NEW]])</f>
        <v>#VALUE!</v>
      </c>
    </row>
    <row r="234" spans="1:22" x14ac:dyDescent="0.2">
      <c r="A234" s="2" t="s">
        <v>157</v>
      </c>
      <c r="B234" t="s">
        <v>50</v>
      </c>
      <c r="C234" s="3" t="s">
        <v>146</v>
      </c>
      <c r="D234" t="s">
        <v>149</v>
      </c>
      <c r="E234">
        <v>0.13546797825415269</v>
      </c>
      <c r="F234" t="s">
        <v>47</v>
      </c>
      <c r="G234" t="s">
        <v>47</v>
      </c>
      <c r="H234" t="s">
        <v>47</v>
      </c>
      <c r="I234" t="s">
        <v>47</v>
      </c>
      <c r="J234" s="4">
        <v>0.19483870136298537</v>
      </c>
      <c r="K234">
        <f>Table2131[[#This Row],[VALUE_ORIGINAL]]-Table2131[[#This Row],[ESTIMATE_VALUE]]</f>
        <v>5.9370723108832679E-2</v>
      </c>
      <c r="L234" t="s">
        <v>47</v>
      </c>
      <c r="M234" t="s">
        <v>47</v>
      </c>
      <c r="N234">
        <f>Table2131[[#This Row],[DIFFENCE_ORIGINAL]]^2</f>
        <v>3.5248827624656787E-3</v>
      </c>
      <c r="O23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4" t="str">
        <f>IF(OR(G234="NA", H234="NA"), "NA", IF(OR(B234="boot", B234="parametric", B234="independent", B234="cart"), Table2131[[#This Row],[conf.high]]-Table2131[[#This Row],[conf.low]], ""))</f>
        <v>NA</v>
      </c>
      <c r="Q234" t="str">
        <f>IF(OR(G234="NA", H234="NA"), "NA", IF(OR(B234="boot", B234="parametric", B234="independent", B234="cart"), Table2131[[#This Row],[conf.high.orig]]-Table2131[[#This Row],[conf.low.orig]], ""))</f>
        <v>NA</v>
      </c>
      <c r="R234" t="e">
        <f>IF(OR(B234="boot", B234="independent", B234="parametric", B234="cart"), Table2131[[#This Row],[WIDTH_OVERLAP]]/Table2131[[#This Row],[WIDTH_NEW]], "NA")</f>
        <v>#VALUE!</v>
      </c>
      <c r="S234" t="e">
        <f>IF(OR(B234="boot", B234="independent", B234="parametric", B234="cart"), Table2131[[#This Row],[WIDTH_OVERLAP]]/Table2131[[#This Row],[WIDTH_ORIG]], "")</f>
        <v>#VALUE!</v>
      </c>
      <c r="T234" t="e">
        <f>IF(OR(B234="boot", B234="independent", B234="parametric", B234="cart"), (Table2131[[#This Row],[PERS_NEW]]+Table2131[[#This Row],[PERS_ORIG]]) / 2, "")</f>
        <v>#VALUE!</v>
      </c>
      <c r="U234" t="e">
        <f>0.5*(Table2131[[#This Row],[WIDTH_OVERLAP]]/Table2131[[#This Row],[WIDTH_ORIG]] +Table2131[[#This Row],[WIDTH_OVERLAP]]/Table2131[[#This Row],[WIDTH_NEW]])</f>
        <v>#VALUE!</v>
      </c>
      <c r="V234" t="e">
        <f>0.5*(Table2131[[#This Row],[WIDTH_OVERLAP]]/Table2131[[#This Row],[WIDTH_ORIG]] +Table2131[[#This Row],[WIDTH_OVERLAP]]/Table2131[[#This Row],[WIDTH_NEW]])</f>
        <v>#VALUE!</v>
      </c>
    </row>
    <row r="235" spans="1:22" x14ac:dyDescent="0.2">
      <c r="A235" s="2" t="s">
        <v>157</v>
      </c>
      <c r="B235" t="s">
        <v>50</v>
      </c>
      <c r="C235" s="3" t="s">
        <v>146</v>
      </c>
      <c r="D235" t="s">
        <v>150</v>
      </c>
      <c r="E235">
        <v>-0.30263610785429912</v>
      </c>
      <c r="F235" t="s">
        <v>47</v>
      </c>
      <c r="G235" t="s">
        <v>47</v>
      </c>
      <c r="H235" t="s">
        <v>47</v>
      </c>
      <c r="I235" t="s">
        <v>47</v>
      </c>
      <c r="J235" s="4">
        <v>-0.18356475677620857</v>
      </c>
      <c r="K235">
        <f>Table2131[[#This Row],[VALUE_ORIGINAL]]-Table2131[[#This Row],[ESTIMATE_VALUE]]</f>
        <v>0.11907135107809055</v>
      </c>
      <c r="L235" t="s">
        <v>47</v>
      </c>
      <c r="M235" t="s">
        <v>47</v>
      </c>
      <c r="N235">
        <f>Table2131[[#This Row],[DIFFENCE_ORIGINAL]]^2</f>
        <v>1.4177986647561897E-2</v>
      </c>
      <c r="O23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5" t="str">
        <f>IF(OR(G235="NA", H235="NA"), "NA", IF(OR(B235="boot", B235="parametric", B235="independent", B235="cart"), Table2131[[#This Row],[conf.high]]-Table2131[[#This Row],[conf.low]], ""))</f>
        <v>NA</v>
      </c>
      <c r="Q235" t="str">
        <f>IF(OR(G235="NA", H235="NA"), "NA", IF(OR(B235="boot", B235="parametric", B235="independent", B235="cart"), Table2131[[#This Row],[conf.high.orig]]-Table2131[[#This Row],[conf.low.orig]], ""))</f>
        <v>NA</v>
      </c>
      <c r="R235" t="e">
        <f>IF(OR(B235="boot", B235="independent", B235="parametric", B235="cart"), Table2131[[#This Row],[WIDTH_OVERLAP]]/Table2131[[#This Row],[WIDTH_NEW]], "NA")</f>
        <v>#VALUE!</v>
      </c>
      <c r="S235" t="e">
        <f>IF(OR(B235="boot", B235="independent", B235="parametric", B235="cart"), Table2131[[#This Row],[WIDTH_OVERLAP]]/Table2131[[#This Row],[WIDTH_ORIG]], "")</f>
        <v>#VALUE!</v>
      </c>
      <c r="T235" t="e">
        <f>IF(OR(B235="boot", B235="independent", B235="parametric", B235="cart"), (Table2131[[#This Row],[PERS_NEW]]+Table2131[[#This Row],[PERS_ORIG]]) / 2, "")</f>
        <v>#VALUE!</v>
      </c>
      <c r="U235" t="e">
        <f>0.5*(Table2131[[#This Row],[WIDTH_OVERLAP]]/Table2131[[#This Row],[WIDTH_ORIG]] +Table2131[[#This Row],[WIDTH_OVERLAP]]/Table2131[[#This Row],[WIDTH_NEW]])</f>
        <v>#VALUE!</v>
      </c>
      <c r="V235" t="e">
        <f>0.5*(Table2131[[#This Row],[WIDTH_OVERLAP]]/Table2131[[#This Row],[WIDTH_ORIG]] +Table2131[[#This Row],[WIDTH_OVERLAP]]/Table2131[[#This Row],[WIDTH_NEW]])</f>
        <v>#VALUE!</v>
      </c>
    </row>
    <row r="236" spans="1:22" x14ac:dyDescent="0.2">
      <c r="A236" s="2" t="s">
        <v>157</v>
      </c>
      <c r="B236" t="s">
        <v>50</v>
      </c>
      <c r="C236" s="3" t="s">
        <v>146</v>
      </c>
      <c r="D236" t="s">
        <v>144</v>
      </c>
      <c r="E236">
        <v>13.752030104036168</v>
      </c>
      <c r="F236" t="s">
        <v>47</v>
      </c>
      <c r="G236" t="s">
        <v>47</v>
      </c>
      <c r="H236" t="s">
        <v>47</v>
      </c>
      <c r="I236" t="s">
        <v>47</v>
      </c>
      <c r="J236" s="4">
        <v>13.110967804410883</v>
      </c>
      <c r="K236">
        <f>Table2131[[#This Row],[VALUE_ORIGINAL]]-Table2131[[#This Row],[ESTIMATE_VALUE]]</f>
        <v>-0.64106229962528438</v>
      </c>
      <c r="L236" t="s">
        <v>47</v>
      </c>
      <c r="M236" t="s">
        <v>47</v>
      </c>
      <c r="N236">
        <f>Table2131[[#This Row],[DIFFENCE_ORIGINAL]]^2</f>
        <v>0.4109608720008579</v>
      </c>
      <c r="O23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6" t="str">
        <f>IF(OR(G236="NA", H236="NA"), "NA", IF(OR(B236="boot", B236="parametric", B236="independent", B236="cart"), Table2131[[#This Row],[conf.high]]-Table2131[[#This Row],[conf.low]], ""))</f>
        <v>NA</v>
      </c>
      <c r="Q236" t="str">
        <f>IF(OR(G236="NA", H236="NA"), "NA", IF(OR(B236="boot", B236="parametric", B236="independent", B236="cart"), Table2131[[#This Row],[conf.high.orig]]-Table2131[[#This Row],[conf.low.orig]], ""))</f>
        <v>NA</v>
      </c>
      <c r="R236" t="e">
        <f>IF(OR(B236="boot", B236="independent", B236="parametric", B236="cart"), Table2131[[#This Row],[WIDTH_OVERLAP]]/Table2131[[#This Row],[WIDTH_NEW]], "NA")</f>
        <v>#VALUE!</v>
      </c>
      <c r="S236" t="e">
        <f>IF(OR(B236="boot", B236="independent", B236="parametric", B236="cart"), Table2131[[#This Row],[WIDTH_OVERLAP]]/Table2131[[#This Row],[WIDTH_ORIG]], "")</f>
        <v>#VALUE!</v>
      </c>
      <c r="T236" t="e">
        <f>IF(OR(B236="boot", B236="independent", B236="parametric", B236="cart"), (Table2131[[#This Row],[PERS_NEW]]+Table2131[[#This Row],[PERS_ORIG]]) / 2, "")</f>
        <v>#VALUE!</v>
      </c>
      <c r="U236" t="e">
        <f>0.5*(Table2131[[#This Row],[WIDTH_OVERLAP]]/Table2131[[#This Row],[WIDTH_ORIG]] +Table2131[[#This Row],[WIDTH_OVERLAP]]/Table2131[[#This Row],[WIDTH_NEW]])</f>
        <v>#VALUE!</v>
      </c>
      <c r="V236" t="e">
        <f>0.5*(Table2131[[#This Row],[WIDTH_OVERLAP]]/Table2131[[#This Row],[WIDTH_ORIG]] +Table2131[[#This Row],[WIDTH_OVERLAP]]/Table2131[[#This Row],[WIDTH_NEW]])</f>
        <v>#VALUE!</v>
      </c>
    </row>
    <row r="237" spans="1:22" x14ac:dyDescent="0.2">
      <c r="A237" s="2" t="s">
        <v>157</v>
      </c>
      <c r="B237" t="s">
        <v>50</v>
      </c>
      <c r="C237" s="3" t="s">
        <v>146</v>
      </c>
      <c r="D237" t="s">
        <v>151</v>
      </c>
      <c r="E237">
        <v>0.37534278920661573</v>
      </c>
      <c r="F237" t="s">
        <v>47</v>
      </c>
      <c r="G237" t="s">
        <v>47</v>
      </c>
      <c r="H237" t="s">
        <v>47</v>
      </c>
      <c r="I237" t="s">
        <v>47</v>
      </c>
      <c r="J237" s="4">
        <v>0.2940251099326438</v>
      </c>
      <c r="K237">
        <f>Table2131[[#This Row],[VALUE_ORIGINAL]]-Table2131[[#This Row],[ESTIMATE_VALUE]]</f>
        <v>-8.1317679273971932E-2</v>
      </c>
      <c r="L237" t="s">
        <v>47</v>
      </c>
      <c r="M237" t="s">
        <v>47</v>
      </c>
      <c r="N237">
        <f>Table2131[[#This Row],[DIFFENCE_ORIGINAL]]^2</f>
        <v>6.6125649625045644E-3</v>
      </c>
      <c r="O23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7" t="str">
        <f>IF(OR(G237="NA", H237="NA"), "NA", IF(OR(B237="boot", B237="parametric", B237="independent", B237="cart"), Table2131[[#This Row],[conf.high]]-Table2131[[#This Row],[conf.low]], ""))</f>
        <v>NA</v>
      </c>
      <c r="Q237" t="str">
        <f>IF(OR(G237="NA", H237="NA"), "NA", IF(OR(B237="boot", B237="parametric", B237="independent", B237="cart"), Table2131[[#This Row],[conf.high.orig]]-Table2131[[#This Row],[conf.low.orig]], ""))</f>
        <v>NA</v>
      </c>
      <c r="R237" t="e">
        <f>IF(OR(B237="boot", B237="independent", B237="parametric", B237="cart"), Table2131[[#This Row],[WIDTH_OVERLAP]]/Table2131[[#This Row],[WIDTH_NEW]], "NA")</f>
        <v>#VALUE!</v>
      </c>
      <c r="S237" t="e">
        <f>IF(OR(B237="boot", B237="independent", B237="parametric", B237="cart"), Table2131[[#This Row],[WIDTH_OVERLAP]]/Table2131[[#This Row],[WIDTH_ORIG]], "")</f>
        <v>#VALUE!</v>
      </c>
      <c r="T237" t="e">
        <f>IF(OR(B237="boot", B237="independent", B237="parametric", B237="cart"), (Table2131[[#This Row],[PERS_NEW]]+Table2131[[#This Row],[PERS_ORIG]]) / 2, "")</f>
        <v>#VALUE!</v>
      </c>
      <c r="U237" t="e">
        <f>0.5*(Table2131[[#This Row],[WIDTH_OVERLAP]]/Table2131[[#This Row],[WIDTH_ORIG]] +Table2131[[#This Row],[WIDTH_OVERLAP]]/Table2131[[#This Row],[WIDTH_NEW]])</f>
        <v>#VALUE!</v>
      </c>
      <c r="V237" t="e">
        <f>0.5*(Table2131[[#This Row],[WIDTH_OVERLAP]]/Table2131[[#This Row],[WIDTH_ORIG]] +Table2131[[#This Row],[WIDTH_OVERLAP]]/Table2131[[#This Row],[WIDTH_NEW]])</f>
        <v>#VALUE!</v>
      </c>
    </row>
    <row r="238" spans="1:22" x14ac:dyDescent="0.2">
      <c r="A238" s="2" t="s">
        <v>157</v>
      </c>
      <c r="B238" t="s">
        <v>50</v>
      </c>
      <c r="C238" s="3" t="s">
        <v>146</v>
      </c>
      <c r="D238" t="s">
        <v>152</v>
      </c>
      <c r="E238">
        <v>-1.3487579475092173E-2</v>
      </c>
      <c r="F238" t="s">
        <v>47</v>
      </c>
      <c r="G238" t="s">
        <v>47</v>
      </c>
      <c r="H238" t="s">
        <v>47</v>
      </c>
      <c r="I238" t="s">
        <v>47</v>
      </c>
      <c r="J238" s="4">
        <v>4.0882182495466123E-2</v>
      </c>
      <c r="K238">
        <f>Table2131[[#This Row],[VALUE_ORIGINAL]]-Table2131[[#This Row],[ESTIMATE_VALUE]]</f>
        <v>5.4369761970558296E-2</v>
      </c>
      <c r="L238" t="s">
        <v>47</v>
      </c>
      <c r="M238" t="s">
        <v>47</v>
      </c>
      <c r="N238">
        <f>Table2131[[#This Row],[DIFFENCE_ORIGINAL]]^2</f>
        <v>2.9560710167351673E-3</v>
      </c>
      <c r="O23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8" t="str">
        <f>IF(OR(G238="NA", H238="NA"), "NA", IF(OR(B238="boot", B238="parametric", B238="independent", B238="cart"), Table2131[[#This Row],[conf.high]]-Table2131[[#This Row],[conf.low]], ""))</f>
        <v>NA</v>
      </c>
      <c r="Q238" t="str">
        <f>IF(OR(G238="NA", H238="NA"), "NA", IF(OR(B238="boot", B238="parametric", B238="independent", B238="cart"), Table2131[[#This Row],[conf.high.orig]]-Table2131[[#This Row],[conf.low.orig]], ""))</f>
        <v>NA</v>
      </c>
      <c r="R238" t="e">
        <f>IF(OR(B238="boot", B238="independent", B238="parametric", B238="cart"), Table2131[[#This Row],[WIDTH_OVERLAP]]/Table2131[[#This Row],[WIDTH_NEW]], "NA")</f>
        <v>#VALUE!</v>
      </c>
      <c r="S238" t="e">
        <f>IF(OR(B238="boot", B238="independent", B238="parametric", B238="cart"), Table2131[[#This Row],[WIDTH_OVERLAP]]/Table2131[[#This Row],[WIDTH_ORIG]], "")</f>
        <v>#VALUE!</v>
      </c>
      <c r="T238" t="e">
        <f>IF(OR(B238="boot", B238="independent", B238="parametric", B238="cart"), (Table2131[[#This Row],[PERS_NEW]]+Table2131[[#This Row],[PERS_ORIG]]) / 2, "")</f>
        <v>#VALUE!</v>
      </c>
      <c r="U238" t="e">
        <f>0.5*(Table2131[[#This Row],[WIDTH_OVERLAP]]/Table2131[[#This Row],[WIDTH_ORIG]] +Table2131[[#This Row],[WIDTH_OVERLAP]]/Table2131[[#This Row],[WIDTH_NEW]])</f>
        <v>#VALUE!</v>
      </c>
      <c r="V238" t="e">
        <f>0.5*(Table2131[[#This Row],[WIDTH_OVERLAP]]/Table2131[[#This Row],[WIDTH_ORIG]] +Table2131[[#This Row],[WIDTH_OVERLAP]]/Table2131[[#This Row],[WIDTH_NEW]])</f>
        <v>#VALUE!</v>
      </c>
    </row>
    <row r="239" spans="1:22" x14ac:dyDescent="0.2">
      <c r="A239" s="2" t="s">
        <v>157</v>
      </c>
      <c r="B239" t="s">
        <v>50</v>
      </c>
      <c r="C239" s="3" t="s">
        <v>146</v>
      </c>
      <c r="D239" t="s">
        <v>153</v>
      </c>
      <c r="E239">
        <v>3.1780892489567751</v>
      </c>
      <c r="F239" t="s">
        <v>47</v>
      </c>
      <c r="G239" t="s">
        <v>47</v>
      </c>
      <c r="H239" t="s">
        <v>47</v>
      </c>
      <c r="I239" t="s">
        <v>47</v>
      </c>
      <c r="J239" s="4">
        <v>2.6832943027713916</v>
      </c>
      <c r="K239">
        <f>Table2131[[#This Row],[VALUE_ORIGINAL]]-Table2131[[#This Row],[ESTIMATE_VALUE]]</f>
        <v>-0.49479494618538356</v>
      </c>
      <c r="L239" t="s">
        <v>47</v>
      </c>
      <c r="M239" t="s">
        <v>47</v>
      </c>
      <c r="N239">
        <f>Table2131[[#This Row],[DIFFENCE_ORIGINAL]]^2</f>
        <v>0.24482203877059661</v>
      </c>
      <c r="O23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9" t="str">
        <f>IF(OR(G239="NA", H239="NA"), "NA", IF(OR(B239="boot", B239="parametric", B239="independent", B239="cart"), Table2131[[#This Row],[conf.high]]-Table2131[[#This Row],[conf.low]], ""))</f>
        <v>NA</v>
      </c>
      <c r="Q239" t="str">
        <f>IF(OR(G239="NA", H239="NA"), "NA", IF(OR(B239="boot", B239="parametric", B239="independent", B239="cart"), Table2131[[#This Row],[conf.high.orig]]-Table2131[[#This Row],[conf.low.orig]], ""))</f>
        <v>NA</v>
      </c>
      <c r="R239" t="e">
        <f>IF(OR(B239="boot", B239="independent", B239="parametric", B239="cart"), Table2131[[#This Row],[WIDTH_OVERLAP]]/Table2131[[#This Row],[WIDTH_NEW]], "NA")</f>
        <v>#VALUE!</v>
      </c>
      <c r="S239" t="e">
        <f>IF(OR(B239="boot", B239="independent", B239="parametric", B239="cart"), Table2131[[#This Row],[WIDTH_OVERLAP]]/Table2131[[#This Row],[WIDTH_ORIG]], "")</f>
        <v>#VALUE!</v>
      </c>
      <c r="T239" t="e">
        <f>IF(OR(B239="boot", B239="independent", B239="parametric", B239="cart"), (Table2131[[#This Row],[PERS_NEW]]+Table2131[[#This Row],[PERS_ORIG]]) / 2, "")</f>
        <v>#VALUE!</v>
      </c>
      <c r="U239" t="e">
        <f>0.5*(Table2131[[#This Row],[WIDTH_OVERLAP]]/Table2131[[#This Row],[WIDTH_ORIG]] +Table2131[[#This Row],[WIDTH_OVERLAP]]/Table2131[[#This Row],[WIDTH_NEW]])</f>
        <v>#VALUE!</v>
      </c>
      <c r="V239" t="e">
        <f>0.5*(Table2131[[#This Row],[WIDTH_OVERLAP]]/Table2131[[#This Row],[WIDTH_ORIG]] +Table2131[[#This Row],[WIDTH_OVERLAP]]/Table2131[[#This Row],[WIDTH_NEW]])</f>
        <v>#VALUE!</v>
      </c>
    </row>
    <row r="240" spans="1:22" x14ac:dyDescent="0.2">
      <c r="A240" s="2" t="s">
        <v>157</v>
      </c>
      <c r="B240" t="s">
        <v>50</v>
      </c>
      <c r="C240" s="3" t="s">
        <v>146</v>
      </c>
      <c r="D240" t="s">
        <v>154</v>
      </c>
      <c r="E240">
        <v>-0.12431815734439684</v>
      </c>
      <c r="F240" t="s">
        <v>47</v>
      </c>
      <c r="G240" t="s">
        <v>47</v>
      </c>
      <c r="H240" t="s">
        <v>47</v>
      </c>
      <c r="I240" t="s">
        <v>47</v>
      </c>
      <c r="J240" s="4">
        <v>4.887768412291724E-3</v>
      </c>
      <c r="K240">
        <f>Table2131[[#This Row],[VALUE_ORIGINAL]]-Table2131[[#This Row],[ESTIMATE_VALUE]]</f>
        <v>0.12920592575668857</v>
      </c>
      <c r="L240" t="s">
        <v>47</v>
      </c>
      <c r="M240" t="s">
        <v>47</v>
      </c>
      <c r="N240">
        <f>Table2131[[#This Row],[DIFFENCE_ORIGINAL]]^2</f>
        <v>1.669417125064292E-2</v>
      </c>
      <c r="O24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40" t="str">
        <f>IF(OR(G240="NA", H240="NA"), "NA", IF(OR(B240="boot", B240="parametric", B240="independent", B240="cart"), Table2131[[#This Row],[conf.high]]-Table2131[[#This Row],[conf.low]], ""))</f>
        <v>NA</v>
      </c>
      <c r="Q240" t="str">
        <f>IF(OR(G240="NA", H240="NA"), "NA", IF(OR(B240="boot", B240="parametric", B240="independent", B240="cart"), Table2131[[#This Row],[conf.high.orig]]-Table2131[[#This Row],[conf.low.orig]], ""))</f>
        <v>NA</v>
      </c>
      <c r="R240" t="e">
        <f>IF(OR(B240="boot", B240="independent", B240="parametric", B240="cart"), Table2131[[#This Row],[WIDTH_OVERLAP]]/Table2131[[#This Row],[WIDTH_NEW]], "NA")</f>
        <v>#VALUE!</v>
      </c>
      <c r="S240" t="e">
        <f>IF(OR(B240="boot", B240="independent", B240="parametric", B240="cart"), Table2131[[#This Row],[WIDTH_OVERLAP]]/Table2131[[#This Row],[WIDTH_ORIG]], "")</f>
        <v>#VALUE!</v>
      </c>
      <c r="T240" t="e">
        <f>IF(OR(B240="boot", B240="independent", B240="parametric", B240="cart"), (Table2131[[#This Row],[PERS_NEW]]+Table2131[[#This Row],[PERS_ORIG]]) / 2, "")</f>
        <v>#VALUE!</v>
      </c>
      <c r="U240" t="e">
        <f>0.5*(Table2131[[#This Row],[WIDTH_OVERLAP]]/Table2131[[#This Row],[WIDTH_ORIG]] +Table2131[[#This Row],[WIDTH_OVERLAP]]/Table2131[[#This Row],[WIDTH_NEW]])</f>
        <v>#VALUE!</v>
      </c>
      <c r="V240" t="e">
        <f>0.5*(Table2131[[#This Row],[WIDTH_OVERLAP]]/Table2131[[#This Row],[WIDTH_ORIG]] +Table2131[[#This Row],[WIDTH_OVERLAP]]/Table2131[[#This Row],[WIDTH_NEW]])</f>
        <v>#VALUE!</v>
      </c>
    </row>
    <row r="241" spans="1:22" x14ac:dyDescent="0.2">
      <c r="A241" s="2" t="s">
        <v>157</v>
      </c>
      <c r="B241" t="s">
        <v>50</v>
      </c>
      <c r="C241" s="3" t="s">
        <v>146</v>
      </c>
      <c r="D241" t="s">
        <v>155</v>
      </c>
      <c r="E241">
        <v>1.60444766614135</v>
      </c>
      <c r="F241" t="s">
        <v>47</v>
      </c>
      <c r="G241" t="s">
        <v>47</v>
      </c>
      <c r="H241" t="s">
        <v>47</v>
      </c>
      <c r="I241" t="s">
        <v>47</v>
      </c>
      <c r="J241" s="4">
        <v>0.7403948526594446</v>
      </c>
      <c r="K241">
        <f>Table2131[[#This Row],[VALUE_ORIGINAL]]-Table2131[[#This Row],[ESTIMATE_VALUE]]</f>
        <v>-0.86405281348190544</v>
      </c>
      <c r="L241" t="s">
        <v>47</v>
      </c>
      <c r="M241" t="s">
        <v>47</v>
      </c>
      <c r="N241">
        <f>Table2131[[#This Row],[DIFFENCE_ORIGINAL]]^2</f>
        <v>0.74658726448599644</v>
      </c>
      <c r="O24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41" t="str">
        <f>IF(OR(G241="NA", H241="NA"), "NA", IF(OR(B241="boot", B241="parametric", B241="independent", B241="cart"), Table2131[[#This Row],[conf.high]]-Table2131[[#This Row],[conf.low]], ""))</f>
        <v>NA</v>
      </c>
      <c r="Q241" t="str">
        <f>IF(OR(G241="NA", H241="NA"), "NA", IF(OR(B241="boot", B241="parametric", B241="independent", B241="cart"), Table2131[[#This Row],[conf.high.orig]]-Table2131[[#This Row],[conf.low.orig]], ""))</f>
        <v>NA</v>
      </c>
      <c r="R241" t="e">
        <f>IF(OR(B241="boot", B241="independent", B241="parametric", B241="cart"), Table2131[[#This Row],[WIDTH_OVERLAP]]/Table2131[[#This Row],[WIDTH_NEW]], "NA")</f>
        <v>#VALUE!</v>
      </c>
      <c r="S241" t="e">
        <f>IF(OR(B241="boot", B241="independent", B241="parametric", B241="cart"), Table2131[[#This Row],[WIDTH_OVERLAP]]/Table2131[[#This Row],[WIDTH_ORIG]], "")</f>
        <v>#VALUE!</v>
      </c>
      <c r="T241" t="e">
        <f>IF(OR(B241="boot", B241="independent", B241="parametric", B241="cart"), (Table2131[[#This Row],[PERS_NEW]]+Table2131[[#This Row],[PERS_ORIG]]) / 2, "")</f>
        <v>#VALUE!</v>
      </c>
      <c r="U241" t="e">
        <f>0.5*(Table2131[[#This Row],[WIDTH_OVERLAP]]/Table2131[[#This Row],[WIDTH_ORIG]] +Table2131[[#This Row],[WIDTH_OVERLAP]]/Table2131[[#This Row],[WIDTH_NEW]])</f>
        <v>#VALUE!</v>
      </c>
      <c r="V241" t="e">
        <f>0.5*(Table2131[[#This Row],[WIDTH_OVERLAP]]/Table2131[[#This Row],[WIDTH_ORIG]] +Table2131[[#This Row],[WIDTH_OVERLAP]]/Table2131[[#This Row],[WIDTH_NEW]])</f>
        <v>#VALUE!</v>
      </c>
    </row>
    <row r="242" spans="1:22" x14ac:dyDescent="0.2">
      <c r="A242" s="2" t="s">
        <v>157</v>
      </c>
      <c r="B242" t="s">
        <v>50</v>
      </c>
      <c r="C242" s="3" t="s">
        <v>146</v>
      </c>
      <c r="D242" t="s">
        <v>145</v>
      </c>
      <c r="E242">
        <v>6.1333330483234629</v>
      </c>
      <c r="F242" t="s">
        <v>47</v>
      </c>
      <c r="G242" t="s">
        <v>47</v>
      </c>
      <c r="H242" t="s">
        <v>47</v>
      </c>
      <c r="I242" t="s">
        <v>47</v>
      </c>
      <c r="J242" s="4">
        <v>6.2105687717512197</v>
      </c>
      <c r="K242">
        <f>Table2131[[#This Row],[VALUE_ORIGINAL]]-Table2131[[#This Row],[ESTIMATE_VALUE]]</f>
        <v>7.7235723427756753E-2</v>
      </c>
      <c r="L242" t="s">
        <v>47</v>
      </c>
      <c r="M242" t="s">
        <v>47</v>
      </c>
      <c r="N242">
        <f>Table2131[[#This Row],[DIFFENCE_ORIGINAL]]^2</f>
        <v>5.9653569734089331E-3</v>
      </c>
      <c r="O24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42" t="str">
        <f>IF(OR(G242="NA", H242="NA"), "NA", IF(OR(B242="boot", B242="parametric", B242="independent", B242="cart"), Table2131[[#This Row],[conf.high]]-Table2131[[#This Row],[conf.low]], ""))</f>
        <v>NA</v>
      </c>
      <c r="Q242" t="str">
        <f>IF(OR(G242="NA", H242="NA"), "NA", IF(OR(B242="boot", B242="parametric", B242="independent", B242="cart"), Table2131[[#This Row],[conf.high.orig]]-Table2131[[#This Row],[conf.low.orig]], ""))</f>
        <v>NA</v>
      </c>
      <c r="R242" t="e">
        <f>IF(OR(B242="boot", B242="independent", B242="parametric", B242="cart"), Table2131[[#This Row],[WIDTH_OVERLAP]]/Table2131[[#This Row],[WIDTH_NEW]], "NA")</f>
        <v>#VALUE!</v>
      </c>
      <c r="S242" t="e">
        <f>IF(OR(B242="boot", B242="independent", B242="parametric", B242="cart"), Table2131[[#This Row],[WIDTH_OVERLAP]]/Table2131[[#This Row],[WIDTH_ORIG]], "")</f>
        <v>#VALUE!</v>
      </c>
      <c r="T242" t="e">
        <f>IF(OR(B242="boot", B242="independent", B242="parametric", B242="cart"), (Table2131[[#This Row],[PERS_NEW]]+Table2131[[#This Row],[PERS_ORIG]]) / 2, "")</f>
        <v>#VALUE!</v>
      </c>
      <c r="U242" t="e">
        <f>0.5*(Table2131[[#This Row],[WIDTH_OVERLAP]]/Table2131[[#This Row],[WIDTH_ORIG]] +Table2131[[#This Row],[WIDTH_OVERLAP]]/Table2131[[#This Row],[WIDTH_NEW]])</f>
        <v>#VALUE!</v>
      </c>
      <c r="V242" t="e">
        <f>0.5*(Table2131[[#This Row],[WIDTH_OVERLAP]]/Table2131[[#This Row],[WIDTH_ORIG]] +Table2131[[#This Row],[WIDTH_OVERLAP]]/Table2131[[#This Row],[WIDTH_NEW]])</f>
        <v>#VALUE!</v>
      </c>
    </row>
    <row r="243" spans="1:22" x14ac:dyDescent="0.2">
      <c r="A243" s="2" t="s">
        <v>157</v>
      </c>
      <c r="B243" t="s">
        <v>71</v>
      </c>
      <c r="C243" s="3" t="s">
        <v>135</v>
      </c>
      <c r="D243" t="s">
        <v>139</v>
      </c>
      <c r="E243">
        <v>1.4819030911857796E-4</v>
      </c>
      <c r="F243" t="s">
        <v>47</v>
      </c>
      <c r="G243" t="s">
        <v>47</v>
      </c>
      <c r="H243" t="s">
        <v>47</v>
      </c>
      <c r="I243" t="s">
        <v>47</v>
      </c>
      <c r="J243" s="4">
        <v>11.046547241687691</v>
      </c>
      <c r="K243">
        <f>Table2131[[#This Row],[VALUE_ORIGINAL]]-Table2131[[#This Row],[ESTIMATE_VALUE]]</f>
        <v>11.046399051378572</v>
      </c>
      <c r="L243" t="s">
        <v>47</v>
      </c>
      <c r="M243" t="s">
        <v>47</v>
      </c>
      <c r="N243">
        <f>Table2131[[#This Row],[DIFFENCE_ORIGINAL]]^2</f>
        <v>122.02293200229741</v>
      </c>
      <c r="O24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43" t="str">
        <f>IF(OR(G243="NA", H243="NA"), "NA", IF(OR(B243="boot", B243="parametric", B243="independent", B243="cart"), Table2131[[#This Row],[conf.high]]-Table2131[[#This Row],[conf.low]], ""))</f>
        <v>NA</v>
      </c>
      <c r="Q243" t="str">
        <f>IF(OR(G243="NA", H243="NA"), "NA", IF(OR(B243="boot", B243="parametric", B243="independent", B243="cart"), Table2131[[#This Row],[conf.high.orig]]-Table2131[[#This Row],[conf.low.orig]], ""))</f>
        <v>NA</v>
      </c>
      <c r="R243" t="e">
        <f>IF(OR(B243="boot", B243="independent", B243="parametric", B243="cart"), Table2131[[#This Row],[WIDTH_OVERLAP]]/Table2131[[#This Row],[WIDTH_NEW]], "NA")</f>
        <v>#VALUE!</v>
      </c>
      <c r="S243" t="e">
        <f>IF(OR(B243="boot", B243="independent", B243="parametric", B243="cart"), Table2131[[#This Row],[WIDTH_OVERLAP]]/Table2131[[#This Row],[WIDTH_ORIG]], "")</f>
        <v>#VALUE!</v>
      </c>
      <c r="T243" t="e">
        <f>IF(OR(B243="boot", B243="independent", B243="parametric", B243="cart"), (Table2131[[#This Row],[PERS_NEW]]+Table2131[[#This Row],[PERS_ORIG]]) / 2, "")</f>
        <v>#VALUE!</v>
      </c>
      <c r="U243" t="e">
        <f>0.5*(Table2131[[#This Row],[WIDTH_OVERLAP]]/Table2131[[#This Row],[WIDTH_ORIG]] +Table2131[[#This Row],[WIDTH_OVERLAP]]/Table2131[[#This Row],[WIDTH_NEW]])</f>
        <v>#VALUE!</v>
      </c>
      <c r="V243" t="e">
        <f>0.5*(Table2131[[#This Row],[WIDTH_OVERLAP]]/Table2131[[#This Row],[WIDTH_ORIG]] +Table2131[[#This Row],[WIDTH_OVERLAP]]/Table2131[[#This Row],[WIDTH_NEW]])</f>
        <v>#VALUE!</v>
      </c>
    </row>
    <row r="244" spans="1:22" x14ac:dyDescent="0.2">
      <c r="A244" s="2" t="s">
        <v>157</v>
      </c>
      <c r="B244" t="s">
        <v>71</v>
      </c>
      <c r="C244" s="3" t="s">
        <v>135</v>
      </c>
      <c r="D244" t="s">
        <v>140</v>
      </c>
      <c r="E244">
        <v>-7.1396828188824757E-2</v>
      </c>
      <c r="F244" t="s">
        <v>47</v>
      </c>
      <c r="G244" t="s">
        <v>47</v>
      </c>
      <c r="H244" t="s">
        <v>47</v>
      </c>
      <c r="I244" t="s">
        <v>47</v>
      </c>
      <c r="J244" s="4">
        <v>-0.24284115834783762</v>
      </c>
      <c r="K244">
        <f>Table2131[[#This Row],[VALUE_ORIGINAL]]-Table2131[[#This Row],[ESTIMATE_VALUE]]</f>
        <v>-0.17144433015901286</v>
      </c>
      <c r="L244" t="s">
        <v>47</v>
      </c>
      <c r="M244" t="s">
        <v>47</v>
      </c>
      <c r="N244">
        <f>Table2131[[#This Row],[DIFFENCE_ORIGINAL]]^2</f>
        <v>2.9393158343672607E-2</v>
      </c>
      <c r="O24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44" t="str">
        <f>IF(OR(G244="NA", H244="NA"), "NA", IF(OR(B244="boot", B244="parametric", B244="independent", B244="cart"), Table2131[[#This Row],[conf.high]]-Table2131[[#This Row],[conf.low]], ""))</f>
        <v>NA</v>
      </c>
      <c r="Q244" t="str">
        <f>IF(OR(G244="NA", H244="NA"), "NA", IF(OR(B244="boot", B244="parametric", B244="independent", B244="cart"), Table2131[[#This Row],[conf.high.orig]]-Table2131[[#This Row],[conf.low.orig]], ""))</f>
        <v>NA</v>
      </c>
      <c r="R244" t="e">
        <f>IF(OR(B244="boot", B244="independent", B244="parametric", B244="cart"), Table2131[[#This Row],[WIDTH_OVERLAP]]/Table2131[[#This Row],[WIDTH_NEW]], "NA")</f>
        <v>#VALUE!</v>
      </c>
      <c r="S244" t="e">
        <f>IF(OR(B244="boot", B244="independent", B244="parametric", B244="cart"), Table2131[[#This Row],[WIDTH_OVERLAP]]/Table2131[[#This Row],[WIDTH_ORIG]], "")</f>
        <v>#VALUE!</v>
      </c>
      <c r="T244" t="e">
        <f>IF(OR(B244="boot", B244="independent", B244="parametric", B244="cart"), (Table2131[[#This Row],[PERS_NEW]]+Table2131[[#This Row],[PERS_ORIG]]) / 2, "")</f>
        <v>#VALUE!</v>
      </c>
      <c r="U244" t="e">
        <f>0.5*(Table2131[[#This Row],[WIDTH_OVERLAP]]/Table2131[[#This Row],[WIDTH_ORIG]] +Table2131[[#This Row],[WIDTH_OVERLAP]]/Table2131[[#This Row],[WIDTH_NEW]])</f>
        <v>#VALUE!</v>
      </c>
      <c r="V244" t="e">
        <f>0.5*(Table2131[[#This Row],[WIDTH_OVERLAP]]/Table2131[[#This Row],[WIDTH_ORIG]] +Table2131[[#This Row],[WIDTH_OVERLAP]]/Table2131[[#This Row],[WIDTH_NEW]])</f>
        <v>#VALUE!</v>
      </c>
    </row>
    <row r="245" spans="1:22" x14ac:dyDescent="0.2">
      <c r="A245" s="2" t="s">
        <v>157</v>
      </c>
      <c r="B245" t="s">
        <v>71</v>
      </c>
      <c r="C245" s="3" t="s">
        <v>135</v>
      </c>
      <c r="D245" t="s">
        <v>141</v>
      </c>
      <c r="E245">
        <v>5.937359293127048E-2</v>
      </c>
      <c r="F245" t="s">
        <v>47</v>
      </c>
      <c r="G245" t="s">
        <v>47</v>
      </c>
      <c r="H245" t="s">
        <v>47</v>
      </c>
      <c r="I245" t="s">
        <v>47</v>
      </c>
      <c r="J245" s="4">
        <v>-0.70377867037408237</v>
      </c>
      <c r="K245">
        <f>Table2131[[#This Row],[VALUE_ORIGINAL]]-Table2131[[#This Row],[ESTIMATE_VALUE]]</f>
        <v>-0.76315226330535291</v>
      </c>
      <c r="L245" t="s">
        <v>47</v>
      </c>
      <c r="M245" t="s">
        <v>47</v>
      </c>
      <c r="N245">
        <f>Table2131[[#This Row],[DIFFENCE_ORIGINAL]]^2</f>
        <v>0.5824013769880827</v>
      </c>
      <c r="O24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45" t="str">
        <f>IF(OR(G245="NA", H245="NA"), "NA", IF(OR(B245="boot", B245="parametric", B245="independent", B245="cart"), Table2131[[#This Row],[conf.high]]-Table2131[[#This Row],[conf.low]], ""))</f>
        <v>NA</v>
      </c>
      <c r="Q245" t="str">
        <f>IF(OR(G245="NA", H245="NA"), "NA", IF(OR(B245="boot", B245="parametric", B245="independent", B245="cart"), Table2131[[#This Row],[conf.high.orig]]-Table2131[[#This Row],[conf.low.orig]], ""))</f>
        <v>NA</v>
      </c>
      <c r="R245" t="e">
        <f>IF(OR(B245="boot", B245="independent", B245="parametric", B245="cart"), Table2131[[#This Row],[WIDTH_OVERLAP]]/Table2131[[#This Row],[WIDTH_NEW]], "NA")</f>
        <v>#VALUE!</v>
      </c>
      <c r="S245" t="e">
        <f>IF(OR(B245="boot", B245="independent", B245="parametric", B245="cart"), Table2131[[#This Row],[WIDTH_OVERLAP]]/Table2131[[#This Row],[WIDTH_ORIG]], "")</f>
        <v>#VALUE!</v>
      </c>
      <c r="T245" t="e">
        <f>IF(OR(B245="boot", B245="independent", B245="parametric", B245="cart"), (Table2131[[#This Row],[PERS_NEW]]+Table2131[[#This Row],[PERS_ORIG]]) / 2, "")</f>
        <v>#VALUE!</v>
      </c>
      <c r="U245" t="e">
        <f>0.5*(Table2131[[#This Row],[WIDTH_OVERLAP]]/Table2131[[#This Row],[WIDTH_ORIG]] +Table2131[[#This Row],[WIDTH_OVERLAP]]/Table2131[[#This Row],[WIDTH_NEW]])</f>
        <v>#VALUE!</v>
      </c>
      <c r="V245" t="e">
        <f>0.5*(Table2131[[#This Row],[WIDTH_OVERLAP]]/Table2131[[#This Row],[WIDTH_ORIG]] +Table2131[[#This Row],[WIDTH_OVERLAP]]/Table2131[[#This Row],[WIDTH_NEW]])</f>
        <v>#VALUE!</v>
      </c>
    </row>
    <row r="246" spans="1:22" x14ac:dyDescent="0.2">
      <c r="A246" s="2" t="s">
        <v>157</v>
      </c>
      <c r="B246" t="s">
        <v>71</v>
      </c>
      <c r="C246" s="3" t="s">
        <v>135</v>
      </c>
      <c r="D246" t="s">
        <v>142</v>
      </c>
      <c r="E246">
        <v>8.3387704007558669E-2</v>
      </c>
      <c r="F246" t="s">
        <v>47</v>
      </c>
      <c r="G246" t="s">
        <v>47</v>
      </c>
      <c r="H246" t="s">
        <v>47</v>
      </c>
      <c r="I246" t="s">
        <v>47</v>
      </c>
      <c r="J246" s="4">
        <v>0.2319853453200553</v>
      </c>
      <c r="K246">
        <f>Table2131[[#This Row],[VALUE_ORIGINAL]]-Table2131[[#This Row],[ESTIMATE_VALUE]]</f>
        <v>0.14859764131249664</v>
      </c>
      <c r="L246" t="s">
        <v>47</v>
      </c>
      <c r="M246" t="s">
        <v>47</v>
      </c>
      <c r="N246">
        <f>Table2131[[#This Row],[DIFFENCE_ORIGINAL]]^2</f>
        <v>2.2081259003637409E-2</v>
      </c>
      <c r="O24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46" t="str">
        <f>IF(OR(G246="NA", H246="NA"), "NA", IF(OR(B246="boot", B246="parametric", B246="independent", B246="cart"), Table2131[[#This Row],[conf.high]]-Table2131[[#This Row],[conf.low]], ""))</f>
        <v>NA</v>
      </c>
      <c r="Q246" t="str">
        <f>IF(OR(G246="NA", H246="NA"), "NA", IF(OR(B246="boot", B246="parametric", B246="independent", B246="cart"), Table2131[[#This Row],[conf.high.orig]]-Table2131[[#This Row],[conf.low.orig]], ""))</f>
        <v>NA</v>
      </c>
      <c r="R246" t="e">
        <f>IF(OR(B246="boot", B246="independent", B246="parametric", B246="cart"), Table2131[[#This Row],[WIDTH_OVERLAP]]/Table2131[[#This Row],[WIDTH_NEW]], "NA")</f>
        <v>#VALUE!</v>
      </c>
      <c r="S246" t="e">
        <f>IF(OR(B246="boot", B246="independent", B246="parametric", B246="cart"), Table2131[[#This Row],[WIDTH_OVERLAP]]/Table2131[[#This Row],[WIDTH_ORIG]], "")</f>
        <v>#VALUE!</v>
      </c>
      <c r="T246" t="e">
        <f>IF(OR(B246="boot", B246="independent", B246="parametric", B246="cart"), (Table2131[[#This Row],[PERS_NEW]]+Table2131[[#This Row],[PERS_ORIG]]) / 2, "")</f>
        <v>#VALUE!</v>
      </c>
      <c r="U246" t="e">
        <f>0.5*(Table2131[[#This Row],[WIDTH_OVERLAP]]/Table2131[[#This Row],[WIDTH_ORIG]] +Table2131[[#This Row],[WIDTH_OVERLAP]]/Table2131[[#This Row],[WIDTH_NEW]])</f>
        <v>#VALUE!</v>
      </c>
      <c r="V246" t="e">
        <f>0.5*(Table2131[[#This Row],[WIDTH_OVERLAP]]/Table2131[[#This Row],[WIDTH_ORIG]] +Table2131[[#This Row],[WIDTH_OVERLAP]]/Table2131[[#This Row],[WIDTH_NEW]])</f>
        <v>#VALUE!</v>
      </c>
    </row>
    <row r="247" spans="1:22" x14ac:dyDescent="0.2">
      <c r="A247" s="2" t="s">
        <v>157</v>
      </c>
      <c r="B247" t="s">
        <v>71</v>
      </c>
      <c r="C247" s="3" t="s">
        <v>135</v>
      </c>
      <c r="D247" t="s">
        <v>143</v>
      </c>
      <c r="E247">
        <v>-0.86130393962322949</v>
      </c>
      <c r="F247" t="s">
        <v>47</v>
      </c>
      <c r="G247" t="s">
        <v>47</v>
      </c>
      <c r="H247" t="s">
        <v>47</v>
      </c>
      <c r="I247" t="s">
        <v>47</v>
      </c>
      <c r="J247" s="4">
        <v>0.295957502290282</v>
      </c>
      <c r="K247">
        <f>Table2131[[#This Row],[VALUE_ORIGINAL]]-Table2131[[#This Row],[ESTIMATE_VALUE]]</f>
        <v>1.1572614419135114</v>
      </c>
      <c r="L247" t="s">
        <v>47</v>
      </c>
      <c r="M247" t="s">
        <v>47</v>
      </c>
      <c r="N247">
        <f>Table2131[[#This Row],[DIFFENCE_ORIGINAL]]^2</f>
        <v>1.3392540449397397</v>
      </c>
      <c r="O24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47" t="str">
        <f>IF(OR(G247="NA", H247="NA"), "NA", IF(OR(B247="boot", B247="parametric", B247="independent", B247="cart"), Table2131[[#This Row],[conf.high]]-Table2131[[#This Row],[conf.low]], ""))</f>
        <v>NA</v>
      </c>
      <c r="Q247" t="str">
        <f>IF(OR(G247="NA", H247="NA"), "NA", IF(OR(B247="boot", B247="parametric", B247="independent", B247="cart"), Table2131[[#This Row],[conf.high.orig]]-Table2131[[#This Row],[conf.low.orig]], ""))</f>
        <v>NA</v>
      </c>
      <c r="R247" t="e">
        <f>IF(OR(B247="boot", B247="independent", B247="parametric", B247="cart"), Table2131[[#This Row],[WIDTH_OVERLAP]]/Table2131[[#This Row],[WIDTH_NEW]], "NA")</f>
        <v>#VALUE!</v>
      </c>
      <c r="S247" t="e">
        <f>IF(OR(B247="boot", B247="independent", B247="parametric", B247="cart"), Table2131[[#This Row],[WIDTH_OVERLAP]]/Table2131[[#This Row],[WIDTH_ORIG]], "")</f>
        <v>#VALUE!</v>
      </c>
      <c r="T247" t="e">
        <f>IF(OR(B247="boot", B247="independent", B247="parametric", B247="cart"), (Table2131[[#This Row],[PERS_NEW]]+Table2131[[#This Row],[PERS_ORIG]]) / 2, "")</f>
        <v>#VALUE!</v>
      </c>
      <c r="U247" t="e">
        <f>0.5*(Table2131[[#This Row],[WIDTH_OVERLAP]]/Table2131[[#This Row],[WIDTH_ORIG]] +Table2131[[#This Row],[WIDTH_OVERLAP]]/Table2131[[#This Row],[WIDTH_NEW]])</f>
        <v>#VALUE!</v>
      </c>
      <c r="V247" t="e">
        <f>0.5*(Table2131[[#This Row],[WIDTH_OVERLAP]]/Table2131[[#This Row],[WIDTH_ORIG]] +Table2131[[#This Row],[WIDTH_OVERLAP]]/Table2131[[#This Row],[WIDTH_NEW]])</f>
        <v>#VALUE!</v>
      </c>
    </row>
    <row r="248" spans="1:22" x14ac:dyDescent="0.2">
      <c r="A248" s="2" t="s">
        <v>157</v>
      </c>
      <c r="B248" t="s">
        <v>71</v>
      </c>
      <c r="C248" s="3" t="s">
        <v>135</v>
      </c>
      <c r="D248" t="s">
        <v>144</v>
      </c>
      <c r="E248">
        <v>1.6858166472765093</v>
      </c>
      <c r="F248" t="s">
        <v>47</v>
      </c>
      <c r="G248" t="s">
        <v>47</v>
      </c>
      <c r="H248" t="s">
        <v>47</v>
      </c>
      <c r="I248" t="s">
        <v>47</v>
      </c>
      <c r="J248" s="4">
        <v>13.081946325000867</v>
      </c>
      <c r="K248">
        <f>Table2131[[#This Row],[VALUE_ORIGINAL]]-Table2131[[#This Row],[ESTIMATE_VALUE]]</f>
        <v>11.396129677724359</v>
      </c>
      <c r="L248" t="s">
        <v>47</v>
      </c>
      <c r="M248" t="s">
        <v>47</v>
      </c>
      <c r="N248">
        <f>Table2131[[#This Row],[DIFFENCE_ORIGINAL]]^2</f>
        <v>129.87177163150989</v>
      </c>
      <c r="O24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48" t="str">
        <f>IF(OR(G248="NA", H248="NA"), "NA", IF(OR(B248="boot", B248="parametric", B248="independent", B248="cart"), Table2131[[#This Row],[conf.high]]-Table2131[[#This Row],[conf.low]], ""))</f>
        <v>NA</v>
      </c>
      <c r="Q248" t="str">
        <f>IF(OR(G248="NA", H248="NA"), "NA", IF(OR(B248="boot", B248="parametric", B248="independent", B248="cart"), Table2131[[#This Row],[conf.high.orig]]-Table2131[[#This Row],[conf.low.orig]], ""))</f>
        <v>NA</v>
      </c>
      <c r="R248" t="e">
        <f>IF(OR(B248="boot", B248="independent", B248="parametric", B248="cart"), Table2131[[#This Row],[WIDTH_OVERLAP]]/Table2131[[#This Row],[WIDTH_NEW]], "NA")</f>
        <v>#VALUE!</v>
      </c>
      <c r="S248" t="e">
        <f>IF(OR(B248="boot", B248="independent", B248="parametric", B248="cart"), Table2131[[#This Row],[WIDTH_OVERLAP]]/Table2131[[#This Row],[WIDTH_ORIG]], "")</f>
        <v>#VALUE!</v>
      </c>
      <c r="T248" t="e">
        <f>IF(OR(B248="boot", B248="independent", B248="parametric", B248="cart"), (Table2131[[#This Row],[PERS_NEW]]+Table2131[[#This Row],[PERS_ORIG]]) / 2, "")</f>
        <v>#VALUE!</v>
      </c>
      <c r="U248" t="e">
        <f>0.5*(Table2131[[#This Row],[WIDTH_OVERLAP]]/Table2131[[#This Row],[WIDTH_ORIG]] +Table2131[[#This Row],[WIDTH_OVERLAP]]/Table2131[[#This Row],[WIDTH_NEW]])</f>
        <v>#VALUE!</v>
      </c>
      <c r="V248" t="e">
        <f>0.5*(Table2131[[#This Row],[WIDTH_OVERLAP]]/Table2131[[#This Row],[WIDTH_ORIG]] +Table2131[[#This Row],[WIDTH_OVERLAP]]/Table2131[[#This Row],[WIDTH_NEW]])</f>
        <v>#VALUE!</v>
      </c>
    </row>
    <row r="249" spans="1:22" x14ac:dyDescent="0.2">
      <c r="A249" s="2" t="s">
        <v>157</v>
      </c>
      <c r="B249" t="s">
        <v>71</v>
      </c>
      <c r="C249" s="3" t="s">
        <v>135</v>
      </c>
      <c r="D249" t="s">
        <v>145</v>
      </c>
      <c r="E249">
        <v>13.541502810228764</v>
      </c>
      <c r="F249" t="s">
        <v>47</v>
      </c>
      <c r="G249" t="s">
        <v>47</v>
      </c>
      <c r="H249" t="s">
        <v>47</v>
      </c>
      <c r="I249" t="s">
        <v>47</v>
      </c>
      <c r="J249" s="4">
        <v>6.5611823110585501</v>
      </c>
      <c r="K249">
        <f>Table2131[[#This Row],[VALUE_ORIGINAL]]-Table2131[[#This Row],[ESTIMATE_VALUE]]</f>
        <v>-6.9803204991702135</v>
      </c>
      <c r="L249" t="s">
        <v>47</v>
      </c>
      <c r="M249" t="s">
        <v>47</v>
      </c>
      <c r="N249">
        <f>Table2131[[#This Row],[DIFFENCE_ORIGINAL]]^2</f>
        <v>48.724874271135896</v>
      </c>
      <c r="O24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49" t="str">
        <f>IF(OR(G249="NA", H249="NA"), "NA", IF(OR(B249="boot", B249="parametric", B249="independent", B249="cart"), Table2131[[#This Row],[conf.high]]-Table2131[[#This Row],[conf.low]], ""))</f>
        <v>NA</v>
      </c>
      <c r="Q249" t="str">
        <f>IF(OR(G249="NA", H249="NA"), "NA", IF(OR(B249="boot", B249="parametric", B249="independent", B249="cart"), Table2131[[#This Row],[conf.high.orig]]-Table2131[[#This Row],[conf.low.orig]], ""))</f>
        <v>NA</v>
      </c>
      <c r="R249" t="e">
        <f>IF(OR(B249="boot", B249="independent", B249="parametric", B249="cart"), Table2131[[#This Row],[WIDTH_OVERLAP]]/Table2131[[#This Row],[WIDTH_NEW]], "NA")</f>
        <v>#VALUE!</v>
      </c>
      <c r="S249" t="e">
        <f>IF(OR(B249="boot", B249="independent", B249="parametric", B249="cart"), Table2131[[#This Row],[WIDTH_OVERLAP]]/Table2131[[#This Row],[WIDTH_ORIG]], "")</f>
        <v>#VALUE!</v>
      </c>
      <c r="T249" t="e">
        <f>IF(OR(B249="boot", B249="independent", B249="parametric", B249="cart"), (Table2131[[#This Row],[PERS_NEW]]+Table2131[[#This Row],[PERS_ORIG]]) / 2, "")</f>
        <v>#VALUE!</v>
      </c>
      <c r="U249" t="e">
        <f>0.5*(Table2131[[#This Row],[WIDTH_OVERLAP]]/Table2131[[#This Row],[WIDTH_ORIG]] +Table2131[[#This Row],[WIDTH_OVERLAP]]/Table2131[[#This Row],[WIDTH_NEW]])</f>
        <v>#VALUE!</v>
      </c>
      <c r="V249" t="e">
        <f>0.5*(Table2131[[#This Row],[WIDTH_OVERLAP]]/Table2131[[#This Row],[WIDTH_ORIG]] +Table2131[[#This Row],[WIDTH_OVERLAP]]/Table2131[[#This Row],[WIDTH_NEW]])</f>
        <v>#VALUE!</v>
      </c>
    </row>
    <row r="250" spans="1:22" x14ac:dyDescent="0.2">
      <c r="A250" s="2" t="s">
        <v>157</v>
      </c>
      <c r="B250" t="s">
        <v>71</v>
      </c>
      <c r="C250" s="3" t="s">
        <v>146</v>
      </c>
      <c r="D250" t="s">
        <v>139</v>
      </c>
      <c r="E250">
        <v>2.2640586062373438</v>
      </c>
      <c r="F250" t="s">
        <v>47</v>
      </c>
      <c r="G250" t="s">
        <v>47</v>
      </c>
      <c r="H250" t="s">
        <v>47</v>
      </c>
      <c r="I250" t="s">
        <v>47</v>
      </c>
      <c r="J250" s="4">
        <v>11.064968719858522</v>
      </c>
      <c r="K250">
        <f>Table2131[[#This Row],[VALUE_ORIGINAL]]-Table2131[[#This Row],[ESTIMATE_VALUE]]</f>
        <v>8.8009101136211783</v>
      </c>
      <c r="L250" t="s">
        <v>47</v>
      </c>
      <c r="M250" t="s">
        <v>47</v>
      </c>
      <c r="N250">
        <f>Table2131[[#This Row],[DIFFENCE_ORIGINAL]]^2</f>
        <v>77.456018828039547</v>
      </c>
      <c r="O25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0" t="str">
        <f>IF(OR(G250="NA", H250="NA"), "NA", IF(OR(B250="boot", B250="parametric", B250="independent", B250="cart"), Table2131[[#This Row],[conf.high]]-Table2131[[#This Row],[conf.low]], ""))</f>
        <v>NA</v>
      </c>
      <c r="Q250" t="str">
        <f>IF(OR(G250="NA", H250="NA"), "NA", IF(OR(B250="boot", B250="parametric", B250="independent", B250="cart"), Table2131[[#This Row],[conf.high.orig]]-Table2131[[#This Row],[conf.low.orig]], ""))</f>
        <v>NA</v>
      </c>
      <c r="R250" t="e">
        <f>IF(OR(B250="boot", B250="independent", B250="parametric", B250="cart"), Table2131[[#This Row],[WIDTH_OVERLAP]]/Table2131[[#This Row],[WIDTH_NEW]], "NA")</f>
        <v>#VALUE!</v>
      </c>
      <c r="S250" t="e">
        <f>IF(OR(B250="boot", B250="independent", B250="parametric", B250="cart"), Table2131[[#This Row],[WIDTH_OVERLAP]]/Table2131[[#This Row],[WIDTH_ORIG]], "")</f>
        <v>#VALUE!</v>
      </c>
      <c r="T250" t="e">
        <f>IF(OR(B250="boot", B250="independent", B250="parametric", B250="cart"), (Table2131[[#This Row],[PERS_NEW]]+Table2131[[#This Row],[PERS_ORIG]]) / 2, "")</f>
        <v>#VALUE!</v>
      </c>
      <c r="U250" t="e">
        <f>0.5*(Table2131[[#This Row],[WIDTH_OVERLAP]]/Table2131[[#This Row],[WIDTH_ORIG]] +Table2131[[#This Row],[WIDTH_OVERLAP]]/Table2131[[#This Row],[WIDTH_NEW]])</f>
        <v>#VALUE!</v>
      </c>
      <c r="V250" t="e">
        <f>0.5*(Table2131[[#This Row],[WIDTH_OVERLAP]]/Table2131[[#This Row],[WIDTH_ORIG]] +Table2131[[#This Row],[WIDTH_OVERLAP]]/Table2131[[#This Row],[WIDTH_NEW]])</f>
        <v>#VALUE!</v>
      </c>
    </row>
    <row r="251" spans="1:22" x14ac:dyDescent="0.2">
      <c r="A251" s="2" t="s">
        <v>157</v>
      </c>
      <c r="B251" t="s">
        <v>71</v>
      </c>
      <c r="C251" s="3" t="s">
        <v>146</v>
      </c>
      <c r="D251" t="s">
        <v>141</v>
      </c>
      <c r="E251">
        <v>-0.70021295976912989</v>
      </c>
      <c r="F251" t="s">
        <v>47</v>
      </c>
      <c r="G251" t="s">
        <v>47</v>
      </c>
      <c r="H251" t="s">
        <v>47</v>
      </c>
      <c r="I251" t="s">
        <v>47</v>
      </c>
      <c r="J251" s="4">
        <v>-0.57537740622005218</v>
      </c>
      <c r="K251">
        <f>Table2131[[#This Row],[VALUE_ORIGINAL]]-Table2131[[#This Row],[ESTIMATE_VALUE]]</f>
        <v>0.12483555354907772</v>
      </c>
      <c r="L251" t="s">
        <v>47</v>
      </c>
      <c r="M251" t="s">
        <v>47</v>
      </c>
      <c r="N251">
        <f>Table2131[[#This Row],[DIFFENCE_ORIGINAL]]^2</f>
        <v>1.558391542990465E-2</v>
      </c>
      <c r="O25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1" t="str">
        <f>IF(OR(G251="NA", H251="NA"), "NA", IF(OR(B251="boot", B251="parametric", B251="independent", B251="cart"), Table2131[[#This Row],[conf.high]]-Table2131[[#This Row],[conf.low]], ""))</f>
        <v>NA</v>
      </c>
      <c r="Q251" t="str">
        <f>IF(OR(G251="NA", H251="NA"), "NA", IF(OR(B251="boot", B251="parametric", B251="independent", B251="cart"), Table2131[[#This Row],[conf.high.orig]]-Table2131[[#This Row],[conf.low.orig]], ""))</f>
        <v>NA</v>
      </c>
      <c r="R251" t="e">
        <f>IF(OR(B251="boot", B251="independent", B251="parametric", B251="cart"), Table2131[[#This Row],[WIDTH_OVERLAP]]/Table2131[[#This Row],[WIDTH_NEW]], "NA")</f>
        <v>#VALUE!</v>
      </c>
      <c r="S251" t="e">
        <f>IF(OR(B251="boot", B251="independent", B251="parametric", B251="cart"), Table2131[[#This Row],[WIDTH_OVERLAP]]/Table2131[[#This Row],[WIDTH_ORIG]], "")</f>
        <v>#VALUE!</v>
      </c>
      <c r="T251" t="e">
        <f>IF(OR(B251="boot", B251="independent", B251="parametric", B251="cart"), (Table2131[[#This Row],[PERS_NEW]]+Table2131[[#This Row],[PERS_ORIG]]) / 2, "")</f>
        <v>#VALUE!</v>
      </c>
      <c r="U251" t="e">
        <f>0.5*(Table2131[[#This Row],[WIDTH_OVERLAP]]/Table2131[[#This Row],[WIDTH_ORIG]] +Table2131[[#This Row],[WIDTH_OVERLAP]]/Table2131[[#This Row],[WIDTH_NEW]])</f>
        <v>#VALUE!</v>
      </c>
      <c r="V251" t="e">
        <f>0.5*(Table2131[[#This Row],[WIDTH_OVERLAP]]/Table2131[[#This Row],[WIDTH_ORIG]] +Table2131[[#This Row],[WIDTH_OVERLAP]]/Table2131[[#This Row],[WIDTH_NEW]])</f>
        <v>#VALUE!</v>
      </c>
    </row>
    <row r="252" spans="1:22" x14ac:dyDescent="0.2">
      <c r="A252" s="2" t="s">
        <v>157</v>
      </c>
      <c r="B252" t="s">
        <v>71</v>
      </c>
      <c r="C252" s="3" t="s">
        <v>146</v>
      </c>
      <c r="D252" t="s">
        <v>149</v>
      </c>
      <c r="E252">
        <v>0.30830545695730549</v>
      </c>
      <c r="F252" t="s">
        <v>47</v>
      </c>
      <c r="G252" t="s">
        <v>47</v>
      </c>
      <c r="H252" t="s">
        <v>47</v>
      </c>
      <c r="I252" t="s">
        <v>47</v>
      </c>
      <c r="J252" s="4">
        <v>0.19483870136298537</v>
      </c>
      <c r="K252">
        <f>Table2131[[#This Row],[VALUE_ORIGINAL]]-Table2131[[#This Row],[ESTIMATE_VALUE]]</f>
        <v>-0.11346675559432012</v>
      </c>
      <c r="L252" t="s">
        <v>47</v>
      </c>
      <c r="M252" t="s">
        <v>47</v>
      </c>
      <c r="N252">
        <f>Table2131[[#This Row],[DIFFENCE_ORIGINAL]]^2</f>
        <v>1.2874704625101176E-2</v>
      </c>
      <c r="O25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2" t="str">
        <f>IF(OR(G252="NA", H252="NA"), "NA", IF(OR(B252="boot", B252="parametric", B252="independent", B252="cart"), Table2131[[#This Row],[conf.high]]-Table2131[[#This Row],[conf.low]], ""))</f>
        <v>NA</v>
      </c>
      <c r="Q252" t="str">
        <f>IF(OR(G252="NA", H252="NA"), "NA", IF(OR(B252="boot", B252="parametric", B252="independent", B252="cart"), Table2131[[#This Row],[conf.high.orig]]-Table2131[[#This Row],[conf.low.orig]], ""))</f>
        <v>NA</v>
      </c>
      <c r="R252" t="e">
        <f>IF(OR(B252="boot", B252="independent", B252="parametric", B252="cart"), Table2131[[#This Row],[WIDTH_OVERLAP]]/Table2131[[#This Row],[WIDTH_NEW]], "NA")</f>
        <v>#VALUE!</v>
      </c>
      <c r="S252" t="e">
        <f>IF(OR(B252="boot", B252="independent", B252="parametric", B252="cart"), Table2131[[#This Row],[WIDTH_OVERLAP]]/Table2131[[#This Row],[WIDTH_ORIG]], "")</f>
        <v>#VALUE!</v>
      </c>
      <c r="T252" t="e">
        <f>IF(OR(B252="boot", B252="independent", B252="parametric", B252="cart"), (Table2131[[#This Row],[PERS_NEW]]+Table2131[[#This Row],[PERS_ORIG]]) / 2, "")</f>
        <v>#VALUE!</v>
      </c>
      <c r="U252" t="e">
        <f>0.5*(Table2131[[#This Row],[WIDTH_OVERLAP]]/Table2131[[#This Row],[WIDTH_ORIG]] +Table2131[[#This Row],[WIDTH_OVERLAP]]/Table2131[[#This Row],[WIDTH_NEW]])</f>
        <v>#VALUE!</v>
      </c>
      <c r="V252" t="e">
        <f>0.5*(Table2131[[#This Row],[WIDTH_OVERLAP]]/Table2131[[#This Row],[WIDTH_ORIG]] +Table2131[[#This Row],[WIDTH_OVERLAP]]/Table2131[[#This Row],[WIDTH_NEW]])</f>
        <v>#VALUE!</v>
      </c>
    </row>
    <row r="253" spans="1:22" x14ac:dyDescent="0.2">
      <c r="A253" s="2" t="s">
        <v>157</v>
      </c>
      <c r="B253" t="s">
        <v>71</v>
      </c>
      <c r="C253" s="3" t="s">
        <v>146</v>
      </c>
      <c r="D253" t="s">
        <v>150</v>
      </c>
      <c r="E253">
        <v>0.4099692597538781</v>
      </c>
      <c r="F253" t="s">
        <v>47</v>
      </c>
      <c r="G253" t="s">
        <v>47</v>
      </c>
      <c r="H253" t="s">
        <v>47</v>
      </c>
      <c r="I253" t="s">
        <v>47</v>
      </c>
      <c r="J253" s="4">
        <v>-0.18356475677620857</v>
      </c>
      <c r="K253">
        <f>Table2131[[#This Row],[VALUE_ORIGINAL]]-Table2131[[#This Row],[ESTIMATE_VALUE]]</f>
        <v>-0.59353401653008664</v>
      </c>
      <c r="L253" t="s">
        <v>47</v>
      </c>
      <c r="M253" t="s">
        <v>47</v>
      </c>
      <c r="N253">
        <f>Table2131[[#This Row],[DIFFENCE_ORIGINAL]]^2</f>
        <v>0.35228262877833716</v>
      </c>
      <c r="O25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3" t="str">
        <f>IF(OR(G253="NA", H253="NA"), "NA", IF(OR(B253="boot", B253="parametric", B253="independent", B253="cart"), Table2131[[#This Row],[conf.high]]-Table2131[[#This Row],[conf.low]], ""))</f>
        <v>NA</v>
      </c>
      <c r="Q253" t="str">
        <f>IF(OR(G253="NA", H253="NA"), "NA", IF(OR(B253="boot", B253="parametric", B253="independent", B253="cart"), Table2131[[#This Row],[conf.high.orig]]-Table2131[[#This Row],[conf.low.orig]], ""))</f>
        <v>NA</v>
      </c>
      <c r="R253" t="e">
        <f>IF(OR(B253="boot", B253="independent", B253="parametric", B253="cart"), Table2131[[#This Row],[WIDTH_OVERLAP]]/Table2131[[#This Row],[WIDTH_NEW]], "NA")</f>
        <v>#VALUE!</v>
      </c>
      <c r="S253" t="e">
        <f>IF(OR(B253="boot", B253="independent", B253="parametric", B253="cart"), Table2131[[#This Row],[WIDTH_OVERLAP]]/Table2131[[#This Row],[WIDTH_ORIG]], "")</f>
        <v>#VALUE!</v>
      </c>
      <c r="T253" t="e">
        <f>IF(OR(B253="boot", B253="independent", B253="parametric", B253="cart"), (Table2131[[#This Row],[PERS_NEW]]+Table2131[[#This Row],[PERS_ORIG]]) / 2, "")</f>
        <v>#VALUE!</v>
      </c>
      <c r="U253" t="e">
        <f>0.5*(Table2131[[#This Row],[WIDTH_OVERLAP]]/Table2131[[#This Row],[WIDTH_ORIG]] +Table2131[[#This Row],[WIDTH_OVERLAP]]/Table2131[[#This Row],[WIDTH_NEW]])</f>
        <v>#VALUE!</v>
      </c>
      <c r="V253" t="e">
        <f>0.5*(Table2131[[#This Row],[WIDTH_OVERLAP]]/Table2131[[#This Row],[WIDTH_ORIG]] +Table2131[[#This Row],[WIDTH_OVERLAP]]/Table2131[[#This Row],[WIDTH_NEW]])</f>
        <v>#VALUE!</v>
      </c>
    </row>
    <row r="254" spans="1:22" x14ac:dyDescent="0.2">
      <c r="A254" s="2" t="s">
        <v>157</v>
      </c>
      <c r="B254" t="s">
        <v>71</v>
      </c>
      <c r="C254" s="3" t="s">
        <v>146</v>
      </c>
      <c r="D254" t="s">
        <v>144</v>
      </c>
      <c r="E254">
        <v>2.1741614484673581</v>
      </c>
      <c r="F254" t="s">
        <v>47</v>
      </c>
      <c r="G254" t="s">
        <v>47</v>
      </c>
      <c r="H254" t="s">
        <v>47</v>
      </c>
      <c r="I254" t="s">
        <v>47</v>
      </c>
      <c r="J254" s="4">
        <v>13.110967804410883</v>
      </c>
      <c r="K254">
        <f>Table2131[[#This Row],[VALUE_ORIGINAL]]-Table2131[[#This Row],[ESTIMATE_VALUE]]</f>
        <v>10.936806355943524</v>
      </c>
      <c r="L254" t="s">
        <v>47</v>
      </c>
      <c r="M254" t="s">
        <v>47</v>
      </c>
      <c r="N254">
        <f>Table2131[[#This Row],[DIFFENCE_ORIGINAL]]^2</f>
        <v>119.61373326740667</v>
      </c>
      <c r="O25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4" t="str">
        <f>IF(OR(G254="NA", H254="NA"), "NA", IF(OR(B254="boot", B254="parametric", B254="independent", B254="cart"), Table2131[[#This Row],[conf.high]]-Table2131[[#This Row],[conf.low]], ""))</f>
        <v>NA</v>
      </c>
      <c r="Q254" t="str">
        <f>IF(OR(G254="NA", H254="NA"), "NA", IF(OR(B254="boot", B254="parametric", B254="independent", B254="cart"), Table2131[[#This Row],[conf.high.orig]]-Table2131[[#This Row],[conf.low.orig]], ""))</f>
        <v>NA</v>
      </c>
      <c r="R254" t="e">
        <f>IF(OR(B254="boot", B254="independent", B254="parametric", B254="cart"), Table2131[[#This Row],[WIDTH_OVERLAP]]/Table2131[[#This Row],[WIDTH_NEW]], "NA")</f>
        <v>#VALUE!</v>
      </c>
      <c r="S254" t="e">
        <f>IF(OR(B254="boot", B254="independent", B254="parametric", B254="cart"), Table2131[[#This Row],[WIDTH_OVERLAP]]/Table2131[[#This Row],[WIDTH_ORIG]], "")</f>
        <v>#VALUE!</v>
      </c>
      <c r="T254" t="e">
        <f>IF(OR(B254="boot", B254="independent", B254="parametric", B254="cart"), (Table2131[[#This Row],[PERS_NEW]]+Table2131[[#This Row],[PERS_ORIG]]) / 2, "")</f>
        <v>#VALUE!</v>
      </c>
      <c r="U254" t="e">
        <f>0.5*(Table2131[[#This Row],[WIDTH_OVERLAP]]/Table2131[[#This Row],[WIDTH_ORIG]] +Table2131[[#This Row],[WIDTH_OVERLAP]]/Table2131[[#This Row],[WIDTH_NEW]])</f>
        <v>#VALUE!</v>
      </c>
      <c r="V254" t="e">
        <f>0.5*(Table2131[[#This Row],[WIDTH_OVERLAP]]/Table2131[[#This Row],[WIDTH_ORIG]] +Table2131[[#This Row],[WIDTH_OVERLAP]]/Table2131[[#This Row],[WIDTH_NEW]])</f>
        <v>#VALUE!</v>
      </c>
    </row>
    <row r="255" spans="1:22" x14ac:dyDescent="0.2">
      <c r="A255" s="2" t="s">
        <v>157</v>
      </c>
      <c r="B255" t="s">
        <v>71</v>
      </c>
      <c r="C255" s="3" t="s">
        <v>146</v>
      </c>
      <c r="D255" t="s">
        <v>151</v>
      </c>
      <c r="E255">
        <v>-0.8950129029411652</v>
      </c>
      <c r="F255" t="s">
        <v>47</v>
      </c>
      <c r="G255" t="s">
        <v>47</v>
      </c>
      <c r="H255" t="s">
        <v>47</v>
      </c>
      <c r="I255" t="s">
        <v>47</v>
      </c>
      <c r="J255" s="4">
        <v>0.2940251099326438</v>
      </c>
      <c r="K255">
        <f>Table2131[[#This Row],[VALUE_ORIGINAL]]-Table2131[[#This Row],[ESTIMATE_VALUE]]</f>
        <v>1.1890380128738089</v>
      </c>
      <c r="L255" t="s">
        <v>47</v>
      </c>
      <c r="M255" t="s">
        <v>47</v>
      </c>
      <c r="N255">
        <f>Table2131[[#This Row],[DIFFENCE_ORIGINAL]]^2</f>
        <v>1.4138113960588963</v>
      </c>
      <c r="O25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5" t="str">
        <f>IF(OR(G255="NA", H255="NA"), "NA", IF(OR(B255="boot", B255="parametric", B255="independent", B255="cart"), Table2131[[#This Row],[conf.high]]-Table2131[[#This Row],[conf.low]], ""))</f>
        <v>NA</v>
      </c>
      <c r="Q255" t="str">
        <f>IF(OR(G255="NA", H255="NA"), "NA", IF(OR(B255="boot", B255="parametric", B255="independent", B255="cart"), Table2131[[#This Row],[conf.high.orig]]-Table2131[[#This Row],[conf.low.orig]], ""))</f>
        <v>NA</v>
      </c>
      <c r="R255" t="e">
        <f>IF(OR(B255="boot", B255="independent", B255="parametric", B255="cart"), Table2131[[#This Row],[WIDTH_OVERLAP]]/Table2131[[#This Row],[WIDTH_NEW]], "NA")</f>
        <v>#VALUE!</v>
      </c>
      <c r="S255" t="e">
        <f>IF(OR(B255="boot", B255="independent", B255="parametric", B255="cart"), Table2131[[#This Row],[WIDTH_OVERLAP]]/Table2131[[#This Row],[WIDTH_ORIG]], "")</f>
        <v>#VALUE!</v>
      </c>
      <c r="T255" t="e">
        <f>IF(OR(B255="boot", B255="independent", B255="parametric", B255="cart"), (Table2131[[#This Row],[PERS_NEW]]+Table2131[[#This Row],[PERS_ORIG]]) / 2, "")</f>
        <v>#VALUE!</v>
      </c>
      <c r="U255" t="e">
        <f>0.5*(Table2131[[#This Row],[WIDTH_OVERLAP]]/Table2131[[#This Row],[WIDTH_ORIG]] +Table2131[[#This Row],[WIDTH_OVERLAP]]/Table2131[[#This Row],[WIDTH_NEW]])</f>
        <v>#VALUE!</v>
      </c>
      <c r="V255" t="e">
        <f>0.5*(Table2131[[#This Row],[WIDTH_OVERLAP]]/Table2131[[#This Row],[WIDTH_ORIG]] +Table2131[[#This Row],[WIDTH_OVERLAP]]/Table2131[[#This Row],[WIDTH_NEW]])</f>
        <v>#VALUE!</v>
      </c>
    </row>
    <row r="256" spans="1:22" x14ac:dyDescent="0.2">
      <c r="A256" s="2" t="s">
        <v>157</v>
      </c>
      <c r="B256" t="s">
        <v>71</v>
      </c>
      <c r="C256" s="3" t="s">
        <v>146</v>
      </c>
      <c r="D256" t="s">
        <v>152</v>
      </c>
      <c r="E256">
        <v>-0.9259934838071231</v>
      </c>
      <c r="F256" t="s">
        <v>47</v>
      </c>
      <c r="G256" t="s">
        <v>47</v>
      </c>
      <c r="H256" t="s">
        <v>47</v>
      </c>
      <c r="I256" t="s">
        <v>47</v>
      </c>
      <c r="J256" s="4">
        <v>4.0882182495466123E-2</v>
      </c>
      <c r="K256">
        <f>Table2131[[#This Row],[VALUE_ORIGINAL]]-Table2131[[#This Row],[ESTIMATE_VALUE]]</f>
        <v>0.96687566630258925</v>
      </c>
      <c r="L256" t="s">
        <v>47</v>
      </c>
      <c r="M256" t="s">
        <v>47</v>
      </c>
      <c r="N256">
        <f>Table2131[[#This Row],[DIFFENCE_ORIGINAL]]^2</f>
        <v>0.93484855408807588</v>
      </c>
      <c r="O25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6" t="str">
        <f>IF(OR(G256="NA", H256="NA"), "NA", IF(OR(B256="boot", B256="parametric", B256="independent", B256="cart"), Table2131[[#This Row],[conf.high]]-Table2131[[#This Row],[conf.low]], ""))</f>
        <v>NA</v>
      </c>
      <c r="Q256" t="str">
        <f>IF(OR(G256="NA", H256="NA"), "NA", IF(OR(B256="boot", B256="parametric", B256="independent", B256="cart"), Table2131[[#This Row],[conf.high.orig]]-Table2131[[#This Row],[conf.low.orig]], ""))</f>
        <v>NA</v>
      </c>
      <c r="R256" t="e">
        <f>IF(OR(B256="boot", B256="independent", B256="parametric", B256="cart"), Table2131[[#This Row],[WIDTH_OVERLAP]]/Table2131[[#This Row],[WIDTH_NEW]], "NA")</f>
        <v>#VALUE!</v>
      </c>
      <c r="S256" t="e">
        <f>IF(OR(B256="boot", B256="independent", B256="parametric", B256="cart"), Table2131[[#This Row],[WIDTH_OVERLAP]]/Table2131[[#This Row],[WIDTH_ORIG]], "")</f>
        <v>#VALUE!</v>
      </c>
      <c r="T256" t="e">
        <f>IF(OR(B256="boot", B256="independent", B256="parametric", B256="cart"), (Table2131[[#This Row],[PERS_NEW]]+Table2131[[#This Row],[PERS_ORIG]]) / 2, "")</f>
        <v>#VALUE!</v>
      </c>
      <c r="U256" t="e">
        <f>0.5*(Table2131[[#This Row],[WIDTH_OVERLAP]]/Table2131[[#This Row],[WIDTH_ORIG]] +Table2131[[#This Row],[WIDTH_OVERLAP]]/Table2131[[#This Row],[WIDTH_NEW]])</f>
        <v>#VALUE!</v>
      </c>
      <c r="V256" t="e">
        <f>0.5*(Table2131[[#This Row],[WIDTH_OVERLAP]]/Table2131[[#This Row],[WIDTH_ORIG]] +Table2131[[#This Row],[WIDTH_OVERLAP]]/Table2131[[#This Row],[WIDTH_NEW]])</f>
        <v>#VALUE!</v>
      </c>
    </row>
    <row r="257" spans="1:22" s="5" customFormat="1" x14ac:dyDescent="0.2">
      <c r="A257" s="2" t="s">
        <v>157</v>
      </c>
      <c r="B257" t="s">
        <v>71</v>
      </c>
      <c r="C257" s="3" t="s">
        <v>146</v>
      </c>
      <c r="D257" t="s">
        <v>153</v>
      </c>
      <c r="E257">
        <v>0.71704124693840998</v>
      </c>
      <c r="F257" t="s">
        <v>47</v>
      </c>
      <c r="G257" t="s">
        <v>47</v>
      </c>
      <c r="H257" t="s">
        <v>47</v>
      </c>
      <c r="I257" t="s">
        <v>47</v>
      </c>
      <c r="J257" s="4">
        <v>2.6832943027713916</v>
      </c>
      <c r="K257">
        <f>Table2131[[#This Row],[VALUE_ORIGINAL]]-Table2131[[#This Row],[ESTIMATE_VALUE]]</f>
        <v>1.9662530558329816</v>
      </c>
      <c r="L257" t="s">
        <v>47</v>
      </c>
      <c r="M257" t="s">
        <v>47</v>
      </c>
      <c r="N257">
        <f>Table2131[[#This Row],[DIFFENCE_ORIGINAL]]^2</f>
        <v>3.8661510795725382</v>
      </c>
      <c r="O25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7" t="str">
        <f>IF(OR(G257="NA", H257="NA"), "NA", IF(OR(B257="boot", B257="parametric", B257="independent", B257="cart"), Table2131[[#This Row],[conf.high]]-Table2131[[#This Row],[conf.low]], ""))</f>
        <v>NA</v>
      </c>
      <c r="Q257" t="str">
        <f>IF(OR(G257="NA", H257="NA"), "NA", IF(OR(B257="boot", B257="parametric", B257="independent", B257="cart"), Table2131[[#This Row],[conf.high.orig]]-Table2131[[#This Row],[conf.low.orig]], ""))</f>
        <v>NA</v>
      </c>
      <c r="R257" t="e">
        <f>IF(OR(B257="boot", B257="independent", B257="parametric", B257="cart"), Table2131[[#This Row],[WIDTH_OVERLAP]]/Table2131[[#This Row],[WIDTH_NEW]], "NA")</f>
        <v>#VALUE!</v>
      </c>
      <c r="S257" t="e">
        <f>IF(OR(B257="boot", B257="independent", B257="parametric", B257="cart"), Table2131[[#This Row],[WIDTH_OVERLAP]]/Table2131[[#This Row],[WIDTH_ORIG]], "")</f>
        <v>#VALUE!</v>
      </c>
      <c r="T257" t="e">
        <f>IF(OR(B257="boot", B257="independent", B257="parametric", B257="cart"), (Table2131[[#This Row],[PERS_NEW]]+Table2131[[#This Row],[PERS_ORIG]]) / 2, "")</f>
        <v>#VALUE!</v>
      </c>
      <c r="U257" t="e">
        <f>0.5*(Table2131[[#This Row],[WIDTH_OVERLAP]]/Table2131[[#This Row],[WIDTH_ORIG]] +Table2131[[#This Row],[WIDTH_OVERLAP]]/Table2131[[#This Row],[WIDTH_NEW]])</f>
        <v>#VALUE!</v>
      </c>
      <c r="V257" t="e">
        <f>0.5*(Table2131[[#This Row],[WIDTH_OVERLAP]]/Table2131[[#This Row],[WIDTH_ORIG]] +Table2131[[#This Row],[WIDTH_OVERLAP]]/Table2131[[#This Row],[WIDTH_NEW]])</f>
        <v>#VALUE!</v>
      </c>
    </row>
    <row r="258" spans="1:22" x14ac:dyDescent="0.2">
      <c r="A258" s="2" t="s">
        <v>157</v>
      </c>
      <c r="B258" t="s">
        <v>71</v>
      </c>
      <c r="C258" s="3" t="s">
        <v>146</v>
      </c>
      <c r="D258" t="s">
        <v>154</v>
      </c>
      <c r="E258">
        <v>0.97652941710068419</v>
      </c>
      <c r="F258" t="s">
        <v>47</v>
      </c>
      <c r="G258" t="s">
        <v>47</v>
      </c>
      <c r="H258" t="s">
        <v>47</v>
      </c>
      <c r="I258" t="s">
        <v>47</v>
      </c>
      <c r="J258" s="4">
        <v>4.887768412291724E-3</v>
      </c>
      <c r="K258">
        <f>Table2131[[#This Row],[VALUE_ORIGINAL]]-Table2131[[#This Row],[ESTIMATE_VALUE]]</f>
        <v>-0.97164164868839242</v>
      </c>
      <c r="L258" t="s">
        <v>47</v>
      </c>
      <c r="M258" t="s">
        <v>47</v>
      </c>
      <c r="N258">
        <f>Table2131[[#This Row],[DIFFENCE_ORIGINAL]]^2</f>
        <v>0.94408749346589738</v>
      </c>
      <c r="O25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8" t="str">
        <f>IF(OR(G258="NA", H258="NA"), "NA", IF(OR(B258="boot", B258="parametric", B258="independent", B258="cart"), Table2131[[#This Row],[conf.high]]-Table2131[[#This Row],[conf.low]], ""))</f>
        <v>NA</v>
      </c>
      <c r="Q258" t="str">
        <f>IF(OR(G258="NA", H258="NA"), "NA", IF(OR(B258="boot", B258="parametric", B258="independent", B258="cart"), Table2131[[#This Row],[conf.high.orig]]-Table2131[[#This Row],[conf.low.orig]], ""))</f>
        <v>NA</v>
      </c>
      <c r="R258" t="e">
        <f>IF(OR(B258="boot", B258="independent", B258="parametric", B258="cart"), Table2131[[#This Row],[WIDTH_OVERLAP]]/Table2131[[#This Row],[WIDTH_NEW]], "NA")</f>
        <v>#VALUE!</v>
      </c>
      <c r="S258" t="e">
        <f>IF(OR(B258="boot", B258="independent", B258="parametric", B258="cart"), Table2131[[#This Row],[WIDTH_OVERLAP]]/Table2131[[#This Row],[WIDTH_ORIG]], "")</f>
        <v>#VALUE!</v>
      </c>
      <c r="T258" t="e">
        <f>IF(OR(B258="boot", B258="independent", B258="parametric", B258="cart"), (Table2131[[#This Row],[PERS_NEW]]+Table2131[[#This Row],[PERS_ORIG]]) / 2, "")</f>
        <v>#VALUE!</v>
      </c>
      <c r="U258" t="e">
        <f>0.5*(Table2131[[#This Row],[WIDTH_OVERLAP]]/Table2131[[#This Row],[WIDTH_ORIG]] +Table2131[[#This Row],[WIDTH_OVERLAP]]/Table2131[[#This Row],[WIDTH_NEW]])</f>
        <v>#VALUE!</v>
      </c>
      <c r="V258" t="e">
        <f>0.5*(Table2131[[#This Row],[WIDTH_OVERLAP]]/Table2131[[#This Row],[WIDTH_ORIG]] +Table2131[[#This Row],[WIDTH_OVERLAP]]/Table2131[[#This Row],[WIDTH_NEW]])</f>
        <v>#VALUE!</v>
      </c>
    </row>
    <row r="259" spans="1:22" x14ac:dyDescent="0.2">
      <c r="A259" s="2" t="s">
        <v>157</v>
      </c>
      <c r="B259" t="s">
        <v>71</v>
      </c>
      <c r="C259" s="3" t="s">
        <v>146</v>
      </c>
      <c r="D259" t="s">
        <v>155</v>
      </c>
      <c r="E259">
        <v>0.53915323804949677</v>
      </c>
      <c r="F259" t="s">
        <v>47</v>
      </c>
      <c r="G259" t="s">
        <v>47</v>
      </c>
      <c r="H259" t="s">
        <v>47</v>
      </c>
      <c r="I259" t="s">
        <v>47</v>
      </c>
      <c r="J259" s="4">
        <v>0.7403948526594446</v>
      </c>
      <c r="K259">
        <f>Table2131[[#This Row],[VALUE_ORIGINAL]]-Table2131[[#This Row],[ESTIMATE_VALUE]]</f>
        <v>0.20124161460994783</v>
      </c>
      <c r="L259" t="s">
        <v>47</v>
      </c>
      <c r="M259" t="s">
        <v>47</v>
      </c>
      <c r="N259">
        <f>Table2131[[#This Row],[DIFFENCE_ORIGINAL]]^2</f>
        <v>4.0498187450818769E-2</v>
      </c>
      <c r="O25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9" t="str">
        <f>IF(OR(G259="NA", H259="NA"), "NA", IF(OR(B259="boot", B259="parametric", B259="independent", B259="cart"), Table2131[[#This Row],[conf.high]]-Table2131[[#This Row],[conf.low]], ""))</f>
        <v>NA</v>
      </c>
      <c r="Q259" t="str">
        <f>IF(OR(G259="NA", H259="NA"), "NA", IF(OR(B259="boot", B259="parametric", B259="independent", B259="cart"), Table2131[[#This Row],[conf.high.orig]]-Table2131[[#This Row],[conf.low.orig]], ""))</f>
        <v>NA</v>
      </c>
      <c r="R259" t="e">
        <f>IF(OR(B259="boot", B259="independent", B259="parametric", B259="cart"), Table2131[[#This Row],[WIDTH_OVERLAP]]/Table2131[[#This Row],[WIDTH_NEW]], "NA")</f>
        <v>#VALUE!</v>
      </c>
      <c r="S259" t="e">
        <f>IF(OR(B259="boot", B259="independent", B259="parametric", B259="cart"), Table2131[[#This Row],[WIDTH_OVERLAP]]/Table2131[[#This Row],[WIDTH_ORIG]], "")</f>
        <v>#VALUE!</v>
      </c>
      <c r="T259" t="e">
        <f>IF(OR(B259="boot", B259="independent", B259="parametric", B259="cart"), (Table2131[[#This Row],[PERS_NEW]]+Table2131[[#This Row],[PERS_ORIG]]) / 2, "")</f>
        <v>#VALUE!</v>
      </c>
      <c r="U259" t="e">
        <f>0.5*(Table2131[[#This Row],[WIDTH_OVERLAP]]/Table2131[[#This Row],[WIDTH_ORIG]] +Table2131[[#This Row],[WIDTH_OVERLAP]]/Table2131[[#This Row],[WIDTH_NEW]])</f>
        <v>#VALUE!</v>
      </c>
      <c r="V259" t="e">
        <f>0.5*(Table2131[[#This Row],[WIDTH_OVERLAP]]/Table2131[[#This Row],[WIDTH_ORIG]] +Table2131[[#This Row],[WIDTH_OVERLAP]]/Table2131[[#This Row],[WIDTH_NEW]])</f>
        <v>#VALUE!</v>
      </c>
    </row>
    <row r="260" spans="1:22" x14ac:dyDescent="0.2">
      <c r="A260" s="2" t="s">
        <v>157</v>
      </c>
      <c r="B260" t="s">
        <v>71</v>
      </c>
      <c r="C260" s="3" t="s">
        <v>146</v>
      </c>
      <c r="D260" t="s">
        <v>145</v>
      </c>
      <c r="E260">
        <v>13.457172706264517</v>
      </c>
      <c r="F260" t="s">
        <v>47</v>
      </c>
      <c r="G260" t="s">
        <v>47</v>
      </c>
      <c r="H260" t="s">
        <v>47</v>
      </c>
      <c r="I260" t="s">
        <v>47</v>
      </c>
      <c r="J260" s="4">
        <v>6.2105687717512197</v>
      </c>
      <c r="K260">
        <f>Table2131[[#This Row],[VALUE_ORIGINAL]]-Table2131[[#This Row],[ESTIMATE_VALUE]]</f>
        <v>-7.2466039345132973</v>
      </c>
      <c r="L260" t="s">
        <v>47</v>
      </c>
      <c r="M260" t="s">
        <v>47</v>
      </c>
      <c r="N260">
        <f>Table2131[[#This Row],[DIFFENCE_ORIGINAL]]^2</f>
        <v>52.513268583703599</v>
      </c>
      <c r="O26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0" t="str">
        <f>IF(OR(G260="NA", H260="NA"), "NA", IF(OR(B260="boot", B260="parametric", B260="independent", B260="cart"), Table2131[[#This Row],[conf.high]]-Table2131[[#This Row],[conf.low]], ""))</f>
        <v>NA</v>
      </c>
      <c r="Q260" t="str">
        <f>IF(OR(G260="NA", H260="NA"), "NA", IF(OR(B260="boot", B260="parametric", B260="independent", B260="cart"), Table2131[[#This Row],[conf.high.orig]]-Table2131[[#This Row],[conf.low.orig]], ""))</f>
        <v>NA</v>
      </c>
      <c r="R260" t="e">
        <f>IF(OR(B260="boot", B260="independent", B260="parametric", B260="cart"), Table2131[[#This Row],[WIDTH_OVERLAP]]/Table2131[[#This Row],[WIDTH_NEW]], "NA")</f>
        <v>#VALUE!</v>
      </c>
      <c r="S260" t="e">
        <f>IF(OR(B260="boot", B260="independent", B260="parametric", B260="cart"), Table2131[[#This Row],[WIDTH_OVERLAP]]/Table2131[[#This Row],[WIDTH_ORIG]], "")</f>
        <v>#VALUE!</v>
      </c>
      <c r="T260" t="e">
        <f>IF(OR(B260="boot", B260="independent", B260="parametric", B260="cart"), (Table2131[[#This Row],[PERS_NEW]]+Table2131[[#This Row],[PERS_ORIG]]) / 2, "")</f>
        <v>#VALUE!</v>
      </c>
      <c r="U260" t="e">
        <f>0.5*(Table2131[[#This Row],[WIDTH_OVERLAP]]/Table2131[[#This Row],[WIDTH_ORIG]] +Table2131[[#This Row],[WIDTH_OVERLAP]]/Table2131[[#This Row],[WIDTH_NEW]])</f>
        <v>#VALUE!</v>
      </c>
      <c r="V260" t="e">
        <f>0.5*(Table2131[[#This Row],[WIDTH_OVERLAP]]/Table2131[[#This Row],[WIDTH_ORIG]] +Table2131[[#This Row],[WIDTH_OVERLAP]]/Table2131[[#This Row],[WIDTH_NEW]])</f>
        <v>#VALUE!</v>
      </c>
    </row>
    <row r="261" spans="1:22" x14ac:dyDescent="0.2">
      <c r="A261" s="2" t="s">
        <v>157</v>
      </c>
      <c r="B261" t="s">
        <v>92</v>
      </c>
      <c r="C261" s="3" t="s">
        <v>135</v>
      </c>
      <c r="D261" t="s">
        <v>139</v>
      </c>
      <c r="E261">
        <v>3.5272361806103119</v>
      </c>
      <c r="F261" t="s">
        <v>47</v>
      </c>
      <c r="G261" t="s">
        <v>47</v>
      </c>
      <c r="H261" t="s">
        <v>47</v>
      </c>
      <c r="I261" t="s">
        <v>47</v>
      </c>
      <c r="J261" s="4">
        <v>11.046547241687691</v>
      </c>
      <c r="K261">
        <f>Table2131[[#This Row],[VALUE_ORIGINAL]]-Table2131[[#This Row],[ESTIMATE_VALUE]]</f>
        <v>7.5193110610773788</v>
      </c>
      <c r="L261" t="s">
        <v>47</v>
      </c>
      <c r="M261" t="s">
        <v>47</v>
      </c>
      <c r="N261">
        <f>Table2131[[#This Row],[DIFFENCE_ORIGINAL]]^2</f>
        <v>56.540038833240615</v>
      </c>
      <c r="O26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1" t="str">
        <f>IF(OR(G261="NA", H261="NA"), "NA", IF(OR(B261="boot", B261="parametric", B261="independent", B261="cart"), Table2131[[#This Row],[conf.high]]-Table2131[[#This Row],[conf.low]], ""))</f>
        <v>NA</v>
      </c>
      <c r="Q261" t="str">
        <f>IF(OR(G261="NA", H261="NA"), "NA", IF(OR(B261="boot", B261="parametric", B261="independent", B261="cart"), Table2131[[#This Row],[conf.high.orig]]-Table2131[[#This Row],[conf.low.orig]], ""))</f>
        <v>NA</v>
      </c>
      <c r="R261" t="e">
        <f>IF(OR(B261="boot", B261="independent", B261="parametric", B261="cart"), Table2131[[#This Row],[WIDTH_OVERLAP]]/Table2131[[#This Row],[WIDTH_NEW]], "NA")</f>
        <v>#VALUE!</v>
      </c>
      <c r="S261" t="e">
        <f>IF(OR(B261="boot", B261="independent", B261="parametric", B261="cart"), Table2131[[#This Row],[WIDTH_OVERLAP]]/Table2131[[#This Row],[WIDTH_ORIG]], "")</f>
        <v>#VALUE!</v>
      </c>
      <c r="T261" t="e">
        <f>IF(OR(B261="boot", B261="independent", B261="parametric", B261="cart"), (Table2131[[#This Row],[PERS_NEW]]+Table2131[[#This Row],[PERS_ORIG]]) / 2, "")</f>
        <v>#VALUE!</v>
      </c>
      <c r="U261" t="e">
        <f>0.5*(Table2131[[#This Row],[WIDTH_OVERLAP]]/Table2131[[#This Row],[WIDTH_ORIG]] +Table2131[[#This Row],[WIDTH_OVERLAP]]/Table2131[[#This Row],[WIDTH_NEW]])</f>
        <v>#VALUE!</v>
      </c>
      <c r="V261" t="e">
        <f>0.5*(Table2131[[#This Row],[WIDTH_OVERLAP]]/Table2131[[#This Row],[WIDTH_ORIG]] +Table2131[[#This Row],[WIDTH_OVERLAP]]/Table2131[[#This Row],[WIDTH_NEW]])</f>
        <v>#VALUE!</v>
      </c>
    </row>
    <row r="262" spans="1:22" x14ac:dyDescent="0.2">
      <c r="A262" s="2" t="s">
        <v>157</v>
      </c>
      <c r="B262" t="s">
        <v>92</v>
      </c>
      <c r="C262" s="3" t="s">
        <v>135</v>
      </c>
      <c r="D262" t="s">
        <v>140</v>
      </c>
      <c r="E262">
        <v>9.2633583007225517E-2</v>
      </c>
      <c r="F262" t="s">
        <v>47</v>
      </c>
      <c r="G262" t="s">
        <v>47</v>
      </c>
      <c r="H262" t="s">
        <v>47</v>
      </c>
      <c r="I262" t="s">
        <v>47</v>
      </c>
      <c r="J262" s="4">
        <v>-0.24284115834783762</v>
      </c>
      <c r="K262">
        <f>Table2131[[#This Row],[VALUE_ORIGINAL]]-Table2131[[#This Row],[ESTIMATE_VALUE]]</f>
        <v>-0.33547474135506317</v>
      </c>
      <c r="L262" t="s">
        <v>47</v>
      </c>
      <c r="M262" t="s">
        <v>47</v>
      </c>
      <c r="N262">
        <f>Table2131[[#This Row],[DIFFENCE_ORIGINAL]]^2</f>
        <v>0.11254330208724653</v>
      </c>
      <c r="O26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2" t="str">
        <f>IF(OR(G262="NA", H262="NA"), "NA", IF(OR(B262="boot", B262="parametric", B262="independent", B262="cart"), Table2131[[#This Row],[conf.high]]-Table2131[[#This Row],[conf.low]], ""))</f>
        <v>NA</v>
      </c>
      <c r="Q262" t="str">
        <f>IF(OR(G262="NA", H262="NA"), "NA", IF(OR(B262="boot", B262="parametric", B262="independent", B262="cart"), Table2131[[#This Row],[conf.high.orig]]-Table2131[[#This Row],[conf.low.orig]], ""))</f>
        <v>NA</v>
      </c>
      <c r="R262" t="e">
        <f>IF(OR(B262="boot", B262="independent", B262="parametric", B262="cart"), Table2131[[#This Row],[WIDTH_OVERLAP]]/Table2131[[#This Row],[WIDTH_NEW]], "NA")</f>
        <v>#VALUE!</v>
      </c>
      <c r="S262" t="e">
        <f>IF(OR(B262="boot", B262="independent", B262="parametric", B262="cart"), Table2131[[#This Row],[WIDTH_OVERLAP]]/Table2131[[#This Row],[WIDTH_ORIG]], "")</f>
        <v>#VALUE!</v>
      </c>
      <c r="T262" t="e">
        <f>IF(OR(B262="boot", B262="independent", B262="parametric", B262="cart"), (Table2131[[#This Row],[PERS_NEW]]+Table2131[[#This Row],[PERS_ORIG]]) / 2, "")</f>
        <v>#VALUE!</v>
      </c>
      <c r="U262" t="e">
        <f>0.5*(Table2131[[#This Row],[WIDTH_OVERLAP]]/Table2131[[#This Row],[WIDTH_ORIG]] +Table2131[[#This Row],[WIDTH_OVERLAP]]/Table2131[[#This Row],[WIDTH_NEW]])</f>
        <v>#VALUE!</v>
      </c>
      <c r="V262" t="e">
        <f>0.5*(Table2131[[#This Row],[WIDTH_OVERLAP]]/Table2131[[#This Row],[WIDTH_ORIG]] +Table2131[[#This Row],[WIDTH_OVERLAP]]/Table2131[[#This Row],[WIDTH_NEW]])</f>
        <v>#VALUE!</v>
      </c>
    </row>
    <row r="263" spans="1:22" x14ac:dyDescent="0.2">
      <c r="A263" s="2" t="s">
        <v>157</v>
      </c>
      <c r="B263" t="s">
        <v>92</v>
      </c>
      <c r="C263" s="3" t="s">
        <v>135</v>
      </c>
      <c r="D263" t="s">
        <v>141</v>
      </c>
      <c r="E263">
        <v>-0.62107001043269194</v>
      </c>
      <c r="F263" t="s">
        <v>47</v>
      </c>
      <c r="G263" t="s">
        <v>47</v>
      </c>
      <c r="H263" t="s">
        <v>47</v>
      </c>
      <c r="I263" t="s">
        <v>47</v>
      </c>
      <c r="J263" s="4">
        <v>-0.70377867037408237</v>
      </c>
      <c r="K263">
        <f>Table2131[[#This Row],[VALUE_ORIGINAL]]-Table2131[[#This Row],[ESTIMATE_VALUE]]</f>
        <v>-8.2708659941390428E-2</v>
      </c>
      <c r="L263" t="s">
        <v>47</v>
      </c>
      <c r="M263" t="s">
        <v>47</v>
      </c>
      <c r="N263">
        <f>Table2131[[#This Row],[DIFFENCE_ORIGINAL]]^2</f>
        <v>6.8407224293005617E-3</v>
      </c>
      <c r="O26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3" t="str">
        <f>IF(OR(G263="NA", H263="NA"), "NA", IF(OR(B263="boot", B263="parametric", B263="independent", B263="cart"), Table2131[[#This Row],[conf.high]]-Table2131[[#This Row],[conf.low]], ""))</f>
        <v>NA</v>
      </c>
      <c r="Q263" t="str">
        <f>IF(OR(G263="NA", H263="NA"), "NA", IF(OR(B263="boot", B263="parametric", B263="independent", B263="cart"), Table2131[[#This Row],[conf.high.orig]]-Table2131[[#This Row],[conf.low.orig]], ""))</f>
        <v>NA</v>
      </c>
      <c r="R263" t="e">
        <f>IF(OR(B263="boot", B263="independent", B263="parametric", B263="cart"), Table2131[[#This Row],[WIDTH_OVERLAP]]/Table2131[[#This Row],[WIDTH_NEW]], "NA")</f>
        <v>#VALUE!</v>
      </c>
      <c r="S263" t="e">
        <f>IF(OR(B263="boot", B263="independent", B263="parametric", B263="cart"), Table2131[[#This Row],[WIDTH_OVERLAP]]/Table2131[[#This Row],[WIDTH_ORIG]], "")</f>
        <v>#VALUE!</v>
      </c>
      <c r="T263" t="e">
        <f>IF(OR(B263="boot", B263="independent", B263="parametric", B263="cart"), (Table2131[[#This Row],[PERS_NEW]]+Table2131[[#This Row],[PERS_ORIG]]) / 2, "")</f>
        <v>#VALUE!</v>
      </c>
      <c r="U263" t="e">
        <f>0.5*(Table2131[[#This Row],[WIDTH_OVERLAP]]/Table2131[[#This Row],[WIDTH_ORIG]] +Table2131[[#This Row],[WIDTH_OVERLAP]]/Table2131[[#This Row],[WIDTH_NEW]])</f>
        <v>#VALUE!</v>
      </c>
      <c r="V263" t="e">
        <f>0.5*(Table2131[[#This Row],[WIDTH_OVERLAP]]/Table2131[[#This Row],[WIDTH_ORIG]] +Table2131[[#This Row],[WIDTH_OVERLAP]]/Table2131[[#This Row],[WIDTH_NEW]])</f>
        <v>#VALUE!</v>
      </c>
    </row>
    <row r="264" spans="1:22" x14ac:dyDescent="0.2">
      <c r="A264" s="2" t="s">
        <v>157</v>
      </c>
      <c r="B264" t="s">
        <v>92</v>
      </c>
      <c r="C264" s="3" t="s">
        <v>135</v>
      </c>
      <c r="D264" t="s">
        <v>142</v>
      </c>
      <c r="E264">
        <v>5.2811047463620975E-2</v>
      </c>
      <c r="F264" t="s">
        <v>47</v>
      </c>
      <c r="G264" t="s">
        <v>47</v>
      </c>
      <c r="H264" t="s">
        <v>47</v>
      </c>
      <c r="I264" t="s">
        <v>47</v>
      </c>
      <c r="J264" s="4">
        <v>0.2319853453200553</v>
      </c>
      <c r="K264">
        <f>Table2131[[#This Row],[VALUE_ORIGINAL]]-Table2131[[#This Row],[ESTIMATE_VALUE]]</f>
        <v>0.17917429785643432</v>
      </c>
      <c r="L264" t="s">
        <v>47</v>
      </c>
      <c r="M264" t="s">
        <v>47</v>
      </c>
      <c r="N264">
        <f>Table2131[[#This Row],[DIFFENCE_ORIGINAL]]^2</f>
        <v>3.2103429012346245E-2</v>
      </c>
      <c r="O26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4" t="str">
        <f>IF(OR(G264="NA", H264="NA"), "NA", IF(OR(B264="boot", B264="parametric", B264="independent", B264="cart"), Table2131[[#This Row],[conf.high]]-Table2131[[#This Row],[conf.low]], ""))</f>
        <v>NA</v>
      </c>
      <c r="Q264" t="str">
        <f>IF(OR(G264="NA", H264="NA"), "NA", IF(OR(B264="boot", B264="parametric", B264="independent", B264="cart"), Table2131[[#This Row],[conf.high.orig]]-Table2131[[#This Row],[conf.low.orig]], ""))</f>
        <v>NA</v>
      </c>
      <c r="R264" t="e">
        <f>IF(OR(B264="boot", B264="independent", B264="parametric", B264="cart"), Table2131[[#This Row],[WIDTH_OVERLAP]]/Table2131[[#This Row],[WIDTH_NEW]], "NA")</f>
        <v>#VALUE!</v>
      </c>
      <c r="S264" t="e">
        <f>IF(OR(B264="boot", B264="independent", B264="parametric", B264="cart"), Table2131[[#This Row],[WIDTH_OVERLAP]]/Table2131[[#This Row],[WIDTH_ORIG]], "")</f>
        <v>#VALUE!</v>
      </c>
      <c r="T264" t="e">
        <f>IF(OR(B264="boot", B264="independent", B264="parametric", B264="cart"), (Table2131[[#This Row],[PERS_NEW]]+Table2131[[#This Row],[PERS_ORIG]]) / 2, "")</f>
        <v>#VALUE!</v>
      </c>
      <c r="U264" t="e">
        <f>0.5*(Table2131[[#This Row],[WIDTH_OVERLAP]]/Table2131[[#This Row],[WIDTH_ORIG]] +Table2131[[#This Row],[WIDTH_OVERLAP]]/Table2131[[#This Row],[WIDTH_NEW]])</f>
        <v>#VALUE!</v>
      </c>
      <c r="V264" t="e">
        <f>0.5*(Table2131[[#This Row],[WIDTH_OVERLAP]]/Table2131[[#This Row],[WIDTH_ORIG]] +Table2131[[#This Row],[WIDTH_OVERLAP]]/Table2131[[#This Row],[WIDTH_NEW]])</f>
        <v>#VALUE!</v>
      </c>
    </row>
    <row r="265" spans="1:22" x14ac:dyDescent="0.2">
      <c r="A265" s="2" t="s">
        <v>157</v>
      </c>
      <c r="B265" t="s">
        <v>92</v>
      </c>
      <c r="C265" s="3" t="s">
        <v>135</v>
      </c>
      <c r="D265" t="s">
        <v>143</v>
      </c>
      <c r="E265">
        <v>-0.77007732768937054</v>
      </c>
      <c r="F265" t="s">
        <v>47</v>
      </c>
      <c r="G265" t="s">
        <v>47</v>
      </c>
      <c r="H265" t="s">
        <v>47</v>
      </c>
      <c r="I265" t="s">
        <v>47</v>
      </c>
      <c r="J265" s="4">
        <v>0.295957502290282</v>
      </c>
      <c r="K265">
        <f>Table2131[[#This Row],[VALUE_ORIGINAL]]-Table2131[[#This Row],[ESTIMATE_VALUE]]</f>
        <v>1.0660348299796525</v>
      </c>
      <c r="L265" t="s">
        <v>47</v>
      </c>
      <c r="M265" t="s">
        <v>47</v>
      </c>
      <c r="N265">
        <f>Table2131[[#This Row],[DIFFENCE_ORIGINAL]]^2</f>
        <v>1.1364302587297466</v>
      </c>
      <c r="O26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5" t="str">
        <f>IF(OR(G265="NA", H265="NA"), "NA", IF(OR(B265="boot", B265="parametric", B265="independent", B265="cart"), Table2131[[#This Row],[conf.high]]-Table2131[[#This Row],[conf.low]], ""))</f>
        <v>NA</v>
      </c>
      <c r="Q265" t="str">
        <f>IF(OR(G265="NA", H265="NA"), "NA", IF(OR(B265="boot", B265="parametric", B265="independent", B265="cart"), Table2131[[#This Row],[conf.high.orig]]-Table2131[[#This Row],[conf.low.orig]], ""))</f>
        <v>NA</v>
      </c>
      <c r="R265" t="e">
        <f>IF(OR(B265="boot", B265="independent", B265="parametric", B265="cart"), Table2131[[#This Row],[WIDTH_OVERLAP]]/Table2131[[#This Row],[WIDTH_NEW]], "NA")</f>
        <v>#VALUE!</v>
      </c>
      <c r="S265" t="e">
        <f>IF(OR(B265="boot", B265="independent", B265="parametric", B265="cart"), Table2131[[#This Row],[WIDTH_OVERLAP]]/Table2131[[#This Row],[WIDTH_ORIG]], "")</f>
        <v>#VALUE!</v>
      </c>
      <c r="T265" t="e">
        <f>IF(OR(B265="boot", B265="independent", B265="parametric", B265="cart"), (Table2131[[#This Row],[PERS_NEW]]+Table2131[[#This Row],[PERS_ORIG]]) / 2, "")</f>
        <v>#VALUE!</v>
      </c>
      <c r="U265" t="e">
        <f>0.5*(Table2131[[#This Row],[WIDTH_OVERLAP]]/Table2131[[#This Row],[WIDTH_ORIG]] +Table2131[[#This Row],[WIDTH_OVERLAP]]/Table2131[[#This Row],[WIDTH_NEW]])</f>
        <v>#VALUE!</v>
      </c>
      <c r="V265" t="e">
        <f>0.5*(Table2131[[#This Row],[WIDTH_OVERLAP]]/Table2131[[#This Row],[WIDTH_ORIG]] +Table2131[[#This Row],[WIDTH_OVERLAP]]/Table2131[[#This Row],[WIDTH_NEW]])</f>
        <v>#VALUE!</v>
      </c>
    </row>
    <row r="266" spans="1:22" x14ac:dyDescent="0.2">
      <c r="A266" s="2" t="s">
        <v>157</v>
      </c>
      <c r="B266" t="s">
        <v>92</v>
      </c>
      <c r="C266" s="3" t="s">
        <v>135</v>
      </c>
      <c r="D266" t="s">
        <v>144</v>
      </c>
      <c r="E266">
        <v>2.9958339645343206</v>
      </c>
      <c r="F266" t="s">
        <v>47</v>
      </c>
      <c r="G266" t="s">
        <v>47</v>
      </c>
      <c r="H266" t="s">
        <v>47</v>
      </c>
      <c r="I266" t="s">
        <v>47</v>
      </c>
      <c r="J266" s="4">
        <v>13.081946325000867</v>
      </c>
      <c r="K266">
        <f>Table2131[[#This Row],[VALUE_ORIGINAL]]-Table2131[[#This Row],[ESTIMATE_VALUE]]</f>
        <v>10.086112360466547</v>
      </c>
      <c r="L266" t="s">
        <v>47</v>
      </c>
      <c r="M266" t="s">
        <v>47</v>
      </c>
      <c r="N266">
        <f>Table2131[[#This Row],[DIFFENCE_ORIGINAL]]^2</f>
        <v>101.72966254795607</v>
      </c>
      <c r="O26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6" t="str">
        <f>IF(OR(G266="NA", H266="NA"), "NA", IF(OR(B266="boot", B266="parametric", B266="independent", B266="cart"), Table2131[[#This Row],[conf.high]]-Table2131[[#This Row],[conf.low]], ""))</f>
        <v>NA</v>
      </c>
      <c r="Q266" t="str">
        <f>IF(OR(G266="NA", H266="NA"), "NA", IF(OR(B266="boot", B266="parametric", B266="independent", B266="cart"), Table2131[[#This Row],[conf.high.orig]]-Table2131[[#This Row],[conf.low.orig]], ""))</f>
        <v>NA</v>
      </c>
      <c r="R266" t="e">
        <f>IF(OR(B266="boot", B266="independent", B266="parametric", B266="cart"), Table2131[[#This Row],[WIDTH_OVERLAP]]/Table2131[[#This Row],[WIDTH_NEW]], "NA")</f>
        <v>#VALUE!</v>
      </c>
      <c r="S266" t="e">
        <f>IF(OR(B266="boot", B266="independent", B266="parametric", B266="cart"), Table2131[[#This Row],[WIDTH_OVERLAP]]/Table2131[[#This Row],[WIDTH_ORIG]], "")</f>
        <v>#VALUE!</v>
      </c>
      <c r="T266" t="e">
        <f>IF(OR(B266="boot", B266="independent", B266="parametric", B266="cart"), (Table2131[[#This Row],[PERS_NEW]]+Table2131[[#This Row],[PERS_ORIG]]) / 2, "")</f>
        <v>#VALUE!</v>
      </c>
      <c r="U266" t="e">
        <f>0.5*(Table2131[[#This Row],[WIDTH_OVERLAP]]/Table2131[[#This Row],[WIDTH_ORIG]] +Table2131[[#This Row],[WIDTH_OVERLAP]]/Table2131[[#This Row],[WIDTH_NEW]])</f>
        <v>#VALUE!</v>
      </c>
      <c r="V266" t="e">
        <f>0.5*(Table2131[[#This Row],[WIDTH_OVERLAP]]/Table2131[[#This Row],[WIDTH_ORIG]] +Table2131[[#This Row],[WIDTH_OVERLAP]]/Table2131[[#This Row],[WIDTH_NEW]])</f>
        <v>#VALUE!</v>
      </c>
    </row>
    <row r="267" spans="1:22" x14ac:dyDescent="0.2">
      <c r="A267" s="2" t="s">
        <v>157</v>
      </c>
      <c r="B267" t="s">
        <v>92</v>
      </c>
      <c r="C267" s="3" t="s">
        <v>135</v>
      </c>
      <c r="D267" t="s">
        <v>145</v>
      </c>
      <c r="E267">
        <v>14.539088430935518</v>
      </c>
      <c r="F267" t="s">
        <v>47</v>
      </c>
      <c r="G267" t="s">
        <v>47</v>
      </c>
      <c r="H267" t="s">
        <v>47</v>
      </c>
      <c r="I267" t="s">
        <v>47</v>
      </c>
      <c r="J267" s="4">
        <v>6.5611823110585501</v>
      </c>
      <c r="K267">
        <f>Table2131[[#This Row],[VALUE_ORIGINAL]]-Table2131[[#This Row],[ESTIMATE_VALUE]]</f>
        <v>-7.9779061198769678</v>
      </c>
      <c r="L267" t="s">
        <v>47</v>
      </c>
      <c r="M267" t="s">
        <v>47</v>
      </c>
      <c r="N267">
        <f>Table2131[[#This Row],[DIFFENCE_ORIGINAL]]^2</f>
        <v>63.646986057570373</v>
      </c>
      <c r="O26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7" t="str">
        <f>IF(OR(G267="NA", H267="NA"), "NA", IF(OR(B267="boot", B267="parametric", B267="independent", B267="cart"), Table2131[[#This Row],[conf.high]]-Table2131[[#This Row],[conf.low]], ""))</f>
        <v>NA</v>
      </c>
      <c r="Q267" t="str">
        <f>IF(OR(G267="NA", H267="NA"), "NA", IF(OR(B267="boot", B267="parametric", B267="independent", B267="cart"), Table2131[[#This Row],[conf.high.orig]]-Table2131[[#This Row],[conf.low.orig]], ""))</f>
        <v>NA</v>
      </c>
      <c r="R267" t="e">
        <f>IF(OR(B267="boot", B267="independent", B267="parametric", B267="cart"), Table2131[[#This Row],[WIDTH_OVERLAP]]/Table2131[[#This Row],[WIDTH_NEW]], "NA")</f>
        <v>#VALUE!</v>
      </c>
      <c r="S267" t="e">
        <f>IF(OR(B267="boot", B267="independent", B267="parametric", B267="cart"), Table2131[[#This Row],[WIDTH_OVERLAP]]/Table2131[[#This Row],[WIDTH_ORIG]], "")</f>
        <v>#VALUE!</v>
      </c>
      <c r="T267" t="e">
        <f>IF(OR(B267="boot", B267="independent", B267="parametric", B267="cart"), (Table2131[[#This Row],[PERS_NEW]]+Table2131[[#This Row],[PERS_ORIG]]) / 2, "")</f>
        <v>#VALUE!</v>
      </c>
      <c r="U267" t="e">
        <f>0.5*(Table2131[[#This Row],[WIDTH_OVERLAP]]/Table2131[[#This Row],[WIDTH_ORIG]] +Table2131[[#This Row],[WIDTH_OVERLAP]]/Table2131[[#This Row],[WIDTH_NEW]])</f>
        <v>#VALUE!</v>
      </c>
      <c r="V267" t="e">
        <f>0.5*(Table2131[[#This Row],[WIDTH_OVERLAP]]/Table2131[[#This Row],[WIDTH_ORIG]] +Table2131[[#This Row],[WIDTH_OVERLAP]]/Table2131[[#This Row],[WIDTH_NEW]])</f>
        <v>#VALUE!</v>
      </c>
    </row>
    <row r="268" spans="1:22" x14ac:dyDescent="0.2">
      <c r="A268" s="2" t="s">
        <v>157</v>
      </c>
      <c r="B268" t="s">
        <v>92</v>
      </c>
      <c r="C268" s="3" t="s">
        <v>146</v>
      </c>
      <c r="D268" t="s">
        <v>139</v>
      </c>
      <c r="E268">
        <v>3.6148734815947527</v>
      </c>
      <c r="F268" t="s">
        <v>47</v>
      </c>
      <c r="G268" t="s">
        <v>47</v>
      </c>
      <c r="H268" t="s">
        <v>47</v>
      </c>
      <c r="I268" t="s">
        <v>47</v>
      </c>
      <c r="J268" s="4">
        <v>11.064968719858522</v>
      </c>
      <c r="K268">
        <f>Table2131[[#This Row],[VALUE_ORIGINAL]]-Table2131[[#This Row],[ESTIMATE_VALUE]]</f>
        <v>7.4500952382637688</v>
      </c>
      <c r="L268" t="s">
        <v>47</v>
      </c>
      <c r="M268" t="s">
        <v>47</v>
      </c>
      <c r="N268">
        <f>Table2131[[#This Row],[DIFFENCE_ORIGINAL]]^2</f>
        <v>55.503919059200484</v>
      </c>
      <c r="O26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8" t="str">
        <f>IF(OR(G268="NA", H268="NA"), "NA", IF(OR(B268="boot", B268="parametric", B268="independent", B268="cart"), Table2131[[#This Row],[conf.high]]-Table2131[[#This Row],[conf.low]], ""))</f>
        <v>NA</v>
      </c>
      <c r="Q268" t="str">
        <f>IF(OR(G268="NA", H268="NA"), "NA", IF(OR(B268="boot", B268="parametric", B268="independent", B268="cart"), Table2131[[#This Row],[conf.high.orig]]-Table2131[[#This Row],[conf.low.orig]], ""))</f>
        <v>NA</v>
      </c>
      <c r="R268" t="e">
        <f>IF(OR(B268="boot", B268="independent", B268="parametric", B268="cart"), Table2131[[#This Row],[WIDTH_OVERLAP]]/Table2131[[#This Row],[WIDTH_NEW]], "NA")</f>
        <v>#VALUE!</v>
      </c>
      <c r="S268" t="e">
        <f>IF(OR(B268="boot", B268="independent", B268="parametric", B268="cart"), Table2131[[#This Row],[WIDTH_OVERLAP]]/Table2131[[#This Row],[WIDTH_ORIG]], "")</f>
        <v>#VALUE!</v>
      </c>
      <c r="T268" t="e">
        <f>IF(OR(B268="boot", B268="independent", B268="parametric", B268="cart"), (Table2131[[#This Row],[PERS_NEW]]+Table2131[[#This Row],[PERS_ORIG]]) / 2, "")</f>
        <v>#VALUE!</v>
      </c>
      <c r="U268" t="e">
        <f>0.5*(Table2131[[#This Row],[WIDTH_OVERLAP]]/Table2131[[#This Row],[WIDTH_ORIG]] +Table2131[[#This Row],[WIDTH_OVERLAP]]/Table2131[[#This Row],[WIDTH_NEW]])</f>
        <v>#VALUE!</v>
      </c>
      <c r="V268" t="e">
        <f>0.5*(Table2131[[#This Row],[WIDTH_OVERLAP]]/Table2131[[#This Row],[WIDTH_ORIG]] +Table2131[[#This Row],[WIDTH_OVERLAP]]/Table2131[[#This Row],[WIDTH_NEW]])</f>
        <v>#VALUE!</v>
      </c>
    </row>
    <row r="269" spans="1:22" x14ac:dyDescent="0.2">
      <c r="A269" s="2" t="s">
        <v>157</v>
      </c>
      <c r="B269" t="s">
        <v>92</v>
      </c>
      <c r="C269" s="3" t="s">
        <v>146</v>
      </c>
      <c r="D269" t="s">
        <v>141</v>
      </c>
      <c r="E269">
        <v>-0.91775330819668233</v>
      </c>
      <c r="F269" t="s">
        <v>47</v>
      </c>
      <c r="G269" t="s">
        <v>47</v>
      </c>
      <c r="H269" t="s">
        <v>47</v>
      </c>
      <c r="I269" t="s">
        <v>47</v>
      </c>
      <c r="J269" s="4">
        <v>-0.57537740622005218</v>
      </c>
      <c r="K269">
        <f>Table2131[[#This Row],[VALUE_ORIGINAL]]-Table2131[[#This Row],[ESTIMATE_VALUE]]</f>
        <v>0.34237590197663015</v>
      </c>
      <c r="L269" t="s">
        <v>47</v>
      </c>
      <c r="M269" t="s">
        <v>47</v>
      </c>
      <c r="N269">
        <f>Table2131[[#This Row],[DIFFENCE_ORIGINAL]]^2</f>
        <v>0.11722125825431105</v>
      </c>
      <c r="O26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9" t="str">
        <f>IF(OR(G269="NA", H269="NA"), "NA", IF(OR(B269="boot", B269="parametric", B269="independent", B269="cart"), Table2131[[#This Row],[conf.high]]-Table2131[[#This Row],[conf.low]], ""))</f>
        <v>NA</v>
      </c>
      <c r="Q269" t="str">
        <f>IF(OR(G269="NA", H269="NA"), "NA", IF(OR(B269="boot", B269="parametric", B269="independent", B269="cart"), Table2131[[#This Row],[conf.high.orig]]-Table2131[[#This Row],[conf.low.orig]], ""))</f>
        <v>NA</v>
      </c>
      <c r="R269" t="e">
        <f>IF(OR(B269="boot", B269="independent", B269="parametric", B269="cart"), Table2131[[#This Row],[WIDTH_OVERLAP]]/Table2131[[#This Row],[WIDTH_NEW]], "NA")</f>
        <v>#VALUE!</v>
      </c>
      <c r="S269" t="e">
        <f>IF(OR(B269="boot", B269="independent", B269="parametric", B269="cart"), Table2131[[#This Row],[WIDTH_OVERLAP]]/Table2131[[#This Row],[WIDTH_ORIG]], "")</f>
        <v>#VALUE!</v>
      </c>
      <c r="T269" t="e">
        <f>IF(OR(B269="boot", B269="independent", B269="parametric", B269="cart"), (Table2131[[#This Row],[PERS_NEW]]+Table2131[[#This Row],[PERS_ORIG]]) / 2, "")</f>
        <v>#VALUE!</v>
      </c>
      <c r="U269" t="e">
        <f>0.5*(Table2131[[#This Row],[WIDTH_OVERLAP]]/Table2131[[#This Row],[WIDTH_ORIG]] +Table2131[[#This Row],[WIDTH_OVERLAP]]/Table2131[[#This Row],[WIDTH_NEW]])</f>
        <v>#VALUE!</v>
      </c>
      <c r="V269" t="e">
        <f>0.5*(Table2131[[#This Row],[WIDTH_OVERLAP]]/Table2131[[#This Row],[WIDTH_ORIG]] +Table2131[[#This Row],[WIDTH_OVERLAP]]/Table2131[[#This Row],[WIDTH_NEW]])</f>
        <v>#VALUE!</v>
      </c>
    </row>
    <row r="270" spans="1:22" x14ac:dyDescent="0.2">
      <c r="A270" s="2" t="s">
        <v>157</v>
      </c>
      <c r="B270" t="s">
        <v>92</v>
      </c>
      <c r="C270" s="3" t="s">
        <v>146</v>
      </c>
      <c r="D270" t="s">
        <v>149</v>
      </c>
      <c r="E270">
        <v>0.49986235837744264</v>
      </c>
      <c r="F270" t="s">
        <v>47</v>
      </c>
      <c r="G270" t="s">
        <v>47</v>
      </c>
      <c r="H270" t="s">
        <v>47</v>
      </c>
      <c r="I270" t="s">
        <v>47</v>
      </c>
      <c r="J270" s="4">
        <v>0.19483870136298537</v>
      </c>
      <c r="K270">
        <f>Table2131[[#This Row],[VALUE_ORIGINAL]]-Table2131[[#This Row],[ESTIMATE_VALUE]]</f>
        <v>-0.30502365701445727</v>
      </c>
      <c r="L270" t="s">
        <v>47</v>
      </c>
      <c r="M270" t="s">
        <v>47</v>
      </c>
      <c r="N270">
        <f>Table2131[[#This Row],[DIFFENCE_ORIGINAL]]^2</f>
        <v>9.3039431338473269E-2</v>
      </c>
      <c r="O27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70" t="str">
        <f>IF(OR(G270="NA", H270="NA"), "NA", IF(OR(B270="boot", B270="parametric", B270="independent", B270="cart"), Table2131[[#This Row],[conf.high]]-Table2131[[#This Row],[conf.low]], ""))</f>
        <v>NA</v>
      </c>
      <c r="Q270" t="str">
        <f>IF(OR(G270="NA", H270="NA"), "NA", IF(OR(B270="boot", B270="parametric", B270="independent", B270="cart"), Table2131[[#This Row],[conf.high.orig]]-Table2131[[#This Row],[conf.low.orig]], ""))</f>
        <v>NA</v>
      </c>
      <c r="R270" t="e">
        <f>IF(OR(B270="boot", B270="independent", B270="parametric", B270="cart"), Table2131[[#This Row],[WIDTH_OVERLAP]]/Table2131[[#This Row],[WIDTH_NEW]], "NA")</f>
        <v>#VALUE!</v>
      </c>
      <c r="S270" t="e">
        <f>IF(OR(B270="boot", B270="independent", B270="parametric", B270="cart"), Table2131[[#This Row],[WIDTH_OVERLAP]]/Table2131[[#This Row],[WIDTH_ORIG]], "")</f>
        <v>#VALUE!</v>
      </c>
      <c r="T270" t="e">
        <f>IF(OR(B270="boot", B270="independent", B270="parametric", B270="cart"), (Table2131[[#This Row],[PERS_NEW]]+Table2131[[#This Row],[PERS_ORIG]]) / 2, "")</f>
        <v>#VALUE!</v>
      </c>
      <c r="U270" t="e">
        <f>0.5*(Table2131[[#This Row],[WIDTH_OVERLAP]]/Table2131[[#This Row],[WIDTH_ORIG]] +Table2131[[#This Row],[WIDTH_OVERLAP]]/Table2131[[#This Row],[WIDTH_NEW]])</f>
        <v>#VALUE!</v>
      </c>
      <c r="V270" t="e">
        <f>0.5*(Table2131[[#This Row],[WIDTH_OVERLAP]]/Table2131[[#This Row],[WIDTH_ORIG]] +Table2131[[#This Row],[WIDTH_OVERLAP]]/Table2131[[#This Row],[WIDTH_NEW]])</f>
        <v>#VALUE!</v>
      </c>
    </row>
    <row r="271" spans="1:22" x14ac:dyDescent="0.2">
      <c r="A271" s="2" t="s">
        <v>157</v>
      </c>
      <c r="B271" t="s">
        <v>92</v>
      </c>
      <c r="C271" s="3" t="s">
        <v>146</v>
      </c>
      <c r="D271" t="s">
        <v>150</v>
      </c>
      <c r="E271">
        <v>5.1223176968734734E-2</v>
      </c>
      <c r="F271" t="s">
        <v>47</v>
      </c>
      <c r="G271" t="s">
        <v>47</v>
      </c>
      <c r="H271" t="s">
        <v>47</v>
      </c>
      <c r="I271" t="s">
        <v>47</v>
      </c>
      <c r="J271" s="4">
        <v>-0.18356475677620857</v>
      </c>
      <c r="K271">
        <f>Table2131[[#This Row],[VALUE_ORIGINAL]]-Table2131[[#This Row],[ESTIMATE_VALUE]]</f>
        <v>-0.23478793374494331</v>
      </c>
      <c r="L271" t="s">
        <v>47</v>
      </c>
      <c r="M271" t="s">
        <v>47</v>
      </c>
      <c r="N271">
        <f>Table2131[[#This Row],[DIFFENCE_ORIGINAL]]^2</f>
        <v>5.5125373832219889E-2</v>
      </c>
      <c r="O27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71" t="str">
        <f>IF(OR(G271="NA", H271="NA"), "NA", IF(OR(B271="boot", B271="parametric", B271="independent", B271="cart"), Table2131[[#This Row],[conf.high]]-Table2131[[#This Row],[conf.low]], ""))</f>
        <v>NA</v>
      </c>
      <c r="Q271" t="str">
        <f>IF(OR(G271="NA", H271="NA"), "NA", IF(OR(B271="boot", B271="parametric", B271="independent", B271="cart"), Table2131[[#This Row],[conf.high.orig]]-Table2131[[#This Row],[conf.low.orig]], ""))</f>
        <v>NA</v>
      </c>
      <c r="R271" t="e">
        <f>IF(OR(B271="boot", B271="independent", B271="parametric", B271="cart"), Table2131[[#This Row],[WIDTH_OVERLAP]]/Table2131[[#This Row],[WIDTH_NEW]], "NA")</f>
        <v>#VALUE!</v>
      </c>
      <c r="S271" t="e">
        <f>IF(OR(B271="boot", B271="independent", B271="parametric", B271="cart"), Table2131[[#This Row],[WIDTH_OVERLAP]]/Table2131[[#This Row],[WIDTH_ORIG]], "")</f>
        <v>#VALUE!</v>
      </c>
      <c r="T271" t="e">
        <f>IF(OR(B271="boot", B271="independent", B271="parametric", B271="cart"), (Table2131[[#This Row],[PERS_NEW]]+Table2131[[#This Row],[PERS_ORIG]]) / 2, "")</f>
        <v>#VALUE!</v>
      </c>
      <c r="U271" t="e">
        <f>0.5*(Table2131[[#This Row],[WIDTH_OVERLAP]]/Table2131[[#This Row],[WIDTH_ORIG]] +Table2131[[#This Row],[WIDTH_OVERLAP]]/Table2131[[#This Row],[WIDTH_NEW]])</f>
        <v>#VALUE!</v>
      </c>
      <c r="V271" t="e">
        <f>0.5*(Table2131[[#This Row],[WIDTH_OVERLAP]]/Table2131[[#This Row],[WIDTH_ORIG]] +Table2131[[#This Row],[WIDTH_OVERLAP]]/Table2131[[#This Row],[WIDTH_NEW]])</f>
        <v>#VALUE!</v>
      </c>
    </row>
    <row r="272" spans="1:22" x14ac:dyDescent="0.2">
      <c r="A272" s="2" t="s">
        <v>157</v>
      </c>
      <c r="B272" t="s">
        <v>92</v>
      </c>
      <c r="C272" s="3" t="s">
        <v>146</v>
      </c>
      <c r="D272" t="s">
        <v>144</v>
      </c>
      <c r="E272">
        <v>2.8359911220275142</v>
      </c>
      <c r="F272" t="s">
        <v>47</v>
      </c>
      <c r="G272" t="s">
        <v>47</v>
      </c>
      <c r="H272" t="s">
        <v>47</v>
      </c>
      <c r="I272" t="s">
        <v>47</v>
      </c>
      <c r="J272" s="4">
        <v>13.110967804410883</v>
      </c>
      <c r="K272">
        <f>Table2131[[#This Row],[VALUE_ORIGINAL]]-Table2131[[#This Row],[ESTIMATE_VALUE]]</f>
        <v>10.274976682383368</v>
      </c>
      <c r="L272" t="s">
        <v>47</v>
      </c>
      <c r="M272" t="s">
        <v>47</v>
      </c>
      <c r="N272">
        <f>Table2131[[#This Row],[DIFFENCE_ORIGINAL]]^2</f>
        <v>105.57514582352192</v>
      </c>
      <c r="O27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72" t="str">
        <f>IF(OR(G272="NA", H272="NA"), "NA", IF(OR(B272="boot", B272="parametric", B272="independent", B272="cart"), Table2131[[#This Row],[conf.high]]-Table2131[[#This Row],[conf.low]], ""))</f>
        <v>NA</v>
      </c>
      <c r="Q272" t="str">
        <f>IF(OR(G272="NA", H272="NA"), "NA", IF(OR(B272="boot", B272="parametric", B272="independent", B272="cart"), Table2131[[#This Row],[conf.high.orig]]-Table2131[[#This Row],[conf.low.orig]], ""))</f>
        <v>NA</v>
      </c>
      <c r="R272" t="e">
        <f>IF(OR(B272="boot", B272="independent", B272="parametric", B272="cart"), Table2131[[#This Row],[WIDTH_OVERLAP]]/Table2131[[#This Row],[WIDTH_NEW]], "NA")</f>
        <v>#VALUE!</v>
      </c>
      <c r="S272" t="e">
        <f>IF(OR(B272="boot", B272="independent", B272="parametric", B272="cart"), Table2131[[#This Row],[WIDTH_OVERLAP]]/Table2131[[#This Row],[WIDTH_ORIG]], "")</f>
        <v>#VALUE!</v>
      </c>
      <c r="T272" t="e">
        <f>IF(OR(B272="boot", B272="independent", B272="parametric", B272="cart"), (Table2131[[#This Row],[PERS_NEW]]+Table2131[[#This Row],[PERS_ORIG]]) / 2, "")</f>
        <v>#VALUE!</v>
      </c>
      <c r="U272" t="e">
        <f>0.5*(Table2131[[#This Row],[WIDTH_OVERLAP]]/Table2131[[#This Row],[WIDTH_ORIG]] +Table2131[[#This Row],[WIDTH_OVERLAP]]/Table2131[[#This Row],[WIDTH_NEW]])</f>
        <v>#VALUE!</v>
      </c>
      <c r="V272" t="e">
        <f>0.5*(Table2131[[#This Row],[WIDTH_OVERLAP]]/Table2131[[#This Row],[WIDTH_ORIG]] +Table2131[[#This Row],[WIDTH_OVERLAP]]/Table2131[[#This Row],[WIDTH_NEW]])</f>
        <v>#VALUE!</v>
      </c>
    </row>
    <row r="273" spans="1:22" x14ac:dyDescent="0.2">
      <c r="A273" s="2" t="s">
        <v>157</v>
      </c>
      <c r="B273" t="s">
        <v>92</v>
      </c>
      <c r="C273" s="3" t="s">
        <v>146</v>
      </c>
      <c r="D273" t="s">
        <v>151</v>
      </c>
      <c r="E273">
        <v>-0.80272468679613174</v>
      </c>
      <c r="F273" t="s">
        <v>47</v>
      </c>
      <c r="G273" t="s">
        <v>47</v>
      </c>
      <c r="H273" t="s">
        <v>47</v>
      </c>
      <c r="I273" t="s">
        <v>47</v>
      </c>
      <c r="J273" s="4">
        <v>0.2940251099326438</v>
      </c>
      <c r="K273">
        <f>Table2131[[#This Row],[VALUE_ORIGINAL]]-Table2131[[#This Row],[ESTIMATE_VALUE]]</f>
        <v>1.0967497967287756</v>
      </c>
      <c r="L273" t="s">
        <v>47</v>
      </c>
      <c r="M273" t="s">
        <v>47</v>
      </c>
      <c r="N273">
        <f>Table2131[[#This Row],[DIFFENCE_ORIGINAL]]^2</f>
        <v>1.2028601166246107</v>
      </c>
      <c r="O27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73" t="str">
        <f>IF(OR(G273="NA", H273="NA"), "NA", IF(OR(B273="boot", B273="parametric", B273="independent", B273="cart"), Table2131[[#This Row],[conf.high]]-Table2131[[#This Row],[conf.low]], ""))</f>
        <v>NA</v>
      </c>
      <c r="Q273" t="str">
        <f>IF(OR(G273="NA", H273="NA"), "NA", IF(OR(B273="boot", B273="parametric", B273="independent", B273="cart"), Table2131[[#This Row],[conf.high.orig]]-Table2131[[#This Row],[conf.low.orig]], ""))</f>
        <v>NA</v>
      </c>
      <c r="R273" t="e">
        <f>IF(OR(B273="boot", B273="independent", B273="parametric", B273="cart"), Table2131[[#This Row],[WIDTH_OVERLAP]]/Table2131[[#This Row],[WIDTH_NEW]], "NA")</f>
        <v>#VALUE!</v>
      </c>
      <c r="S273" t="e">
        <f>IF(OR(B273="boot", B273="independent", B273="parametric", B273="cart"), Table2131[[#This Row],[WIDTH_OVERLAP]]/Table2131[[#This Row],[WIDTH_ORIG]], "")</f>
        <v>#VALUE!</v>
      </c>
      <c r="T273" t="e">
        <f>IF(OR(B273="boot", B273="independent", B273="parametric", B273="cart"), (Table2131[[#This Row],[PERS_NEW]]+Table2131[[#This Row],[PERS_ORIG]]) / 2, "")</f>
        <v>#VALUE!</v>
      </c>
      <c r="U273" t="e">
        <f>0.5*(Table2131[[#This Row],[WIDTH_OVERLAP]]/Table2131[[#This Row],[WIDTH_ORIG]] +Table2131[[#This Row],[WIDTH_OVERLAP]]/Table2131[[#This Row],[WIDTH_NEW]])</f>
        <v>#VALUE!</v>
      </c>
      <c r="V273" t="e">
        <f>0.5*(Table2131[[#This Row],[WIDTH_OVERLAP]]/Table2131[[#This Row],[WIDTH_ORIG]] +Table2131[[#This Row],[WIDTH_OVERLAP]]/Table2131[[#This Row],[WIDTH_NEW]])</f>
        <v>#VALUE!</v>
      </c>
    </row>
    <row r="274" spans="1:22" x14ac:dyDescent="0.2">
      <c r="A274" s="2" t="s">
        <v>157</v>
      </c>
      <c r="B274" t="s">
        <v>92</v>
      </c>
      <c r="C274" s="3" t="s">
        <v>146</v>
      </c>
      <c r="D274" t="s">
        <v>152</v>
      </c>
      <c r="E274">
        <v>0.3227157919599245</v>
      </c>
      <c r="F274" t="s">
        <v>47</v>
      </c>
      <c r="G274" t="s">
        <v>47</v>
      </c>
      <c r="H274" t="s">
        <v>47</v>
      </c>
      <c r="I274" t="s">
        <v>47</v>
      </c>
      <c r="J274" s="4">
        <v>4.0882182495466123E-2</v>
      </c>
      <c r="K274">
        <f>Table2131[[#This Row],[VALUE_ORIGINAL]]-Table2131[[#This Row],[ESTIMATE_VALUE]]</f>
        <v>-0.2818336094644584</v>
      </c>
      <c r="L274" t="s">
        <v>47</v>
      </c>
      <c r="M274" t="s">
        <v>47</v>
      </c>
      <c r="N274">
        <f>Table2131[[#This Row],[DIFFENCE_ORIGINAL]]^2</f>
        <v>7.9430183423764858E-2</v>
      </c>
      <c r="O27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74" t="str">
        <f>IF(OR(G274="NA", H274="NA"), "NA", IF(OR(B274="boot", B274="parametric", B274="independent", B274="cart"), Table2131[[#This Row],[conf.high]]-Table2131[[#This Row],[conf.low]], ""))</f>
        <v>NA</v>
      </c>
      <c r="Q274" t="str">
        <f>IF(OR(G274="NA", H274="NA"), "NA", IF(OR(B274="boot", B274="parametric", B274="independent", B274="cart"), Table2131[[#This Row],[conf.high.orig]]-Table2131[[#This Row],[conf.low.orig]], ""))</f>
        <v>NA</v>
      </c>
      <c r="R274" t="e">
        <f>IF(OR(B274="boot", B274="independent", B274="parametric", B274="cart"), Table2131[[#This Row],[WIDTH_OVERLAP]]/Table2131[[#This Row],[WIDTH_NEW]], "NA")</f>
        <v>#VALUE!</v>
      </c>
      <c r="S274" t="e">
        <f>IF(OR(B274="boot", B274="independent", B274="parametric", B274="cart"), Table2131[[#This Row],[WIDTH_OVERLAP]]/Table2131[[#This Row],[WIDTH_ORIG]], "")</f>
        <v>#VALUE!</v>
      </c>
      <c r="T274" t="e">
        <f>IF(OR(B274="boot", B274="independent", B274="parametric", B274="cart"), (Table2131[[#This Row],[PERS_NEW]]+Table2131[[#This Row],[PERS_ORIG]]) / 2, "")</f>
        <v>#VALUE!</v>
      </c>
      <c r="U274" t="e">
        <f>0.5*(Table2131[[#This Row],[WIDTH_OVERLAP]]/Table2131[[#This Row],[WIDTH_ORIG]] +Table2131[[#This Row],[WIDTH_OVERLAP]]/Table2131[[#This Row],[WIDTH_NEW]])</f>
        <v>#VALUE!</v>
      </c>
      <c r="V274" t="e">
        <f>0.5*(Table2131[[#This Row],[WIDTH_OVERLAP]]/Table2131[[#This Row],[WIDTH_ORIG]] +Table2131[[#This Row],[WIDTH_OVERLAP]]/Table2131[[#This Row],[WIDTH_NEW]])</f>
        <v>#VALUE!</v>
      </c>
    </row>
    <row r="275" spans="1:22" x14ac:dyDescent="0.2">
      <c r="A275" s="2" t="s">
        <v>157</v>
      </c>
      <c r="B275" t="s">
        <v>92</v>
      </c>
      <c r="C275" s="3" t="s">
        <v>146</v>
      </c>
      <c r="D275" t="s">
        <v>153</v>
      </c>
      <c r="E275">
        <v>0.65950447338808038</v>
      </c>
      <c r="F275" t="s">
        <v>47</v>
      </c>
      <c r="G275" t="s">
        <v>47</v>
      </c>
      <c r="H275" t="s">
        <v>47</v>
      </c>
      <c r="I275" t="s">
        <v>47</v>
      </c>
      <c r="J275" s="4">
        <v>2.6832943027713916</v>
      </c>
      <c r="K275">
        <f>Table2131[[#This Row],[VALUE_ORIGINAL]]-Table2131[[#This Row],[ESTIMATE_VALUE]]</f>
        <v>2.0237898293833112</v>
      </c>
      <c r="L275" t="s">
        <v>47</v>
      </c>
      <c r="M275" t="s">
        <v>47</v>
      </c>
      <c r="N275">
        <f>Table2131[[#This Row],[DIFFENCE_ORIGINAL]]^2</f>
        <v>4.095725273515332</v>
      </c>
      <c r="O27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75" t="str">
        <f>IF(OR(G275="NA", H275="NA"), "NA", IF(OR(B275="boot", B275="parametric", B275="independent", B275="cart"), Table2131[[#This Row],[conf.high]]-Table2131[[#This Row],[conf.low]], ""))</f>
        <v>NA</v>
      </c>
      <c r="Q275" t="str">
        <f>IF(OR(G275="NA", H275="NA"), "NA", IF(OR(B275="boot", B275="parametric", B275="independent", B275="cart"), Table2131[[#This Row],[conf.high.orig]]-Table2131[[#This Row],[conf.low.orig]], ""))</f>
        <v>NA</v>
      </c>
      <c r="R275" t="e">
        <f>IF(OR(B275="boot", B275="independent", B275="parametric", B275="cart"), Table2131[[#This Row],[WIDTH_OVERLAP]]/Table2131[[#This Row],[WIDTH_NEW]], "NA")</f>
        <v>#VALUE!</v>
      </c>
      <c r="S275" t="e">
        <f>IF(OR(B275="boot", B275="independent", B275="parametric", B275="cart"), Table2131[[#This Row],[WIDTH_OVERLAP]]/Table2131[[#This Row],[WIDTH_ORIG]], "")</f>
        <v>#VALUE!</v>
      </c>
      <c r="T275" t="e">
        <f>IF(OR(B275="boot", B275="independent", B275="parametric", B275="cart"), (Table2131[[#This Row],[PERS_NEW]]+Table2131[[#This Row],[PERS_ORIG]]) / 2, "")</f>
        <v>#VALUE!</v>
      </c>
      <c r="U275" t="e">
        <f>0.5*(Table2131[[#This Row],[WIDTH_OVERLAP]]/Table2131[[#This Row],[WIDTH_ORIG]] +Table2131[[#This Row],[WIDTH_OVERLAP]]/Table2131[[#This Row],[WIDTH_NEW]])</f>
        <v>#VALUE!</v>
      </c>
      <c r="V275" t="e">
        <f>0.5*(Table2131[[#This Row],[WIDTH_OVERLAP]]/Table2131[[#This Row],[WIDTH_ORIG]] +Table2131[[#This Row],[WIDTH_OVERLAP]]/Table2131[[#This Row],[WIDTH_NEW]])</f>
        <v>#VALUE!</v>
      </c>
    </row>
    <row r="276" spans="1:22" x14ac:dyDescent="0.2">
      <c r="A276" s="2" t="s">
        <v>157</v>
      </c>
      <c r="B276" t="s">
        <v>92</v>
      </c>
      <c r="C276" s="3" t="s">
        <v>146</v>
      </c>
      <c r="D276" t="s">
        <v>154</v>
      </c>
      <c r="E276">
        <v>-0.78069222135325389</v>
      </c>
      <c r="F276" t="s">
        <v>47</v>
      </c>
      <c r="G276" t="s">
        <v>47</v>
      </c>
      <c r="H276" t="s">
        <v>47</v>
      </c>
      <c r="I276" t="s">
        <v>47</v>
      </c>
      <c r="J276" s="4">
        <v>4.887768412291724E-3</v>
      </c>
      <c r="K276">
        <f>Table2131[[#This Row],[VALUE_ORIGINAL]]-Table2131[[#This Row],[ESTIMATE_VALUE]]</f>
        <v>0.78557998976554566</v>
      </c>
      <c r="L276" t="s">
        <v>47</v>
      </c>
      <c r="M276" t="s">
        <v>47</v>
      </c>
      <c r="N276">
        <f>Table2131[[#This Row],[DIFFENCE_ORIGINAL]]^2</f>
        <v>0.61713592032003484</v>
      </c>
      <c r="O27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76" t="str">
        <f>IF(OR(G276="NA", H276="NA"), "NA", IF(OR(B276="boot", B276="parametric", B276="independent", B276="cart"), Table2131[[#This Row],[conf.high]]-Table2131[[#This Row],[conf.low]], ""))</f>
        <v>NA</v>
      </c>
      <c r="Q276" t="str">
        <f>IF(OR(G276="NA", H276="NA"), "NA", IF(OR(B276="boot", B276="parametric", B276="independent", B276="cart"), Table2131[[#This Row],[conf.high.orig]]-Table2131[[#This Row],[conf.low.orig]], ""))</f>
        <v>NA</v>
      </c>
      <c r="R276" t="e">
        <f>IF(OR(B276="boot", B276="independent", B276="parametric", B276="cart"), Table2131[[#This Row],[WIDTH_OVERLAP]]/Table2131[[#This Row],[WIDTH_NEW]], "NA")</f>
        <v>#VALUE!</v>
      </c>
      <c r="S276" t="e">
        <f>IF(OR(B276="boot", B276="independent", B276="parametric", B276="cart"), Table2131[[#This Row],[WIDTH_OVERLAP]]/Table2131[[#This Row],[WIDTH_ORIG]], "")</f>
        <v>#VALUE!</v>
      </c>
      <c r="T276" t="e">
        <f>IF(OR(B276="boot", B276="independent", B276="parametric", B276="cart"), (Table2131[[#This Row],[PERS_NEW]]+Table2131[[#This Row],[PERS_ORIG]]) / 2, "")</f>
        <v>#VALUE!</v>
      </c>
      <c r="U276" t="e">
        <f>0.5*(Table2131[[#This Row],[WIDTH_OVERLAP]]/Table2131[[#This Row],[WIDTH_ORIG]] +Table2131[[#This Row],[WIDTH_OVERLAP]]/Table2131[[#This Row],[WIDTH_NEW]])</f>
        <v>#VALUE!</v>
      </c>
      <c r="V276" t="e">
        <f>0.5*(Table2131[[#This Row],[WIDTH_OVERLAP]]/Table2131[[#This Row],[WIDTH_ORIG]] +Table2131[[#This Row],[WIDTH_OVERLAP]]/Table2131[[#This Row],[WIDTH_NEW]])</f>
        <v>#VALUE!</v>
      </c>
    </row>
    <row r="277" spans="1:22" x14ac:dyDescent="0.2">
      <c r="A277" s="2" t="s">
        <v>157</v>
      </c>
      <c r="B277" t="s">
        <v>92</v>
      </c>
      <c r="C277" s="3" t="s">
        <v>146</v>
      </c>
      <c r="D277" t="s">
        <v>155</v>
      </c>
      <c r="E277">
        <v>0.78954944684349559</v>
      </c>
      <c r="F277" t="s">
        <v>47</v>
      </c>
      <c r="G277" t="s">
        <v>47</v>
      </c>
      <c r="H277" t="s">
        <v>47</v>
      </c>
      <c r="I277" t="s">
        <v>47</v>
      </c>
      <c r="J277" s="4">
        <v>0.7403948526594446</v>
      </c>
      <c r="K277">
        <f>Table2131[[#This Row],[VALUE_ORIGINAL]]-Table2131[[#This Row],[ESTIMATE_VALUE]]</f>
        <v>-4.9154594184050993E-2</v>
      </c>
      <c r="L277" t="s">
        <v>47</v>
      </c>
      <c r="M277" t="s">
        <v>47</v>
      </c>
      <c r="N277">
        <f>Table2131[[#This Row],[DIFFENCE_ORIGINAL]]^2</f>
        <v>2.4161741293987397E-3</v>
      </c>
      <c r="O27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77" t="str">
        <f>IF(OR(G277="NA", H277="NA"), "NA", IF(OR(B277="boot", B277="parametric", B277="independent", B277="cart"), Table2131[[#This Row],[conf.high]]-Table2131[[#This Row],[conf.low]], ""))</f>
        <v>NA</v>
      </c>
      <c r="Q277" t="str">
        <f>IF(OR(G277="NA", H277="NA"), "NA", IF(OR(B277="boot", B277="parametric", B277="independent", B277="cart"), Table2131[[#This Row],[conf.high.orig]]-Table2131[[#This Row],[conf.low.orig]], ""))</f>
        <v>NA</v>
      </c>
      <c r="R277" t="e">
        <f>IF(OR(B277="boot", B277="independent", B277="parametric", B277="cart"), Table2131[[#This Row],[WIDTH_OVERLAP]]/Table2131[[#This Row],[WIDTH_NEW]], "NA")</f>
        <v>#VALUE!</v>
      </c>
      <c r="S277" t="e">
        <f>IF(OR(B277="boot", B277="independent", B277="parametric", B277="cart"), Table2131[[#This Row],[WIDTH_OVERLAP]]/Table2131[[#This Row],[WIDTH_ORIG]], "")</f>
        <v>#VALUE!</v>
      </c>
      <c r="T277" t="e">
        <f>IF(OR(B277="boot", B277="independent", B277="parametric", B277="cart"), (Table2131[[#This Row],[PERS_NEW]]+Table2131[[#This Row],[PERS_ORIG]]) / 2, "")</f>
        <v>#VALUE!</v>
      </c>
      <c r="U277" t="e">
        <f>0.5*(Table2131[[#This Row],[WIDTH_OVERLAP]]/Table2131[[#This Row],[WIDTH_ORIG]] +Table2131[[#This Row],[WIDTH_OVERLAP]]/Table2131[[#This Row],[WIDTH_NEW]])</f>
        <v>#VALUE!</v>
      </c>
      <c r="V277" t="e">
        <f>0.5*(Table2131[[#This Row],[WIDTH_OVERLAP]]/Table2131[[#This Row],[WIDTH_ORIG]] +Table2131[[#This Row],[WIDTH_OVERLAP]]/Table2131[[#This Row],[WIDTH_NEW]])</f>
        <v>#VALUE!</v>
      </c>
    </row>
    <row r="278" spans="1:22" x14ac:dyDescent="0.2">
      <c r="A278" s="2" t="s">
        <v>157</v>
      </c>
      <c r="B278" t="s">
        <v>92</v>
      </c>
      <c r="C278" s="3" t="s">
        <v>146</v>
      </c>
      <c r="D278" t="s">
        <v>145</v>
      </c>
      <c r="E278">
        <v>14.53648092443966</v>
      </c>
      <c r="F278" t="s">
        <v>47</v>
      </c>
      <c r="G278" t="s">
        <v>47</v>
      </c>
      <c r="H278" t="s">
        <v>47</v>
      </c>
      <c r="I278" t="s">
        <v>47</v>
      </c>
      <c r="J278" s="4">
        <v>6.2105687717512197</v>
      </c>
      <c r="K278">
        <f>Table2131[[#This Row],[VALUE_ORIGINAL]]-Table2131[[#This Row],[ESTIMATE_VALUE]]</f>
        <v>-8.3259121526884403</v>
      </c>
      <c r="L278" t="s">
        <v>47</v>
      </c>
      <c r="M278" t="s">
        <v>47</v>
      </c>
      <c r="N278">
        <f>Table2131[[#This Row],[DIFFENCE_ORIGINAL]]^2</f>
        <v>69.320813174285064</v>
      </c>
      <c r="O27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78" t="str">
        <f>IF(OR(G278="NA", H278="NA"), "NA", IF(OR(B278="boot", B278="parametric", B278="independent", B278="cart"), Table2131[[#This Row],[conf.high]]-Table2131[[#This Row],[conf.low]], ""))</f>
        <v>NA</v>
      </c>
      <c r="Q278" t="str">
        <f>IF(OR(G278="NA", H278="NA"), "NA", IF(OR(B278="boot", B278="parametric", B278="independent", B278="cart"), Table2131[[#This Row],[conf.high.orig]]-Table2131[[#This Row],[conf.low.orig]], ""))</f>
        <v>NA</v>
      </c>
      <c r="R278" t="e">
        <f>IF(OR(B278="boot", B278="independent", B278="parametric", B278="cart"), Table2131[[#This Row],[WIDTH_OVERLAP]]/Table2131[[#This Row],[WIDTH_NEW]], "NA")</f>
        <v>#VALUE!</v>
      </c>
      <c r="S278" t="e">
        <f>IF(OR(B278="boot", B278="independent", B278="parametric", B278="cart"), Table2131[[#This Row],[WIDTH_OVERLAP]]/Table2131[[#This Row],[WIDTH_ORIG]], "")</f>
        <v>#VALUE!</v>
      </c>
      <c r="T278" t="e">
        <f>IF(OR(B278="boot", B278="independent", B278="parametric", B278="cart"), (Table2131[[#This Row],[PERS_NEW]]+Table2131[[#This Row],[PERS_ORIG]]) / 2, "")</f>
        <v>#VALUE!</v>
      </c>
      <c r="U278" t="e">
        <f>0.5*(Table2131[[#This Row],[WIDTH_OVERLAP]]/Table2131[[#This Row],[WIDTH_ORIG]] +Table2131[[#This Row],[WIDTH_OVERLAP]]/Table2131[[#This Row],[WIDTH_NEW]])</f>
        <v>#VALUE!</v>
      </c>
      <c r="V278" t="e">
        <f>0.5*(Table2131[[#This Row],[WIDTH_OVERLAP]]/Table2131[[#This Row],[WIDTH_ORIG]] +Table2131[[#This Row],[WIDTH_OVERLAP]]/Table2131[[#This Row],[WIDTH_NEW]])</f>
        <v>#VALUE!</v>
      </c>
    </row>
    <row r="279" spans="1:22" x14ac:dyDescent="0.2">
      <c r="A279" s="2" t="s">
        <v>157</v>
      </c>
      <c r="B279" t="s">
        <v>113</v>
      </c>
      <c r="C279" s="3" t="s">
        <v>135</v>
      </c>
      <c r="D279" t="s">
        <v>139</v>
      </c>
      <c r="E279">
        <v>8.1733564258969729</v>
      </c>
      <c r="F279" t="s">
        <v>47</v>
      </c>
      <c r="G279" t="s">
        <v>47</v>
      </c>
      <c r="H279" t="s">
        <v>47</v>
      </c>
      <c r="I279" t="s">
        <v>47</v>
      </c>
      <c r="J279" s="4">
        <v>11.046547241687691</v>
      </c>
      <c r="K279">
        <f>Table2131[[#This Row],[VALUE_ORIGINAL]]-Table2131[[#This Row],[ESTIMATE_VALUE]]</f>
        <v>2.8731908157907178</v>
      </c>
      <c r="L279" t="s">
        <v>47</v>
      </c>
      <c r="M279" t="s">
        <v>47</v>
      </c>
      <c r="N279">
        <f>Table2131[[#This Row],[DIFFENCE_ORIGINAL]]^2</f>
        <v>8.2552254639441305</v>
      </c>
      <c r="O27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79" t="str">
        <f>IF(OR(G279="NA", H279="NA"), "NA", IF(OR(B279="boot", B279="parametric", B279="independent", B279="cart"), Table2131[[#This Row],[conf.high]]-Table2131[[#This Row],[conf.low]], ""))</f>
        <v>NA</v>
      </c>
      <c r="Q279" t="str">
        <f>IF(OR(G279="NA", H279="NA"), "NA", IF(OR(B279="boot", B279="parametric", B279="independent", B279="cart"), Table2131[[#This Row],[conf.high.orig]]-Table2131[[#This Row],[conf.low.orig]], ""))</f>
        <v>NA</v>
      </c>
      <c r="R279" t="e">
        <f>IF(OR(B279="boot", B279="independent", B279="parametric", B279="cart"), Table2131[[#This Row],[WIDTH_OVERLAP]]/Table2131[[#This Row],[WIDTH_NEW]], "NA")</f>
        <v>#VALUE!</v>
      </c>
      <c r="S279" t="e">
        <f>IF(OR(B279="boot", B279="independent", B279="parametric", B279="cart"), Table2131[[#This Row],[WIDTH_OVERLAP]]/Table2131[[#This Row],[WIDTH_ORIG]], "")</f>
        <v>#VALUE!</v>
      </c>
      <c r="T279" t="e">
        <f>IF(OR(B279="boot", B279="independent", B279="parametric", B279="cart"), (Table2131[[#This Row],[PERS_NEW]]+Table2131[[#This Row],[PERS_ORIG]]) / 2, "")</f>
        <v>#VALUE!</v>
      </c>
      <c r="U279" t="e">
        <f>0.5*(Table2131[[#This Row],[WIDTH_OVERLAP]]/Table2131[[#This Row],[WIDTH_ORIG]] +Table2131[[#This Row],[WIDTH_OVERLAP]]/Table2131[[#This Row],[WIDTH_NEW]])</f>
        <v>#VALUE!</v>
      </c>
      <c r="V279" t="e">
        <f>0.5*(Table2131[[#This Row],[WIDTH_OVERLAP]]/Table2131[[#This Row],[WIDTH_ORIG]] +Table2131[[#This Row],[WIDTH_OVERLAP]]/Table2131[[#This Row],[WIDTH_NEW]])</f>
        <v>#VALUE!</v>
      </c>
    </row>
    <row r="280" spans="1:22" x14ac:dyDescent="0.2">
      <c r="A280" s="2" t="s">
        <v>157</v>
      </c>
      <c r="B280" t="s">
        <v>113</v>
      </c>
      <c r="C280" s="3" t="s">
        <v>135</v>
      </c>
      <c r="D280" t="s">
        <v>140</v>
      </c>
      <c r="E280">
        <v>0.14709973486001862</v>
      </c>
      <c r="F280" t="s">
        <v>47</v>
      </c>
      <c r="G280" t="s">
        <v>47</v>
      </c>
      <c r="H280" t="s">
        <v>47</v>
      </c>
      <c r="I280" t="s">
        <v>47</v>
      </c>
      <c r="J280" s="4">
        <v>-0.24284115834783762</v>
      </c>
      <c r="K280">
        <f>Table2131[[#This Row],[VALUE_ORIGINAL]]-Table2131[[#This Row],[ESTIMATE_VALUE]]</f>
        <v>-0.38994089320785624</v>
      </c>
      <c r="L280" t="s">
        <v>47</v>
      </c>
      <c r="M280" t="s">
        <v>47</v>
      </c>
      <c r="N280">
        <f>Table2131[[#This Row],[DIFFENCE_ORIGINAL]]^2</f>
        <v>0.15205390019574075</v>
      </c>
      <c r="O28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80" t="str">
        <f>IF(OR(G280="NA", H280="NA"), "NA", IF(OR(B280="boot", B280="parametric", B280="independent", B280="cart"), Table2131[[#This Row],[conf.high]]-Table2131[[#This Row],[conf.low]], ""))</f>
        <v>NA</v>
      </c>
      <c r="Q280" t="str">
        <f>IF(OR(G280="NA", H280="NA"), "NA", IF(OR(B280="boot", B280="parametric", B280="independent", B280="cart"), Table2131[[#This Row],[conf.high.orig]]-Table2131[[#This Row],[conf.low.orig]], ""))</f>
        <v>NA</v>
      </c>
      <c r="R280" t="e">
        <f>IF(OR(B280="boot", B280="independent", B280="parametric", B280="cart"), Table2131[[#This Row],[WIDTH_OVERLAP]]/Table2131[[#This Row],[WIDTH_NEW]], "NA")</f>
        <v>#VALUE!</v>
      </c>
      <c r="S280" t="e">
        <f>IF(OR(B280="boot", B280="independent", B280="parametric", B280="cart"), Table2131[[#This Row],[WIDTH_OVERLAP]]/Table2131[[#This Row],[WIDTH_ORIG]], "")</f>
        <v>#VALUE!</v>
      </c>
      <c r="T280" t="e">
        <f>IF(OR(B280="boot", B280="independent", B280="parametric", B280="cart"), (Table2131[[#This Row],[PERS_NEW]]+Table2131[[#This Row],[PERS_ORIG]]) / 2, "")</f>
        <v>#VALUE!</v>
      </c>
      <c r="U280" t="e">
        <f>0.5*(Table2131[[#This Row],[WIDTH_OVERLAP]]/Table2131[[#This Row],[WIDTH_ORIG]] +Table2131[[#This Row],[WIDTH_OVERLAP]]/Table2131[[#This Row],[WIDTH_NEW]])</f>
        <v>#VALUE!</v>
      </c>
      <c r="V280" t="e">
        <f>0.5*(Table2131[[#This Row],[WIDTH_OVERLAP]]/Table2131[[#This Row],[WIDTH_ORIG]] +Table2131[[#This Row],[WIDTH_OVERLAP]]/Table2131[[#This Row],[WIDTH_NEW]])</f>
        <v>#VALUE!</v>
      </c>
    </row>
    <row r="281" spans="1:22" x14ac:dyDescent="0.2">
      <c r="A281" s="2" t="s">
        <v>157</v>
      </c>
      <c r="B281" t="s">
        <v>113</v>
      </c>
      <c r="C281" s="3" t="s">
        <v>135</v>
      </c>
      <c r="D281" t="s">
        <v>141</v>
      </c>
      <c r="E281">
        <v>-0.71744063701447136</v>
      </c>
      <c r="F281" t="s">
        <v>47</v>
      </c>
      <c r="G281" t="s">
        <v>47</v>
      </c>
      <c r="H281" t="s">
        <v>47</v>
      </c>
      <c r="I281" t="s">
        <v>47</v>
      </c>
      <c r="J281" s="4">
        <v>-0.70377867037408237</v>
      </c>
      <c r="K281">
        <f>Table2131[[#This Row],[VALUE_ORIGINAL]]-Table2131[[#This Row],[ESTIMATE_VALUE]]</f>
        <v>1.3661966640388989E-2</v>
      </c>
      <c r="L281" t="s">
        <v>47</v>
      </c>
      <c r="M281" t="s">
        <v>47</v>
      </c>
      <c r="N281">
        <f>Table2131[[#This Row],[DIFFENCE_ORIGINAL]]^2</f>
        <v>1.8664933248310162E-4</v>
      </c>
      <c r="O28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81" t="str">
        <f>IF(OR(G281="NA", H281="NA"), "NA", IF(OR(B281="boot", B281="parametric", B281="independent", B281="cart"), Table2131[[#This Row],[conf.high]]-Table2131[[#This Row],[conf.low]], ""))</f>
        <v>NA</v>
      </c>
      <c r="Q281" t="str">
        <f>IF(OR(G281="NA", H281="NA"), "NA", IF(OR(B281="boot", B281="parametric", B281="independent", B281="cart"), Table2131[[#This Row],[conf.high.orig]]-Table2131[[#This Row],[conf.low.orig]], ""))</f>
        <v>NA</v>
      </c>
      <c r="R281" t="e">
        <f>IF(OR(B281="boot", B281="independent", B281="parametric", B281="cart"), Table2131[[#This Row],[WIDTH_OVERLAP]]/Table2131[[#This Row],[WIDTH_NEW]], "NA")</f>
        <v>#VALUE!</v>
      </c>
      <c r="S281" t="e">
        <f>IF(OR(B281="boot", B281="independent", B281="parametric", B281="cart"), Table2131[[#This Row],[WIDTH_OVERLAP]]/Table2131[[#This Row],[WIDTH_ORIG]], "")</f>
        <v>#VALUE!</v>
      </c>
      <c r="T281" t="e">
        <f>IF(OR(B281="boot", B281="independent", B281="parametric", B281="cart"), (Table2131[[#This Row],[PERS_NEW]]+Table2131[[#This Row],[PERS_ORIG]]) / 2, "")</f>
        <v>#VALUE!</v>
      </c>
      <c r="U281" t="e">
        <f>0.5*(Table2131[[#This Row],[WIDTH_OVERLAP]]/Table2131[[#This Row],[WIDTH_ORIG]] +Table2131[[#This Row],[WIDTH_OVERLAP]]/Table2131[[#This Row],[WIDTH_NEW]])</f>
        <v>#VALUE!</v>
      </c>
      <c r="V281" t="e">
        <f>0.5*(Table2131[[#This Row],[WIDTH_OVERLAP]]/Table2131[[#This Row],[WIDTH_ORIG]] +Table2131[[#This Row],[WIDTH_OVERLAP]]/Table2131[[#This Row],[WIDTH_NEW]])</f>
        <v>#VALUE!</v>
      </c>
    </row>
    <row r="282" spans="1:22" x14ac:dyDescent="0.2">
      <c r="A282" s="2" t="s">
        <v>157</v>
      </c>
      <c r="B282" t="s">
        <v>113</v>
      </c>
      <c r="C282" s="3" t="s">
        <v>135</v>
      </c>
      <c r="D282" t="s">
        <v>142</v>
      </c>
      <c r="E282">
        <v>0.17161870572467142</v>
      </c>
      <c r="F282" t="s">
        <v>47</v>
      </c>
      <c r="G282" t="s">
        <v>47</v>
      </c>
      <c r="H282" t="s">
        <v>47</v>
      </c>
      <c r="I282" t="s">
        <v>47</v>
      </c>
      <c r="J282" s="4">
        <v>0.2319853453200553</v>
      </c>
      <c r="K282">
        <f>Table2131[[#This Row],[VALUE_ORIGINAL]]-Table2131[[#This Row],[ESTIMATE_VALUE]]</f>
        <v>6.0366639595383881E-2</v>
      </c>
      <c r="L282" t="s">
        <v>47</v>
      </c>
      <c r="M282" t="s">
        <v>47</v>
      </c>
      <c r="N282">
        <f>Table2131[[#This Row],[DIFFENCE_ORIGINAL]]^2</f>
        <v>3.6441311760389691E-3</v>
      </c>
      <c r="O28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82" t="str">
        <f>IF(OR(G282="NA", H282="NA"), "NA", IF(OR(B282="boot", B282="parametric", B282="independent", B282="cart"), Table2131[[#This Row],[conf.high]]-Table2131[[#This Row],[conf.low]], ""))</f>
        <v>NA</v>
      </c>
      <c r="Q282" t="str">
        <f>IF(OR(G282="NA", H282="NA"), "NA", IF(OR(B282="boot", B282="parametric", B282="independent", B282="cart"), Table2131[[#This Row],[conf.high.orig]]-Table2131[[#This Row],[conf.low.orig]], ""))</f>
        <v>NA</v>
      </c>
      <c r="R282" t="e">
        <f>IF(OR(B282="boot", B282="independent", B282="parametric", B282="cart"), Table2131[[#This Row],[WIDTH_OVERLAP]]/Table2131[[#This Row],[WIDTH_NEW]], "NA")</f>
        <v>#VALUE!</v>
      </c>
      <c r="S282" t="e">
        <f>IF(OR(B282="boot", B282="independent", B282="parametric", B282="cart"), Table2131[[#This Row],[WIDTH_OVERLAP]]/Table2131[[#This Row],[WIDTH_ORIG]], "")</f>
        <v>#VALUE!</v>
      </c>
      <c r="T282" t="e">
        <f>IF(OR(B282="boot", B282="independent", B282="parametric", B282="cart"), (Table2131[[#This Row],[PERS_NEW]]+Table2131[[#This Row],[PERS_ORIG]]) / 2, "")</f>
        <v>#VALUE!</v>
      </c>
      <c r="U282" t="e">
        <f>0.5*(Table2131[[#This Row],[WIDTH_OVERLAP]]/Table2131[[#This Row],[WIDTH_ORIG]] +Table2131[[#This Row],[WIDTH_OVERLAP]]/Table2131[[#This Row],[WIDTH_NEW]])</f>
        <v>#VALUE!</v>
      </c>
      <c r="V282" t="e">
        <f>0.5*(Table2131[[#This Row],[WIDTH_OVERLAP]]/Table2131[[#This Row],[WIDTH_ORIG]] +Table2131[[#This Row],[WIDTH_OVERLAP]]/Table2131[[#This Row],[WIDTH_NEW]])</f>
        <v>#VALUE!</v>
      </c>
    </row>
    <row r="283" spans="1:22" x14ac:dyDescent="0.2">
      <c r="A283" s="2" t="s">
        <v>157</v>
      </c>
      <c r="B283" t="s">
        <v>113</v>
      </c>
      <c r="C283" s="3" t="s">
        <v>135</v>
      </c>
      <c r="D283" t="s">
        <v>143</v>
      </c>
      <c r="E283">
        <v>3.1682062551418393E-3</v>
      </c>
      <c r="F283" t="s">
        <v>47</v>
      </c>
      <c r="G283" t="s">
        <v>47</v>
      </c>
      <c r="H283" t="s">
        <v>47</v>
      </c>
      <c r="I283" t="s">
        <v>47</v>
      </c>
      <c r="J283" s="4">
        <v>0.295957502290282</v>
      </c>
      <c r="K283">
        <f>Table2131[[#This Row],[VALUE_ORIGINAL]]-Table2131[[#This Row],[ESTIMATE_VALUE]]</f>
        <v>0.29278929603514015</v>
      </c>
      <c r="L283" t="s">
        <v>47</v>
      </c>
      <c r="M283" t="s">
        <v>47</v>
      </c>
      <c r="N283">
        <f>Table2131[[#This Row],[DIFFENCE_ORIGINAL]]^2</f>
        <v>8.5725571872752926E-2</v>
      </c>
      <c r="O28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83" t="str">
        <f>IF(OR(G283="NA", H283="NA"), "NA", IF(OR(B283="boot", B283="parametric", B283="independent", B283="cart"), Table2131[[#This Row],[conf.high]]-Table2131[[#This Row],[conf.low]], ""))</f>
        <v>NA</v>
      </c>
      <c r="Q283" t="str">
        <f>IF(OR(G283="NA", H283="NA"), "NA", IF(OR(B283="boot", B283="parametric", B283="independent", B283="cart"), Table2131[[#This Row],[conf.high.orig]]-Table2131[[#This Row],[conf.low.orig]], ""))</f>
        <v>NA</v>
      </c>
      <c r="R283" t="e">
        <f>IF(OR(B283="boot", B283="independent", B283="parametric", B283="cart"), Table2131[[#This Row],[WIDTH_OVERLAP]]/Table2131[[#This Row],[WIDTH_NEW]], "NA")</f>
        <v>#VALUE!</v>
      </c>
      <c r="S283" t="e">
        <f>IF(OR(B283="boot", B283="independent", B283="parametric", B283="cart"), Table2131[[#This Row],[WIDTH_OVERLAP]]/Table2131[[#This Row],[WIDTH_ORIG]], "")</f>
        <v>#VALUE!</v>
      </c>
      <c r="T283" t="e">
        <f>IF(OR(B283="boot", B283="independent", B283="parametric", B283="cart"), (Table2131[[#This Row],[PERS_NEW]]+Table2131[[#This Row],[PERS_ORIG]]) / 2, "")</f>
        <v>#VALUE!</v>
      </c>
      <c r="U283" t="e">
        <f>0.5*(Table2131[[#This Row],[WIDTH_OVERLAP]]/Table2131[[#This Row],[WIDTH_ORIG]] +Table2131[[#This Row],[WIDTH_OVERLAP]]/Table2131[[#This Row],[WIDTH_NEW]])</f>
        <v>#VALUE!</v>
      </c>
      <c r="V283" t="e">
        <f>0.5*(Table2131[[#This Row],[WIDTH_OVERLAP]]/Table2131[[#This Row],[WIDTH_ORIG]] +Table2131[[#This Row],[WIDTH_OVERLAP]]/Table2131[[#This Row],[WIDTH_NEW]])</f>
        <v>#VALUE!</v>
      </c>
    </row>
    <row r="284" spans="1:22" x14ac:dyDescent="0.2">
      <c r="A284" s="2" t="s">
        <v>157</v>
      </c>
      <c r="B284" t="s">
        <v>113</v>
      </c>
      <c r="C284" s="3" t="s">
        <v>135</v>
      </c>
      <c r="D284" t="s">
        <v>144</v>
      </c>
      <c r="E284">
        <v>6.6271814071925732</v>
      </c>
      <c r="F284" t="s">
        <v>47</v>
      </c>
      <c r="G284" t="s">
        <v>47</v>
      </c>
      <c r="H284" t="s">
        <v>47</v>
      </c>
      <c r="I284" t="s">
        <v>47</v>
      </c>
      <c r="J284" s="4">
        <v>13.081946325000867</v>
      </c>
      <c r="K284">
        <f>Table2131[[#This Row],[VALUE_ORIGINAL]]-Table2131[[#This Row],[ESTIMATE_VALUE]]</f>
        <v>6.4547649178082942</v>
      </c>
      <c r="L284" t="s">
        <v>47</v>
      </c>
      <c r="M284" t="s">
        <v>47</v>
      </c>
      <c r="N284">
        <f>Table2131[[#This Row],[DIFFENCE_ORIGINAL]]^2</f>
        <v>41.663990144168714</v>
      </c>
      <c r="O28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84" t="str">
        <f>IF(OR(G284="NA", H284="NA"), "NA", IF(OR(B284="boot", B284="parametric", B284="independent", B284="cart"), Table2131[[#This Row],[conf.high]]-Table2131[[#This Row],[conf.low]], ""))</f>
        <v>NA</v>
      </c>
      <c r="Q284" t="str">
        <f>IF(OR(G284="NA", H284="NA"), "NA", IF(OR(B284="boot", B284="parametric", B284="independent", B284="cart"), Table2131[[#This Row],[conf.high.orig]]-Table2131[[#This Row],[conf.low.orig]], ""))</f>
        <v>NA</v>
      </c>
      <c r="R284" t="e">
        <f>IF(OR(B284="boot", B284="independent", B284="parametric", B284="cart"), Table2131[[#This Row],[WIDTH_OVERLAP]]/Table2131[[#This Row],[WIDTH_NEW]], "NA")</f>
        <v>#VALUE!</v>
      </c>
      <c r="S284" t="e">
        <f>IF(OR(B284="boot", B284="independent", B284="parametric", B284="cart"), Table2131[[#This Row],[WIDTH_OVERLAP]]/Table2131[[#This Row],[WIDTH_ORIG]], "")</f>
        <v>#VALUE!</v>
      </c>
      <c r="T284" t="e">
        <f>IF(OR(B284="boot", B284="independent", B284="parametric", B284="cart"), (Table2131[[#This Row],[PERS_NEW]]+Table2131[[#This Row],[PERS_ORIG]]) / 2, "")</f>
        <v>#VALUE!</v>
      </c>
      <c r="U284" t="e">
        <f>0.5*(Table2131[[#This Row],[WIDTH_OVERLAP]]/Table2131[[#This Row],[WIDTH_ORIG]] +Table2131[[#This Row],[WIDTH_OVERLAP]]/Table2131[[#This Row],[WIDTH_NEW]])</f>
        <v>#VALUE!</v>
      </c>
      <c r="V284" t="e">
        <f>0.5*(Table2131[[#This Row],[WIDTH_OVERLAP]]/Table2131[[#This Row],[WIDTH_ORIG]] +Table2131[[#This Row],[WIDTH_OVERLAP]]/Table2131[[#This Row],[WIDTH_NEW]])</f>
        <v>#VALUE!</v>
      </c>
    </row>
    <row r="285" spans="1:22" x14ac:dyDescent="0.2">
      <c r="A285" s="2" t="s">
        <v>157</v>
      </c>
      <c r="B285" t="s">
        <v>113</v>
      </c>
      <c r="C285" s="3" t="s">
        <v>135</v>
      </c>
      <c r="D285" t="s">
        <v>145</v>
      </c>
      <c r="E285">
        <v>10.111611262066148</v>
      </c>
      <c r="F285" t="s">
        <v>47</v>
      </c>
      <c r="G285" t="s">
        <v>47</v>
      </c>
      <c r="H285" t="s">
        <v>47</v>
      </c>
      <c r="I285" t="s">
        <v>47</v>
      </c>
      <c r="J285" s="4">
        <v>6.5611823110585501</v>
      </c>
      <c r="K285">
        <f>Table2131[[#This Row],[VALUE_ORIGINAL]]-Table2131[[#This Row],[ESTIMATE_VALUE]]</f>
        <v>-3.5504289510075981</v>
      </c>
      <c r="L285" t="s">
        <v>47</v>
      </c>
      <c r="M285" t="s">
        <v>47</v>
      </c>
      <c r="N285">
        <f>Table2131[[#This Row],[DIFFENCE_ORIGINAL]]^2</f>
        <v>12.605545736152914</v>
      </c>
      <c r="O28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85" t="str">
        <f>IF(OR(G285="NA", H285="NA"), "NA", IF(OR(B285="boot", B285="parametric", B285="independent", B285="cart"), Table2131[[#This Row],[conf.high]]-Table2131[[#This Row],[conf.low]], ""))</f>
        <v>NA</v>
      </c>
      <c r="Q285" t="str">
        <f>IF(OR(G285="NA", H285="NA"), "NA", IF(OR(B285="boot", B285="parametric", B285="independent", B285="cart"), Table2131[[#This Row],[conf.high.orig]]-Table2131[[#This Row],[conf.low.orig]], ""))</f>
        <v>NA</v>
      </c>
      <c r="R285" t="e">
        <f>IF(OR(B285="boot", B285="independent", B285="parametric", B285="cart"), Table2131[[#This Row],[WIDTH_OVERLAP]]/Table2131[[#This Row],[WIDTH_NEW]], "NA")</f>
        <v>#VALUE!</v>
      </c>
      <c r="S285" t="e">
        <f>IF(OR(B285="boot", B285="independent", B285="parametric", B285="cart"), Table2131[[#This Row],[WIDTH_OVERLAP]]/Table2131[[#This Row],[WIDTH_ORIG]], "")</f>
        <v>#VALUE!</v>
      </c>
      <c r="T285" t="e">
        <f>IF(OR(B285="boot", B285="independent", B285="parametric", B285="cart"), (Table2131[[#This Row],[PERS_NEW]]+Table2131[[#This Row],[PERS_ORIG]]) / 2, "")</f>
        <v>#VALUE!</v>
      </c>
      <c r="U285" t="e">
        <f>0.5*(Table2131[[#This Row],[WIDTH_OVERLAP]]/Table2131[[#This Row],[WIDTH_ORIG]] +Table2131[[#This Row],[WIDTH_OVERLAP]]/Table2131[[#This Row],[WIDTH_NEW]])</f>
        <v>#VALUE!</v>
      </c>
      <c r="V285" t="e">
        <f>0.5*(Table2131[[#This Row],[WIDTH_OVERLAP]]/Table2131[[#This Row],[WIDTH_ORIG]] +Table2131[[#This Row],[WIDTH_OVERLAP]]/Table2131[[#This Row],[WIDTH_NEW]])</f>
        <v>#VALUE!</v>
      </c>
    </row>
    <row r="286" spans="1:22" x14ac:dyDescent="0.2">
      <c r="A286" s="2" t="s">
        <v>157</v>
      </c>
      <c r="B286" t="s">
        <v>113</v>
      </c>
      <c r="C286" s="3" t="s">
        <v>146</v>
      </c>
      <c r="D286" t="s">
        <v>139</v>
      </c>
      <c r="E286">
        <v>10.388302195613379</v>
      </c>
      <c r="F286" t="s">
        <v>47</v>
      </c>
      <c r="G286" t="s">
        <v>47</v>
      </c>
      <c r="H286" t="s">
        <v>47</v>
      </c>
      <c r="I286" t="s">
        <v>47</v>
      </c>
      <c r="J286" s="4">
        <v>11.064968719858522</v>
      </c>
      <c r="K286">
        <f>Table2131[[#This Row],[VALUE_ORIGINAL]]-Table2131[[#This Row],[ESTIMATE_VALUE]]</f>
        <v>0.6766665242451424</v>
      </c>
      <c r="L286" t="s">
        <v>47</v>
      </c>
      <c r="M286" t="s">
        <v>47</v>
      </c>
      <c r="N286">
        <f>Table2131[[#This Row],[DIFFENCE_ORIGINAL]]^2</f>
        <v>0.45787758503400189</v>
      </c>
      <c r="O28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86" t="str">
        <f>IF(OR(G286="NA", H286="NA"), "NA", IF(OR(B286="boot", B286="parametric", B286="independent", B286="cart"), Table2131[[#This Row],[conf.high]]-Table2131[[#This Row],[conf.low]], ""))</f>
        <v>NA</v>
      </c>
      <c r="Q286" t="str">
        <f>IF(OR(G286="NA", H286="NA"), "NA", IF(OR(B286="boot", B286="parametric", B286="independent", B286="cart"), Table2131[[#This Row],[conf.high.orig]]-Table2131[[#This Row],[conf.low.orig]], ""))</f>
        <v>NA</v>
      </c>
      <c r="R286" t="e">
        <f>IF(OR(B286="boot", B286="independent", B286="parametric", B286="cart"), Table2131[[#This Row],[WIDTH_OVERLAP]]/Table2131[[#This Row],[WIDTH_NEW]], "NA")</f>
        <v>#VALUE!</v>
      </c>
      <c r="S286" t="e">
        <f>IF(OR(B286="boot", B286="independent", B286="parametric", B286="cart"), Table2131[[#This Row],[WIDTH_OVERLAP]]/Table2131[[#This Row],[WIDTH_ORIG]], "")</f>
        <v>#VALUE!</v>
      </c>
      <c r="T286" t="e">
        <f>IF(OR(B286="boot", B286="independent", B286="parametric", B286="cart"), (Table2131[[#This Row],[PERS_NEW]]+Table2131[[#This Row],[PERS_ORIG]]) / 2, "")</f>
        <v>#VALUE!</v>
      </c>
      <c r="U286" t="e">
        <f>0.5*(Table2131[[#This Row],[WIDTH_OVERLAP]]/Table2131[[#This Row],[WIDTH_ORIG]] +Table2131[[#This Row],[WIDTH_OVERLAP]]/Table2131[[#This Row],[WIDTH_NEW]])</f>
        <v>#VALUE!</v>
      </c>
      <c r="V286" t="e">
        <f>0.5*(Table2131[[#This Row],[WIDTH_OVERLAP]]/Table2131[[#This Row],[WIDTH_ORIG]] +Table2131[[#This Row],[WIDTH_OVERLAP]]/Table2131[[#This Row],[WIDTH_NEW]])</f>
        <v>#VALUE!</v>
      </c>
    </row>
    <row r="287" spans="1:22" x14ac:dyDescent="0.2">
      <c r="A287" s="2" t="s">
        <v>157</v>
      </c>
      <c r="B287" t="s">
        <v>113</v>
      </c>
      <c r="C287" s="3" t="s">
        <v>146</v>
      </c>
      <c r="D287" t="s">
        <v>141</v>
      </c>
      <c r="E287">
        <v>-0.61070869196651933</v>
      </c>
      <c r="F287" t="s">
        <v>47</v>
      </c>
      <c r="G287" t="s">
        <v>47</v>
      </c>
      <c r="H287" t="s">
        <v>47</v>
      </c>
      <c r="I287" t="s">
        <v>47</v>
      </c>
      <c r="J287" s="4">
        <v>-0.57537740622005218</v>
      </c>
      <c r="K287">
        <f>Table2131[[#This Row],[VALUE_ORIGINAL]]-Table2131[[#This Row],[ESTIMATE_VALUE]]</f>
        <v>3.5331285746467156E-2</v>
      </c>
      <c r="L287" t="s">
        <v>47</v>
      </c>
      <c r="M287" t="s">
        <v>47</v>
      </c>
      <c r="N287">
        <f>Table2131[[#This Row],[DIFFENCE_ORIGINAL]]^2</f>
        <v>1.2482997524985132E-3</v>
      </c>
      <c r="O28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87" t="str">
        <f>IF(OR(G287="NA", H287="NA"), "NA", IF(OR(B287="boot", B287="parametric", B287="independent", B287="cart"), Table2131[[#This Row],[conf.high]]-Table2131[[#This Row],[conf.low]], ""))</f>
        <v>NA</v>
      </c>
      <c r="Q287" t="str">
        <f>IF(OR(G287="NA", H287="NA"), "NA", IF(OR(B287="boot", B287="parametric", B287="independent", B287="cart"), Table2131[[#This Row],[conf.high.orig]]-Table2131[[#This Row],[conf.low.orig]], ""))</f>
        <v>NA</v>
      </c>
      <c r="R287" t="e">
        <f>IF(OR(B287="boot", B287="independent", B287="parametric", B287="cart"), Table2131[[#This Row],[WIDTH_OVERLAP]]/Table2131[[#This Row],[WIDTH_NEW]], "NA")</f>
        <v>#VALUE!</v>
      </c>
      <c r="S287" t="e">
        <f>IF(OR(B287="boot", B287="independent", B287="parametric", B287="cart"), Table2131[[#This Row],[WIDTH_OVERLAP]]/Table2131[[#This Row],[WIDTH_ORIG]], "")</f>
        <v>#VALUE!</v>
      </c>
      <c r="T287" t="e">
        <f>IF(OR(B287="boot", B287="independent", B287="parametric", B287="cart"), (Table2131[[#This Row],[PERS_NEW]]+Table2131[[#This Row],[PERS_ORIG]]) / 2, "")</f>
        <v>#VALUE!</v>
      </c>
      <c r="U287" t="e">
        <f>0.5*(Table2131[[#This Row],[WIDTH_OVERLAP]]/Table2131[[#This Row],[WIDTH_ORIG]] +Table2131[[#This Row],[WIDTH_OVERLAP]]/Table2131[[#This Row],[WIDTH_NEW]])</f>
        <v>#VALUE!</v>
      </c>
      <c r="V287" t="e">
        <f>0.5*(Table2131[[#This Row],[WIDTH_OVERLAP]]/Table2131[[#This Row],[WIDTH_ORIG]] +Table2131[[#This Row],[WIDTH_OVERLAP]]/Table2131[[#This Row],[WIDTH_NEW]])</f>
        <v>#VALUE!</v>
      </c>
    </row>
    <row r="288" spans="1:22" x14ac:dyDescent="0.2">
      <c r="A288" s="2" t="s">
        <v>157</v>
      </c>
      <c r="B288" t="s">
        <v>113</v>
      </c>
      <c r="C288" s="3" t="s">
        <v>146</v>
      </c>
      <c r="D288" t="s">
        <v>149</v>
      </c>
      <c r="E288">
        <v>0.62553050504264074</v>
      </c>
      <c r="F288" t="s">
        <v>47</v>
      </c>
      <c r="G288" t="s">
        <v>47</v>
      </c>
      <c r="H288" t="s">
        <v>47</v>
      </c>
      <c r="I288" t="s">
        <v>47</v>
      </c>
      <c r="J288" s="4">
        <v>0.19483870136298537</v>
      </c>
      <c r="K288">
        <f>Table2131[[#This Row],[VALUE_ORIGINAL]]-Table2131[[#This Row],[ESTIMATE_VALUE]]</f>
        <v>-0.43069180367965537</v>
      </c>
      <c r="L288" t="s">
        <v>47</v>
      </c>
      <c r="M288" t="s">
        <v>47</v>
      </c>
      <c r="N288">
        <f>Table2131[[#This Row],[DIFFENCE_ORIGINAL]]^2</f>
        <v>0.18549542975683481</v>
      </c>
      <c r="O28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88" t="str">
        <f>IF(OR(G288="NA", H288="NA"), "NA", IF(OR(B288="boot", B288="parametric", B288="independent", B288="cart"), Table2131[[#This Row],[conf.high]]-Table2131[[#This Row],[conf.low]], ""))</f>
        <v>NA</v>
      </c>
      <c r="Q288" t="str">
        <f>IF(OR(G288="NA", H288="NA"), "NA", IF(OR(B288="boot", B288="parametric", B288="independent", B288="cart"), Table2131[[#This Row],[conf.high.orig]]-Table2131[[#This Row],[conf.low.orig]], ""))</f>
        <v>NA</v>
      </c>
      <c r="R288" t="e">
        <f>IF(OR(B288="boot", B288="independent", B288="parametric", B288="cart"), Table2131[[#This Row],[WIDTH_OVERLAP]]/Table2131[[#This Row],[WIDTH_NEW]], "NA")</f>
        <v>#VALUE!</v>
      </c>
      <c r="S288" t="e">
        <f>IF(OR(B288="boot", B288="independent", B288="parametric", B288="cart"), Table2131[[#This Row],[WIDTH_OVERLAP]]/Table2131[[#This Row],[WIDTH_ORIG]], "")</f>
        <v>#VALUE!</v>
      </c>
      <c r="T288" t="e">
        <f>IF(OR(B288="boot", B288="independent", B288="parametric", B288="cart"), (Table2131[[#This Row],[PERS_NEW]]+Table2131[[#This Row],[PERS_ORIG]]) / 2, "")</f>
        <v>#VALUE!</v>
      </c>
      <c r="U288" t="e">
        <f>0.5*(Table2131[[#This Row],[WIDTH_OVERLAP]]/Table2131[[#This Row],[WIDTH_ORIG]] +Table2131[[#This Row],[WIDTH_OVERLAP]]/Table2131[[#This Row],[WIDTH_NEW]])</f>
        <v>#VALUE!</v>
      </c>
      <c r="V288" t="e">
        <f>0.5*(Table2131[[#This Row],[WIDTH_OVERLAP]]/Table2131[[#This Row],[WIDTH_ORIG]] +Table2131[[#This Row],[WIDTH_OVERLAP]]/Table2131[[#This Row],[WIDTH_NEW]])</f>
        <v>#VALUE!</v>
      </c>
    </row>
    <row r="289" spans="1:22" x14ac:dyDescent="0.2">
      <c r="A289" s="2" t="s">
        <v>157</v>
      </c>
      <c r="B289" t="s">
        <v>113</v>
      </c>
      <c r="C289" s="3" t="s">
        <v>146</v>
      </c>
      <c r="D289" t="s">
        <v>150</v>
      </c>
      <c r="E289">
        <v>-0.74096826664795079</v>
      </c>
      <c r="F289" t="s">
        <v>47</v>
      </c>
      <c r="G289" t="s">
        <v>47</v>
      </c>
      <c r="H289" t="s">
        <v>47</v>
      </c>
      <c r="I289" t="s">
        <v>47</v>
      </c>
      <c r="J289" s="4">
        <v>-0.18356475677620857</v>
      </c>
      <c r="K289">
        <f>Table2131[[#This Row],[VALUE_ORIGINAL]]-Table2131[[#This Row],[ESTIMATE_VALUE]]</f>
        <v>0.55740350987174225</v>
      </c>
      <c r="L289" t="s">
        <v>47</v>
      </c>
      <c r="M289" t="s">
        <v>47</v>
      </c>
      <c r="N289">
        <f>Table2131[[#This Row],[DIFFENCE_ORIGINAL]]^2</f>
        <v>0.31069867281733748</v>
      </c>
      <c r="O28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89" t="str">
        <f>IF(OR(G289="NA", H289="NA"), "NA", IF(OR(B289="boot", B289="parametric", B289="independent", B289="cart"), Table2131[[#This Row],[conf.high]]-Table2131[[#This Row],[conf.low]], ""))</f>
        <v>NA</v>
      </c>
      <c r="Q289" t="str">
        <f>IF(OR(G289="NA", H289="NA"), "NA", IF(OR(B289="boot", B289="parametric", B289="independent", B289="cart"), Table2131[[#This Row],[conf.high.orig]]-Table2131[[#This Row],[conf.low.orig]], ""))</f>
        <v>NA</v>
      </c>
      <c r="R289" t="e">
        <f>IF(OR(B289="boot", B289="independent", B289="parametric", B289="cart"), Table2131[[#This Row],[WIDTH_OVERLAP]]/Table2131[[#This Row],[WIDTH_NEW]], "NA")</f>
        <v>#VALUE!</v>
      </c>
      <c r="S289" t="e">
        <f>IF(OR(B289="boot", B289="independent", B289="parametric", B289="cart"), Table2131[[#This Row],[WIDTH_OVERLAP]]/Table2131[[#This Row],[WIDTH_ORIG]], "")</f>
        <v>#VALUE!</v>
      </c>
      <c r="T289" t="e">
        <f>IF(OR(B289="boot", B289="independent", B289="parametric", B289="cart"), (Table2131[[#This Row],[PERS_NEW]]+Table2131[[#This Row],[PERS_ORIG]]) / 2, "")</f>
        <v>#VALUE!</v>
      </c>
      <c r="U289" t="e">
        <f>0.5*(Table2131[[#This Row],[WIDTH_OVERLAP]]/Table2131[[#This Row],[WIDTH_ORIG]] +Table2131[[#This Row],[WIDTH_OVERLAP]]/Table2131[[#This Row],[WIDTH_NEW]])</f>
        <v>#VALUE!</v>
      </c>
      <c r="V289" t="e">
        <f>0.5*(Table2131[[#This Row],[WIDTH_OVERLAP]]/Table2131[[#This Row],[WIDTH_ORIG]] +Table2131[[#This Row],[WIDTH_OVERLAP]]/Table2131[[#This Row],[WIDTH_NEW]])</f>
        <v>#VALUE!</v>
      </c>
    </row>
    <row r="290" spans="1:22" x14ac:dyDescent="0.2">
      <c r="A290" s="2" t="s">
        <v>157</v>
      </c>
      <c r="B290" t="s">
        <v>113</v>
      </c>
      <c r="C290" s="3" t="s">
        <v>146</v>
      </c>
      <c r="D290" t="s">
        <v>144</v>
      </c>
      <c r="E290">
        <v>6.586576905467151</v>
      </c>
      <c r="F290" t="s">
        <v>47</v>
      </c>
      <c r="G290" t="s">
        <v>47</v>
      </c>
      <c r="H290" t="s">
        <v>47</v>
      </c>
      <c r="I290" t="s">
        <v>47</v>
      </c>
      <c r="J290" s="4">
        <v>13.110967804410883</v>
      </c>
      <c r="K290">
        <f>Table2131[[#This Row],[VALUE_ORIGINAL]]-Table2131[[#This Row],[ESTIMATE_VALUE]]</f>
        <v>6.5243908989437323</v>
      </c>
      <c r="L290" t="s">
        <v>47</v>
      </c>
      <c r="M290" t="s">
        <v>47</v>
      </c>
      <c r="N290">
        <f>Table2131[[#This Row],[DIFFENCE_ORIGINAL]]^2</f>
        <v>42.567676602219805</v>
      </c>
      <c r="O29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90" t="str">
        <f>IF(OR(G290="NA", H290="NA"), "NA", IF(OR(B290="boot", B290="parametric", B290="independent", B290="cart"), Table2131[[#This Row],[conf.high]]-Table2131[[#This Row],[conf.low]], ""))</f>
        <v>NA</v>
      </c>
      <c r="Q290" t="str">
        <f>IF(OR(G290="NA", H290="NA"), "NA", IF(OR(B290="boot", B290="parametric", B290="independent", B290="cart"), Table2131[[#This Row],[conf.high.orig]]-Table2131[[#This Row],[conf.low.orig]], ""))</f>
        <v>NA</v>
      </c>
      <c r="R290" t="e">
        <f>IF(OR(B290="boot", B290="independent", B290="parametric", B290="cart"), Table2131[[#This Row],[WIDTH_OVERLAP]]/Table2131[[#This Row],[WIDTH_NEW]], "NA")</f>
        <v>#VALUE!</v>
      </c>
      <c r="S290" t="e">
        <f>IF(OR(B290="boot", B290="independent", B290="parametric", B290="cart"), Table2131[[#This Row],[WIDTH_OVERLAP]]/Table2131[[#This Row],[WIDTH_ORIG]], "")</f>
        <v>#VALUE!</v>
      </c>
      <c r="T290" t="e">
        <f>IF(OR(B290="boot", B290="independent", B290="parametric", B290="cart"), (Table2131[[#This Row],[PERS_NEW]]+Table2131[[#This Row],[PERS_ORIG]]) / 2, "")</f>
        <v>#VALUE!</v>
      </c>
      <c r="U290" t="e">
        <f>0.5*(Table2131[[#This Row],[WIDTH_OVERLAP]]/Table2131[[#This Row],[WIDTH_ORIG]] +Table2131[[#This Row],[WIDTH_OVERLAP]]/Table2131[[#This Row],[WIDTH_NEW]])</f>
        <v>#VALUE!</v>
      </c>
      <c r="V290" t="e">
        <f>0.5*(Table2131[[#This Row],[WIDTH_OVERLAP]]/Table2131[[#This Row],[WIDTH_ORIG]] +Table2131[[#This Row],[WIDTH_OVERLAP]]/Table2131[[#This Row],[WIDTH_NEW]])</f>
        <v>#VALUE!</v>
      </c>
    </row>
    <row r="291" spans="1:22" x14ac:dyDescent="0.2">
      <c r="A291" s="2" t="s">
        <v>157</v>
      </c>
      <c r="B291" t="s">
        <v>113</v>
      </c>
      <c r="C291" s="3" t="s">
        <v>146</v>
      </c>
      <c r="D291" t="s">
        <v>151</v>
      </c>
      <c r="E291">
        <v>-8.7600210398696088E-2</v>
      </c>
      <c r="F291" t="s">
        <v>47</v>
      </c>
      <c r="G291" t="s">
        <v>47</v>
      </c>
      <c r="H291" t="s">
        <v>47</v>
      </c>
      <c r="I291" t="s">
        <v>47</v>
      </c>
      <c r="J291" s="4">
        <v>0.2940251099326438</v>
      </c>
      <c r="K291">
        <f>Table2131[[#This Row],[VALUE_ORIGINAL]]-Table2131[[#This Row],[ESTIMATE_VALUE]]</f>
        <v>0.38162532033133989</v>
      </c>
      <c r="L291" t="s">
        <v>47</v>
      </c>
      <c r="M291" t="s">
        <v>47</v>
      </c>
      <c r="N291">
        <f>Table2131[[#This Row],[DIFFENCE_ORIGINAL]]^2</f>
        <v>0.14563788511799777</v>
      </c>
      <c r="O29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91" t="str">
        <f>IF(OR(G291="NA", H291="NA"), "NA", IF(OR(B291="boot", B291="parametric", B291="independent", B291="cart"), Table2131[[#This Row],[conf.high]]-Table2131[[#This Row],[conf.low]], ""))</f>
        <v>NA</v>
      </c>
      <c r="Q291" t="str">
        <f>IF(OR(G291="NA", H291="NA"), "NA", IF(OR(B291="boot", B291="parametric", B291="independent", B291="cart"), Table2131[[#This Row],[conf.high.orig]]-Table2131[[#This Row],[conf.low.orig]], ""))</f>
        <v>NA</v>
      </c>
      <c r="R291" t="e">
        <f>IF(OR(B291="boot", B291="independent", B291="parametric", B291="cart"), Table2131[[#This Row],[WIDTH_OVERLAP]]/Table2131[[#This Row],[WIDTH_NEW]], "NA")</f>
        <v>#VALUE!</v>
      </c>
      <c r="S291" t="e">
        <f>IF(OR(B291="boot", B291="independent", B291="parametric", B291="cart"), Table2131[[#This Row],[WIDTH_OVERLAP]]/Table2131[[#This Row],[WIDTH_ORIG]], "")</f>
        <v>#VALUE!</v>
      </c>
      <c r="T291" t="e">
        <f>IF(OR(B291="boot", B291="independent", B291="parametric", B291="cart"), (Table2131[[#This Row],[PERS_NEW]]+Table2131[[#This Row],[PERS_ORIG]]) / 2, "")</f>
        <v>#VALUE!</v>
      </c>
      <c r="U291" t="e">
        <f>0.5*(Table2131[[#This Row],[WIDTH_OVERLAP]]/Table2131[[#This Row],[WIDTH_ORIG]] +Table2131[[#This Row],[WIDTH_OVERLAP]]/Table2131[[#This Row],[WIDTH_NEW]])</f>
        <v>#VALUE!</v>
      </c>
      <c r="V291" t="e">
        <f>0.5*(Table2131[[#This Row],[WIDTH_OVERLAP]]/Table2131[[#This Row],[WIDTH_ORIG]] +Table2131[[#This Row],[WIDTH_OVERLAP]]/Table2131[[#This Row],[WIDTH_NEW]])</f>
        <v>#VALUE!</v>
      </c>
    </row>
    <row r="292" spans="1:22" x14ac:dyDescent="0.2">
      <c r="A292" s="2" t="s">
        <v>157</v>
      </c>
      <c r="B292" t="s">
        <v>113</v>
      </c>
      <c r="C292" s="3" t="s">
        <v>146</v>
      </c>
      <c r="D292" t="s">
        <v>152</v>
      </c>
      <c r="E292">
        <v>0.29398374851660497</v>
      </c>
      <c r="F292" t="s">
        <v>47</v>
      </c>
      <c r="G292" t="s">
        <v>47</v>
      </c>
      <c r="H292" t="s">
        <v>47</v>
      </c>
      <c r="I292" t="s">
        <v>47</v>
      </c>
      <c r="J292" s="4">
        <v>4.0882182495466123E-2</v>
      </c>
      <c r="K292">
        <f>Table2131[[#This Row],[VALUE_ORIGINAL]]-Table2131[[#This Row],[ESTIMATE_VALUE]]</f>
        <v>-0.25310156602113887</v>
      </c>
      <c r="L292" t="s">
        <v>47</v>
      </c>
      <c r="M292" t="s">
        <v>47</v>
      </c>
      <c r="N292">
        <f>Table2131[[#This Row],[DIFFENCE_ORIGINAL]]^2</f>
        <v>6.4060402722352916E-2</v>
      </c>
      <c r="O29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92" t="str">
        <f>IF(OR(G292="NA", H292="NA"), "NA", IF(OR(B292="boot", B292="parametric", B292="independent", B292="cart"), Table2131[[#This Row],[conf.high]]-Table2131[[#This Row],[conf.low]], ""))</f>
        <v>NA</v>
      </c>
      <c r="Q292" t="str">
        <f>IF(OR(G292="NA", H292="NA"), "NA", IF(OR(B292="boot", B292="parametric", B292="independent", B292="cart"), Table2131[[#This Row],[conf.high.orig]]-Table2131[[#This Row],[conf.low.orig]], ""))</f>
        <v>NA</v>
      </c>
      <c r="R292" t="e">
        <f>IF(OR(B292="boot", B292="independent", B292="parametric", B292="cart"), Table2131[[#This Row],[WIDTH_OVERLAP]]/Table2131[[#This Row],[WIDTH_NEW]], "NA")</f>
        <v>#VALUE!</v>
      </c>
      <c r="S292" t="e">
        <f>IF(OR(B292="boot", B292="independent", B292="parametric", B292="cart"), Table2131[[#This Row],[WIDTH_OVERLAP]]/Table2131[[#This Row],[WIDTH_ORIG]], "")</f>
        <v>#VALUE!</v>
      </c>
      <c r="T292" t="e">
        <f>IF(OR(B292="boot", B292="independent", B292="parametric", B292="cart"), (Table2131[[#This Row],[PERS_NEW]]+Table2131[[#This Row],[PERS_ORIG]]) / 2, "")</f>
        <v>#VALUE!</v>
      </c>
      <c r="U292" t="e">
        <f>0.5*(Table2131[[#This Row],[WIDTH_OVERLAP]]/Table2131[[#This Row],[WIDTH_ORIG]] +Table2131[[#This Row],[WIDTH_OVERLAP]]/Table2131[[#This Row],[WIDTH_NEW]])</f>
        <v>#VALUE!</v>
      </c>
      <c r="V292" t="e">
        <f>0.5*(Table2131[[#This Row],[WIDTH_OVERLAP]]/Table2131[[#This Row],[WIDTH_ORIG]] +Table2131[[#This Row],[WIDTH_OVERLAP]]/Table2131[[#This Row],[WIDTH_NEW]])</f>
        <v>#VALUE!</v>
      </c>
    </row>
    <row r="293" spans="1:22" x14ac:dyDescent="0.2">
      <c r="A293" s="2" t="s">
        <v>157</v>
      </c>
      <c r="B293" t="s">
        <v>113</v>
      </c>
      <c r="C293" s="3" t="s">
        <v>146</v>
      </c>
      <c r="D293" t="s">
        <v>153</v>
      </c>
      <c r="E293">
        <v>2.0822251492629635</v>
      </c>
      <c r="F293" t="s">
        <v>47</v>
      </c>
      <c r="G293" t="s">
        <v>47</v>
      </c>
      <c r="H293" t="s">
        <v>47</v>
      </c>
      <c r="I293" t="s">
        <v>47</v>
      </c>
      <c r="J293" s="4">
        <v>2.6832943027713916</v>
      </c>
      <c r="K293">
        <f>Table2131[[#This Row],[VALUE_ORIGINAL]]-Table2131[[#This Row],[ESTIMATE_VALUE]]</f>
        <v>0.60106915350842804</v>
      </c>
      <c r="L293" t="s">
        <v>47</v>
      </c>
      <c r="M293" t="s">
        <v>47</v>
      </c>
      <c r="N293">
        <f>Table2131[[#This Row],[DIFFENCE_ORIGINAL]]^2</f>
        <v>0.36128412729933823</v>
      </c>
      <c r="O29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93" t="str">
        <f>IF(OR(G293="NA", H293="NA"), "NA", IF(OR(B293="boot", B293="parametric", B293="independent", B293="cart"), Table2131[[#This Row],[conf.high]]-Table2131[[#This Row],[conf.low]], ""))</f>
        <v>NA</v>
      </c>
      <c r="Q293" t="str">
        <f>IF(OR(G293="NA", H293="NA"), "NA", IF(OR(B293="boot", B293="parametric", B293="independent", B293="cart"), Table2131[[#This Row],[conf.high.orig]]-Table2131[[#This Row],[conf.low.orig]], ""))</f>
        <v>NA</v>
      </c>
      <c r="R293" t="e">
        <f>IF(OR(B293="boot", B293="independent", B293="parametric", B293="cart"), Table2131[[#This Row],[WIDTH_OVERLAP]]/Table2131[[#This Row],[WIDTH_NEW]], "NA")</f>
        <v>#VALUE!</v>
      </c>
      <c r="S293" t="e">
        <f>IF(OR(B293="boot", B293="independent", B293="parametric", B293="cart"), Table2131[[#This Row],[WIDTH_OVERLAP]]/Table2131[[#This Row],[WIDTH_ORIG]], "")</f>
        <v>#VALUE!</v>
      </c>
      <c r="T293" t="e">
        <f>IF(OR(B293="boot", B293="independent", B293="parametric", B293="cart"), (Table2131[[#This Row],[PERS_NEW]]+Table2131[[#This Row],[PERS_ORIG]]) / 2, "")</f>
        <v>#VALUE!</v>
      </c>
      <c r="U293" t="e">
        <f>0.5*(Table2131[[#This Row],[WIDTH_OVERLAP]]/Table2131[[#This Row],[WIDTH_ORIG]] +Table2131[[#This Row],[WIDTH_OVERLAP]]/Table2131[[#This Row],[WIDTH_NEW]])</f>
        <v>#VALUE!</v>
      </c>
      <c r="V293" t="e">
        <f>0.5*(Table2131[[#This Row],[WIDTH_OVERLAP]]/Table2131[[#This Row],[WIDTH_ORIG]] +Table2131[[#This Row],[WIDTH_OVERLAP]]/Table2131[[#This Row],[WIDTH_NEW]])</f>
        <v>#VALUE!</v>
      </c>
    </row>
    <row r="294" spans="1:22" x14ac:dyDescent="0.2">
      <c r="A294" s="2" t="s">
        <v>157</v>
      </c>
      <c r="B294" t="s">
        <v>113</v>
      </c>
      <c r="C294" s="3" t="s">
        <v>146</v>
      </c>
      <c r="D294" t="s">
        <v>154</v>
      </c>
      <c r="E294">
        <v>-0.97760498007734398</v>
      </c>
      <c r="F294" t="s">
        <v>47</v>
      </c>
      <c r="G294" t="s">
        <v>47</v>
      </c>
      <c r="H294" t="s">
        <v>47</v>
      </c>
      <c r="I294" t="s">
        <v>47</v>
      </c>
      <c r="J294" s="4">
        <v>4.887768412291724E-3</v>
      </c>
      <c r="K294">
        <f>Table2131[[#This Row],[VALUE_ORIGINAL]]-Table2131[[#This Row],[ESTIMATE_VALUE]]</f>
        <v>0.98249274848963575</v>
      </c>
      <c r="L294" t="s">
        <v>47</v>
      </c>
      <c r="M294" t="s">
        <v>47</v>
      </c>
      <c r="N294">
        <f>Table2131[[#This Row],[DIFFENCE_ORIGINAL]]^2</f>
        <v>0.96529200083471867</v>
      </c>
      <c r="O29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94" t="str">
        <f>IF(OR(G294="NA", H294="NA"), "NA", IF(OR(B294="boot", B294="parametric", B294="independent", B294="cart"), Table2131[[#This Row],[conf.high]]-Table2131[[#This Row],[conf.low]], ""))</f>
        <v>NA</v>
      </c>
      <c r="Q294" t="str">
        <f>IF(OR(G294="NA", H294="NA"), "NA", IF(OR(B294="boot", B294="parametric", B294="independent", B294="cart"), Table2131[[#This Row],[conf.high.orig]]-Table2131[[#This Row],[conf.low.orig]], ""))</f>
        <v>NA</v>
      </c>
      <c r="R294" t="e">
        <f>IF(OR(B294="boot", B294="independent", B294="parametric", B294="cart"), Table2131[[#This Row],[WIDTH_OVERLAP]]/Table2131[[#This Row],[WIDTH_NEW]], "NA")</f>
        <v>#VALUE!</v>
      </c>
      <c r="S294" t="e">
        <f>IF(OR(B294="boot", B294="independent", B294="parametric", B294="cart"), Table2131[[#This Row],[WIDTH_OVERLAP]]/Table2131[[#This Row],[WIDTH_ORIG]], "")</f>
        <v>#VALUE!</v>
      </c>
      <c r="T294" t="e">
        <f>IF(OR(B294="boot", B294="independent", B294="parametric", B294="cart"), (Table2131[[#This Row],[PERS_NEW]]+Table2131[[#This Row],[PERS_ORIG]]) / 2, "")</f>
        <v>#VALUE!</v>
      </c>
      <c r="U294" t="e">
        <f>0.5*(Table2131[[#This Row],[WIDTH_OVERLAP]]/Table2131[[#This Row],[WIDTH_ORIG]] +Table2131[[#This Row],[WIDTH_OVERLAP]]/Table2131[[#This Row],[WIDTH_NEW]])</f>
        <v>#VALUE!</v>
      </c>
      <c r="V294" t="e">
        <f>0.5*(Table2131[[#This Row],[WIDTH_OVERLAP]]/Table2131[[#This Row],[WIDTH_ORIG]] +Table2131[[#This Row],[WIDTH_OVERLAP]]/Table2131[[#This Row],[WIDTH_NEW]])</f>
        <v>#VALUE!</v>
      </c>
    </row>
    <row r="295" spans="1:22" x14ac:dyDescent="0.2">
      <c r="A295" s="2" t="s">
        <v>157</v>
      </c>
      <c r="B295" t="s">
        <v>113</v>
      </c>
      <c r="C295" s="3" t="s">
        <v>146</v>
      </c>
      <c r="D295" t="s">
        <v>155</v>
      </c>
      <c r="E295">
        <v>1.2256658159485323</v>
      </c>
      <c r="F295" t="s">
        <v>47</v>
      </c>
      <c r="G295" t="s">
        <v>47</v>
      </c>
      <c r="H295" t="s">
        <v>47</v>
      </c>
      <c r="I295" t="s">
        <v>47</v>
      </c>
      <c r="J295" s="4">
        <v>0.7403948526594446</v>
      </c>
      <c r="K295">
        <f>Table2131[[#This Row],[VALUE_ORIGINAL]]-Table2131[[#This Row],[ESTIMATE_VALUE]]</f>
        <v>-0.4852709632890877</v>
      </c>
      <c r="L295" t="s">
        <v>47</v>
      </c>
      <c r="M295" t="s">
        <v>47</v>
      </c>
      <c r="N295">
        <f>Table2131[[#This Row],[DIFFENCE_ORIGINAL]]^2</f>
        <v>0.2354879078115191</v>
      </c>
      <c r="O29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95" t="str">
        <f>IF(OR(G295="NA", H295="NA"), "NA", IF(OR(B295="boot", B295="parametric", B295="independent", B295="cart"), Table2131[[#This Row],[conf.high]]-Table2131[[#This Row],[conf.low]], ""))</f>
        <v>NA</v>
      </c>
      <c r="Q295" t="str">
        <f>IF(OR(G295="NA", H295="NA"), "NA", IF(OR(B295="boot", B295="parametric", B295="independent", B295="cart"), Table2131[[#This Row],[conf.high.orig]]-Table2131[[#This Row],[conf.low.orig]], ""))</f>
        <v>NA</v>
      </c>
      <c r="R295" t="e">
        <f>IF(OR(B295="boot", B295="independent", B295="parametric", B295="cart"), Table2131[[#This Row],[WIDTH_OVERLAP]]/Table2131[[#This Row],[WIDTH_NEW]], "NA")</f>
        <v>#VALUE!</v>
      </c>
      <c r="S295" t="e">
        <f>IF(OR(B295="boot", B295="independent", B295="parametric", B295="cart"), Table2131[[#This Row],[WIDTH_OVERLAP]]/Table2131[[#This Row],[WIDTH_ORIG]], "")</f>
        <v>#VALUE!</v>
      </c>
      <c r="T295" t="e">
        <f>IF(OR(B295="boot", B295="independent", B295="parametric", B295="cart"), (Table2131[[#This Row],[PERS_NEW]]+Table2131[[#This Row],[PERS_ORIG]]) / 2, "")</f>
        <v>#VALUE!</v>
      </c>
      <c r="U295" t="e">
        <f>0.5*(Table2131[[#This Row],[WIDTH_OVERLAP]]/Table2131[[#This Row],[WIDTH_ORIG]] +Table2131[[#This Row],[WIDTH_OVERLAP]]/Table2131[[#This Row],[WIDTH_NEW]])</f>
        <v>#VALUE!</v>
      </c>
      <c r="V295" t="e">
        <f>0.5*(Table2131[[#This Row],[WIDTH_OVERLAP]]/Table2131[[#This Row],[WIDTH_ORIG]] +Table2131[[#This Row],[WIDTH_OVERLAP]]/Table2131[[#This Row],[WIDTH_NEW]])</f>
        <v>#VALUE!</v>
      </c>
    </row>
    <row r="296" spans="1:22" x14ac:dyDescent="0.2">
      <c r="A296" s="2" t="s">
        <v>157</v>
      </c>
      <c r="B296" t="s">
        <v>113</v>
      </c>
      <c r="C296" s="3" t="s">
        <v>146</v>
      </c>
      <c r="D296" t="s">
        <v>145</v>
      </c>
      <c r="E296">
        <v>10.026713980103827</v>
      </c>
      <c r="F296" t="s">
        <v>47</v>
      </c>
      <c r="G296" t="s">
        <v>47</v>
      </c>
      <c r="H296" t="s">
        <v>47</v>
      </c>
      <c r="I296" t="s">
        <v>47</v>
      </c>
      <c r="J296" s="4">
        <v>6.2105687717512197</v>
      </c>
      <c r="K296">
        <f>Table2131[[#This Row],[VALUE_ORIGINAL]]-Table2131[[#This Row],[ESTIMATE_VALUE]]</f>
        <v>-3.8161452083526068</v>
      </c>
      <c r="L296" t="s">
        <v>47</v>
      </c>
      <c r="M296" t="s">
        <v>47</v>
      </c>
      <c r="N296">
        <f>Table2131[[#This Row],[DIFFENCE_ORIGINAL]]^2</f>
        <v>14.562964251232561</v>
      </c>
      <c r="O29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96" t="str">
        <f>IF(OR(G296="NA", H296="NA"), "NA", IF(OR(B296="boot", B296="parametric", B296="independent", B296="cart"), Table2131[[#This Row],[conf.high]]-Table2131[[#This Row],[conf.low]], ""))</f>
        <v>NA</v>
      </c>
      <c r="Q296" t="str">
        <f>IF(OR(G296="NA", H296="NA"), "NA", IF(OR(B296="boot", B296="parametric", B296="independent", B296="cart"), Table2131[[#This Row],[conf.high.orig]]-Table2131[[#This Row],[conf.low.orig]], ""))</f>
        <v>NA</v>
      </c>
      <c r="R296" t="e">
        <f>IF(OR(B296="boot", B296="independent", B296="parametric", B296="cart"), Table2131[[#This Row],[WIDTH_OVERLAP]]/Table2131[[#This Row],[WIDTH_NEW]], "NA")</f>
        <v>#VALUE!</v>
      </c>
      <c r="S296" t="e">
        <f>IF(OR(B296="boot", B296="independent", B296="parametric", B296="cart"), Table2131[[#This Row],[WIDTH_OVERLAP]]/Table2131[[#This Row],[WIDTH_ORIG]], "")</f>
        <v>#VALUE!</v>
      </c>
      <c r="T296" t="e">
        <f>IF(OR(B296="boot", B296="independent", B296="parametric", B296="cart"), (Table2131[[#This Row],[PERS_NEW]]+Table2131[[#This Row],[PERS_ORIG]]) / 2, "")</f>
        <v>#VALUE!</v>
      </c>
      <c r="U296" t="e">
        <f>0.5*(Table2131[[#This Row],[WIDTH_OVERLAP]]/Table2131[[#This Row],[WIDTH_ORIG]] +Table2131[[#This Row],[WIDTH_OVERLAP]]/Table2131[[#This Row],[WIDTH_NEW]])</f>
        <v>#VALUE!</v>
      </c>
      <c r="V296" t="e">
        <f>0.5*(Table2131[[#This Row],[WIDTH_OVERLAP]]/Table2131[[#This Row],[WIDTH_ORIG]] +Table2131[[#This Row],[WIDTH_OVERLAP]]/Table2131[[#This Row],[WIDTH_NEW]])</f>
        <v>#VALUE!</v>
      </c>
    </row>
    <row r="297" spans="1:22" x14ac:dyDescent="0.2">
      <c r="A297" s="5" t="s">
        <v>156</v>
      </c>
      <c r="B297" s="5" t="s">
        <v>13</v>
      </c>
      <c r="C297" t="s">
        <v>135</v>
      </c>
      <c r="D297" t="s">
        <v>15</v>
      </c>
      <c r="E297">
        <v>92.761898447758313</v>
      </c>
      <c r="F297" t="s">
        <v>314</v>
      </c>
      <c r="G297" t="s">
        <v>324</v>
      </c>
      <c r="H297" t="s">
        <v>325</v>
      </c>
      <c r="I297" t="s">
        <v>332</v>
      </c>
      <c r="J297">
        <v>92.761898447758313</v>
      </c>
      <c r="K297" s="5">
        <f>Table2131[[#This Row],[VALUE_ORIGINAL]]-Table2131[[#This Row],[ESTIMATE_VALUE]]</f>
        <v>0</v>
      </c>
      <c r="L297" t="s">
        <v>324</v>
      </c>
      <c r="M297" t="s">
        <v>325</v>
      </c>
      <c r="N297" s="5">
        <f>Table2131[[#This Row],[DIFFENCE_ORIGINAL]]^2</f>
        <v>0</v>
      </c>
      <c r="O29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97" t="str">
        <f>IF(OR(G297="NA", H297="NA"), "NA", IF(OR(B297="boot", B297="parametric", B297="independent", B297="cart"), Table2131[[#This Row],[conf.high]]-Table2131[[#This Row],[conf.low]], ""))</f>
        <v/>
      </c>
      <c r="Q297" t="str">
        <f>IF(OR(G297="NA", H297="NA"), "NA", IF(OR(B297="boot", B297="parametric", B297="independent", B297="cart"), Table2131[[#This Row],[conf.high.orig]]-Table2131[[#This Row],[conf.low.orig]], ""))</f>
        <v/>
      </c>
      <c r="R297" t="str">
        <f>IF(OR(B297="boot", B297="independent", B297="parametric", B297="cart"), Table2131[[#This Row],[WIDTH_OVERLAP]]/Table2131[[#This Row],[WIDTH_NEW]], "NA")</f>
        <v>NA</v>
      </c>
      <c r="S297" t="str">
        <f>IF(OR(B297="boot", B297="independent", B297="parametric", B297="cart"), Table2131[[#This Row],[WIDTH_OVERLAP]]/Table2131[[#This Row],[WIDTH_ORIG]], "")</f>
        <v/>
      </c>
      <c r="T297" t="str">
        <f>IF(OR(B297="boot", B297="independent", B297="parametric", B297="cart"), (Table2131[[#This Row],[PERS_NEW]]+Table2131[[#This Row],[PERS_ORIG]]) / 2, "")</f>
        <v/>
      </c>
      <c r="U297" t="e">
        <f>0.5*(Table2131[[#This Row],[WIDTH_OVERLAP]]/Table2131[[#This Row],[WIDTH_ORIG]] +Table2131[[#This Row],[WIDTH_OVERLAP]]/Table2131[[#This Row],[WIDTH_NEW]])</f>
        <v>#VALUE!</v>
      </c>
      <c r="V297" t="e">
        <f>0.5*(Table2131[[#This Row],[WIDTH_OVERLAP]]/Table2131[[#This Row],[WIDTH_ORIG]] +Table2131[[#This Row],[WIDTH_OVERLAP]]/Table2131[[#This Row],[WIDTH_NEW]])</f>
        <v>#VALUE!</v>
      </c>
    </row>
    <row r="298" spans="1:22" x14ac:dyDescent="0.2">
      <c r="A298" s="5" t="s">
        <v>156</v>
      </c>
      <c r="B298" t="s">
        <v>13</v>
      </c>
      <c r="C298" t="s">
        <v>135</v>
      </c>
      <c r="D298" t="s">
        <v>136</v>
      </c>
      <c r="E298">
        <v>-2.018184861230063</v>
      </c>
      <c r="F298" t="s">
        <v>315</v>
      </c>
      <c r="G298" t="s">
        <v>326</v>
      </c>
      <c r="H298" t="s">
        <v>327</v>
      </c>
      <c r="I298" t="s">
        <v>333</v>
      </c>
      <c r="J298">
        <v>-2.018184861230063</v>
      </c>
      <c r="K298">
        <f>Table2131[[#This Row],[VALUE_ORIGINAL]]-Table2131[[#This Row],[ESTIMATE_VALUE]]</f>
        <v>0</v>
      </c>
      <c r="L298" t="s">
        <v>326</v>
      </c>
      <c r="M298" t="s">
        <v>327</v>
      </c>
      <c r="N298">
        <f>Table2131[[#This Row],[DIFFENCE_ORIGINAL]]^2</f>
        <v>0</v>
      </c>
      <c r="O29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98" t="str">
        <f>IF(OR(G298="NA", H298="NA"), "NA", IF(OR(B298="boot", B298="parametric", B298="independent", B298="cart"), Table2131[[#This Row],[conf.high]]-Table2131[[#This Row],[conf.low]], ""))</f>
        <v/>
      </c>
      <c r="Q298" t="str">
        <f>IF(OR(G298="NA", H298="NA"), "NA", IF(OR(B298="boot", B298="parametric", B298="independent", B298="cart"), Table2131[[#This Row],[conf.high.orig]]-Table2131[[#This Row],[conf.low.orig]], ""))</f>
        <v/>
      </c>
      <c r="R298" t="str">
        <f>IF(OR(B298="boot", B298="independent", B298="parametric", B298="cart"), Table2131[[#This Row],[WIDTH_OVERLAP]]/Table2131[[#This Row],[WIDTH_NEW]], "NA")</f>
        <v>NA</v>
      </c>
      <c r="S298" t="str">
        <f>IF(OR(B298="boot", B298="independent", B298="parametric", B298="cart"), Table2131[[#This Row],[WIDTH_OVERLAP]]/Table2131[[#This Row],[WIDTH_ORIG]], "")</f>
        <v/>
      </c>
      <c r="T298" t="str">
        <f>IF(OR(B298="boot", B298="independent", B298="parametric", B298="cart"), (Table2131[[#This Row],[PERS_NEW]]+Table2131[[#This Row],[PERS_ORIG]]) / 2, "")</f>
        <v/>
      </c>
      <c r="U298" t="e">
        <f>0.5*(Table2131[[#This Row],[WIDTH_OVERLAP]]/Table2131[[#This Row],[WIDTH_ORIG]] +Table2131[[#This Row],[WIDTH_OVERLAP]]/Table2131[[#This Row],[WIDTH_NEW]])</f>
        <v>#VALUE!</v>
      </c>
      <c r="V298" t="e">
        <f>0.5*(Table2131[[#This Row],[WIDTH_OVERLAP]]/Table2131[[#This Row],[WIDTH_ORIG]] +Table2131[[#This Row],[WIDTH_OVERLAP]]/Table2131[[#This Row],[WIDTH_NEW]])</f>
        <v>#VALUE!</v>
      </c>
    </row>
    <row r="299" spans="1:22" x14ac:dyDescent="0.2">
      <c r="A299" s="5" t="s">
        <v>156</v>
      </c>
      <c r="B299" t="s">
        <v>13</v>
      </c>
      <c r="C299" t="s">
        <v>135</v>
      </c>
      <c r="D299" t="s">
        <v>137</v>
      </c>
      <c r="E299">
        <v>-3.3263856286039978E-2</v>
      </c>
      <c r="F299" t="s">
        <v>316</v>
      </c>
      <c r="G299" t="s">
        <v>328</v>
      </c>
      <c r="H299" t="s">
        <v>329</v>
      </c>
      <c r="I299" t="s">
        <v>334</v>
      </c>
      <c r="J299">
        <v>-3.3263856286039978E-2</v>
      </c>
      <c r="K299">
        <f>Table2131[[#This Row],[VALUE_ORIGINAL]]-Table2131[[#This Row],[ESTIMATE_VALUE]]</f>
        <v>0</v>
      </c>
      <c r="L299" t="s">
        <v>328</v>
      </c>
      <c r="M299" t="s">
        <v>329</v>
      </c>
      <c r="N299">
        <f>Table2131[[#This Row],[DIFFENCE_ORIGINAL]]^2</f>
        <v>0</v>
      </c>
      <c r="O29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99" t="str">
        <f>IF(OR(G299="NA", H299="NA"), "NA", IF(OR(B299="boot", B299="parametric", B299="independent", B299="cart"), Table2131[[#This Row],[conf.high]]-Table2131[[#This Row],[conf.low]], ""))</f>
        <v/>
      </c>
      <c r="Q299" t="str">
        <f>IF(OR(G299="NA", H299="NA"), "NA", IF(OR(B299="boot", B299="parametric", B299="independent", B299="cart"), Table2131[[#This Row],[conf.high.orig]]-Table2131[[#This Row],[conf.low.orig]], ""))</f>
        <v/>
      </c>
      <c r="R299" t="str">
        <f>IF(OR(B299="boot", B299="independent", B299="parametric", B299="cart"), Table2131[[#This Row],[WIDTH_OVERLAP]]/Table2131[[#This Row],[WIDTH_NEW]], "NA")</f>
        <v>NA</v>
      </c>
      <c r="S299" t="str">
        <f>IF(OR(B299="boot", B299="independent", B299="parametric", B299="cart"), Table2131[[#This Row],[WIDTH_OVERLAP]]/Table2131[[#This Row],[WIDTH_ORIG]], "")</f>
        <v/>
      </c>
      <c r="T299" t="str">
        <f>IF(OR(B299="boot", B299="independent", B299="parametric", B299="cart"), (Table2131[[#This Row],[PERS_NEW]]+Table2131[[#This Row],[PERS_ORIG]]) / 2, "")</f>
        <v/>
      </c>
      <c r="U299" t="e">
        <f>0.5*(Table2131[[#This Row],[WIDTH_OVERLAP]]/Table2131[[#This Row],[WIDTH_ORIG]] +Table2131[[#This Row],[WIDTH_OVERLAP]]/Table2131[[#This Row],[WIDTH_NEW]])</f>
        <v>#VALUE!</v>
      </c>
      <c r="V299" t="e">
        <f>0.5*(Table2131[[#This Row],[WIDTH_OVERLAP]]/Table2131[[#This Row],[WIDTH_ORIG]] +Table2131[[#This Row],[WIDTH_OVERLAP]]/Table2131[[#This Row],[WIDTH_NEW]])</f>
        <v>#VALUE!</v>
      </c>
    </row>
    <row r="300" spans="1:22" x14ac:dyDescent="0.2">
      <c r="A300" s="5" t="s">
        <v>156</v>
      </c>
      <c r="B300" t="s">
        <v>13</v>
      </c>
      <c r="C300" t="s">
        <v>135</v>
      </c>
      <c r="D300" t="s">
        <v>138</v>
      </c>
      <c r="E300">
        <v>-1.2792831136053104</v>
      </c>
      <c r="F300" t="s">
        <v>317</v>
      </c>
      <c r="G300" t="s">
        <v>330</v>
      </c>
      <c r="H300" t="s">
        <v>331</v>
      </c>
      <c r="I300" t="s">
        <v>335</v>
      </c>
      <c r="J300">
        <v>-1.2792831136053104</v>
      </c>
      <c r="K300">
        <f>Table2131[[#This Row],[VALUE_ORIGINAL]]-Table2131[[#This Row],[ESTIMATE_VALUE]]</f>
        <v>0</v>
      </c>
      <c r="L300" t="s">
        <v>330</v>
      </c>
      <c r="M300" t="s">
        <v>331</v>
      </c>
      <c r="N300">
        <f>Table2131[[#This Row],[DIFFENCE_ORIGINAL]]^2</f>
        <v>0</v>
      </c>
      <c r="O30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0" t="str">
        <f>IF(OR(G300="NA", H300="NA"), "NA", IF(OR(B300="boot", B300="parametric", B300="independent", B300="cart"), Table2131[[#This Row],[conf.high]]-Table2131[[#This Row],[conf.low]], ""))</f>
        <v/>
      </c>
      <c r="Q300" t="str">
        <f>IF(OR(G300="NA", H300="NA"), "NA", IF(OR(B300="boot", B300="parametric", B300="independent", B300="cart"), Table2131[[#This Row],[conf.high.orig]]-Table2131[[#This Row],[conf.low.orig]], ""))</f>
        <v/>
      </c>
      <c r="R300" t="str">
        <f>IF(OR(B300="boot", B300="independent", B300="parametric", B300="cart"), Table2131[[#This Row],[WIDTH_OVERLAP]]/Table2131[[#This Row],[WIDTH_NEW]], "NA")</f>
        <v>NA</v>
      </c>
      <c r="S300" t="str">
        <f>IF(OR(B300="boot", B300="independent", B300="parametric", B300="cart"), Table2131[[#This Row],[WIDTH_OVERLAP]]/Table2131[[#This Row],[WIDTH_ORIG]], "")</f>
        <v/>
      </c>
      <c r="T300" t="str">
        <f>IF(OR(B300="boot", B300="independent", B300="parametric", B300="cart"), (Table2131[[#This Row],[PERS_NEW]]+Table2131[[#This Row],[PERS_ORIG]]) / 2, "")</f>
        <v/>
      </c>
      <c r="U300" t="e">
        <f>0.5*(Table2131[[#This Row],[WIDTH_OVERLAP]]/Table2131[[#This Row],[WIDTH_ORIG]] +Table2131[[#This Row],[WIDTH_OVERLAP]]/Table2131[[#This Row],[WIDTH_NEW]])</f>
        <v>#VALUE!</v>
      </c>
      <c r="V300" t="e">
        <f>0.5*(Table2131[[#This Row],[WIDTH_OVERLAP]]/Table2131[[#This Row],[WIDTH_ORIG]] +Table2131[[#This Row],[WIDTH_OVERLAP]]/Table2131[[#This Row],[WIDTH_NEW]])</f>
        <v>#VALUE!</v>
      </c>
    </row>
    <row r="301" spans="1:22" x14ac:dyDescent="0.2">
      <c r="A301" s="5" t="s">
        <v>156</v>
      </c>
      <c r="B301" t="s">
        <v>13</v>
      </c>
      <c r="C301" t="s">
        <v>135</v>
      </c>
      <c r="D301" t="s">
        <v>139</v>
      </c>
      <c r="E301">
        <v>12.358948652708451</v>
      </c>
      <c r="F301" t="s">
        <v>47</v>
      </c>
      <c r="G301" t="s">
        <v>47</v>
      </c>
      <c r="H301" t="s">
        <v>47</v>
      </c>
      <c r="I301" t="s">
        <v>47</v>
      </c>
      <c r="J301">
        <v>12.358948652708451</v>
      </c>
      <c r="K301">
        <f>Table2131[[#This Row],[VALUE_ORIGINAL]]-Table2131[[#This Row],[ESTIMATE_VALUE]]</f>
        <v>0</v>
      </c>
      <c r="L301" t="s">
        <v>47</v>
      </c>
      <c r="M301" t="s">
        <v>47</v>
      </c>
      <c r="N301">
        <f>Table2131[[#This Row],[DIFFENCE_ORIGINAL]]^2</f>
        <v>0</v>
      </c>
      <c r="O30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1" t="str">
        <f>IF(OR(G301="NA", H301="NA"), "NA", IF(OR(B301="boot", B301="parametric", B301="independent", B301="cart"), Table2131[[#This Row],[conf.high]]-Table2131[[#This Row],[conf.low]], ""))</f>
        <v>NA</v>
      </c>
      <c r="Q301" t="str">
        <f>IF(OR(G301="NA", H301="NA"), "NA", IF(OR(B301="boot", B301="parametric", B301="independent", B301="cart"), Table2131[[#This Row],[conf.high.orig]]-Table2131[[#This Row],[conf.low.orig]], ""))</f>
        <v>NA</v>
      </c>
      <c r="R301" t="str">
        <f>IF(OR(B301="boot", B301="independent", B301="parametric", B301="cart"), Table2131[[#This Row],[WIDTH_OVERLAP]]/Table2131[[#This Row],[WIDTH_NEW]], "NA")</f>
        <v>NA</v>
      </c>
      <c r="S301" t="str">
        <f>IF(OR(B301="boot", B301="independent", B301="parametric", B301="cart"), Table2131[[#This Row],[WIDTH_OVERLAP]]/Table2131[[#This Row],[WIDTH_ORIG]], "")</f>
        <v/>
      </c>
      <c r="T301" t="str">
        <f>IF(OR(B301="boot", B301="independent", B301="parametric", B301="cart"), (Table2131[[#This Row],[PERS_NEW]]+Table2131[[#This Row],[PERS_ORIG]]) / 2, "")</f>
        <v/>
      </c>
      <c r="U301" t="e">
        <f>0.5*(Table2131[[#This Row],[WIDTH_OVERLAP]]/Table2131[[#This Row],[WIDTH_ORIG]] +Table2131[[#This Row],[WIDTH_OVERLAP]]/Table2131[[#This Row],[WIDTH_NEW]])</f>
        <v>#VALUE!</v>
      </c>
      <c r="V301" t="e">
        <f>0.5*(Table2131[[#This Row],[WIDTH_OVERLAP]]/Table2131[[#This Row],[WIDTH_ORIG]] +Table2131[[#This Row],[WIDTH_OVERLAP]]/Table2131[[#This Row],[WIDTH_NEW]])</f>
        <v>#VALUE!</v>
      </c>
    </row>
    <row r="302" spans="1:22" x14ac:dyDescent="0.2">
      <c r="A302" s="5" t="s">
        <v>156</v>
      </c>
      <c r="B302" t="s">
        <v>13</v>
      </c>
      <c r="C302" t="s">
        <v>135</v>
      </c>
      <c r="D302" t="s">
        <v>140</v>
      </c>
      <c r="E302">
        <v>0.21466372047150253</v>
      </c>
      <c r="F302" t="s">
        <v>47</v>
      </c>
      <c r="G302" t="s">
        <v>47</v>
      </c>
      <c r="H302" t="s">
        <v>47</v>
      </c>
      <c r="I302" t="s">
        <v>47</v>
      </c>
      <c r="J302">
        <v>0.21466372047150253</v>
      </c>
      <c r="K302">
        <f>Table2131[[#This Row],[VALUE_ORIGINAL]]-Table2131[[#This Row],[ESTIMATE_VALUE]]</f>
        <v>0</v>
      </c>
      <c r="L302" t="s">
        <v>47</v>
      </c>
      <c r="M302" t="s">
        <v>47</v>
      </c>
      <c r="N302">
        <f>Table2131[[#This Row],[DIFFENCE_ORIGINAL]]^2</f>
        <v>0</v>
      </c>
      <c r="O30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2" t="str">
        <f>IF(OR(G302="NA", H302="NA"), "NA", IF(OR(B302="boot", B302="parametric", B302="independent", B302="cart"), Table2131[[#This Row],[conf.high]]-Table2131[[#This Row],[conf.low]], ""))</f>
        <v>NA</v>
      </c>
      <c r="Q302" t="str">
        <f>IF(OR(G302="NA", H302="NA"), "NA", IF(OR(B302="boot", B302="parametric", B302="independent", B302="cart"), Table2131[[#This Row],[conf.high.orig]]-Table2131[[#This Row],[conf.low.orig]], ""))</f>
        <v>NA</v>
      </c>
      <c r="R302" t="str">
        <f>IF(OR(B302="boot", B302="independent", B302="parametric", B302="cart"), Table2131[[#This Row],[WIDTH_OVERLAP]]/Table2131[[#This Row],[WIDTH_NEW]], "NA")</f>
        <v>NA</v>
      </c>
      <c r="S302" t="str">
        <f>IF(OR(B302="boot", B302="independent", B302="parametric", B302="cart"), Table2131[[#This Row],[WIDTH_OVERLAP]]/Table2131[[#This Row],[WIDTH_ORIG]], "")</f>
        <v/>
      </c>
      <c r="T302" t="str">
        <f>IF(OR(B302="boot", B302="independent", B302="parametric", B302="cart"), (Table2131[[#This Row],[PERS_NEW]]+Table2131[[#This Row],[PERS_ORIG]]) / 2, "")</f>
        <v/>
      </c>
      <c r="U302" t="e">
        <f>0.5*(Table2131[[#This Row],[WIDTH_OVERLAP]]/Table2131[[#This Row],[WIDTH_ORIG]] +Table2131[[#This Row],[WIDTH_OVERLAP]]/Table2131[[#This Row],[WIDTH_NEW]])</f>
        <v>#VALUE!</v>
      </c>
      <c r="V302" t="e">
        <f>0.5*(Table2131[[#This Row],[WIDTH_OVERLAP]]/Table2131[[#This Row],[WIDTH_ORIG]] +Table2131[[#This Row],[WIDTH_OVERLAP]]/Table2131[[#This Row],[WIDTH_NEW]])</f>
        <v>#VALUE!</v>
      </c>
    </row>
    <row r="303" spans="1:22" x14ac:dyDescent="0.2">
      <c r="A303" s="5" t="s">
        <v>156</v>
      </c>
      <c r="B303" t="s">
        <v>13</v>
      </c>
      <c r="C303" t="s">
        <v>135</v>
      </c>
      <c r="D303" t="s">
        <v>141</v>
      </c>
      <c r="E303">
        <v>-0.46978036802121387</v>
      </c>
      <c r="F303" t="s">
        <v>47</v>
      </c>
      <c r="G303" t="s">
        <v>47</v>
      </c>
      <c r="H303" t="s">
        <v>47</v>
      </c>
      <c r="I303" t="s">
        <v>47</v>
      </c>
      <c r="J303">
        <v>-0.46978036802121387</v>
      </c>
      <c r="K303">
        <f>Table2131[[#This Row],[VALUE_ORIGINAL]]-Table2131[[#This Row],[ESTIMATE_VALUE]]</f>
        <v>0</v>
      </c>
      <c r="L303" t="s">
        <v>47</v>
      </c>
      <c r="M303" t="s">
        <v>47</v>
      </c>
      <c r="N303">
        <f>Table2131[[#This Row],[DIFFENCE_ORIGINAL]]^2</f>
        <v>0</v>
      </c>
      <c r="O30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3" t="str">
        <f>IF(OR(G303="NA", H303="NA"), "NA", IF(OR(B303="boot", B303="parametric", B303="independent", B303="cart"), Table2131[[#This Row],[conf.high]]-Table2131[[#This Row],[conf.low]], ""))</f>
        <v>NA</v>
      </c>
      <c r="Q303" t="str">
        <f>IF(OR(G303="NA", H303="NA"), "NA", IF(OR(B303="boot", B303="parametric", B303="independent", B303="cart"), Table2131[[#This Row],[conf.high.orig]]-Table2131[[#This Row],[conf.low.orig]], ""))</f>
        <v>NA</v>
      </c>
      <c r="R303" t="str">
        <f>IF(OR(B303="boot", B303="independent", B303="parametric", B303="cart"), Table2131[[#This Row],[WIDTH_OVERLAP]]/Table2131[[#This Row],[WIDTH_NEW]], "NA")</f>
        <v>NA</v>
      </c>
      <c r="S303" t="str">
        <f>IF(OR(B303="boot", B303="independent", B303="parametric", B303="cart"), Table2131[[#This Row],[WIDTH_OVERLAP]]/Table2131[[#This Row],[WIDTH_ORIG]], "")</f>
        <v/>
      </c>
      <c r="T303" t="str">
        <f>IF(OR(B303="boot", B303="independent", B303="parametric", B303="cart"), (Table2131[[#This Row],[PERS_NEW]]+Table2131[[#This Row],[PERS_ORIG]]) / 2, "")</f>
        <v/>
      </c>
      <c r="U303" t="e">
        <f>0.5*(Table2131[[#This Row],[WIDTH_OVERLAP]]/Table2131[[#This Row],[WIDTH_ORIG]] +Table2131[[#This Row],[WIDTH_OVERLAP]]/Table2131[[#This Row],[WIDTH_NEW]])</f>
        <v>#VALUE!</v>
      </c>
      <c r="V303" t="e">
        <f>0.5*(Table2131[[#This Row],[WIDTH_OVERLAP]]/Table2131[[#This Row],[WIDTH_ORIG]] +Table2131[[#This Row],[WIDTH_OVERLAP]]/Table2131[[#This Row],[WIDTH_NEW]])</f>
        <v>#VALUE!</v>
      </c>
    </row>
    <row r="304" spans="1:22" x14ac:dyDescent="0.2">
      <c r="A304" s="5" t="s">
        <v>156</v>
      </c>
      <c r="B304" t="s">
        <v>13</v>
      </c>
      <c r="C304" t="s">
        <v>135</v>
      </c>
      <c r="D304" t="s">
        <v>142</v>
      </c>
      <c r="E304">
        <v>0.16351558473244157</v>
      </c>
      <c r="F304" t="s">
        <v>47</v>
      </c>
      <c r="G304" t="s">
        <v>47</v>
      </c>
      <c r="H304" t="s">
        <v>47</v>
      </c>
      <c r="I304" t="s">
        <v>47</v>
      </c>
      <c r="J304">
        <v>0.16351558473244157</v>
      </c>
      <c r="K304">
        <f>Table2131[[#This Row],[VALUE_ORIGINAL]]-Table2131[[#This Row],[ESTIMATE_VALUE]]</f>
        <v>0</v>
      </c>
      <c r="L304" t="s">
        <v>47</v>
      </c>
      <c r="M304" t="s">
        <v>47</v>
      </c>
      <c r="N304">
        <f>Table2131[[#This Row],[DIFFENCE_ORIGINAL]]^2</f>
        <v>0</v>
      </c>
      <c r="O30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4" t="str">
        <f>IF(OR(G304="NA", H304="NA"), "NA", IF(OR(B304="boot", B304="parametric", B304="independent", B304="cart"), Table2131[[#This Row],[conf.high]]-Table2131[[#This Row],[conf.low]], ""))</f>
        <v>NA</v>
      </c>
      <c r="Q304" t="str">
        <f>IF(OR(G304="NA", H304="NA"), "NA", IF(OR(B304="boot", B304="parametric", B304="independent", B304="cart"), Table2131[[#This Row],[conf.high.orig]]-Table2131[[#This Row],[conf.low.orig]], ""))</f>
        <v>NA</v>
      </c>
      <c r="R304" t="str">
        <f>IF(OR(B304="boot", B304="independent", B304="parametric", B304="cart"), Table2131[[#This Row],[WIDTH_OVERLAP]]/Table2131[[#This Row],[WIDTH_NEW]], "NA")</f>
        <v>NA</v>
      </c>
      <c r="S304" t="str">
        <f>IF(OR(B304="boot", B304="independent", B304="parametric", B304="cart"), Table2131[[#This Row],[WIDTH_OVERLAP]]/Table2131[[#This Row],[WIDTH_ORIG]], "")</f>
        <v/>
      </c>
      <c r="T304" t="str">
        <f>IF(OR(B304="boot", B304="independent", B304="parametric", B304="cart"), (Table2131[[#This Row],[PERS_NEW]]+Table2131[[#This Row],[PERS_ORIG]]) / 2, "")</f>
        <v/>
      </c>
      <c r="U304" t="e">
        <f>0.5*(Table2131[[#This Row],[WIDTH_OVERLAP]]/Table2131[[#This Row],[WIDTH_ORIG]] +Table2131[[#This Row],[WIDTH_OVERLAP]]/Table2131[[#This Row],[WIDTH_NEW]])</f>
        <v>#VALUE!</v>
      </c>
      <c r="V304" t="e">
        <f>0.5*(Table2131[[#This Row],[WIDTH_OVERLAP]]/Table2131[[#This Row],[WIDTH_ORIG]] +Table2131[[#This Row],[WIDTH_OVERLAP]]/Table2131[[#This Row],[WIDTH_NEW]])</f>
        <v>#VALUE!</v>
      </c>
    </row>
    <row r="305" spans="1:22" x14ac:dyDescent="0.2">
      <c r="A305" s="5" t="s">
        <v>156</v>
      </c>
      <c r="B305" t="s">
        <v>13</v>
      </c>
      <c r="C305" t="s">
        <v>135</v>
      </c>
      <c r="D305" t="s">
        <v>143</v>
      </c>
      <c r="E305">
        <v>1.9498405825467469E-2</v>
      </c>
      <c r="F305" t="s">
        <v>47</v>
      </c>
      <c r="G305" t="s">
        <v>47</v>
      </c>
      <c r="H305" t="s">
        <v>47</v>
      </c>
      <c r="I305" t="s">
        <v>47</v>
      </c>
      <c r="J305">
        <v>1.9498405825467469E-2</v>
      </c>
      <c r="K305">
        <f>Table2131[[#This Row],[VALUE_ORIGINAL]]-Table2131[[#This Row],[ESTIMATE_VALUE]]</f>
        <v>0</v>
      </c>
      <c r="L305" t="s">
        <v>47</v>
      </c>
      <c r="M305" t="s">
        <v>47</v>
      </c>
      <c r="N305">
        <f>Table2131[[#This Row],[DIFFENCE_ORIGINAL]]^2</f>
        <v>0</v>
      </c>
      <c r="O30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5" t="str">
        <f>IF(OR(G305="NA", H305="NA"), "NA", IF(OR(B305="boot", B305="parametric", B305="independent", B305="cart"), Table2131[[#This Row],[conf.high]]-Table2131[[#This Row],[conf.low]], ""))</f>
        <v>NA</v>
      </c>
      <c r="Q305" t="str">
        <f>IF(OR(G305="NA", H305="NA"), "NA", IF(OR(B305="boot", B305="parametric", B305="independent", B305="cart"), Table2131[[#This Row],[conf.high.orig]]-Table2131[[#This Row],[conf.low.orig]], ""))</f>
        <v>NA</v>
      </c>
      <c r="R305" t="str">
        <f>IF(OR(B305="boot", B305="independent", B305="parametric", B305="cart"), Table2131[[#This Row],[WIDTH_OVERLAP]]/Table2131[[#This Row],[WIDTH_NEW]], "NA")</f>
        <v>NA</v>
      </c>
      <c r="S305" t="str">
        <f>IF(OR(B305="boot", B305="independent", B305="parametric", B305="cart"), Table2131[[#This Row],[WIDTH_OVERLAP]]/Table2131[[#This Row],[WIDTH_ORIG]], "")</f>
        <v/>
      </c>
      <c r="T305" t="str">
        <f>IF(OR(B305="boot", B305="independent", B305="parametric", B305="cart"), (Table2131[[#This Row],[PERS_NEW]]+Table2131[[#This Row],[PERS_ORIG]]) / 2, "")</f>
        <v/>
      </c>
      <c r="U305" t="e">
        <f>0.5*(Table2131[[#This Row],[WIDTH_OVERLAP]]/Table2131[[#This Row],[WIDTH_ORIG]] +Table2131[[#This Row],[WIDTH_OVERLAP]]/Table2131[[#This Row],[WIDTH_NEW]])</f>
        <v>#VALUE!</v>
      </c>
      <c r="V305" t="e">
        <f>0.5*(Table2131[[#This Row],[WIDTH_OVERLAP]]/Table2131[[#This Row],[WIDTH_ORIG]] +Table2131[[#This Row],[WIDTH_OVERLAP]]/Table2131[[#This Row],[WIDTH_NEW]])</f>
        <v>#VALUE!</v>
      </c>
    </row>
    <row r="306" spans="1:22" x14ac:dyDescent="0.2">
      <c r="A306" s="5" t="s">
        <v>156</v>
      </c>
      <c r="B306" t="s">
        <v>13</v>
      </c>
      <c r="C306" t="s">
        <v>135</v>
      </c>
      <c r="D306" t="s">
        <v>144</v>
      </c>
      <c r="E306">
        <v>14.179468872893068</v>
      </c>
      <c r="F306" t="s">
        <v>47</v>
      </c>
      <c r="G306" t="s">
        <v>47</v>
      </c>
      <c r="H306" t="s">
        <v>47</v>
      </c>
      <c r="I306" t="s">
        <v>47</v>
      </c>
      <c r="J306">
        <v>14.179468872893068</v>
      </c>
      <c r="K306">
        <f>Table2131[[#This Row],[VALUE_ORIGINAL]]-Table2131[[#This Row],[ESTIMATE_VALUE]]</f>
        <v>0</v>
      </c>
      <c r="L306" t="s">
        <v>47</v>
      </c>
      <c r="M306" t="s">
        <v>47</v>
      </c>
      <c r="N306">
        <f>Table2131[[#This Row],[DIFFENCE_ORIGINAL]]^2</f>
        <v>0</v>
      </c>
      <c r="O30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6" t="str">
        <f>IF(OR(G306="NA", H306="NA"), "NA", IF(OR(B306="boot", B306="parametric", B306="independent", B306="cart"), Table2131[[#This Row],[conf.high]]-Table2131[[#This Row],[conf.low]], ""))</f>
        <v>NA</v>
      </c>
      <c r="Q306" t="str">
        <f>IF(OR(G306="NA", H306="NA"), "NA", IF(OR(B306="boot", B306="parametric", B306="independent", B306="cart"), Table2131[[#This Row],[conf.high.orig]]-Table2131[[#This Row],[conf.low.orig]], ""))</f>
        <v>NA</v>
      </c>
      <c r="R306" t="str">
        <f>IF(OR(B306="boot", B306="independent", B306="parametric", B306="cart"), Table2131[[#This Row],[WIDTH_OVERLAP]]/Table2131[[#This Row],[WIDTH_NEW]], "NA")</f>
        <v>NA</v>
      </c>
      <c r="S306" t="str">
        <f>IF(OR(B306="boot", B306="independent", B306="parametric", B306="cart"), Table2131[[#This Row],[WIDTH_OVERLAP]]/Table2131[[#This Row],[WIDTH_ORIG]], "")</f>
        <v/>
      </c>
      <c r="T306" t="str">
        <f>IF(OR(B306="boot", B306="independent", B306="parametric", B306="cart"), (Table2131[[#This Row],[PERS_NEW]]+Table2131[[#This Row],[PERS_ORIG]]) / 2, "")</f>
        <v/>
      </c>
      <c r="U306" t="e">
        <f>0.5*(Table2131[[#This Row],[WIDTH_OVERLAP]]/Table2131[[#This Row],[WIDTH_ORIG]] +Table2131[[#This Row],[WIDTH_OVERLAP]]/Table2131[[#This Row],[WIDTH_NEW]])</f>
        <v>#VALUE!</v>
      </c>
      <c r="V306" t="e">
        <f>0.5*(Table2131[[#This Row],[WIDTH_OVERLAP]]/Table2131[[#This Row],[WIDTH_ORIG]] +Table2131[[#This Row],[WIDTH_OVERLAP]]/Table2131[[#This Row],[WIDTH_NEW]])</f>
        <v>#VALUE!</v>
      </c>
    </row>
    <row r="307" spans="1:22" x14ac:dyDescent="0.2">
      <c r="A307" s="5" t="s">
        <v>156</v>
      </c>
      <c r="B307" t="s">
        <v>13</v>
      </c>
      <c r="C307" t="s">
        <v>135</v>
      </c>
      <c r="D307" t="s">
        <v>145</v>
      </c>
      <c r="E307">
        <v>7.2032862109157554</v>
      </c>
      <c r="F307" t="s">
        <v>47</v>
      </c>
      <c r="G307" t="s">
        <v>47</v>
      </c>
      <c r="H307" t="s">
        <v>47</v>
      </c>
      <c r="I307" t="s">
        <v>47</v>
      </c>
      <c r="J307">
        <v>7.2032862109157554</v>
      </c>
      <c r="K307">
        <f>Table2131[[#This Row],[VALUE_ORIGINAL]]-Table2131[[#This Row],[ESTIMATE_VALUE]]</f>
        <v>0</v>
      </c>
      <c r="L307" t="s">
        <v>47</v>
      </c>
      <c r="M307" t="s">
        <v>47</v>
      </c>
      <c r="N307">
        <f>Table2131[[#This Row],[DIFFENCE_ORIGINAL]]^2</f>
        <v>0</v>
      </c>
      <c r="O30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7" t="str">
        <f>IF(OR(G307="NA", H307="NA"), "NA", IF(OR(B307="boot", B307="parametric", B307="independent", B307="cart"), Table2131[[#This Row],[conf.high]]-Table2131[[#This Row],[conf.low]], ""))</f>
        <v>NA</v>
      </c>
      <c r="Q307" t="str">
        <f>IF(OR(G307="NA", H307="NA"), "NA", IF(OR(B307="boot", B307="parametric", B307="independent", B307="cart"), Table2131[[#This Row],[conf.high.orig]]-Table2131[[#This Row],[conf.low.orig]], ""))</f>
        <v>NA</v>
      </c>
      <c r="R307" t="str">
        <f>IF(OR(B307="boot", B307="independent", B307="parametric", B307="cart"), Table2131[[#This Row],[WIDTH_OVERLAP]]/Table2131[[#This Row],[WIDTH_NEW]], "NA")</f>
        <v>NA</v>
      </c>
      <c r="S307" t="str">
        <f>IF(OR(B307="boot", B307="independent", B307="parametric", B307="cart"), Table2131[[#This Row],[WIDTH_OVERLAP]]/Table2131[[#This Row],[WIDTH_ORIG]], "")</f>
        <v/>
      </c>
      <c r="T307" t="str">
        <f>IF(OR(B307="boot", B307="independent", B307="parametric", B307="cart"), (Table2131[[#This Row],[PERS_NEW]]+Table2131[[#This Row],[PERS_ORIG]]) / 2, "")</f>
        <v/>
      </c>
      <c r="U307" t="e">
        <f>0.5*(Table2131[[#This Row],[WIDTH_OVERLAP]]/Table2131[[#This Row],[WIDTH_ORIG]] +Table2131[[#This Row],[WIDTH_OVERLAP]]/Table2131[[#This Row],[WIDTH_NEW]])</f>
        <v>#VALUE!</v>
      </c>
      <c r="V307" t="e">
        <f>0.5*(Table2131[[#This Row],[WIDTH_OVERLAP]]/Table2131[[#This Row],[WIDTH_ORIG]] +Table2131[[#This Row],[WIDTH_OVERLAP]]/Table2131[[#This Row],[WIDTH_NEW]])</f>
        <v>#VALUE!</v>
      </c>
    </row>
    <row r="308" spans="1:22" x14ac:dyDescent="0.2">
      <c r="A308" s="5" t="s">
        <v>156</v>
      </c>
      <c r="B308" t="s">
        <v>13</v>
      </c>
      <c r="C308" t="s">
        <v>146</v>
      </c>
      <c r="D308" t="s">
        <v>15</v>
      </c>
      <c r="E308">
        <v>91.588540816085057</v>
      </c>
      <c r="F308" t="s">
        <v>318</v>
      </c>
      <c r="G308">
        <v>86.570688849895305</v>
      </c>
      <c r="H308">
        <v>96.606392782274696</v>
      </c>
      <c r="I308">
        <v>35.774319889395599</v>
      </c>
      <c r="J308">
        <v>91.588540816085057</v>
      </c>
      <c r="K308">
        <f>Table2131[[#This Row],[VALUE_ORIGINAL]]-Table2131[[#This Row],[ESTIMATE_VALUE]]</f>
        <v>0</v>
      </c>
      <c r="L308">
        <v>86.570688849895305</v>
      </c>
      <c r="M308">
        <v>96.606392782274696</v>
      </c>
      <c r="N308">
        <f>Table2131[[#This Row],[DIFFENCE_ORIGINAL]]^2</f>
        <v>0</v>
      </c>
      <c r="O30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10.035703932379391</v>
      </c>
      <c r="P308" t="str">
        <f>IF(OR(G308="NA", H308="NA"), "NA", IF(OR(B308="boot", B308="parametric", B308="independent", B308="cart"), Table2131[[#This Row],[conf.high]]-Table2131[[#This Row],[conf.low]], ""))</f>
        <v/>
      </c>
      <c r="Q308" t="str">
        <f>IF(OR(G308="NA", H308="NA"), "NA", IF(OR(B308="boot", B308="parametric", B308="independent", B308="cart"), Table2131[[#This Row],[conf.high.orig]]-Table2131[[#This Row],[conf.low.orig]], ""))</f>
        <v/>
      </c>
      <c r="R308" t="str">
        <f>IF(OR(B308="boot", B308="independent", B308="parametric", B308="cart"), Table2131[[#This Row],[WIDTH_OVERLAP]]/Table2131[[#This Row],[WIDTH_NEW]], "NA")</f>
        <v>NA</v>
      </c>
      <c r="S308" t="str">
        <f>IF(OR(B308="boot", B308="independent", B308="parametric", B308="cart"), Table2131[[#This Row],[WIDTH_OVERLAP]]/Table2131[[#This Row],[WIDTH_ORIG]], "")</f>
        <v/>
      </c>
      <c r="T308" t="str">
        <f>IF(OR(B308="boot", B308="independent", B308="parametric", B308="cart"), (Table2131[[#This Row],[PERS_NEW]]+Table2131[[#This Row],[PERS_ORIG]]) / 2, "")</f>
        <v/>
      </c>
      <c r="U308" t="e">
        <f>0.5*(Table2131[[#This Row],[WIDTH_OVERLAP]]/Table2131[[#This Row],[WIDTH_ORIG]] +Table2131[[#This Row],[WIDTH_OVERLAP]]/Table2131[[#This Row],[WIDTH_NEW]])</f>
        <v>#VALUE!</v>
      </c>
      <c r="V308" t="e">
        <f>0.5*(Table2131[[#This Row],[WIDTH_OVERLAP]]/Table2131[[#This Row],[WIDTH_ORIG]] +Table2131[[#This Row],[WIDTH_OVERLAP]]/Table2131[[#This Row],[WIDTH_NEW]])</f>
        <v>#VALUE!</v>
      </c>
    </row>
    <row r="309" spans="1:22" x14ac:dyDescent="0.2">
      <c r="A309" s="5" t="s">
        <v>156</v>
      </c>
      <c r="B309" t="s">
        <v>13</v>
      </c>
      <c r="C309" t="s">
        <v>146</v>
      </c>
      <c r="D309" t="s">
        <v>136</v>
      </c>
      <c r="E309">
        <v>-2.0153819352142799</v>
      </c>
      <c r="F309" t="s">
        <v>319</v>
      </c>
      <c r="G309">
        <v>-2.8321352925849599</v>
      </c>
      <c r="H309">
        <v>-1.1986285778435899</v>
      </c>
      <c r="I309">
        <v>-4.8363143811600802</v>
      </c>
      <c r="J309">
        <v>-2.0153819352142799</v>
      </c>
      <c r="K309">
        <f>Table2131[[#This Row],[VALUE_ORIGINAL]]-Table2131[[#This Row],[ESTIMATE_VALUE]]</f>
        <v>0</v>
      </c>
      <c r="L309">
        <v>-2.8321352925849599</v>
      </c>
      <c r="M309">
        <v>-1.1986285778435899</v>
      </c>
      <c r="N309">
        <f>Table2131[[#This Row],[DIFFENCE_ORIGINAL]]^2</f>
        <v>0</v>
      </c>
      <c r="O30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1.63350671474137</v>
      </c>
      <c r="P309" t="str">
        <f>IF(OR(G309="NA", H309="NA"), "NA", IF(OR(B309="boot", B309="parametric", B309="independent", B309="cart"), Table2131[[#This Row],[conf.high]]-Table2131[[#This Row],[conf.low]], ""))</f>
        <v/>
      </c>
      <c r="Q309" t="str">
        <f>IF(OR(G309="NA", H309="NA"), "NA", IF(OR(B309="boot", B309="parametric", B309="independent", B309="cart"), Table2131[[#This Row],[conf.high.orig]]-Table2131[[#This Row],[conf.low.orig]], ""))</f>
        <v/>
      </c>
      <c r="R309" t="str">
        <f>IF(OR(B309="boot", B309="independent", B309="parametric", B309="cart"), Table2131[[#This Row],[WIDTH_OVERLAP]]/Table2131[[#This Row],[WIDTH_NEW]], "NA")</f>
        <v>NA</v>
      </c>
      <c r="S309" t="str">
        <f>IF(OR(B309="boot", B309="independent", B309="parametric", B309="cart"), Table2131[[#This Row],[WIDTH_OVERLAP]]/Table2131[[#This Row],[WIDTH_ORIG]], "")</f>
        <v/>
      </c>
      <c r="T309" t="str">
        <f>IF(OR(B309="boot", B309="independent", B309="parametric", B309="cart"), (Table2131[[#This Row],[PERS_NEW]]+Table2131[[#This Row],[PERS_ORIG]]) / 2, "")</f>
        <v/>
      </c>
      <c r="U309" t="e">
        <f>0.5*(Table2131[[#This Row],[WIDTH_OVERLAP]]/Table2131[[#This Row],[WIDTH_ORIG]] +Table2131[[#This Row],[WIDTH_OVERLAP]]/Table2131[[#This Row],[WIDTH_NEW]])</f>
        <v>#VALUE!</v>
      </c>
      <c r="V309" t="e">
        <f>0.5*(Table2131[[#This Row],[WIDTH_OVERLAP]]/Table2131[[#This Row],[WIDTH_ORIG]] +Table2131[[#This Row],[WIDTH_OVERLAP]]/Table2131[[#This Row],[WIDTH_NEW]])</f>
        <v>#VALUE!</v>
      </c>
    </row>
    <row r="310" spans="1:22" x14ac:dyDescent="0.2">
      <c r="A310" s="5" t="s">
        <v>156</v>
      </c>
      <c r="B310" t="s">
        <v>13</v>
      </c>
      <c r="C310" t="s">
        <v>146</v>
      </c>
      <c r="D310" t="s">
        <v>147</v>
      </c>
      <c r="E310">
        <v>1.1727494201600952</v>
      </c>
      <c r="F310" t="s">
        <v>320</v>
      </c>
      <c r="G310">
        <v>0.44076063171653102</v>
      </c>
      <c r="H310">
        <v>1.90473820860365</v>
      </c>
      <c r="I310">
        <v>3.1401391150968898</v>
      </c>
      <c r="J310">
        <v>1.1727494201600952</v>
      </c>
      <c r="K310">
        <f>Table2131[[#This Row],[VALUE_ORIGINAL]]-Table2131[[#This Row],[ESTIMATE_VALUE]]</f>
        <v>0</v>
      </c>
      <c r="L310">
        <v>0.44076063171653102</v>
      </c>
      <c r="M310">
        <v>1.90473820860365</v>
      </c>
      <c r="N310">
        <f>Table2131[[#This Row],[DIFFENCE_ORIGINAL]]^2</f>
        <v>0</v>
      </c>
      <c r="O31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1.4639775768871188</v>
      </c>
      <c r="P310" t="str">
        <f>IF(OR(G310="NA", H310="NA"), "NA", IF(OR(B310="boot", B310="parametric", B310="independent", B310="cart"), Table2131[[#This Row],[conf.high]]-Table2131[[#This Row],[conf.low]], ""))</f>
        <v/>
      </c>
      <c r="Q310" t="str">
        <f>IF(OR(G310="NA", H310="NA"), "NA", IF(OR(B310="boot", B310="parametric", B310="independent", B310="cart"), Table2131[[#This Row],[conf.high.orig]]-Table2131[[#This Row],[conf.low.orig]], ""))</f>
        <v/>
      </c>
      <c r="R310" t="str">
        <f>IF(OR(B310="boot", B310="independent", B310="parametric", B310="cart"), Table2131[[#This Row],[WIDTH_OVERLAP]]/Table2131[[#This Row],[WIDTH_NEW]], "NA")</f>
        <v>NA</v>
      </c>
      <c r="S310" t="str">
        <f>IF(OR(B310="boot", B310="independent", B310="parametric", B310="cart"), Table2131[[#This Row],[WIDTH_OVERLAP]]/Table2131[[#This Row],[WIDTH_ORIG]], "")</f>
        <v/>
      </c>
      <c r="T310" t="str">
        <f>IF(OR(B310="boot", B310="independent", B310="parametric", B310="cart"), (Table2131[[#This Row],[PERS_NEW]]+Table2131[[#This Row],[PERS_ORIG]]) / 2, "")</f>
        <v/>
      </c>
      <c r="U310" t="e">
        <f>0.5*(Table2131[[#This Row],[WIDTH_OVERLAP]]/Table2131[[#This Row],[WIDTH_ORIG]] +Table2131[[#This Row],[WIDTH_OVERLAP]]/Table2131[[#This Row],[WIDTH_NEW]])</f>
        <v>#VALUE!</v>
      </c>
      <c r="V310" t="e">
        <f>0.5*(Table2131[[#This Row],[WIDTH_OVERLAP]]/Table2131[[#This Row],[WIDTH_ORIG]] +Table2131[[#This Row],[WIDTH_OVERLAP]]/Table2131[[#This Row],[WIDTH_NEW]])</f>
        <v>#VALUE!</v>
      </c>
    </row>
    <row r="311" spans="1:22" x14ac:dyDescent="0.2">
      <c r="A311" s="5" t="s">
        <v>156</v>
      </c>
      <c r="B311" t="s">
        <v>13</v>
      </c>
      <c r="C311" t="s">
        <v>146</v>
      </c>
      <c r="D311" t="s">
        <v>137</v>
      </c>
      <c r="E311">
        <v>-0.2078704494553873</v>
      </c>
      <c r="F311" t="s">
        <v>321</v>
      </c>
      <c r="G311">
        <v>-5.1262349516115799</v>
      </c>
      <c r="H311">
        <v>4.7104940527008097</v>
      </c>
      <c r="I311">
        <v>-8.2836193658298599E-2</v>
      </c>
      <c r="J311">
        <v>-0.2078704494553873</v>
      </c>
      <c r="K311">
        <f>Table2131[[#This Row],[VALUE_ORIGINAL]]-Table2131[[#This Row],[ESTIMATE_VALUE]]</f>
        <v>0</v>
      </c>
      <c r="L311">
        <v>-5.1262349516115799</v>
      </c>
      <c r="M311">
        <v>4.7104940527008097</v>
      </c>
      <c r="N311">
        <f>Table2131[[#This Row],[DIFFENCE_ORIGINAL]]^2</f>
        <v>0</v>
      </c>
      <c r="O31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9.8367290043123887</v>
      </c>
      <c r="P311" t="str">
        <f>IF(OR(G311="NA", H311="NA"), "NA", IF(OR(B311="boot", B311="parametric", B311="independent", B311="cart"), Table2131[[#This Row],[conf.high]]-Table2131[[#This Row],[conf.low]], ""))</f>
        <v/>
      </c>
      <c r="Q311" t="str">
        <f>IF(OR(G311="NA", H311="NA"), "NA", IF(OR(B311="boot", B311="parametric", B311="independent", B311="cart"), Table2131[[#This Row],[conf.high.orig]]-Table2131[[#This Row],[conf.low.orig]], ""))</f>
        <v/>
      </c>
      <c r="R311" t="str">
        <f>IF(OR(B311="boot", B311="independent", B311="parametric", B311="cart"), Table2131[[#This Row],[WIDTH_OVERLAP]]/Table2131[[#This Row],[WIDTH_NEW]], "NA")</f>
        <v>NA</v>
      </c>
      <c r="S311" t="str">
        <f>IF(OR(B311="boot", B311="independent", B311="parametric", B311="cart"), Table2131[[#This Row],[WIDTH_OVERLAP]]/Table2131[[#This Row],[WIDTH_ORIG]], "")</f>
        <v/>
      </c>
      <c r="T311" t="str">
        <f>IF(OR(B311="boot", B311="independent", B311="parametric", B311="cart"), (Table2131[[#This Row],[PERS_NEW]]+Table2131[[#This Row],[PERS_ORIG]]) / 2, "")</f>
        <v/>
      </c>
      <c r="U311" t="e">
        <f>0.5*(Table2131[[#This Row],[WIDTH_OVERLAP]]/Table2131[[#This Row],[WIDTH_ORIG]] +Table2131[[#This Row],[WIDTH_OVERLAP]]/Table2131[[#This Row],[WIDTH_NEW]])</f>
        <v>#VALUE!</v>
      </c>
      <c r="V311" t="e">
        <f>0.5*(Table2131[[#This Row],[WIDTH_OVERLAP]]/Table2131[[#This Row],[WIDTH_ORIG]] +Table2131[[#This Row],[WIDTH_OVERLAP]]/Table2131[[#This Row],[WIDTH_NEW]])</f>
        <v>#VALUE!</v>
      </c>
    </row>
    <row r="312" spans="1:22" x14ac:dyDescent="0.2">
      <c r="A312" s="5" t="s">
        <v>156</v>
      </c>
      <c r="B312" t="s">
        <v>13</v>
      </c>
      <c r="C312" t="s">
        <v>146</v>
      </c>
      <c r="D312" t="s">
        <v>138</v>
      </c>
      <c r="E312">
        <v>-1.2867523539162227</v>
      </c>
      <c r="F312" t="s">
        <v>322</v>
      </c>
      <c r="G312">
        <v>-2.0293315069336102</v>
      </c>
      <c r="H312">
        <v>-0.54417320089882804</v>
      </c>
      <c r="I312">
        <v>-3.3962551472797098</v>
      </c>
      <c r="J312">
        <v>-1.2867523539162227</v>
      </c>
      <c r="K312">
        <f>Table2131[[#This Row],[VALUE_ORIGINAL]]-Table2131[[#This Row],[ESTIMATE_VALUE]]</f>
        <v>0</v>
      </c>
      <c r="L312">
        <v>-2.0293315069336102</v>
      </c>
      <c r="M312">
        <v>-0.54417320089882804</v>
      </c>
      <c r="N312">
        <f>Table2131[[#This Row],[DIFFENCE_ORIGINAL]]^2</f>
        <v>0</v>
      </c>
      <c r="O31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1.4851583060347822</v>
      </c>
      <c r="P312" t="str">
        <f>IF(OR(G312="NA", H312="NA"), "NA", IF(OR(B312="boot", B312="parametric", B312="independent", B312="cart"), Table2131[[#This Row],[conf.high]]-Table2131[[#This Row],[conf.low]], ""))</f>
        <v/>
      </c>
      <c r="Q312" t="str">
        <f>IF(OR(G312="NA", H312="NA"), "NA", IF(OR(B312="boot", B312="parametric", B312="independent", B312="cart"), Table2131[[#This Row],[conf.high.orig]]-Table2131[[#This Row],[conf.low.orig]], ""))</f>
        <v/>
      </c>
      <c r="R312" t="str">
        <f>IF(OR(B312="boot", B312="independent", B312="parametric", B312="cart"), Table2131[[#This Row],[WIDTH_OVERLAP]]/Table2131[[#This Row],[WIDTH_NEW]], "NA")</f>
        <v>NA</v>
      </c>
      <c r="S312" t="str">
        <f>IF(OR(B312="boot", B312="independent", B312="parametric", B312="cart"), Table2131[[#This Row],[WIDTH_OVERLAP]]/Table2131[[#This Row],[WIDTH_ORIG]], "")</f>
        <v/>
      </c>
      <c r="T312" t="str">
        <f>IF(OR(B312="boot", B312="independent", B312="parametric", B312="cart"), (Table2131[[#This Row],[PERS_NEW]]+Table2131[[#This Row],[PERS_ORIG]]) / 2, "")</f>
        <v/>
      </c>
      <c r="U312" t="e">
        <f>0.5*(Table2131[[#This Row],[WIDTH_OVERLAP]]/Table2131[[#This Row],[WIDTH_ORIG]] +Table2131[[#This Row],[WIDTH_OVERLAP]]/Table2131[[#This Row],[WIDTH_NEW]])</f>
        <v>#VALUE!</v>
      </c>
      <c r="V312" t="e">
        <f>0.5*(Table2131[[#This Row],[WIDTH_OVERLAP]]/Table2131[[#This Row],[WIDTH_ORIG]] +Table2131[[#This Row],[WIDTH_OVERLAP]]/Table2131[[#This Row],[WIDTH_NEW]])</f>
        <v>#VALUE!</v>
      </c>
    </row>
    <row r="313" spans="1:22" x14ac:dyDescent="0.2">
      <c r="A313" s="5" t="s">
        <v>156</v>
      </c>
      <c r="B313" t="s">
        <v>13</v>
      </c>
      <c r="C313" t="s">
        <v>146</v>
      </c>
      <c r="D313" t="s">
        <v>148</v>
      </c>
      <c r="E313">
        <v>0.17484131974725881</v>
      </c>
      <c r="F313" t="s">
        <v>323</v>
      </c>
      <c r="G313">
        <v>-0.65563203503860901</v>
      </c>
      <c r="H313">
        <v>1.0053146745331201</v>
      </c>
      <c r="I313">
        <v>0.41263538166427599</v>
      </c>
      <c r="J313">
        <v>0.17484131974725881</v>
      </c>
      <c r="K313">
        <f>Table2131[[#This Row],[VALUE_ORIGINAL]]-Table2131[[#This Row],[ESTIMATE_VALUE]]</f>
        <v>0</v>
      </c>
      <c r="L313">
        <v>-0.65563203503860901</v>
      </c>
      <c r="M313">
        <v>1.0053146745331201</v>
      </c>
      <c r="N313">
        <f>Table2131[[#This Row],[DIFFENCE_ORIGINAL]]^2</f>
        <v>0</v>
      </c>
      <c r="O31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1.660946709571729</v>
      </c>
      <c r="P313" t="str">
        <f>IF(OR(G313="NA", H313="NA"), "NA", IF(OR(B313="boot", B313="parametric", B313="independent", B313="cart"), Table2131[[#This Row],[conf.high]]-Table2131[[#This Row],[conf.low]], ""))</f>
        <v/>
      </c>
      <c r="Q313" t="str">
        <f>IF(OR(G313="NA", H313="NA"), "NA", IF(OR(B313="boot", B313="parametric", B313="independent", B313="cart"), Table2131[[#This Row],[conf.high.orig]]-Table2131[[#This Row],[conf.low.orig]], ""))</f>
        <v/>
      </c>
      <c r="R313" t="str">
        <f>IF(OR(B313="boot", B313="independent", B313="parametric", B313="cart"), Table2131[[#This Row],[WIDTH_OVERLAP]]/Table2131[[#This Row],[WIDTH_NEW]], "NA")</f>
        <v>NA</v>
      </c>
      <c r="S313" t="str">
        <f>IF(OR(B313="boot", B313="independent", B313="parametric", B313="cart"), Table2131[[#This Row],[WIDTH_OVERLAP]]/Table2131[[#This Row],[WIDTH_ORIG]], "")</f>
        <v/>
      </c>
      <c r="T313" t="str">
        <f>IF(OR(B313="boot", B313="independent", B313="parametric", B313="cart"), (Table2131[[#This Row],[PERS_NEW]]+Table2131[[#This Row],[PERS_ORIG]]) / 2, "")</f>
        <v/>
      </c>
      <c r="U313" t="e">
        <f>0.5*(Table2131[[#This Row],[WIDTH_OVERLAP]]/Table2131[[#This Row],[WIDTH_ORIG]] +Table2131[[#This Row],[WIDTH_OVERLAP]]/Table2131[[#This Row],[WIDTH_NEW]])</f>
        <v>#VALUE!</v>
      </c>
      <c r="V313" t="e">
        <f>0.5*(Table2131[[#This Row],[WIDTH_OVERLAP]]/Table2131[[#This Row],[WIDTH_ORIG]] +Table2131[[#This Row],[WIDTH_OVERLAP]]/Table2131[[#This Row],[WIDTH_NEW]])</f>
        <v>#VALUE!</v>
      </c>
    </row>
    <row r="314" spans="1:22" x14ac:dyDescent="0.2">
      <c r="A314" s="5" t="s">
        <v>156</v>
      </c>
      <c r="B314" t="s">
        <v>13</v>
      </c>
      <c r="C314" t="s">
        <v>146</v>
      </c>
      <c r="D314" t="s">
        <v>139</v>
      </c>
      <c r="E314">
        <v>14.962152424460415</v>
      </c>
      <c r="F314" t="s">
        <v>47</v>
      </c>
      <c r="G314" t="s">
        <v>47</v>
      </c>
      <c r="H314" t="s">
        <v>47</v>
      </c>
      <c r="I314" t="s">
        <v>47</v>
      </c>
      <c r="J314">
        <v>14.962152424460415</v>
      </c>
      <c r="K314">
        <f>Table2131[[#This Row],[VALUE_ORIGINAL]]-Table2131[[#This Row],[ESTIMATE_VALUE]]</f>
        <v>0</v>
      </c>
      <c r="L314" t="s">
        <v>47</v>
      </c>
      <c r="M314" t="s">
        <v>47</v>
      </c>
      <c r="N314">
        <f>Table2131[[#This Row],[DIFFENCE_ORIGINAL]]^2</f>
        <v>0</v>
      </c>
      <c r="O31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14" t="str">
        <f>IF(OR(G314="NA", H314="NA"), "NA", IF(OR(B314="boot", B314="parametric", B314="independent", B314="cart"), Table2131[[#This Row],[conf.high]]-Table2131[[#This Row],[conf.low]], ""))</f>
        <v>NA</v>
      </c>
      <c r="Q314" t="str">
        <f>IF(OR(G314="NA", H314="NA"), "NA", IF(OR(B314="boot", B314="parametric", B314="independent", B314="cart"), Table2131[[#This Row],[conf.high.orig]]-Table2131[[#This Row],[conf.low.orig]], ""))</f>
        <v>NA</v>
      </c>
      <c r="R314" t="str">
        <f>IF(OR(B314="boot", B314="independent", B314="parametric", B314="cart"), Table2131[[#This Row],[WIDTH_OVERLAP]]/Table2131[[#This Row],[WIDTH_NEW]], "NA")</f>
        <v>NA</v>
      </c>
      <c r="S314" t="str">
        <f>IF(OR(B314="boot", B314="independent", B314="parametric", B314="cart"), Table2131[[#This Row],[WIDTH_OVERLAP]]/Table2131[[#This Row],[WIDTH_ORIG]], "")</f>
        <v/>
      </c>
      <c r="T314" t="str">
        <f>IF(OR(B314="boot", B314="independent", B314="parametric", B314="cart"), (Table2131[[#This Row],[PERS_NEW]]+Table2131[[#This Row],[PERS_ORIG]]) / 2, "")</f>
        <v/>
      </c>
      <c r="U314" t="e">
        <f>0.5*(Table2131[[#This Row],[WIDTH_OVERLAP]]/Table2131[[#This Row],[WIDTH_ORIG]] +Table2131[[#This Row],[WIDTH_OVERLAP]]/Table2131[[#This Row],[WIDTH_NEW]])</f>
        <v>#VALUE!</v>
      </c>
      <c r="V314" t="e">
        <f>0.5*(Table2131[[#This Row],[WIDTH_OVERLAP]]/Table2131[[#This Row],[WIDTH_ORIG]] +Table2131[[#This Row],[WIDTH_OVERLAP]]/Table2131[[#This Row],[WIDTH_NEW]])</f>
        <v>#VALUE!</v>
      </c>
    </row>
    <row r="315" spans="1:22" x14ac:dyDescent="0.2">
      <c r="A315" s="5" t="s">
        <v>156</v>
      </c>
      <c r="B315" t="s">
        <v>13</v>
      </c>
      <c r="C315" t="s">
        <v>146</v>
      </c>
      <c r="D315" t="s">
        <v>141</v>
      </c>
      <c r="E315">
        <v>-0.42732002728991048</v>
      </c>
      <c r="F315" t="s">
        <v>47</v>
      </c>
      <c r="G315" t="s">
        <v>47</v>
      </c>
      <c r="H315" t="s">
        <v>47</v>
      </c>
      <c r="I315" t="s">
        <v>47</v>
      </c>
      <c r="J315">
        <v>-0.42732002728991048</v>
      </c>
      <c r="K315">
        <f>Table2131[[#This Row],[VALUE_ORIGINAL]]-Table2131[[#This Row],[ESTIMATE_VALUE]]</f>
        <v>0</v>
      </c>
      <c r="L315" t="s">
        <v>47</v>
      </c>
      <c r="M315" t="s">
        <v>47</v>
      </c>
      <c r="N315">
        <f>Table2131[[#This Row],[DIFFENCE_ORIGINAL]]^2</f>
        <v>0</v>
      </c>
      <c r="O31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15" t="str">
        <f>IF(OR(G315="NA", H315="NA"), "NA", IF(OR(B315="boot", B315="parametric", B315="independent", B315="cart"), Table2131[[#This Row],[conf.high]]-Table2131[[#This Row],[conf.low]], ""))</f>
        <v>NA</v>
      </c>
      <c r="Q315" t="str">
        <f>IF(OR(G315="NA", H315="NA"), "NA", IF(OR(B315="boot", B315="parametric", B315="independent", B315="cart"), Table2131[[#This Row],[conf.high.orig]]-Table2131[[#This Row],[conf.low.orig]], ""))</f>
        <v>NA</v>
      </c>
      <c r="R315" t="str">
        <f>IF(OR(B315="boot", B315="independent", B315="parametric", B315="cart"), Table2131[[#This Row],[WIDTH_OVERLAP]]/Table2131[[#This Row],[WIDTH_NEW]], "NA")</f>
        <v>NA</v>
      </c>
      <c r="S315" t="str">
        <f>IF(OR(B315="boot", B315="independent", B315="parametric", B315="cart"), Table2131[[#This Row],[WIDTH_OVERLAP]]/Table2131[[#This Row],[WIDTH_ORIG]], "")</f>
        <v/>
      </c>
      <c r="T315" t="str">
        <f>IF(OR(B315="boot", B315="independent", B315="parametric", B315="cart"), (Table2131[[#This Row],[PERS_NEW]]+Table2131[[#This Row],[PERS_ORIG]]) / 2, "")</f>
        <v/>
      </c>
      <c r="U315" t="e">
        <f>0.5*(Table2131[[#This Row],[WIDTH_OVERLAP]]/Table2131[[#This Row],[WIDTH_ORIG]] +Table2131[[#This Row],[WIDTH_OVERLAP]]/Table2131[[#This Row],[WIDTH_NEW]])</f>
        <v>#VALUE!</v>
      </c>
      <c r="V315" t="e">
        <f>0.5*(Table2131[[#This Row],[WIDTH_OVERLAP]]/Table2131[[#This Row],[WIDTH_ORIG]] +Table2131[[#This Row],[WIDTH_OVERLAP]]/Table2131[[#This Row],[WIDTH_NEW]])</f>
        <v>#VALUE!</v>
      </c>
    </row>
    <row r="316" spans="1:22" x14ac:dyDescent="0.2">
      <c r="A316" s="5" t="s">
        <v>156</v>
      </c>
      <c r="B316" t="s">
        <v>13</v>
      </c>
      <c r="C316" t="s">
        <v>146</v>
      </c>
      <c r="D316" t="s">
        <v>149</v>
      </c>
      <c r="E316">
        <v>0.42021338576384687</v>
      </c>
      <c r="F316" t="s">
        <v>47</v>
      </c>
      <c r="G316" t="s">
        <v>47</v>
      </c>
      <c r="H316" t="s">
        <v>47</v>
      </c>
      <c r="I316" t="s">
        <v>47</v>
      </c>
      <c r="J316">
        <v>0.42021338576384687</v>
      </c>
      <c r="K316">
        <f>Table2131[[#This Row],[VALUE_ORIGINAL]]-Table2131[[#This Row],[ESTIMATE_VALUE]]</f>
        <v>0</v>
      </c>
      <c r="L316" t="s">
        <v>47</v>
      </c>
      <c r="M316" t="s">
        <v>47</v>
      </c>
      <c r="N316">
        <f>Table2131[[#This Row],[DIFFENCE_ORIGINAL]]^2</f>
        <v>0</v>
      </c>
      <c r="O31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16" t="str">
        <f>IF(OR(G316="NA", H316="NA"), "NA", IF(OR(B316="boot", B316="parametric", B316="independent", B316="cart"), Table2131[[#This Row],[conf.high]]-Table2131[[#This Row],[conf.low]], ""))</f>
        <v>NA</v>
      </c>
      <c r="Q316" t="str">
        <f>IF(OR(G316="NA", H316="NA"), "NA", IF(OR(B316="boot", B316="parametric", B316="independent", B316="cart"), Table2131[[#This Row],[conf.high.orig]]-Table2131[[#This Row],[conf.low.orig]], ""))</f>
        <v>NA</v>
      </c>
      <c r="R316" t="str">
        <f>IF(OR(B316="boot", B316="independent", B316="parametric", B316="cart"), Table2131[[#This Row],[WIDTH_OVERLAP]]/Table2131[[#This Row],[WIDTH_NEW]], "NA")</f>
        <v>NA</v>
      </c>
      <c r="S316" t="str">
        <f>IF(OR(B316="boot", B316="independent", B316="parametric", B316="cart"), Table2131[[#This Row],[WIDTH_OVERLAP]]/Table2131[[#This Row],[WIDTH_ORIG]], "")</f>
        <v/>
      </c>
      <c r="T316" t="str">
        <f>IF(OR(B316="boot", B316="independent", B316="parametric", B316="cart"), (Table2131[[#This Row],[PERS_NEW]]+Table2131[[#This Row],[PERS_ORIG]]) / 2, "")</f>
        <v/>
      </c>
      <c r="U316" t="e">
        <f>0.5*(Table2131[[#This Row],[WIDTH_OVERLAP]]/Table2131[[#This Row],[WIDTH_ORIG]] +Table2131[[#This Row],[WIDTH_OVERLAP]]/Table2131[[#This Row],[WIDTH_NEW]])</f>
        <v>#VALUE!</v>
      </c>
      <c r="V316" t="e">
        <f>0.5*(Table2131[[#This Row],[WIDTH_OVERLAP]]/Table2131[[#This Row],[WIDTH_ORIG]] +Table2131[[#This Row],[WIDTH_OVERLAP]]/Table2131[[#This Row],[WIDTH_NEW]])</f>
        <v>#VALUE!</v>
      </c>
    </row>
    <row r="317" spans="1:22" x14ac:dyDescent="0.2">
      <c r="A317" s="5" t="s">
        <v>156</v>
      </c>
      <c r="B317" t="s">
        <v>13</v>
      </c>
      <c r="C317" t="s">
        <v>146</v>
      </c>
      <c r="D317" t="s">
        <v>150</v>
      </c>
      <c r="E317">
        <v>-0.96446627116180661</v>
      </c>
      <c r="F317" t="s">
        <v>47</v>
      </c>
      <c r="G317" t="s">
        <v>47</v>
      </c>
      <c r="H317" t="s">
        <v>47</v>
      </c>
      <c r="I317" t="s">
        <v>47</v>
      </c>
      <c r="J317">
        <v>-0.96446627116180661</v>
      </c>
      <c r="K317">
        <f>Table2131[[#This Row],[VALUE_ORIGINAL]]-Table2131[[#This Row],[ESTIMATE_VALUE]]</f>
        <v>0</v>
      </c>
      <c r="L317" t="s">
        <v>47</v>
      </c>
      <c r="M317" t="s">
        <v>47</v>
      </c>
      <c r="N317">
        <f>Table2131[[#This Row],[DIFFENCE_ORIGINAL]]^2</f>
        <v>0</v>
      </c>
      <c r="O31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17" t="str">
        <f>IF(OR(G317="NA", H317="NA"), "NA", IF(OR(B317="boot", B317="parametric", B317="independent", B317="cart"), Table2131[[#This Row],[conf.high]]-Table2131[[#This Row],[conf.low]], ""))</f>
        <v>NA</v>
      </c>
      <c r="Q317" t="str">
        <f>IF(OR(G317="NA", H317="NA"), "NA", IF(OR(B317="boot", B317="parametric", B317="independent", B317="cart"), Table2131[[#This Row],[conf.high.orig]]-Table2131[[#This Row],[conf.low.orig]], ""))</f>
        <v>NA</v>
      </c>
      <c r="R317" t="str">
        <f>IF(OR(B317="boot", B317="independent", B317="parametric", B317="cart"), Table2131[[#This Row],[WIDTH_OVERLAP]]/Table2131[[#This Row],[WIDTH_NEW]], "NA")</f>
        <v>NA</v>
      </c>
      <c r="S317" t="str">
        <f>IF(OR(B317="boot", B317="independent", B317="parametric", B317="cart"), Table2131[[#This Row],[WIDTH_OVERLAP]]/Table2131[[#This Row],[WIDTH_ORIG]], "")</f>
        <v/>
      </c>
      <c r="T317" t="str">
        <f>IF(OR(B317="boot", B317="independent", B317="parametric", B317="cart"), (Table2131[[#This Row],[PERS_NEW]]+Table2131[[#This Row],[PERS_ORIG]]) / 2, "")</f>
        <v/>
      </c>
      <c r="U317" t="e">
        <f>0.5*(Table2131[[#This Row],[WIDTH_OVERLAP]]/Table2131[[#This Row],[WIDTH_ORIG]] +Table2131[[#This Row],[WIDTH_OVERLAP]]/Table2131[[#This Row],[WIDTH_NEW]])</f>
        <v>#VALUE!</v>
      </c>
      <c r="V317" t="e">
        <f>0.5*(Table2131[[#This Row],[WIDTH_OVERLAP]]/Table2131[[#This Row],[WIDTH_ORIG]] +Table2131[[#This Row],[WIDTH_OVERLAP]]/Table2131[[#This Row],[WIDTH_NEW]])</f>
        <v>#VALUE!</v>
      </c>
    </row>
    <row r="318" spans="1:22" x14ac:dyDescent="0.2">
      <c r="A318" s="5" t="s">
        <v>156</v>
      </c>
      <c r="B318" t="s">
        <v>13</v>
      </c>
      <c r="C318" t="s">
        <v>146</v>
      </c>
      <c r="D318" t="s">
        <v>144</v>
      </c>
      <c r="E318">
        <v>14.295606635368804</v>
      </c>
      <c r="F318" t="s">
        <v>47</v>
      </c>
      <c r="G318" t="s">
        <v>47</v>
      </c>
      <c r="H318" t="s">
        <v>47</v>
      </c>
      <c r="I318" t="s">
        <v>47</v>
      </c>
      <c r="J318">
        <v>14.295606635368804</v>
      </c>
      <c r="K318">
        <f>Table2131[[#This Row],[VALUE_ORIGINAL]]-Table2131[[#This Row],[ESTIMATE_VALUE]]</f>
        <v>0</v>
      </c>
      <c r="L318" t="s">
        <v>47</v>
      </c>
      <c r="M318" t="s">
        <v>47</v>
      </c>
      <c r="N318">
        <f>Table2131[[#This Row],[DIFFENCE_ORIGINAL]]^2</f>
        <v>0</v>
      </c>
      <c r="O31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18" t="str">
        <f>IF(OR(G318="NA", H318="NA"), "NA", IF(OR(B318="boot", B318="parametric", B318="independent", B318="cart"), Table2131[[#This Row],[conf.high]]-Table2131[[#This Row],[conf.low]], ""))</f>
        <v>NA</v>
      </c>
      <c r="Q318" t="str">
        <f>IF(OR(G318="NA", H318="NA"), "NA", IF(OR(B318="boot", B318="parametric", B318="independent", B318="cart"), Table2131[[#This Row],[conf.high.orig]]-Table2131[[#This Row],[conf.low.orig]], ""))</f>
        <v>NA</v>
      </c>
      <c r="R318" t="str">
        <f>IF(OR(B318="boot", B318="independent", B318="parametric", B318="cart"), Table2131[[#This Row],[WIDTH_OVERLAP]]/Table2131[[#This Row],[WIDTH_NEW]], "NA")</f>
        <v>NA</v>
      </c>
      <c r="S318" t="str">
        <f>IF(OR(B318="boot", B318="independent", B318="parametric", B318="cart"), Table2131[[#This Row],[WIDTH_OVERLAP]]/Table2131[[#This Row],[WIDTH_ORIG]], "")</f>
        <v/>
      </c>
      <c r="T318" t="str">
        <f>IF(OR(B318="boot", B318="independent", B318="parametric", B318="cart"), (Table2131[[#This Row],[PERS_NEW]]+Table2131[[#This Row],[PERS_ORIG]]) / 2, "")</f>
        <v/>
      </c>
      <c r="U318" t="e">
        <f>0.5*(Table2131[[#This Row],[WIDTH_OVERLAP]]/Table2131[[#This Row],[WIDTH_ORIG]] +Table2131[[#This Row],[WIDTH_OVERLAP]]/Table2131[[#This Row],[WIDTH_NEW]])</f>
        <v>#VALUE!</v>
      </c>
      <c r="V318" t="e">
        <f>0.5*(Table2131[[#This Row],[WIDTH_OVERLAP]]/Table2131[[#This Row],[WIDTH_ORIG]] +Table2131[[#This Row],[WIDTH_OVERLAP]]/Table2131[[#This Row],[WIDTH_NEW]])</f>
        <v>#VALUE!</v>
      </c>
    </row>
    <row r="319" spans="1:22" x14ac:dyDescent="0.2">
      <c r="A319" s="5" t="s">
        <v>156</v>
      </c>
      <c r="B319" t="s">
        <v>13</v>
      </c>
      <c r="C319" t="s">
        <v>146</v>
      </c>
      <c r="D319" t="s">
        <v>151</v>
      </c>
      <c r="E319">
        <v>2.3919405485177746E-2</v>
      </c>
      <c r="F319" t="s">
        <v>47</v>
      </c>
      <c r="G319" t="s">
        <v>47</v>
      </c>
      <c r="H319" t="s">
        <v>47</v>
      </c>
      <c r="I319" t="s">
        <v>47</v>
      </c>
      <c r="J319">
        <v>2.3919405485177746E-2</v>
      </c>
      <c r="K319">
        <f>Table2131[[#This Row],[VALUE_ORIGINAL]]-Table2131[[#This Row],[ESTIMATE_VALUE]]</f>
        <v>0</v>
      </c>
      <c r="L319" t="s">
        <v>47</v>
      </c>
      <c r="M319" t="s">
        <v>47</v>
      </c>
      <c r="N319">
        <f>Table2131[[#This Row],[DIFFENCE_ORIGINAL]]^2</f>
        <v>0</v>
      </c>
      <c r="O31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19" t="str">
        <f>IF(OR(G319="NA", H319="NA"), "NA", IF(OR(B319="boot", B319="parametric", B319="independent", B319="cart"), Table2131[[#This Row],[conf.high]]-Table2131[[#This Row],[conf.low]], ""))</f>
        <v>NA</v>
      </c>
      <c r="Q319" t="str">
        <f>IF(OR(G319="NA", H319="NA"), "NA", IF(OR(B319="boot", B319="parametric", B319="independent", B319="cart"), Table2131[[#This Row],[conf.high.orig]]-Table2131[[#This Row],[conf.low.orig]], ""))</f>
        <v>NA</v>
      </c>
      <c r="R319" t="str">
        <f>IF(OR(B319="boot", B319="independent", B319="parametric", B319="cart"), Table2131[[#This Row],[WIDTH_OVERLAP]]/Table2131[[#This Row],[WIDTH_NEW]], "NA")</f>
        <v>NA</v>
      </c>
      <c r="S319" t="str">
        <f>IF(OR(B319="boot", B319="independent", B319="parametric", B319="cart"), Table2131[[#This Row],[WIDTH_OVERLAP]]/Table2131[[#This Row],[WIDTH_ORIG]], "")</f>
        <v/>
      </c>
      <c r="T319" t="str">
        <f>IF(OR(B319="boot", B319="independent", B319="parametric", B319="cart"), (Table2131[[#This Row],[PERS_NEW]]+Table2131[[#This Row],[PERS_ORIG]]) / 2, "")</f>
        <v/>
      </c>
      <c r="U319" t="e">
        <f>0.5*(Table2131[[#This Row],[WIDTH_OVERLAP]]/Table2131[[#This Row],[WIDTH_ORIG]] +Table2131[[#This Row],[WIDTH_OVERLAP]]/Table2131[[#This Row],[WIDTH_NEW]])</f>
        <v>#VALUE!</v>
      </c>
      <c r="V319" t="e">
        <f>0.5*(Table2131[[#This Row],[WIDTH_OVERLAP]]/Table2131[[#This Row],[WIDTH_ORIG]] +Table2131[[#This Row],[WIDTH_OVERLAP]]/Table2131[[#This Row],[WIDTH_NEW]])</f>
        <v>#VALUE!</v>
      </c>
    </row>
    <row r="320" spans="1:22" x14ac:dyDescent="0.2">
      <c r="A320" s="5" t="s">
        <v>156</v>
      </c>
      <c r="B320" t="s">
        <v>13</v>
      </c>
      <c r="C320" t="s">
        <v>146</v>
      </c>
      <c r="D320" t="s">
        <v>152</v>
      </c>
      <c r="E320">
        <v>0.41677427140252588</v>
      </c>
      <c r="F320" t="s">
        <v>47</v>
      </c>
      <c r="G320" t="s">
        <v>47</v>
      </c>
      <c r="H320" t="s">
        <v>47</v>
      </c>
      <c r="I320" t="s">
        <v>47</v>
      </c>
      <c r="J320">
        <v>0.41677427140252588</v>
      </c>
      <c r="K320">
        <f>Table2131[[#This Row],[VALUE_ORIGINAL]]-Table2131[[#This Row],[ESTIMATE_VALUE]]</f>
        <v>0</v>
      </c>
      <c r="L320" t="s">
        <v>47</v>
      </c>
      <c r="M320" t="s">
        <v>47</v>
      </c>
      <c r="N320">
        <f>Table2131[[#This Row],[DIFFENCE_ORIGINAL]]^2</f>
        <v>0</v>
      </c>
      <c r="O32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20" t="str">
        <f>IF(OR(G320="NA", H320="NA"), "NA", IF(OR(B320="boot", B320="parametric", B320="independent", B320="cart"), Table2131[[#This Row],[conf.high]]-Table2131[[#This Row],[conf.low]], ""))</f>
        <v>NA</v>
      </c>
      <c r="Q320" t="str">
        <f>IF(OR(G320="NA", H320="NA"), "NA", IF(OR(B320="boot", B320="parametric", B320="independent", B320="cart"), Table2131[[#This Row],[conf.high.orig]]-Table2131[[#This Row],[conf.low.orig]], ""))</f>
        <v>NA</v>
      </c>
      <c r="R320" t="str">
        <f>IF(OR(B320="boot", B320="independent", B320="parametric", B320="cart"), Table2131[[#This Row],[WIDTH_OVERLAP]]/Table2131[[#This Row],[WIDTH_NEW]], "NA")</f>
        <v>NA</v>
      </c>
      <c r="S320" t="str">
        <f>IF(OR(B320="boot", B320="independent", B320="parametric", B320="cart"), Table2131[[#This Row],[WIDTH_OVERLAP]]/Table2131[[#This Row],[WIDTH_ORIG]], "")</f>
        <v/>
      </c>
      <c r="T320" t="str">
        <f>IF(OR(B320="boot", B320="independent", B320="parametric", B320="cart"), (Table2131[[#This Row],[PERS_NEW]]+Table2131[[#This Row],[PERS_ORIG]]) / 2, "")</f>
        <v/>
      </c>
      <c r="U320" t="e">
        <f>0.5*(Table2131[[#This Row],[WIDTH_OVERLAP]]/Table2131[[#This Row],[WIDTH_ORIG]] +Table2131[[#This Row],[WIDTH_OVERLAP]]/Table2131[[#This Row],[WIDTH_NEW]])</f>
        <v>#VALUE!</v>
      </c>
      <c r="V320" t="e">
        <f>0.5*(Table2131[[#This Row],[WIDTH_OVERLAP]]/Table2131[[#This Row],[WIDTH_ORIG]] +Table2131[[#This Row],[WIDTH_OVERLAP]]/Table2131[[#This Row],[WIDTH_NEW]])</f>
        <v>#VALUE!</v>
      </c>
    </row>
    <row r="321" spans="1:22" x14ac:dyDescent="0.2">
      <c r="A321" s="5" t="s">
        <v>156</v>
      </c>
      <c r="B321" t="s">
        <v>13</v>
      </c>
      <c r="C321" t="s">
        <v>146</v>
      </c>
      <c r="D321" t="s">
        <v>153</v>
      </c>
      <c r="E321">
        <v>1.9043652145729404</v>
      </c>
      <c r="F321" t="s">
        <v>47</v>
      </c>
      <c r="G321" t="s">
        <v>47</v>
      </c>
      <c r="H321" t="s">
        <v>47</v>
      </c>
      <c r="I321" t="s">
        <v>47</v>
      </c>
      <c r="J321">
        <v>1.9043652145729404</v>
      </c>
      <c r="K321">
        <f>Table2131[[#This Row],[VALUE_ORIGINAL]]-Table2131[[#This Row],[ESTIMATE_VALUE]]</f>
        <v>0</v>
      </c>
      <c r="L321" t="s">
        <v>47</v>
      </c>
      <c r="M321" t="s">
        <v>47</v>
      </c>
      <c r="N321">
        <f>Table2131[[#This Row],[DIFFENCE_ORIGINAL]]^2</f>
        <v>0</v>
      </c>
      <c r="O32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21" t="str">
        <f>IF(OR(G321="NA", H321="NA"), "NA", IF(OR(B321="boot", B321="parametric", B321="independent", B321="cart"), Table2131[[#This Row],[conf.high]]-Table2131[[#This Row],[conf.low]], ""))</f>
        <v>NA</v>
      </c>
      <c r="Q321" t="str">
        <f>IF(OR(G321="NA", H321="NA"), "NA", IF(OR(B321="boot", B321="parametric", B321="independent", B321="cart"), Table2131[[#This Row],[conf.high.orig]]-Table2131[[#This Row],[conf.low.orig]], ""))</f>
        <v>NA</v>
      </c>
      <c r="R321" t="str">
        <f>IF(OR(B321="boot", B321="independent", B321="parametric", B321="cart"), Table2131[[#This Row],[WIDTH_OVERLAP]]/Table2131[[#This Row],[WIDTH_NEW]], "NA")</f>
        <v>NA</v>
      </c>
      <c r="S321" t="str">
        <f>IF(OR(B321="boot", B321="independent", B321="parametric", B321="cart"), Table2131[[#This Row],[WIDTH_OVERLAP]]/Table2131[[#This Row],[WIDTH_ORIG]], "")</f>
        <v/>
      </c>
      <c r="T321" t="str">
        <f>IF(OR(B321="boot", B321="independent", B321="parametric", B321="cart"), (Table2131[[#This Row],[PERS_NEW]]+Table2131[[#This Row],[PERS_ORIG]]) / 2, "")</f>
        <v/>
      </c>
      <c r="U321" t="e">
        <f>0.5*(Table2131[[#This Row],[WIDTH_OVERLAP]]/Table2131[[#This Row],[WIDTH_ORIG]] +Table2131[[#This Row],[WIDTH_OVERLAP]]/Table2131[[#This Row],[WIDTH_NEW]])</f>
        <v>#VALUE!</v>
      </c>
      <c r="V321" t="e">
        <f>0.5*(Table2131[[#This Row],[WIDTH_OVERLAP]]/Table2131[[#This Row],[WIDTH_ORIG]] +Table2131[[#This Row],[WIDTH_OVERLAP]]/Table2131[[#This Row],[WIDTH_NEW]])</f>
        <v>#VALUE!</v>
      </c>
    </row>
    <row r="322" spans="1:22" x14ac:dyDescent="0.2">
      <c r="A322" s="5" t="s">
        <v>156</v>
      </c>
      <c r="B322" t="s">
        <v>13</v>
      </c>
      <c r="C322" t="s">
        <v>146</v>
      </c>
      <c r="D322" t="s">
        <v>154</v>
      </c>
      <c r="E322">
        <v>-0.17191504929091947</v>
      </c>
      <c r="F322" t="s">
        <v>47</v>
      </c>
      <c r="G322" t="s">
        <v>47</v>
      </c>
      <c r="H322" t="s">
        <v>47</v>
      </c>
      <c r="I322" t="s">
        <v>47</v>
      </c>
      <c r="J322">
        <v>-0.17191504929091947</v>
      </c>
      <c r="K322">
        <f>Table2131[[#This Row],[VALUE_ORIGINAL]]-Table2131[[#This Row],[ESTIMATE_VALUE]]</f>
        <v>0</v>
      </c>
      <c r="L322" t="s">
        <v>47</v>
      </c>
      <c r="M322" t="s">
        <v>47</v>
      </c>
      <c r="N322">
        <f>Table2131[[#This Row],[DIFFENCE_ORIGINAL]]^2</f>
        <v>0</v>
      </c>
      <c r="O32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22" t="str">
        <f>IF(OR(G322="NA", H322="NA"), "NA", IF(OR(B322="boot", B322="parametric", B322="independent", B322="cart"), Table2131[[#This Row],[conf.high]]-Table2131[[#This Row],[conf.low]], ""))</f>
        <v>NA</v>
      </c>
      <c r="Q322" t="str">
        <f>IF(OR(G322="NA", H322="NA"), "NA", IF(OR(B322="boot", B322="parametric", B322="independent", B322="cart"), Table2131[[#This Row],[conf.high.orig]]-Table2131[[#This Row],[conf.low.orig]], ""))</f>
        <v>NA</v>
      </c>
      <c r="R322" t="str">
        <f>IF(OR(B322="boot", B322="independent", B322="parametric", B322="cart"), Table2131[[#This Row],[WIDTH_OVERLAP]]/Table2131[[#This Row],[WIDTH_NEW]], "NA")</f>
        <v>NA</v>
      </c>
      <c r="S322" t="str">
        <f>IF(OR(B322="boot", B322="independent", B322="parametric", B322="cart"), Table2131[[#This Row],[WIDTH_OVERLAP]]/Table2131[[#This Row],[WIDTH_ORIG]], "")</f>
        <v/>
      </c>
      <c r="T322" t="str">
        <f>IF(OR(B322="boot", B322="independent", B322="parametric", B322="cart"), (Table2131[[#This Row],[PERS_NEW]]+Table2131[[#This Row],[PERS_ORIG]]) / 2, "")</f>
        <v/>
      </c>
      <c r="U322" t="e">
        <f>0.5*(Table2131[[#This Row],[WIDTH_OVERLAP]]/Table2131[[#This Row],[WIDTH_ORIG]] +Table2131[[#This Row],[WIDTH_OVERLAP]]/Table2131[[#This Row],[WIDTH_NEW]])</f>
        <v>#VALUE!</v>
      </c>
      <c r="V322" t="e">
        <f>0.5*(Table2131[[#This Row],[WIDTH_OVERLAP]]/Table2131[[#This Row],[WIDTH_ORIG]] +Table2131[[#This Row],[WIDTH_OVERLAP]]/Table2131[[#This Row],[WIDTH_NEW]])</f>
        <v>#VALUE!</v>
      </c>
    </row>
    <row r="323" spans="1:22" x14ac:dyDescent="0.2">
      <c r="A323" s="5" t="s">
        <v>156</v>
      </c>
      <c r="B323" t="s">
        <v>13</v>
      </c>
      <c r="C323" t="s">
        <v>146</v>
      </c>
      <c r="D323" t="s">
        <v>155</v>
      </c>
      <c r="E323">
        <v>1.3401876058376296</v>
      </c>
      <c r="F323" t="s">
        <v>47</v>
      </c>
      <c r="G323" t="s">
        <v>47</v>
      </c>
      <c r="H323" t="s">
        <v>47</v>
      </c>
      <c r="I323" t="s">
        <v>47</v>
      </c>
      <c r="J323">
        <v>1.3401876058376296</v>
      </c>
      <c r="K323">
        <f>Table2131[[#This Row],[VALUE_ORIGINAL]]-Table2131[[#This Row],[ESTIMATE_VALUE]]</f>
        <v>0</v>
      </c>
      <c r="L323" t="s">
        <v>47</v>
      </c>
      <c r="M323" t="s">
        <v>47</v>
      </c>
      <c r="N323">
        <f>Table2131[[#This Row],[DIFFENCE_ORIGINAL]]^2</f>
        <v>0</v>
      </c>
      <c r="O32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23" t="str">
        <f>IF(OR(G323="NA", H323="NA"), "NA", IF(OR(B323="boot", B323="parametric", B323="independent", B323="cart"), Table2131[[#This Row],[conf.high]]-Table2131[[#This Row],[conf.low]], ""))</f>
        <v>NA</v>
      </c>
      <c r="Q323" t="str">
        <f>IF(OR(G323="NA", H323="NA"), "NA", IF(OR(B323="boot", B323="parametric", B323="independent", B323="cart"), Table2131[[#This Row],[conf.high.orig]]-Table2131[[#This Row],[conf.low.orig]], ""))</f>
        <v>NA</v>
      </c>
      <c r="R323" t="str">
        <f>IF(OR(B323="boot", B323="independent", B323="parametric", B323="cart"), Table2131[[#This Row],[WIDTH_OVERLAP]]/Table2131[[#This Row],[WIDTH_NEW]], "NA")</f>
        <v>NA</v>
      </c>
      <c r="S323" t="str">
        <f>IF(OR(B323="boot", B323="independent", B323="parametric", B323="cart"), Table2131[[#This Row],[WIDTH_OVERLAP]]/Table2131[[#This Row],[WIDTH_ORIG]], "")</f>
        <v/>
      </c>
      <c r="T323" t="str">
        <f>IF(OR(B323="boot", B323="independent", B323="parametric", B323="cart"), (Table2131[[#This Row],[PERS_NEW]]+Table2131[[#This Row],[PERS_ORIG]]) / 2, "")</f>
        <v/>
      </c>
      <c r="U323" t="e">
        <f>0.5*(Table2131[[#This Row],[WIDTH_OVERLAP]]/Table2131[[#This Row],[WIDTH_ORIG]] +Table2131[[#This Row],[WIDTH_OVERLAP]]/Table2131[[#This Row],[WIDTH_NEW]])</f>
        <v>#VALUE!</v>
      </c>
      <c r="V323" t="e">
        <f>0.5*(Table2131[[#This Row],[WIDTH_OVERLAP]]/Table2131[[#This Row],[WIDTH_ORIG]] +Table2131[[#This Row],[WIDTH_OVERLAP]]/Table2131[[#This Row],[WIDTH_NEW]])</f>
        <v>#VALUE!</v>
      </c>
    </row>
    <row r="324" spans="1:22" x14ac:dyDescent="0.2">
      <c r="A324" s="5" t="s">
        <v>156</v>
      </c>
      <c r="B324" t="s">
        <v>13</v>
      </c>
      <c r="C324" t="s">
        <v>146</v>
      </c>
      <c r="D324" t="s">
        <v>145</v>
      </c>
      <c r="E324">
        <v>7.0036456893120773</v>
      </c>
      <c r="F324" t="s">
        <v>47</v>
      </c>
      <c r="G324" t="s">
        <v>47</v>
      </c>
      <c r="H324" t="s">
        <v>47</v>
      </c>
      <c r="I324" t="s">
        <v>47</v>
      </c>
      <c r="J324">
        <v>7.0036456893120773</v>
      </c>
      <c r="K324">
        <f>Table2131[[#This Row],[VALUE_ORIGINAL]]-Table2131[[#This Row],[ESTIMATE_VALUE]]</f>
        <v>0</v>
      </c>
      <c r="L324" t="s">
        <v>47</v>
      </c>
      <c r="M324" t="s">
        <v>47</v>
      </c>
      <c r="N324">
        <f>Table2131[[#This Row],[DIFFENCE_ORIGINAL]]^2</f>
        <v>0</v>
      </c>
      <c r="O32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24" t="str">
        <f>IF(OR(G324="NA", H324="NA"), "NA", IF(OR(B324="boot", B324="parametric", B324="independent", B324="cart"), Table2131[[#This Row],[conf.high]]-Table2131[[#This Row],[conf.low]], ""))</f>
        <v>NA</v>
      </c>
      <c r="Q324" t="str">
        <f>IF(OR(G324="NA", H324="NA"), "NA", IF(OR(B324="boot", B324="parametric", B324="independent", B324="cart"), Table2131[[#This Row],[conf.high.orig]]-Table2131[[#This Row],[conf.low.orig]], ""))</f>
        <v>NA</v>
      </c>
      <c r="R324" t="str">
        <f>IF(OR(B324="boot", B324="independent", B324="parametric", B324="cart"), Table2131[[#This Row],[WIDTH_OVERLAP]]/Table2131[[#This Row],[WIDTH_NEW]], "NA")</f>
        <v>NA</v>
      </c>
      <c r="S324" t="str">
        <f>IF(OR(B324="boot", B324="independent", B324="parametric", B324="cart"), Table2131[[#This Row],[WIDTH_OVERLAP]]/Table2131[[#This Row],[WIDTH_ORIG]], "")</f>
        <v/>
      </c>
      <c r="T324" t="str">
        <f>IF(OR(B324="boot", B324="independent", B324="parametric", B324="cart"), (Table2131[[#This Row],[PERS_NEW]]+Table2131[[#This Row],[PERS_ORIG]]) / 2, "")</f>
        <v/>
      </c>
      <c r="U324" t="e">
        <f>0.5*(Table2131[[#This Row],[WIDTH_OVERLAP]]/Table2131[[#This Row],[WIDTH_ORIG]] +Table2131[[#This Row],[WIDTH_OVERLAP]]/Table2131[[#This Row],[WIDTH_NEW]])</f>
        <v>#VALUE!</v>
      </c>
      <c r="V324" t="e">
        <f>0.5*(Table2131[[#This Row],[WIDTH_OVERLAP]]/Table2131[[#This Row],[WIDTH_ORIG]] +Table2131[[#This Row],[WIDTH_OVERLAP]]/Table2131[[#This Row],[WIDTH_NEW]])</f>
        <v>#VALUE!</v>
      </c>
    </row>
    <row r="325" spans="1:22" x14ac:dyDescent="0.2">
      <c r="A325" s="5" t="s">
        <v>156</v>
      </c>
      <c r="B325" t="s">
        <v>50</v>
      </c>
      <c r="C325" t="s">
        <v>135</v>
      </c>
      <c r="D325" t="s">
        <v>139</v>
      </c>
      <c r="E325">
        <v>10.587929759711367</v>
      </c>
      <c r="F325" t="s">
        <v>47</v>
      </c>
      <c r="G325" t="s">
        <v>47</v>
      </c>
      <c r="H325" t="s">
        <v>47</v>
      </c>
      <c r="I325" t="s">
        <v>47</v>
      </c>
      <c r="J325">
        <v>12.358948652708451</v>
      </c>
      <c r="K325">
        <f>Table2131[[#This Row],[VALUE_ORIGINAL]]-Table2131[[#This Row],[ESTIMATE_VALUE]]</f>
        <v>1.771018892997084</v>
      </c>
      <c r="L325" t="s">
        <v>47</v>
      </c>
      <c r="M325" t="s">
        <v>47</v>
      </c>
      <c r="N325">
        <f>Table2131[[#This Row],[DIFFENCE_ORIGINAL]]^2</f>
        <v>3.1365079193526171</v>
      </c>
      <c r="O32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25" t="str">
        <f>IF(OR(G325="NA", H325="NA"), "NA", IF(OR(B325="boot", B325="parametric", B325="independent", B325="cart"), Table2131[[#This Row],[conf.high]]-Table2131[[#This Row],[conf.low]], ""))</f>
        <v>NA</v>
      </c>
      <c r="Q325" t="str">
        <f>IF(OR(G325="NA", H325="NA"), "NA", IF(OR(B325="boot", B325="parametric", B325="independent", B325="cart"), Table2131[[#This Row],[conf.high.orig]]-Table2131[[#This Row],[conf.low.orig]], ""))</f>
        <v>NA</v>
      </c>
      <c r="R325" t="e">
        <f>IF(OR(B325="boot", B325="independent", B325="parametric", B325="cart"), Table2131[[#This Row],[WIDTH_OVERLAP]]/Table2131[[#This Row],[WIDTH_NEW]], "NA")</f>
        <v>#VALUE!</v>
      </c>
      <c r="S325" t="e">
        <f>IF(OR(B325="boot", B325="independent", B325="parametric", B325="cart"), Table2131[[#This Row],[WIDTH_OVERLAP]]/Table2131[[#This Row],[WIDTH_ORIG]], "")</f>
        <v>#VALUE!</v>
      </c>
      <c r="T325" t="e">
        <f>IF(OR(B325="boot", B325="independent", B325="parametric", B325="cart"), (Table2131[[#This Row],[PERS_NEW]]+Table2131[[#This Row],[PERS_ORIG]]) / 2, "")</f>
        <v>#VALUE!</v>
      </c>
      <c r="U325" t="e">
        <f>0.5*(Table2131[[#This Row],[WIDTH_OVERLAP]]/Table2131[[#This Row],[WIDTH_ORIG]] +Table2131[[#This Row],[WIDTH_OVERLAP]]/Table2131[[#This Row],[WIDTH_NEW]])</f>
        <v>#VALUE!</v>
      </c>
      <c r="V325" t="e">
        <f>0.5*(Table2131[[#This Row],[WIDTH_OVERLAP]]/Table2131[[#This Row],[WIDTH_ORIG]] +Table2131[[#This Row],[WIDTH_OVERLAP]]/Table2131[[#This Row],[WIDTH_NEW]])</f>
        <v>#VALUE!</v>
      </c>
    </row>
    <row r="326" spans="1:22" x14ac:dyDescent="0.2">
      <c r="A326" s="5" t="s">
        <v>156</v>
      </c>
      <c r="B326" t="s">
        <v>50</v>
      </c>
      <c r="C326" t="s">
        <v>135</v>
      </c>
      <c r="D326" t="s">
        <v>140</v>
      </c>
      <c r="E326">
        <v>0.23044470511941767</v>
      </c>
      <c r="F326" t="s">
        <v>47</v>
      </c>
      <c r="G326" t="s">
        <v>47</v>
      </c>
      <c r="H326" t="s">
        <v>47</v>
      </c>
      <c r="I326" t="s">
        <v>47</v>
      </c>
      <c r="J326">
        <v>0.21466372047150253</v>
      </c>
      <c r="K326">
        <f>Table2131[[#This Row],[VALUE_ORIGINAL]]-Table2131[[#This Row],[ESTIMATE_VALUE]]</f>
        <v>-1.5780984647915136E-2</v>
      </c>
      <c r="L326" t="s">
        <v>47</v>
      </c>
      <c r="M326" t="s">
        <v>47</v>
      </c>
      <c r="N326">
        <f>Table2131[[#This Row],[DIFFENCE_ORIGINAL]]^2</f>
        <v>2.4903947645773324E-4</v>
      </c>
      <c r="O32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26" t="str">
        <f>IF(OR(G326="NA", H326="NA"), "NA", IF(OR(B326="boot", B326="parametric", B326="independent", B326="cart"), Table2131[[#This Row],[conf.high]]-Table2131[[#This Row],[conf.low]], ""))</f>
        <v>NA</v>
      </c>
      <c r="Q326" t="str">
        <f>IF(OR(G326="NA", H326="NA"), "NA", IF(OR(B326="boot", B326="parametric", B326="independent", B326="cart"), Table2131[[#This Row],[conf.high.orig]]-Table2131[[#This Row],[conf.low.orig]], ""))</f>
        <v>NA</v>
      </c>
      <c r="R326" t="e">
        <f>IF(OR(B326="boot", B326="independent", B326="parametric", B326="cart"), Table2131[[#This Row],[WIDTH_OVERLAP]]/Table2131[[#This Row],[WIDTH_NEW]], "NA")</f>
        <v>#VALUE!</v>
      </c>
      <c r="S326" t="e">
        <f>IF(OR(B326="boot", B326="independent", B326="parametric", B326="cart"), Table2131[[#This Row],[WIDTH_OVERLAP]]/Table2131[[#This Row],[WIDTH_ORIG]], "")</f>
        <v>#VALUE!</v>
      </c>
      <c r="T326" t="e">
        <f>IF(OR(B326="boot", B326="independent", B326="parametric", B326="cart"), (Table2131[[#This Row],[PERS_NEW]]+Table2131[[#This Row],[PERS_ORIG]]) / 2, "")</f>
        <v>#VALUE!</v>
      </c>
      <c r="U326" t="e">
        <f>0.5*(Table2131[[#This Row],[WIDTH_OVERLAP]]/Table2131[[#This Row],[WIDTH_ORIG]] +Table2131[[#This Row],[WIDTH_OVERLAP]]/Table2131[[#This Row],[WIDTH_NEW]])</f>
        <v>#VALUE!</v>
      </c>
      <c r="V326" t="e">
        <f>0.5*(Table2131[[#This Row],[WIDTH_OVERLAP]]/Table2131[[#This Row],[WIDTH_ORIG]] +Table2131[[#This Row],[WIDTH_OVERLAP]]/Table2131[[#This Row],[WIDTH_NEW]])</f>
        <v>#VALUE!</v>
      </c>
    </row>
    <row r="327" spans="1:22" x14ac:dyDescent="0.2">
      <c r="A327" s="5" t="s">
        <v>156</v>
      </c>
      <c r="B327" t="s">
        <v>50</v>
      </c>
      <c r="C327" t="s">
        <v>135</v>
      </c>
      <c r="D327" t="s">
        <v>141</v>
      </c>
      <c r="E327">
        <v>-0.36795258799989666</v>
      </c>
      <c r="F327" t="s">
        <v>47</v>
      </c>
      <c r="G327" t="s">
        <v>47</v>
      </c>
      <c r="H327" t="s">
        <v>47</v>
      </c>
      <c r="I327" t="s">
        <v>47</v>
      </c>
      <c r="J327">
        <v>-0.46978036802121387</v>
      </c>
      <c r="K327">
        <f>Table2131[[#This Row],[VALUE_ORIGINAL]]-Table2131[[#This Row],[ESTIMATE_VALUE]]</f>
        <v>-0.1018277800213172</v>
      </c>
      <c r="L327" t="s">
        <v>47</v>
      </c>
      <c r="M327" t="s">
        <v>47</v>
      </c>
      <c r="N327">
        <f>Table2131[[#This Row],[DIFFENCE_ORIGINAL]]^2</f>
        <v>1.0368896784069766E-2</v>
      </c>
      <c r="O32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27" t="str">
        <f>IF(OR(G327="NA", H327="NA"), "NA", IF(OR(B327="boot", B327="parametric", B327="independent", B327="cart"), Table2131[[#This Row],[conf.high]]-Table2131[[#This Row],[conf.low]], ""))</f>
        <v>NA</v>
      </c>
      <c r="Q327" t="str">
        <f>IF(OR(G327="NA", H327="NA"), "NA", IF(OR(B327="boot", B327="parametric", B327="independent", B327="cart"), Table2131[[#This Row],[conf.high.orig]]-Table2131[[#This Row],[conf.low.orig]], ""))</f>
        <v>NA</v>
      </c>
      <c r="R327" t="e">
        <f>IF(OR(B327="boot", B327="independent", B327="parametric", B327="cart"), Table2131[[#This Row],[WIDTH_OVERLAP]]/Table2131[[#This Row],[WIDTH_NEW]], "NA")</f>
        <v>#VALUE!</v>
      </c>
      <c r="S327" t="e">
        <f>IF(OR(B327="boot", B327="independent", B327="parametric", B327="cart"), Table2131[[#This Row],[WIDTH_OVERLAP]]/Table2131[[#This Row],[WIDTH_ORIG]], "")</f>
        <v>#VALUE!</v>
      </c>
      <c r="T327" t="e">
        <f>IF(OR(B327="boot", B327="independent", B327="parametric", B327="cart"), (Table2131[[#This Row],[PERS_NEW]]+Table2131[[#This Row],[PERS_ORIG]]) / 2, "")</f>
        <v>#VALUE!</v>
      </c>
      <c r="U327" t="e">
        <f>0.5*(Table2131[[#This Row],[WIDTH_OVERLAP]]/Table2131[[#This Row],[WIDTH_ORIG]] +Table2131[[#This Row],[WIDTH_OVERLAP]]/Table2131[[#This Row],[WIDTH_NEW]])</f>
        <v>#VALUE!</v>
      </c>
      <c r="V327" t="e">
        <f>0.5*(Table2131[[#This Row],[WIDTH_OVERLAP]]/Table2131[[#This Row],[WIDTH_ORIG]] +Table2131[[#This Row],[WIDTH_OVERLAP]]/Table2131[[#This Row],[WIDTH_NEW]])</f>
        <v>#VALUE!</v>
      </c>
    </row>
    <row r="328" spans="1:22" x14ac:dyDescent="0.2">
      <c r="A328" s="5" t="s">
        <v>156</v>
      </c>
      <c r="B328" t="s">
        <v>50</v>
      </c>
      <c r="C328" t="s">
        <v>135</v>
      </c>
      <c r="D328" t="s">
        <v>142</v>
      </c>
      <c r="E328">
        <v>0.23418988386989595</v>
      </c>
      <c r="F328" t="s">
        <v>47</v>
      </c>
      <c r="G328" t="s">
        <v>47</v>
      </c>
      <c r="H328" t="s">
        <v>47</v>
      </c>
      <c r="I328" t="s">
        <v>47</v>
      </c>
      <c r="J328">
        <v>0.16351558473244157</v>
      </c>
      <c r="K328">
        <f>Table2131[[#This Row],[VALUE_ORIGINAL]]-Table2131[[#This Row],[ESTIMATE_VALUE]]</f>
        <v>-7.0674299137454377E-2</v>
      </c>
      <c r="L328" t="s">
        <v>47</v>
      </c>
      <c r="M328" t="s">
        <v>47</v>
      </c>
      <c r="N328">
        <f>Table2131[[#This Row],[DIFFENCE_ORIGINAL]]^2</f>
        <v>4.9948565585703842E-3</v>
      </c>
      <c r="O32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28" t="str">
        <f>IF(OR(G328="NA", H328="NA"), "NA", IF(OR(B328="boot", B328="parametric", B328="independent", B328="cart"), Table2131[[#This Row],[conf.high]]-Table2131[[#This Row],[conf.low]], ""))</f>
        <v>NA</v>
      </c>
      <c r="Q328" t="str">
        <f>IF(OR(G328="NA", H328="NA"), "NA", IF(OR(B328="boot", B328="parametric", B328="independent", B328="cart"), Table2131[[#This Row],[conf.high.orig]]-Table2131[[#This Row],[conf.low.orig]], ""))</f>
        <v>NA</v>
      </c>
      <c r="R328" t="e">
        <f>IF(OR(B328="boot", B328="independent", B328="parametric", B328="cart"), Table2131[[#This Row],[WIDTH_OVERLAP]]/Table2131[[#This Row],[WIDTH_NEW]], "NA")</f>
        <v>#VALUE!</v>
      </c>
      <c r="S328" t="e">
        <f>IF(OR(B328="boot", B328="independent", B328="parametric", B328="cart"), Table2131[[#This Row],[WIDTH_OVERLAP]]/Table2131[[#This Row],[WIDTH_ORIG]], "")</f>
        <v>#VALUE!</v>
      </c>
      <c r="T328" t="e">
        <f>IF(OR(B328="boot", B328="independent", B328="parametric", B328="cart"), (Table2131[[#This Row],[PERS_NEW]]+Table2131[[#This Row],[PERS_ORIG]]) / 2, "")</f>
        <v>#VALUE!</v>
      </c>
      <c r="U328" t="e">
        <f>0.5*(Table2131[[#This Row],[WIDTH_OVERLAP]]/Table2131[[#This Row],[WIDTH_ORIG]] +Table2131[[#This Row],[WIDTH_OVERLAP]]/Table2131[[#This Row],[WIDTH_NEW]])</f>
        <v>#VALUE!</v>
      </c>
      <c r="V328" t="e">
        <f>0.5*(Table2131[[#This Row],[WIDTH_OVERLAP]]/Table2131[[#This Row],[WIDTH_ORIG]] +Table2131[[#This Row],[WIDTH_OVERLAP]]/Table2131[[#This Row],[WIDTH_NEW]])</f>
        <v>#VALUE!</v>
      </c>
    </row>
    <row r="329" spans="1:22" x14ac:dyDescent="0.2">
      <c r="A329" s="5" t="s">
        <v>156</v>
      </c>
      <c r="B329" t="s">
        <v>50</v>
      </c>
      <c r="C329" t="s">
        <v>135</v>
      </c>
      <c r="D329" t="s">
        <v>143</v>
      </c>
      <c r="E329">
        <v>-7.5266168850192744E-2</v>
      </c>
      <c r="F329" t="s">
        <v>47</v>
      </c>
      <c r="G329" t="s">
        <v>47</v>
      </c>
      <c r="H329" t="s">
        <v>47</v>
      </c>
      <c r="I329" t="s">
        <v>47</v>
      </c>
      <c r="J329">
        <v>1.9498405825467469E-2</v>
      </c>
      <c r="K329">
        <f>Table2131[[#This Row],[VALUE_ORIGINAL]]-Table2131[[#This Row],[ESTIMATE_VALUE]]</f>
        <v>9.4764574675660213E-2</v>
      </c>
      <c r="L329" t="s">
        <v>47</v>
      </c>
      <c r="M329" t="s">
        <v>47</v>
      </c>
      <c r="N329">
        <f>Table2131[[#This Row],[DIFFENCE_ORIGINAL]]^2</f>
        <v>8.9803246134587816E-3</v>
      </c>
      <c r="O32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29" t="str">
        <f>IF(OR(G329="NA", H329="NA"), "NA", IF(OR(B329="boot", B329="parametric", B329="independent", B329="cart"), Table2131[[#This Row],[conf.high]]-Table2131[[#This Row],[conf.low]], ""))</f>
        <v>NA</v>
      </c>
      <c r="Q329" t="str">
        <f>IF(OR(G329="NA", H329="NA"), "NA", IF(OR(B329="boot", B329="parametric", B329="independent", B329="cart"), Table2131[[#This Row],[conf.high.orig]]-Table2131[[#This Row],[conf.low.orig]], ""))</f>
        <v>NA</v>
      </c>
      <c r="R329" t="e">
        <f>IF(OR(B329="boot", B329="independent", B329="parametric", B329="cart"), Table2131[[#This Row],[WIDTH_OVERLAP]]/Table2131[[#This Row],[WIDTH_NEW]], "NA")</f>
        <v>#VALUE!</v>
      </c>
      <c r="S329" t="e">
        <f>IF(OR(B329="boot", B329="independent", B329="parametric", B329="cart"), Table2131[[#This Row],[WIDTH_OVERLAP]]/Table2131[[#This Row],[WIDTH_ORIG]], "")</f>
        <v>#VALUE!</v>
      </c>
      <c r="T329" t="e">
        <f>IF(OR(B329="boot", B329="independent", B329="parametric", B329="cart"), (Table2131[[#This Row],[PERS_NEW]]+Table2131[[#This Row],[PERS_ORIG]]) / 2, "")</f>
        <v>#VALUE!</v>
      </c>
      <c r="U329" t="e">
        <f>0.5*(Table2131[[#This Row],[WIDTH_OVERLAP]]/Table2131[[#This Row],[WIDTH_ORIG]] +Table2131[[#This Row],[WIDTH_OVERLAP]]/Table2131[[#This Row],[WIDTH_NEW]])</f>
        <v>#VALUE!</v>
      </c>
      <c r="V329" t="e">
        <f>0.5*(Table2131[[#This Row],[WIDTH_OVERLAP]]/Table2131[[#This Row],[WIDTH_ORIG]] +Table2131[[#This Row],[WIDTH_OVERLAP]]/Table2131[[#This Row],[WIDTH_NEW]])</f>
        <v>#VALUE!</v>
      </c>
    </row>
    <row r="330" spans="1:22" x14ac:dyDescent="0.2">
      <c r="A330" s="5" t="s">
        <v>156</v>
      </c>
      <c r="B330" t="s">
        <v>50</v>
      </c>
      <c r="C330" t="s">
        <v>135</v>
      </c>
      <c r="D330" t="s">
        <v>144</v>
      </c>
      <c r="E330">
        <v>13.904931835083795</v>
      </c>
      <c r="F330" t="s">
        <v>47</v>
      </c>
      <c r="G330" t="s">
        <v>47</v>
      </c>
      <c r="H330" t="s">
        <v>47</v>
      </c>
      <c r="I330" t="s">
        <v>47</v>
      </c>
      <c r="J330">
        <v>14.179468872893068</v>
      </c>
      <c r="K330">
        <f>Table2131[[#This Row],[VALUE_ORIGINAL]]-Table2131[[#This Row],[ESTIMATE_VALUE]]</f>
        <v>0.27453703780927263</v>
      </c>
      <c r="L330" t="s">
        <v>47</v>
      </c>
      <c r="M330" t="s">
        <v>47</v>
      </c>
      <c r="N330">
        <f>Table2131[[#This Row],[DIFFENCE_ORIGINAL]]^2</f>
        <v>7.5370585129089993E-2</v>
      </c>
      <c r="O33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0" t="str">
        <f>IF(OR(G330="NA", H330="NA"), "NA", IF(OR(B330="boot", B330="parametric", B330="independent", B330="cart"), Table2131[[#This Row],[conf.high]]-Table2131[[#This Row],[conf.low]], ""))</f>
        <v>NA</v>
      </c>
      <c r="Q330" t="str">
        <f>IF(OR(G330="NA", H330="NA"), "NA", IF(OR(B330="boot", B330="parametric", B330="independent", B330="cart"), Table2131[[#This Row],[conf.high.orig]]-Table2131[[#This Row],[conf.low.orig]], ""))</f>
        <v>NA</v>
      </c>
      <c r="R330" t="e">
        <f>IF(OR(B330="boot", B330="independent", B330="parametric", B330="cart"), Table2131[[#This Row],[WIDTH_OVERLAP]]/Table2131[[#This Row],[WIDTH_NEW]], "NA")</f>
        <v>#VALUE!</v>
      </c>
      <c r="S330" t="e">
        <f>IF(OR(B330="boot", B330="independent", B330="parametric", B330="cart"), Table2131[[#This Row],[WIDTH_OVERLAP]]/Table2131[[#This Row],[WIDTH_ORIG]], "")</f>
        <v>#VALUE!</v>
      </c>
      <c r="T330" t="e">
        <f>IF(OR(B330="boot", B330="independent", B330="parametric", B330="cart"), (Table2131[[#This Row],[PERS_NEW]]+Table2131[[#This Row],[PERS_ORIG]]) / 2, "")</f>
        <v>#VALUE!</v>
      </c>
      <c r="U330" t="e">
        <f>0.5*(Table2131[[#This Row],[WIDTH_OVERLAP]]/Table2131[[#This Row],[WIDTH_ORIG]] +Table2131[[#This Row],[WIDTH_OVERLAP]]/Table2131[[#This Row],[WIDTH_NEW]])</f>
        <v>#VALUE!</v>
      </c>
      <c r="V330" t="e">
        <f>0.5*(Table2131[[#This Row],[WIDTH_OVERLAP]]/Table2131[[#This Row],[WIDTH_ORIG]] +Table2131[[#This Row],[WIDTH_OVERLAP]]/Table2131[[#This Row],[WIDTH_NEW]])</f>
        <v>#VALUE!</v>
      </c>
    </row>
    <row r="331" spans="1:22" x14ac:dyDescent="0.2">
      <c r="A331" s="5" t="s">
        <v>156</v>
      </c>
      <c r="B331" t="s">
        <v>50</v>
      </c>
      <c r="C331" t="s">
        <v>135</v>
      </c>
      <c r="D331" t="s">
        <v>145</v>
      </c>
      <c r="E331">
        <v>7.2777439032628584</v>
      </c>
      <c r="F331" t="s">
        <v>47</v>
      </c>
      <c r="G331" t="s">
        <v>47</v>
      </c>
      <c r="H331" t="s">
        <v>47</v>
      </c>
      <c r="I331" t="s">
        <v>47</v>
      </c>
      <c r="J331">
        <v>7.2032862109157554</v>
      </c>
      <c r="K331">
        <f>Table2131[[#This Row],[VALUE_ORIGINAL]]-Table2131[[#This Row],[ESTIMATE_VALUE]]</f>
        <v>-7.4457692347102977E-2</v>
      </c>
      <c r="L331" t="s">
        <v>47</v>
      </c>
      <c r="M331" t="s">
        <v>47</v>
      </c>
      <c r="N331">
        <f>Table2131[[#This Row],[DIFFENCE_ORIGINAL]]^2</f>
        <v>5.5439479496558371E-3</v>
      </c>
      <c r="O33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1" t="str">
        <f>IF(OR(G331="NA", H331="NA"), "NA", IF(OR(B331="boot", B331="parametric", B331="independent", B331="cart"), Table2131[[#This Row],[conf.high]]-Table2131[[#This Row],[conf.low]], ""))</f>
        <v>NA</v>
      </c>
      <c r="Q331" t="str">
        <f>IF(OR(G331="NA", H331="NA"), "NA", IF(OR(B331="boot", B331="parametric", B331="independent", B331="cart"), Table2131[[#This Row],[conf.high.orig]]-Table2131[[#This Row],[conf.low.orig]], ""))</f>
        <v>NA</v>
      </c>
      <c r="R331" t="e">
        <f>IF(OR(B331="boot", B331="independent", B331="parametric", B331="cart"), Table2131[[#This Row],[WIDTH_OVERLAP]]/Table2131[[#This Row],[WIDTH_NEW]], "NA")</f>
        <v>#VALUE!</v>
      </c>
      <c r="S331" t="e">
        <f>IF(OR(B331="boot", B331="independent", B331="parametric", B331="cart"), Table2131[[#This Row],[WIDTH_OVERLAP]]/Table2131[[#This Row],[WIDTH_ORIG]], "")</f>
        <v>#VALUE!</v>
      </c>
      <c r="T331" t="e">
        <f>IF(OR(B331="boot", B331="independent", B331="parametric", B331="cart"), (Table2131[[#This Row],[PERS_NEW]]+Table2131[[#This Row],[PERS_ORIG]]) / 2, "")</f>
        <v>#VALUE!</v>
      </c>
      <c r="U331" t="e">
        <f>0.5*(Table2131[[#This Row],[WIDTH_OVERLAP]]/Table2131[[#This Row],[WIDTH_ORIG]] +Table2131[[#This Row],[WIDTH_OVERLAP]]/Table2131[[#This Row],[WIDTH_NEW]])</f>
        <v>#VALUE!</v>
      </c>
      <c r="V331" t="e">
        <f>0.5*(Table2131[[#This Row],[WIDTH_OVERLAP]]/Table2131[[#This Row],[WIDTH_ORIG]] +Table2131[[#This Row],[WIDTH_OVERLAP]]/Table2131[[#This Row],[WIDTH_NEW]])</f>
        <v>#VALUE!</v>
      </c>
    </row>
    <row r="332" spans="1:22" x14ac:dyDescent="0.2">
      <c r="A332" s="5" t="s">
        <v>156</v>
      </c>
      <c r="B332" t="s">
        <v>50</v>
      </c>
      <c r="C332" t="s">
        <v>146</v>
      </c>
      <c r="D332" t="s">
        <v>139</v>
      </c>
      <c r="E332">
        <v>14.173447048380909</v>
      </c>
      <c r="F332" t="s">
        <v>47</v>
      </c>
      <c r="G332" t="s">
        <v>47</v>
      </c>
      <c r="H332" t="s">
        <v>47</v>
      </c>
      <c r="I332" t="s">
        <v>47</v>
      </c>
      <c r="J332">
        <v>14.962152424460415</v>
      </c>
      <c r="K332">
        <f>Table2131[[#This Row],[VALUE_ORIGINAL]]-Table2131[[#This Row],[ESTIMATE_VALUE]]</f>
        <v>0.78870537607950553</v>
      </c>
      <c r="L332" t="s">
        <v>47</v>
      </c>
      <c r="M332" t="s">
        <v>47</v>
      </c>
      <c r="N332">
        <f>Table2131[[#This Row],[DIFFENCE_ORIGINAL]]^2</f>
        <v>0.62205617025671422</v>
      </c>
      <c r="O33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2" t="str">
        <f>IF(OR(G332="NA", H332="NA"), "NA", IF(OR(B332="boot", B332="parametric", B332="independent", B332="cart"), Table2131[[#This Row],[conf.high]]-Table2131[[#This Row],[conf.low]], ""))</f>
        <v>NA</v>
      </c>
      <c r="Q332" t="str">
        <f>IF(OR(G332="NA", H332="NA"), "NA", IF(OR(B332="boot", B332="parametric", B332="independent", B332="cart"), Table2131[[#This Row],[conf.high.orig]]-Table2131[[#This Row],[conf.low.orig]], ""))</f>
        <v>NA</v>
      </c>
      <c r="R332" t="e">
        <f>IF(OR(B332="boot", B332="independent", B332="parametric", B332="cart"), Table2131[[#This Row],[WIDTH_OVERLAP]]/Table2131[[#This Row],[WIDTH_NEW]], "NA")</f>
        <v>#VALUE!</v>
      </c>
      <c r="S332" t="e">
        <f>IF(OR(B332="boot", B332="independent", B332="parametric", B332="cart"), Table2131[[#This Row],[WIDTH_OVERLAP]]/Table2131[[#This Row],[WIDTH_ORIG]], "")</f>
        <v>#VALUE!</v>
      </c>
      <c r="T332" t="e">
        <f>IF(OR(B332="boot", B332="independent", B332="parametric", B332="cart"), (Table2131[[#This Row],[PERS_NEW]]+Table2131[[#This Row],[PERS_ORIG]]) / 2, "")</f>
        <v>#VALUE!</v>
      </c>
      <c r="U332" t="e">
        <f>0.5*(Table2131[[#This Row],[WIDTH_OVERLAP]]/Table2131[[#This Row],[WIDTH_ORIG]] +Table2131[[#This Row],[WIDTH_OVERLAP]]/Table2131[[#This Row],[WIDTH_NEW]])</f>
        <v>#VALUE!</v>
      </c>
      <c r="V332" t="e">
        <f>0.5*(Table2131[[#This Row],[WIDTH_OVERLAP]]/Table2131[[#This Row],[WIDTH_ORIG]] +Table2131[[#This Row],[WIDTH_OVERLAP]]/Table2131[[#This Row],[WIDTH_NEW]])</f>
        <v>#VALUE!</v>
      </c>
    </row>
    <row r="333" spans="1:22" x14ac:dyDescent="0.2">
      <c r="A333" s="5" t="s">
        <v>156</v>
      </c>
      <c r="B333" t="s">
        <v>50</v>
      </c>
      <c r="C333" t="s">
        <v>146</v>
      </c>
      <c r="D333" t="s">
        <v>141</v>
      </c>
      <c r="E333">
        <v>-0.37001294249926375</v>
      </c>
      <c r="F333" t="s">
        <v>47</v>
      </c>
      <c r="G333" t="s">
        <v>47</v>
      </c>
      <c r="H333" t="s">
        <v>47</v>
      </c>
      <c r="I333" t="s">
        <v>47</v>
      </c>
      <c r="J333">
        <v>-0.42732002728991048</v>
      </c>
      <c r="K333">
        <f>Table2131[[#This Row],[VALUE_ORIGINAL]]-Table2131[[#This Row],[ESTIMATE_VALUE]]</f>
        <v>-5.7307084790646723E-2</v>
      </c>
      <c r="L333" t="s">
        <v>47</v>
      </c>
      <c r="M333" t="s">
        <v>47</v>
      </c>
      <c r="N333">
        <f>Table2131[[#This Row],[DIFFENCE_ORIGINAL]]^2</f>
        <v>3.2841019672023731E-3</v>
      </c>
      <c r="O33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3" t="str">
        <f>IF(OR(G333="NA", H333="NA"), "NA", IF(OR(B333="boot", B333="parametric", B333="independent", B333="cart"), Table2131[[#This Row],[conf.high]]-Table2131[[#This Row],[conf.low]], ""))</f>
        <v>NA</v>
      </c>
      <c r="Q333" t="str">
        <f>IF(OR(G333="NA", H333="NA"), "NA", IF(OR(B333="boot", B333="parametric", B333="independent", B333="cart"), Table2131[[#This Row],[conf.high.orig]]-Table2131[[#This Row],[conf.low.orig]], ""))</f>
        <v>NA</v>
      </c>
      <c r="R333" t="e">
        <f>IF(OR(B333="boot", B333="independent", B333="parametric", B333="cart"), Table2131[[#This Row],[WIDTH_OVERLAP]]/Table2131[[#This Row],[WIDTH_NEW]], "NA")</f>
        <v>#VALUE!</v>
      </c>
      <c r="S333" t="e">
        <f>IF(OR(B333="boot", B333="independent", B333="parametric", B333="cart"), Table2131[[#This Row],[WIDTH_OVERLAP]]/Table2131[[#This Row],[WIDTH_ORIG]], "")</f>
        <v>#VALUE!</v>
      </c>
      <c r="T333" t="e">
        <f>IF(OR(B333="boot", B333="independent", B333="parametric", B333="cart"), (Table2131[[#This Row],[PERS_NEW]]+Table2131[[#This Row],[PERS_ORIG]]) / 2, "")</f>
        <v>#VALUE!</v>
      </c>
      <c r="U333" t="e">
        <f>0.5*(Table2131[[#This Row],[WIDTH_OVERLAP]]/Table2131[[#This Row],[WIDTH_ORIG]] +Table2131[[#This Row],[WIDTH_OVERLAP]]/Table2131[[#This Row],[WIDTH_NEW]])</f>
        <v>#VALUE!</v>
      </c>
      <c r="V333" t="e">
        <f>0.5*(Table2131[[#This Row],[WIDTH_OVERLAP]]/Table2131[[#This Row],[WIDTH_ORIG]] +Table2131[[#This Row],[WIDTH_OVERLAP]]/Table2131[[#This Row],[WIDTH_NEW]])</f>
        <v>#VALUE!</v>
      </c>
    </row>
    <row r="334" spans="1:22" x14ac:dyDescent="0.2">
      <c r="A334" s="5" t="s">
        <v>156</v>
      </c>
      <c r="B334" t="s">
        <v>50</v>
      </c>
      <c r="C334" t="s">
        <v>146</v>
      </c>
      <c r="D334" t="s">
        <v>149</v>
      </c>
      <c r="E334">
        <v>0.42279881338372938</v>
      </c>
      <c r="F334" t="s">
        <v>47</v>
      </c>
      <c r="G334" t="s">
        <v>47</v>
      </c>
      <c r="H334" t="s">
        <v>47</v>
      </c>
      <c r="I334" t="s">
        <v>47</v>
      </c>
      <c r="J334">
        <v>0.42021338576384687</v>
      </c>
      <c r="K334">
        <f>Table2131[[#This Row],[VALUE_ORIGINAL]]-Table2131[[#This Row],[ESTIMATE_VALUE]]</f>
        <v>-2.5854276198825077E-3</v>
      </c>
      <c r="L334" t="s">
        <v>47</v>
      </c>
      <c r="M334" t="s">
        <v>47</v>
      </c>
      <c r="N334">
        <f>Table2131[[#This Row],[DIFFENCE_ORIGINAL]]^2</f>
        <v>6.6844359776513288E-6</v>
      </c>
      <c r="O33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4" t="str">
        <f>IF(OR(G334="NA", H334="NA"), "NA", IF(OR(B334="boot", B334="parametric", B334="independent", B334="cart"), Table2131[[#This Row],[conf.high]]-Table2131[[#This Row],[conf.low]], ""))</f>
        <v>NA</v>
      </c>
      <c r="Q334" t="str">
        <f>IF(OR(G334="NA", H334="NA"), "NA", IF(OR(B334="boot", B334="parametric", B334="independent", B334="cart"), Table2131[[#This Row],[conf.high.orig]]-Table2131[[#This Row],[conf.low.orig]], ""))</f>
        <v>NA</v>
      </c>
      <c r="R334" t="e">
        <f>IF(OR(B334="boot", B334="independent", B334="parametric", B334="cart"), Table2131[[#This Row],[WIDTH_OVERLAP]]/Table2131[[#This Row],[WIDTH_NEW]], "NA")</f>
        <v>#VALUE!</v>
      </c>
      <c r="S334" t="e">
        <f>IF(OR(B334="boot", B334="independent", B334="parametric", B334="cart"), Table2131[[#This Row],[WIDTH_OVERLAP]]/Table2131[[#This Row],[WIDTH_ORIG]], "")</f>
        <v>#VALUE!</v>
      </c>
      <c r="T334" t="e">
        <f>IF(OR(B334="boot", B334="independent", B334="parametric", B334="cart"), (Table2131[[#This Row],[PERS_NEW]]+Table2131[[#This Row],[PERS_ORIG]]) / 2, "")</f>
        <v>#VALUE!</v>
      </c>
      <c r="U334" t="e">
        <f>0.5*(Table2131[[#This Row],[WIDTH_OVERLAP]]/Table2131[[#This Row],[WIDTH_ORIG]] +Table2131[[#This Row],[WIDTH_OVERLAP]]/Table2131[[#This Row],[WIDTH_NEW]])</f>
        <v>#VALUE!</v>
      </c>
      <c r="V334" t="e">
        <f>0.5*(Table2131[[#This Row],[WIDTH_OVERLAP]]/Table2131[[#This Row],[WIDTH_ORIG]] +Table2131[[#This Row],[WIDTH_OVERLAP]]/Table2131[[#This Row],[WIDTH_NEW]])</f>
        <v>#VALUE!</v>
      </c>
    </row>
    <row r="335" spans="1:22" x14ac:dyDescent="0.2">
      <c r="A335" s="5" t="s">
        <v>156</v>
      </c>
      <c r="B335" t="s">
        <v>50</v>
      </c>
      <c r="C335" t="s">
        <v>146</v>
      </c>
      <c r="D335" t="s">
        <v>150</v>
      </c>
      <c r="E335">
        <v>-0.82154939651814152</v>
      </c>
      <c r="F335" t="s">
        <v>47</v>
      </c>
      <c r="G335" t="s">
        <v>47</v>
      </c>
      <c r="H335" t="s">
        <v>47</v>
      </c>
      <c r="I335" t="s">
        <v>47</v>
      </c>
      <c r="J335">
        <v>-0.96446627116180661</v>
      </c>
      <c r="K335">
        <f>Table2131[[#This Row],[VALUE_ORIGINAL]]-Table2131[[#This Row],[ESTIMATE_VALUE]]</f>
        <v>-0.14291687464366509</v>
      </c>
      <c r="L335" t="s">
        <v>47</v>
      </c>
      <c r="M335" t="s">
        <v>47</v>
      </c>
      <c r="N335">
        <f>Table2131[[#This Row],[DIFFENCE_ORIGINAL]]^2</f>
        <v>2.0425233057913082E-2</v>
      </c>
      <c r="O33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5" t="str">
        <f>IF(OR(G335="NA", H335="NA"), "NA", IF(OR(B335="boot", B335="parametric", B335="independent", B335="cart"), Table2131[[#This Row],[conf.high]]-Table2131[[#This Row],[conf.low]], ""))</f>
        <v>NA</v>
      </c>
      <c r="Q335" t="str">
        <f>IF(OR(G335="NA", H335="NA"), "NA", IF(OR(B335="boot", B335="parametric", B335="independent", B335="cart"), Table2131[[#This Row],[conf.high.orig]]-Table2131[[#This Row],[conf.low.orig]], ""))</f>
        <v>NA</v>
      </c>
      <c r="R335" t="e">
        <f>IF(OR(B335="boot", B335="independent", B335="parametric", B335="cart"), Table2131[[#This Row],[WIDTH_OVERLAP]]/Table2131[[#This Row],[WIDTH_NEW]], "NA")</f>
        <v>#VALUE!</v>
      </c>
      <c r="S335" t="e">
        <f>IF(OR(B335="boot", B335="independent", B335="parametric", B335="cart"), Table2131[[#This Row],[WIDTH_OVERLAP]]/Table2131[[#This Row],[WIDTH_ORIG]], "")</f>
        <v>#VALUE!</v>
      </c>
      <c r="T335" t="e">
        <f>IF(OR(B335="boot", B335="independent", B335="parametric", B335="cart"), (Table2131[[#This Row],[PERS_NEW]]+Table2131[[#This Row],[PERS_ORIG]]) / 2, "")</f>
        <v>#VALUE!</v>
      </c>
      <c r="U335" t="e">
        <f>0.5*(Table2131[[#This Row],[WIDTH_OVERLAP]]/Table2131[[#This Row],[WIDTH_ORIG]] +Table2131[[#This Row],[WIDTH_OVERLAP]]/Table2131[[#This Row],[WIDTH_NEW]])</f>
        <v>#VALUE!</v>
      </c>
      <c r="V335" t="e">
        <f>0.5*(Table2131[[#This Row],[WIDTH_OVERLAP]]/Table2131[[#This Row],[WIDTH_ORIG]] +Table2131[[#This Row],[WIDTH_OVERLAP]]/Table2131[[#This Row],[WIDTH_NEW]])</f>
        <v>#VALUE!</v>
      </c>
    </row>
    <row r="336" spans="1:22" x14ac:dyDescent="0.2">
      <c r="A336" s="5" t="s">
        <v>156</v>
      </c>
      <c r="B336" t="s">
        <v>50</v>
      </c>
      <c r="C336" t="s">
        <v>146</v>
      </c>
      <c r="D336" t="s">
        <v>144</v>
      </c>
      <c r="E336">
        <v>13.906246639601328</v>
      </c>
      <c r="F336" t="s">
        <v>47</v>
      </c>
      <c r="G336" t="s">
        <v>47</v>
      </c>
      <c r="H336" t="s">
        <v>47</v>
      </c>
      <c r="I336" t="s">
        <v>47</v>
      </c>
      <c r="J336">
        <v>14.295606635368804</v>
      </c>
      <c r="K336">
        <f>Table2131[[#This Row],[VALUE_ORIGINAL]]-Table2131[[#This Row],[ESTIMATE_VALUE]]</f>
        <v>0.38935999576747626</v>
      </c>
      <c r="L336" t="s">
        <v>47</v>
      </c>
      <c r="M336" t="s">
        <v>47</v>
      </c>
      <c r="N336">
        <f>Table2131[[#This Row],[DIFFENCE_ORIGINAL]]^2</f>
        <v>0.15160120630404914</v>
      </c>
      <c r="O33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6" t="str">
        <f>IF(OR(G336="NA", H336="NA"), "NA", IF(OR(B336="boot", B336="parametric", B336="independent", B336="cart"), Table2131[[#This Row],[conf.high]]-Table2131[[#This Row],[conf.low]], ""))</f>
        <v>NA</v>
      </c>
      <c r="Q336" t="str">
        <f>IF(OR(G336="NA", H336="NA"), "NA", IF(OR(B336="boot", B336="parametric", B336="independent", B336="cart"), Table2131[[#This Row],[conf.high.orig]]-Table2131[[#This Row],[conf.low.orig]], ""))</f>
        <v>NA</v>
      </c>
      <c r="R336" t="e">
        <f>IF(OR(B336="boot", B336="independent", B336="parametric", B336="cart"), Table2131[[#This Row],[WIDTH_OVERLAP]]/Table2131[[#This Row],[WIDTH_NEW]], "NA")</f>
        <v>#VALUE!</v>
      </c>
      <c r="S336" t="e">
        <f>IF(OR(B336="boot", B336="independent", B336="parametric", B336="cart"), Table2131[[#This Row],[WIDTH_OVERLAP]]/Table2131[[#This Row],[WIDTH_ORIG]], "")</f>
        <v>#VALUE!</v>
      </c>
      <c r="T336" t="e">
        <f>IF(OR(B336="boot", B336="independent", B336="parametric", B336="cart"), (Table2131[[#This Row],[PERS_NEW]]+Table2131[[#This Row],[PERS_ORIG]]) / 2, "")</f>
        <v>#VALUE!</v>
      </c>
      <c r="U336" t="e">
        <f>0.5*(Table2131[[#This Row],[WIDTH_OVERLAP]]/Table2131[[#This Row],[WIDTH_ORIG]] +Table2131[[#This Row],[WIDTH_OVERLAP]]/Table2131[[#This Row],[WIDTH_NEW]])</f>
        <v>#VALUE!</v>
      </c>
      <c r="V336" t="e">
        <f>0.5*(Table2131[[#This Row],[WIDTH_OVERLAP]]/Table2131[[#This Row],[WIDTH_ORIG]] +Table2131[[#This Row],[WIDTH_OVERLAP]]/Table2131[[#This Row],[WIDTH_NEW]])</f>
        <v>#VALUE!</v>
      </c>
    </row>
    <row r="337" spans="1:22" x14ac:dyDescent="0.2">
      <c r="A337" s="5" t="s">
        <v>156</v>
      </c>
      <c r="B337" t="s">
        <v>50</v>
      </c>
      <c r="C337" t="s">
        <v>146</v>
      </c>
      <c r="D337" t="s">
        <v>151</v>
      </c>
      <c r="E337">
        <v>2.6489220543277027E-3</v>
      </c>
      <c r="F337" t="s">
        <v>47</v>
      </c>
      <c r="G337" t="s">
        <v>47</v>
      </c>
      <c r="H337" t="s">
        <v>47</v>
      </c>
      <c r="I337" t="s">
        <v>47</v>
      </c>
      <c r="J337">
        <v>2.3919405485177746E-2</v>
      </c>
      <c r="K337">
        <f>Table2131[[#This Row],[VALUE_ORIGINAL]]-Table2131[[#This Row],[ESTIMATE_VALUE]]</f>
        <v>2.1270483430850043E-2</v>
      </c>
      <c r="L337" t="s">
        <v>47</v>
      </c>
      <c r="M337" t="s">
        <v>47</v>
      </c>
      <c r="N337">
        <f>Table2131[[#This Row],[DIFFENCE_ORIGINAL]]^2</f>
        <v>4.5243346538206619E-4</v>
      </c>
      <c r="O33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7" t="str">
        <f>IF(OR(G337="NA", H337="NA"), "NA", IF(OR(B337="boot", B337="parametric", B337="independent", B337="cart"), Table2131[[#This Row],[conf.high]]-Table2131[[#This Row],[conf.low]], ""))</f>
        <v>NA</v>
      </c>
      <c r="Q337" t="str">
        <f>IF(OR(G337="NA", H337="NA"), "NA", IF(OR(B337="boot", B337="parametric", B337="independent", B337="cart"), Table2131[[#This Row],[conf.high.orig]]-Table2131[[#This Row],[conf.low.orig]], ""))</f>
        <v>NA</v>
      </c>
      <c r="R337" t="e">
        <f>IF(OR(B337="boot", B337="independent", B337="parametric", B337="cart"), Table2131[[#This Row],[WIDTH_OVERLAP]]/Table2131[[#This Row],[WIDTH_NEW]], "NA")</f>
        <v>#VALUE!</v>
      </c>
      <c r="S337" t="e">
        <f>IF(OR(B337="boot", B337="independent", B337="parametric", B337="cart"), Table2131[[#This Row],[WIDTH_OVERLAP]]/Table2131[[#This Row],[WIDTH_ORIG]], "")</f>
        <v>#VALUE!</v>
      </c>
      <c r="T337" t="e">
        <f>IF(OR(B337="boot", B337="independent", B337="parametric", B337="cart"), (Table2131[[#This Row],[PERS_NEW]]+Table2131[[#This Row],[PERS_ORIG]]) / 2, "")</f>
        <v>#VALUE!</v>
      </c>
      <c r="U337" t="e">
        <f>0.5*(Table2131[[#This Row],[WIDTH_OVERLAP]]/Table2131[[#This Row],[WIDTH_ORIG]] +Table2131[[#This Row],[WIDTH_OVERLAP]]/Table2131[[#This Row],[WIDTH_NEW]])</f>
        <v>#VALUE!</v>
      </c>
      <c r="V337" t="e">
        <f>0.5*(Table2131[[#This Row],[WIDTH_OVERLAP]]/Table2131[[#This Row],[WIDTH_ORIG]] +Table2131[[#This Row],[WIDTH_OVERLAP]]/Table2131[[#This Row],[WIDTH_NEW]])</f>
        <v>#VALUE!</v>
      </c>
    </row>
    <row r="338" spans="1:22" x14ac:dyDescent="0.2">
      <c r="A338" s="5" t="s">
        <v>156</v>
      </c>
      <c r="B338" t="s">
        <v>50</v>
      </c>
      <c r="C338" t="s">
        <v>146</v>
      </c>
      <c r="D338" t="s">
        <v>152</v>
      </c>
      <c r="E338">
        <v>0.4651885838031648</v>
      </c>
      <c r="F338" t="s">
        <v>47</v>
      </c>
      <c r="G338" t="s">
        <v>47</v>
      </c>
      <c r="H338" t="s">
        <v>47</v>
      </c>
      <c r="I338" t="s">
        <v>47</v>
      </c>
      <c r="J338">
        <v>0.41677427140252588</v>
      </c>
      <c r="K338">
        <f>Table2131[[#This Row],[VALUE_ORIGINAL]]-Table2131[[#This Row],[ESTIMATE_VALUE]]</f>
        <v>-4.8414312400638926E-2</v>
      </c>
      <c r="L338" t="s">
        <v>47</v>
      </c>
      <c r="M338" t="s">
        <v>47</v>
      </c>
      <c r="N338">
        <f>Table2131[[#This Row],[DIFFENCE_ORIGINAL]]^2</f>
        <v>2.3439456452266599E-3</v>
      </c>
      <c r="O33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8" t="str">
        <f>IF(OR(G338="NA", H338="NA"), "NA", IF(OR(B338="boot", B338="parametric", B338="independent", B338="cart"), Table2131[[#This Row],[conf.high]]-Table2131[[#This Row],[conf.low]], ""))</f>
        <v>NA</v>
      </c>
      <c r="Q338" t="str">
        <f>IF(OR(G338="NA", H338="NA"), "NA", IF(OR(B338="boot", B338="parametric", B338="independent", B338="cart"), Table2131[[#This Row],[conf.high.orig]]-Table2131[[#This Row],[conf.low.orig]], ""))</f>
        <v>NA</v>
      </c>
      <c r="R338" t="e">
        <f>IF(OR(B338="boot", B338="independent", B338="parametric", B338="cart"), Table2131[[#This Row],[WIDTH_OVERLAP]]/Table2131[[#This Row],[WIDTH_NEW]], "NA")</f>
        <v>#VALUE!</v>
      </c>
      <c r="S338" t="e">
        <f>IF(OR(B338="boot", B338="independent", B338="parametric", B338="cart"), Table2131[[#This Row],[WIDTH_OVERLAP]]/Table2131[[#This Row],[WIDTH_ORIG]], "")</f>
        <v>#VALUE!</v>
      </c>
      <c r="T338" t="e">
        <f>IF(OR(B338="boot", B338="independent", B338="parametric", B338="cart"), (Table2131[[#This Row],[PERS_NEW]]+Table2131[[#This Row],[PERS_ORIG]]) / 2, "")</f>
        <v>#VALUE!</v>
      </c>
      <c r="U338" t="e">
        <f>0.5*(Table2131[[#This Row],[WIDTH_OVERLAP]]/Table2131[[#This Row],[WIDTH_ORIG]] +Table2131[[#This Row],[WIDTH_OVERLAP]]/Table2131[[#This Row],[WIDTH_NEW]])</f>
        <v>#VALUE!</v>
      </c>
      <c r="V338" t="e">
        <f>0.5*(Table2131[[#This Row],[WIDTH_OVERLAP]]/Table2131[[#This Row],[WIDTH_ORIG]] +Table2131[[#This Row],[WIDTH_OVERLAP]]/Table2131[[#This Row],[WIDTH_NEW]])</f>
        <v>#VALUE!</v>
      </c>
    </row>
    <row r="339" spans="1:22" x14ac:dyDescent="0.2">
      <c r="A339" s="5" t="s">
        <v>156</v>
      </c>
      <c r="B339" t="s">
        <v>50</v>
      </c>
      <c r="C339" t="s">
        <v>146</v>
      </c>
      <c r="D339" t="s">
        <v>153</v>
      </c>
      <c r="E339">
        <v>2.550805267795571</v>
      </c>
      <c r="F339" t="s">
        <v>47</v>
      </c>
      <c r="G339" t="s">
        <v>47</v>
      </c>
      <c r="H339" t="s">
        <v>47</v>
      </c>
      <c r="I339" t="s">
        <v>47</v>
      </c>
      <c r="J339">
        <v>1.9043652145729404</v>
      </c>
      <c r="K339">
        <f>Table2131[[#This Row],[VALUE_ORIGINAL]]-Table2131[[#This Row],[ESTIMATE_VALUE]]</f>
        <v>-0.64644005322263065</v>
      </c>
      <c r="L339" t="s">
        <v>47</v>
      </c>
      <c r="M339" t="s">
        <v>47</v>
      </c>
      <c r="N339">
        <f>Table2131[[#This Row],[DIFFENCE_ORIGINAL]]^2</f>
        <v>0.41788474241047757</v>
      </c>
      <c r="O33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9" t="str">
        <f>IF(OR(G339="NA", H339="NA"), "NA", IF(OR(B339="boot", B339="parametric", B339="independent", B339="cart"), Table2131[[#This Row],[conf.high]]-Table2131[[#This Row],[conf.low]], ""))</f>
        <v>NA</v>
      </c>
      <c r="Q339" t="str">
        <f>IF(OR(G339="NA", H339="NA"), "NA", IF(OR(B339="boot", B339="parametric", B339="independent", B339="cart"), Table2131[[#This Row],[conf.high.orig]]-Table2131[[#This Row],[conf.low.orig]], ""))</f>
        <v>NA</v>
      </c>
      <c r="R339" t="e">
        <f>IF(OR(B339="boot", B339="independent", B339="parametric", B339="cart"), Table2131[[#This Row],[WIDTH_OVERLAP]]/Table2131[[#This Row],[WIDTH_NEW]], "NA")</f>
        <v>#VALUE!</v>
      </c>
      <c r="S339" t="e">
        <f>IF(OR(B339="boot", B339="independent", B339="parametric", B339="cart"), Table2131[[#This Row],[WIDTH_OVERLAP]]/Table2131[[#This Row],[WIDTH_ORIG]], "")</f>
        <v>#VALUE!</v>
      </c>
      <c r="T339" t="e">
        <f>IF(OR(B339="boot", B339="independent", B339="parametric", B339="cart"), (Table2131[[#This Row],[PERS_NEW]]+Table2131[[#This Row],[PERS_ORIG]]) / 2, "")</f>
        <v>#VALUE!</v>
      </c>
      <c r="U339" t="e">
        <f>0.5*(Table2131[[#This Row],[WIDTH_OVERLAP]]/Table2131[[#This Row],[WIDTH_ORIG]] +Table2131[[#This Row],[WIDTH_OVERLAP]]/Table2131[[#This Row],[WIDTH_NEW]])</f>
        <v>#VALUE!</v>
      </c>
      <c r="V339" t="e">
        <f>0.5*(Table2131[[#This Row],[WIDTH_OVERLAP]]/Table2131[[#This Row],[WIDTH_ORIG]] +Table2131[[#This Row],[WIDTH_OVERLAP]]/Table2131[[#This Row],[WIDTH_NEW]])</f>
        <v>#VALUE!</v>
      </c>
    </row>
    <row r="340" spans="1:22" x14ac:dyDescent="0.2">
      <c r="A340" s="5" t="s">
        <v>156</v>
      </c>
      <c r="B340" t="s">
        <v>50</v>
      </c>
      <c r="C340" t="s">
        <v>146</v>
      </c>
      <c r="D340" t="s">
        <v>154</v>
      </c>
      <c r="E340">
        <v>-2.615869364079805E-2</v>
      </c>
      <c r="F340" t="s">
        <v>47</v>
      </c>
      <c r="G340" t="s">
        <v>47</v>
      </c>
      <c r="H340" t="s">
        <v>47</v>
      </c>
      <c r="I340" t="s">
        <v>47</v>
      </c>
      <c r="J340">
        <v>-0.17191504929091947</v>
      </c>
      <c r="K340">
        <f>Table2131[[#This Row],[VALUE_ORIGINAL]]-Table2131[[#This Row],[ESTIMATE_VALUE]]</f>
        <v>-0.14575635565012141</v>
      </c>
      <c r="L340" t="s">
        <v>47</v>
      </c>
      <c r="M340" t="s">
        <v>47</v>
      </c>
      <c r="N340">
        <f>Table2131[[#This Row],[DIFFENCE_ORIGINAL]]^2</f>
        <v>2.1244915212404677E-2</v>
      </c>
      <c r="O34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40" t="str">
        <f>IF(OR(G340="NA", H340="NA"), "NA", IF(OR(B340="boot", B340="parametric", B340="independent", B340="cart"), Table2131[[#This Row],[conf.high]]-Table2131[[#This Row],[conf.low]], ""))</f>
        <v>NA</v>
      </c>
      <c r="Q340" t="str">
        <f>IF(OR(G340="NA", H340="NA"), "NA", IF(OR(B340="boot", B340="parametric", B340="independent", B340="cart"), Table2131[[#This Row],[conf.high.orig]]-Table2131[[#This Row],[conf.low.orig]], ""))</f>
        <v>NA</v>
      </c>
      <c r="R340" t="e">
        <f>IF(OR(B340="boot", B340="independent", B340="parametric", B340="cart"), Table2131[[#This Row],[WIDTH_OVERLAP]]/Table2131[[#This Row],[WIDTH_NEW]], "NA")</f>
        <v>#VALUE!</v>
      </c>
      <c r="S340" t="e">
        <f>IF(OR(B340="boot", B340="independent", B340="parametric", B340="cart"), Table2131[[#This Row],[WIDTH_OVERLAP]]/Table2131[[#This Row],[WIDTH_ORIG]], "")</f>
        <v>#VALUE!</v>
      </c>
      <c r="T340" t="e">
        <f>IF(OR(B340="boot", B340="independent", B340="parametric", B340="cart"), (Table2131[[#This Row],[PERS_NEW]]+Table2131[[#This Row],[PERS_ORIG]]) / 2, "")</f>
        <v>#VALUE!</v>
      </c>
      <c r="U340" t="e">
        <f>0.5*(Table2131[[#This Row],[WIDTH_OVERLAP]]/Table2131[[#This Row],[WIDTH_ORIG]] +Table2131[[#This Row],[WIDTH_OVERLAP]]/Table2131[[#This Row],[WIDTH_NEW]])</f>
        <v>#VALUE!</v>
      </c>
      <c r="V340" t="e">
        <f>0.5*(Table2131[[#This Row],[WIDTH_OVERLAP]]/Table2131[[#This Row],[WIDTH_ORIG]] +Table2131[[#This Row],[WIDTH_OVERLAP]]/Table2131[[#This Row],[WIDTH_NEW]])</f>
        <v>#VALUE!</v>
      </c>
    </row>
    <row r="341" spans="1:22" x14ac:dyDescent="0.2">
      <c r="A341" s="5" t="s">
        <v>156</v>
      </c>
      <c r="B341" t="s">
        <v>50</v>
      </c>
      <c r="C341" t="s">
        <v>146</v>
      </c>
      <c r="D341" t="s">
        <v>155</v>
      </c>
      <c r="E341">
        <v>1.9808632932301233</v>
      </c>
      <c r="F341" t="s">
        <v>47</v>
      </c>
      <c r="G341" t="s">
        <v>47</v>
      </c>
      <c r="H341" t="s">
        <v>47</v>
      </c>
      <c r="I341" t="s">
        <v>47</v>
      </c>
      <c r="J341">
        <v>1.3401876058376296</v>
      </c>
      <c r="K341">
        <f>Table2131[[#This Row],[VALUE_ORIGINAL]]-Table2131[[#This Row],[ESTIMATE_VALUE]]</f>
        <v>-0.6406756873924937</v>
      </c>
      <c r="L341" t="s">
        <v>47</v>
      </c>
      <c r="M341" t="s">
        <v>47</v>
      </c>
      <c r="N341">
        <f>Table2131[[#This Row],[DIFFENCE_ORIGINAL]]^2</f>
        <v>0.41046533641584432</v>
      </c>
      <c r="O34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41" t="str">
        <f>IF(OR(G341="NA", H341="NA"), "NA", IF(OR(B341="boot", B341="parametric", B341="independent", B341="cart"), Table2131[[#This Row],[conf.high]]-Table2131[[#This Row],[conf.low]], ""))</f>
        <v>NA</v>
      </c>
      <c r="Q341" t="str">
        <f>IF(OR(G341="NA", H341="NA"), "NA", IF(OR(B341="boot", B341="parametric", B341="independent", B341="cart"), Table2131[[#This Row],[conf.high.orig]]-Table2131[[#This Row],[conf.low.orig]], ""))</f>
        <v>NA</v>
      </c>
      <c r="R341" t="e">
        <f>IF(OR(B341="boot", B341="independent", B341="parametric", B341="cart"), Table2131[[#This Row],[WIDTH_OVERLAP]]/Table2131[[#This Row],[WIDTH_NEW]], "NA")</f>
        <v>#VALUE!</v>
      </c>
      <c r="S341" t="e">
        <f>IF(OR(B341="boot", B341="independent", B341="parametric", B341="cart"), Table2131[[#This Row],[WIDTH_OVERLAP]]/Table2131[[#This Row],[WIDTH_ORIG]], "")</f>
        <v>#VALUE!</v>
      </c>
      <c r="T341" t="e">
        <f>IF(OR(B341="boot", B341="independent", B341="parametric", B341="cart"), (Table2131[[#This Row],[PERS_NEW]]+Table2131[[#This Row],[PERS_ORIG]]) / 2, "")</f>
        <v>#VALUE!</v>
      </c>
      <c r="U341" t="e">
        <f>0.5*(Table2131[[#This Row],[WIDTH_OVERLAP]]/Table2131[[#This Row],[WIDTH_ORIG]] +Table2131[[#This Row],[WIDTH_OVERLAP]]/Table2131[[#This Row],[WIDTH_NEW]])</f>
        <v>#VALUE!</v>
      </c>
      <c r="V341" t="e">
        <f>0.5*(Table2131[[#This Row],[WIDTH_OVERLAP]]/Table2131[[#This Row],[WIDTH_ORIG]] +Table2131[[#This Row],[WIDTH_OVERLAP]]/Table2131[[#This Row],[WIDTH_NEW]])</f>
        <v>#VALUE!</v>
      </c>
    </row>
    <row r="342" spans="1:22" x14ac:dyDescent="0.2">
      <c r="A342" s="5" t="s">
        <v>156</v>
      </c>
      <c r="B342" t="s">
        <v>50</v>
      </c>
      <c r="C342" t="s">
        <v>146</v>
      </c>
      <c r="D342" t="s">
        <v>145</v>
      </c>
      <c r="E342">
        <v>6.9808087655503384</v>
      </c>
      <c r="F342" t="s">
        <v>47</v>
      </c>
      <c r="G342" t="s">
        <v>47</v>
      </c>
      <c r="H342" t="s">
        <v>47</v>
      </c>
      <c r="I342" t="s">
        <v>47</v>
      </c>
      <c r="J342">
        <v>7.0036456893120773</v>
      </c>
      <c r="K342">
        <f>Table2131[[#This Row],[VALUE_ORIGINAL]]-Table2131[[#This Row],[ESTIMATE_VALUE]]</f>
        <v>2.2836923761738959E-2</v>
      </c>
      <c r="L342" t="s">
        <v>47</v>
      </c>
      <c r="M342" t="s">
        <v>47</v>
      </c>
      <c r="N342">
        <f>Table2131[[#This Row],[DIFFENCE_ORIGINAL]]^2</f>
        <v>5.2152508689947742E-4</v>
      </c>
      <c r="O34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42" t="str">
        <f>IF(OR(G342="NA", H342="NA"), "NA", IF(OR(B342="boot", B342="parametric", B342="independent", B342="cart"), Table2131[[#This Row],[conf.high]]-Table2131[[#This Row],[conf.low]], ""))</f>
        <v>NA</v>
      </c>
      <c r="Q342" t="str">
        <f>IF(OR(G342="NA", H342="NA"), "NA", IF(OR(B342="boot", B342="parametric", B342="independent", B342="cart"), Table2131[[#This Row],[conf.high.orig]]-Table2131[[#This Row],[conf.low.orig]], ""))</f>
        <v>NA</v>
      </c>
      <c r="R342" t="e">
        <f>IF(OR(B342="boot", B342="independent", B342="parametric", B342="cart"), Table2131[[#This Row],[WIDTH_OVERLAP]]/Table2131[[#This Row],[WIDTH_NEW]], "NA")</f>
        <v>#VALUE!</v>
      </c>
      <c r="S342" t="e">
        <f>IF(OR(B342="boot", B342="independent", B342="parametric", B342="cart"), Table2131[[#This Row],[WIDTH_OVERLAP]]/Table2131[[#This Row],[WIDTH_ORIG]], "")</f>
        <v>#VALUE!</v>
      </c>
      <c r="T342" t="e">
        <f>IF(OR(B342="boot", B342="independent", B342="parametric", B342="cart"), (Table2131[[#This Row],[PERS_NEW]]+Table2131[[#This Row],[PERS_ORIG]]) / 2, "")</f>
        <v>#VALUE!</v>
      </c>
      <c r="U342" t="e">
        <f>0.5*(Table2131[[#This Row],[WIDTH_OVERLAP]]/Table2131[[#This Row],[WIDTH_ORIG]] +Table2131[[#This Row],[WIDTH_OVERLAP]]/Table2131[[#This Row],[WIDTH_NEW]])</f>
        <v>#VALUE!</v>
      </c>
      <c r="V342" t="e">
        <f>0.5*(Table2131[[#This Row],[WIDTH_OVERLAP]]/Table2131[[#This Row],[WIDTH_ORIG]] +Table2131[[#This Row],[WIDTH_OVERLAP]]/Table2131[[#This Row],[WIDTH_NEW]])</f>
        <v>#VALUE!</v>
      </c>
    </row>
    <row r="343" spans="1:22" x14ac:dyDescent="0.2">
      <c r="A343" s="5" t="s">
        <v>156</v>
      </c>
      <c r="B343" t="s">
        <v>71</v>
      </c>
      <c r="C343" t="s">
        <v>135</v>
      </c>
      <c r="D343" t="s">
        <v>139</v>
      </c>
      <c r="E343">
        <v>2.9715346313840629</v>
      </c>
      <c r="F343" t="s">
        <v>47</v>
      </c>
      <c r="G343" t="s">
        <v>47</v>
      </c>
      <c r="H343" t="s">
        <v>47</v>
      </c>
      <c r="I343" t="s">
        <v>47</v>
      </c>
      <c r="J343">
        <v>12.358948652708451</v>
      </c>
      <c r="K343">
        <f>Table2131[[#This Row],[VALUE_ORIGINAL]]-Table2131[[#This Row],[ESTIMATE_VALUE]]</f>
        <v>9.3874140213243873</v>
      </c>
      <c r="L343" t="s">
        <v>47</v>
      </c>
      <c r="M343" t="s">
        <v>47</v>
      </c>
      <c r="N343">
        <f>Table2131[[#This Row],[DIFFENCE_ORIGINAL]]^2</f>
        <v>88.123542007757706</v>
      </c>
      <c r="O34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43" t="str">
        <f>IF(OR(G343="NA", H343="NA"), "NA", IF(OR(B343="boot", B343="parametric", B343="independent", B343="cart"), Table2131[[#This Row],[conf.high]]-Table2131[[#This Row],[conf.low]], ""))</f>
        <v>NA</v>
      </c>
      <c r="Q343" t="str">
        <f>IF(OR(G343="NA", H343="NA"), "NA", IF(OR(B343="boot", B343="parametric", B343="independent", B343="cart"), Table2131[[#This Row],[conf.high.orig]]-Table2131[[#This Row],[conf.low.orig]], ""))</f>
        <v>NA</v>
      </c>
      <c r="R343" t="e">
        <f>IF(OR(B343="boot", B343="independent", B343="parametric", B343="cart"), Table2131[[#This Row],[WIDTH_OVERLAP]]/Table2131[[#This Row],[WIDTH_NEW]], "NA")</f>
        <v>#VALUE!</v>
      </c>
      <c r="S343" t="e">
        <f>IF(OR(B343="boot", B343="independent", B343="parametric", B343="cart"), Table2131[[#This Row],[WIDTH_OVERLAP]]/Table2131[[#This Row],[WIDTH_ORIG]], "")</f>
        <v>#VALUE!</v>
      </c>
      <c r="T343" t="e">
        <f>IF(OR(B343="boot", B343="independent", B343="parametric", B343="cart"), (Table2131[[#This Row],[PERS_NEW]]+Table2131[[#This Row],[PERS_ORIG]]) / 2, "")</f>
        <v>#VALUE!</v>
      </c>
      <c r="U343" t="e">
        <f>0.5*(Table2131[[#This Row],[WIDTH_OVERLAP]]/Table2131[[#This Row],[WIDTH_ORIG]] +Table2131[[#This Row],[WIDTH_OVERLAP]]/Table2131[[#This Row],[WIDTH_NEW]])</f>
        <v>#VALUE!</v>
      </c>
      <c r="V343" t="e">
        <f>0.5*(Table2131[[#This Row],[WIDTH_OVERLAP]]/Table2131[[#This Row],[WIDTH_ORIG]] +Table2131[[#This Row],[WIDTH_OVERLAP]]/Table2131[[#This Row],[WIDTH_NEW]])</f>
        <v>#VALUE!</v>
      </c>
    </row>
    <row r="344" spans="1:22" x14ac:dyDescent="0.2">
      <c r="A344" s="5" t="s">
        <v>156</v>
      </c>
      <c r="B344" t="s">
        <v>71</v>
      </c>
      <c r="C344" t="s">
        <v>135</v>
      </c>
      <c r="D344" t="s">
        <v>140</v>
      </c>
      <c r="E344">
        <v>-0.99997225902620357</v>
      </c>
      <c r="F344" t="s">
        <v>47</v>
      </c>
      <c r="G344" t="s">
        <v>47</v>
      </c>
      <c r="H344" t="s">
        <v>47</v>
      </c>
      <c r="I344" t="s">
        <v>47</v>
      </c>
      <c r="J344">
        <v>0.21466372047150253</v>
      </c>
      <c r="K344">
        <f>Table2131[[#This Row],[VALUE_ORIGINAL]]-Table2131[[#This Row],[ESTIMATE_VALUE]]</f>
        <v>1.2146359794977062</v>
      </c>
      <c r="L344" t="s">
        <v>47</v>
      </c>
      <c r="M344" t="s">
        <v>47</v>
      </c>
      <c r="N344">
        <f>Table2131[[#This Row],[DIFFENCE_ORIGINAL]]^2</f>
        <v>1.4753405626903522</v>
      </c>
      <c r="O34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44" t="str">
        <f>IF(OR(G344="NA", H344="NA"), "NA", IF(OR(B344="boot", B344="parametric", B344="independent", B344="cart"), Table2131[[#This Row],[conf.high]]-Table2131[[#This Row],[conf.low]], ""))</f>
        <v>NA</v>
      </c>
      <c r="Q344" t="str">
        <f>IF(OR(G344="NA", H344="NA"), "NA", IF(OR(B344="boot", B344="parametric", B344="independent", B344="cart"), Table2131[[#This Row],[conf.high.orig]]-Table2131[[#This Row],[conf.low.orig]], ""))</f>
        <v>NA</v>
      </c>
      <c r="R344" t="e">
        <f>IF(OR(B344="boot", B344="independent", B344="parametric", B344="cart"), Table2131[[#This Row],[WIDTH_OVERLAP]]/Table2131[[#This Row],[WIDTH_NEW]], "NA")</f>
        <v>#VALUE!</v>
      </c>
      <c r="S344" t="e">
        <f>IF(OR(B344="boot", B344="independent", B344="parametric", B344="cart"), Table2131[[#This Row],[WIDTH_OVERLAP]]/Table2131[[#This Row],[WIDTH_ORIG]], "")</f>
        <v>#VALUE!</v>
      </c>
      <c r="T344" t="e">
        <f>IF(OR(B344="boot", B344="independent", B344="parametric", B344="cart"), (Table2131[[#This Row],[PERS_NEW]]+Table2131[[#This Row],[PERS_ORIG]]) / 2, "")</f>
        <v>#VALUE!</v>
      </c>
      <c r="U344" t="e">
        <f>0.5*(Table2131[[#This Row],[WIDTH_OVERLAP]]/Table2131[[#This Row],[WIDTH_ORIG]] +Table2131[[#This Row],[WIDTH_OVERLAP]]/Table2131[[#This Row],[WIDTH_NEW]])</f>
        <v>#VALUE!</v>
      </c>
      <c r="V344" t="e">
        <f>0.5*(Table2131[[#This Row],[WIDTH_OVERLAP]]/Table2131[[#This Row],[WIDTH_ORIG]] +Table2131[[#This Row],[WIDTH_OVERLAP]]/Table2131[[#This Row],[WIDTH_NEW]])</f>
        <v>#VALUE!</v>
      </c>
    </row>
    <row r="345" spans="1:22" x14ac:dyDescent="0.2">
      <c r="A345" s="5" t="s">
        <v>156</v>
      </c>
      <c r="B345" t="s">
        <v>71</v>
      </c>
      <c r="C345" t="s">
        <v>135</v>
      </c>
      <c r="D345" t="s">
        <v>141</v>
      </c>
      <c r="E345">
        <v>-0.99988056715135976</v>
      </c>
      <c r="F345" t="s">
        <v>47</v>
      </c>
      <c r="G345" t="s">
        <v>47</v>
      </c>
      <c r="H345" t="s">
        <v>47</v>
      </c>
      <c r="I345" t="s">
        <v>47</v>
      </c>
      <c r="J345">
        <v>-0.46978036802121387</v>
      </c>
      <c r="K345">
        <f>Table2131[[#This Row],[VALUE_ORIGINAL]]-Table2131[[#This Row],[ESTIMATE_VALUE]]</f>
        <v>0.53010019913014594</v>
      </c>
      <c r="L345" t="s">
        <v>47</v>
      </c>
      <c r="M345" t="s">
        <v>47</v>
      </c>
      <c r="N345">
        <f>Table2131[[#This Row],[DIFFENCE_ORIGINAL]]^2</f>
        <v>0.28100622111782037</v>
      </c>
      <c r="O34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45" t="str">
        <f>IF(OR(G345="NA", H345="NA"), "NA", IF(OR(B345="boot", B345="parametric", B345="independent", B345="cart"), Table2131[[#This Row],[conf.high]]-Table2131[[#This Row],[conf.low]], ""))</f>
        <v>NA</v>
      </c>
      <c r="Q345" t="str">
        <f>IF(OR(G345="NA", H345="NA"), "NA", IF(OR(B345="boot", B345="parametric", B345="independent", B345="cart"), Table2131[[#This Row],[conf.high.orig]]-Table2131[[#This Row],[conf.low.orig]], ""))</f>
        <v>NA</v>
      </c>
      <c r="R345" t="e">
        <f>IF(OR(B345="boot", B345="independent", B345="parametric", B345="cart"), Table2131[[#This Row],[WIDTH_OVERLAP]]/Table2131[[#This Row],[WIDTH_NEW]], "NA")</f>
        <v>#VALUE!</v>
      </c>
      <c r="S345" t="e">
        <f>IF(OR(B345="boot", B345="independent", B345="parametric", B345="cart"), Table2131[[#This Row],[WIDTH_OVERLAP]]/Table2131[[#This Row],[WIDTH_ORIG]], "")</f>
        <v>#VALUE!</v>
      </c>
      <c r="T345" t="e">
        <f>IF(OR(B345="boot", B345="independent", B345="parametric", B345="cart"), (Table2131[[#This Row],[PERS_NEW]]+Table2131[[#This Row],[PERS_ORIG]]) / 2, "")</f>
        <v>#VALUE!</v>
      </c>
      <c r="U345" t="e">
        <f>0.5*(Table2131[[#This Row],[WIDTH_OVERLAP]]/Table2131[[#This Row],[WIDTH_ORIG]] +Table2131[[#This Row],[WIDTH_OVERLAP]]/Table2131[[#This Row],[WIDTH_NEW]])</f>
        <v>#VALUE!</v>
      </c>
      <c r="V345" t="e">
        <f>0.5*(Table2131[[#This Row],[WIDTH_OVERLAP]]/Table2131[[#This Row],[WIDTH_ORIG]] +Table2131[[#This Row],[WIDTH_OVERLAP]]/Table2131[[#This Row],[WIDTH_NEW]])</f>
        <v>#VALUE!</v>
      </c>
    </row>
    <row r="346" spans="1:22" x14ac:dyDescent="0.2">
      <c r="A346" s="5" t="s">
        <v>156</v>
      </c>
      <c r="B346" t="s">
        <v>71</v>
      </c>
      <c r="C346" t="s">
        <v>135</v>
      </c>
      <c r="D346" t="s">
        <v>142</v>
      </c>
      <c r="E346">
        <v>8.4917071236475947E-2</v>
      </c>
      <c r="F346" t="s">
        <v>47</v>
      </c>
      <c r="G346" t="s">
        <v>47</v>
      </c>
      <c r="H346" t="s">
        <v>47</v>
      </c>
      <c r="I346" t="s">
        <v>47</v>
      </c>
      <c r="J346">
        <v>0.16351558473244157</v>
      </c>
      <c r="K346">
        <f>Table2131[[#This Row],[VALUE_ORIGINAL]]-Table2131[[#This Row],[ESTIMATE_VALUE]]</f>
        <v>7.8598513495965625E-2</v>
      </c>
      <c r="L346" t="s">
        <v>47</v>
      </c>
      <c r="M346" t="s">
        <v>47</v>
      </c>
      <c r="N346">
        <f>Table2131[[#This Row],[DIFFENCE_ORIGINAL]]^2</f>
        <v>6.1777263237754905E-3</v>
      </c>
      <c r="O34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46" t="str">
        <f>IF(OR(G346="NA", H346="NA"), "NA", IF(OR(B346="boot", B346="parametric", B346="independent", B346="cart"), Table2131[[#This Row],[conf.high]]-Table2131[[#This Row],[conf.low]], ""))</f>
        <v>NA</v>
      </c>
      <c r="Q346" t="str">
        <f>IF(OR(G346="NA", H346="NA"), "NA", IF(OR(B346="boot", B346="parametric", B346="independent", B346="cart"), Table2131[[#This Row],[conf.high.orig]]-Table2131[[#This Row],[conf.low.orig]], ""))</f>
        <v>NA</v>
      </c>
      <c r="R346" t="e">
        <f>IF(OR(B346="boot", B346="independent", B346="parametric", B346="cart"), Table2131[[#This Row],[WIDTH_OVERLAP]]/Table2131[[#This Row],[WIDTH_NEW]], "NA")</f>
        <v>#VALUE!</v>
      </c>
      <c r="S346" t="e">
        <f>IF(OR(B346="boot", B346="independent", B346="parametric", B346="cart"), Table2131[[#This Row],[WIDTH_OVERLAP]]/Table2131[[#This Row],[WIDTH_ORIG]], "")</f>
        <v>#VALUE!</v>
      </c>
      <c r="T346" t="e">
        <f>IF(OR(B346="boot", B346="independent", B346="parametric", B346="cart"), (Table2131[[#This Row],[PERS_NEW]]+Table2131[[#This Row],[PERS_ORIG]]) / 2, "")</f>
        <v>#VALUE!</v>
      </c>
      <c r="U346" t="e">
        <f>0.5*(Table2131[[#This Row],[WIDTH_OVERLAP]]/Table2131[[#This Row],[WIDTH_ORIG]] +Table2131[[#This Row],[WIDTH_OVERLAP]]/Table2131[[#This Row],[WIDTH_NEW]])</f>
        <v>#VALUE!</v>
      </c>
      <c r="V346" t="e">
        <f>0.5*(Table2131[[#This Row],[WIDTH_OVERLAP]]/Table2131[[#This Row],[WIDTH_ORIG]] +Table2131[[#This Row],[WIDTH_OVERLAP]]/Table2131[[#This Row],[WIDTH_NEW]])</f>
        <v>#VALUE!</v>
      </c>
    </row>
    <row r="347" spans="1:22" x14ac:dyDescent="0.2">
      <c r="A347" s="5" t="s">
        <v>156</v>
      </c>
      <c r="B347" t="s">
        <v>71</v>
      </c>
      <c r="C347" t="s">
        <v>135</v>
      </c>
      <c r="D347" t="s">
        <v>143</v>
      </c>
      <c r="E347">
        <v>0.99973838025995909</v>
      </c>
      <c r="F347" t="s">
        <v>47</v>
      </c>
      <c r="G347" t="s">
        <v>47</v>
      </c>
      <c r="H347" t="s">
        <v>47</v>
      </c>
      <c r="I347" t="s">
        <v>47</v>
      </c>
      <c r="J347">
        <v>1.9498405825467469E-2</v>
      </c>
      <c r="K347">
        <f>Table2131[[#This Row],[VALUE_ORIGINAL]]-Table2131[[#This Row],[ESTIMATE_VALUE]]</f>
        <v>-0.98023997443449162</v>
      </c>
      <c r="L347" t="s">
        <v>47</v>
      </c>
      <c r="M347" t="s">
        <v>47</v>
      </c>
      <c r="N347">
        <f>Table2131[[#This Row],[DIFFENCE_ORIGINAL]]^2</f>
        <v>0.96087040747933283</v>
      </c>
      <c r="O34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47" t="str">
        <f>IF(OR(G347="NA", H347="NA"), "NA", IF(OR(B347="boot", B347="parametric", B347="independent", B347="cart"), Table2131[[#This Row],[conf.high]]-Table2131[[#This Row],[conf.low]], ""))</f>
        <v>NA</v>
      </c>
      <c r="Q347" t="str">
        <f>IF(OR(G347="NA", H347="NA"), "NA", IF(OR(B347="boot", B347="parametric", B347="independent", B347="cart"), Table2131[[#This Row],[conf.high.orig]]-Table2131[[#This Row],[conf.low.orig]], ""))</f>
        <v>NA</v>
      </c>
      <c r="R347" t="e">
        <f>IF(OR(B347="boot", B347="independent", B347="parametric", B347="cart"), Table2131[[#This Row],[WIDTH_OVERLAP]]/Table2131[[#This Row],[WIDTH_NEW]], "NA")</f>
        <v>#VALUE!</v>
      </c>
      <c r="S347" t="e">
        <f>IF(OR(B347="boot", B347="independent", B347="parametric", B347="cart"), Table2131[[#This Row],[WIDTH_OVERLAP]]/Table2131[[#This Row],[WIDTH_ORIG]], "")</f>
        <v>#VALUE!</v>
      </c>
      <c r="T347" t="e">
        <f>IF(OR(B347="boot", B347="independent", B347="parametric", B347="cart"), (Table2131[[#This Row],[PERS_NEW]]+Table2131[[#This Row],[PERS_ORIG]]) / 2, "")</f>
        <v>#VALUE!</v>
      </c>
      <c r="U347" t="e">
        <f>0.5*(Table2131[[#This Row],[WIDTH_OVERLAP]]/Table2131[[#This Row],[WIDTH_ORIG]] +Table2131[[#This Row],[WIDTH_OVERLAP]]/Table2131[[#This Row],[WIDTH_NEW]])</f>
        <v>#VALUE!</v>
      </c>
      <c r="V347" t="e">
        <f>0.5*(Table2131[[#This Row],[WIDTH_OVERLAP]]/Table2131[[#This Row],[WIDTH_ORIG]] +Table2131[[#This Row],[WIDTH_OVERLAP]]/Table2131[[#This Row],[WIDTH_NEW]])</f>
        <v>#VALUE!</v>
      </c>
    </row>
    <row r="348" spans="1:22" x14ac:dyDescent="0.2">
      <c r="A348" s="5" t="s">
        <v>156</v>
      </c>
      <c r="B348" t="s">
        <v>71</v>
      </c>
      <c r="C348" t="s">
        <v>135</v>
      </c>
      <c r="D348" t="s">
        <v>144</v>
      </c>
      <c r="E348">
        <v>1.7048957670377671</v>
      </c>
      <c r="F348" t="s">
        <v>47</v>
      </c>
      <c r="G348" t="s">
        <v>47</v>
      </c>
      <c r="H348" t="s">
        <v>47</v>
      </c>
      <c r="I348" t="s">
        <v>47</v>
      </c>
      <c r="J348">
        <v>14.179468872893068</v>
      </c>
      <c r="K348">
        <f>Table2131[[#This Row],[VALUE_ORIGINAL]]-Table2131[[#This Row],[ESTIMATE_VALUE]]</f>
        <v>12.474573105855301</v>
      </c>
      <c r="L348" t="s">
        <v>47</v>
      </c>
      <c r="M348" t="s">
        <v>47</v>
      </c>
      <c r="N348">
        <f>Table2131[[#This Row],[DIFFENCE_ORIGINAL]]^2</f>
        <v>155.61497417332836</v>
      </c>
      <c r="O34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48" t="str">
        <f>IF(OR(G348="NA", H348="NA"), "NA", IF(OR(B348="boot", B348="parametric", B348="independent", B348="cart"), Table2131[[#This Row],[conf.high]]-Table2131[[#This Row],[conf.low]], ""))</f>
        <v>NA</v>
      </c>
      <c r="Q348" t="str">
        <f>IF(OR(G348="NA", H348="NA"), "NA", IF(OR(B348="boot", B348="parametric", B348="independent", B348="cart"), Table2131[[#This Row],[conf.high.orig]]-Table2131[[#This Row],[conf.low.orig]], ""))</f>
        <v>NA</v>
      </c>
      <c r="R348" t="e">
        <f>IF(OR(B348="boot", B348="independent", B348="parametric", B348="cart"), Table2131[[#This Row],[WIDTH_OVERLAP]]/Table2131[[#This Row],[WIDTH_NEW]], "NA")</f>
        <v>#VALUE!</v>
      </c>
      <c r="S348" t="e">
        <f>IF(OR(B348="boot", B348="independent", B348="parametric", B348="cart"), Table2131[[#This Row],[WIDTH_OVERLAP]]/Table2131[[#This Row],[WIDTH_ORIG]], "")</f>
        <v>#VALUE!</v>
      </c>
      <c r="T348" t="e">
        <f>IF(OR(B348="boot", B348="independent", B348="parametric", B348="cart"), (Table2131[[#This Row],[PERS_NEW]]+Table2131[[#This Row],[PERS_ORIG]]) / 2, "")</f>
        <v>#VALUE!</v>
      </c>
      <c r="U348" t="e">
        <f>0.5*(Table2131[[#This Row],[WIDTH_OVERLAP]]/Table2131[[#This Row],[WIDTH_ORIG]] +Table2131[[#This Row],[WIDTH_OVERLAP]]/Table2131[[#This Row],[WIDTH_NEW]])</f>
        <v>#VALUE!</v>
      </c>
      <c r="V348" t="e">
        <f>0.5*(Table2131[[#This Row],[WIDTH_OVERLAP]]/Table2131[[#This Row],[WIDTH_ORIG]] +Table2131[[#This Row],[WIDTH_OVERLAP]]/Table2131[[#This Row],[WIDTH_NEW]])</f>
        <v>#VALUE!</v>
      </c>
    </row>
    <row r="349" spans="1:22" x14ac:dyDescent="0.2">
      <c r="A349" s="5" t="s">
        <v>156</v>
      </c>
      <c r="B349" t="s">
        <v>71</v>
      </c>
      <c r="C349" t="s">
        <v>135</v>
      </c>
      <c r="D349" t="s">
        <v>145</v>
      </c>
      <c r="E349">
        <v>15.393372097817604</v>
      </c>
      <c r="F349" t="s">
        <v>47</v>
      </c>
      <c r="G349" t="s">
        <v>47</v>
      </c>
      <c r="H349" t="s">
        <v>47</v>
      </c>
      <c r="I349" t="s">
        <v>47</v>
      </c>
      <c r="J349">
        <v>7.2032862109157554</v>
      </c>
      <c r="K349">
        <f>Table2131[[#This Row],[VALUE_ORIGINAL]]-Table2131[[#This Row],[ESTIMATE_VALUE]]</f>
        <v>-8.1900858869018478</v>
      </c>
      <c r="L349" t="s">
        <v>47</v>
      </c>
      <c r="M349" t="s">
        <v>47</v>
      </c>
      <c r="N349">
        <f>Table2131[[#This Row],[DIFFENCE_ORIGINAL]]^2</f>
        <v>67.077506834828824</v>
      </c>
      <c r="O34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49" t="str">
        <f>IF(OR(G349="NA", H349="NA"), "NA", IF(OR(B349="boot", B349="parametric", B349="independent", B349="cart"), Table2131[[#This Row],[conf.high]]-Table2131[[#This Row],[conf.low]], ""))</f>
        <v>NA</v>
      </c>
      <c r="Q349" t="str">
        <f>IF(OR(G349="NA", H349="NA"), "NA", IF(OR(B349="boot", B349="parametric", B349="independent", B349="cart"), Table2131[[#This Row],[conf.high.orig]]-Table2131[[#This Row],[conf.low.orig]], ""))</f>
        <v>NA</v>
      </c>
      <c r="R349" t="e">
        <f>IF(OR(B349="boot", B349="independent", B349="parametric", B349="cart"), Table2131[[#This Row],[WIDTH_OVERLAP]]/Table2131[[#This Row],[WIDTH_NEW]], "NA")</f>
        <v>#VALUE!</v>
      </c>
      <c r="S349" t="e">
        <f>IF(OR(B349="boot", B349="independent", B349="parametric", B349="cart"), Table2131[[#This Row],[WIDTH_OVERLAP]]/Table2131[[#This Row],[WIDTH_ORIG]], "")</f>
        <v>#VALUE!</v>
      </c>
      <c r="T349" t="e">
        <f>IF(OR(B349="boot", B349="independent", B349="parametric", B349="cart"), (Table2131[[#This Row],[PERS_NEW]]+Table2131[[#This Row],[PERS_ORIG]]) / 2, "")</f>
        <v>#VALUE!</v>
      </c>
      <c r="U349" t="e">
        <f>0.5*(Table2131[[#This Row],[WIDTH_OVERLAP]]/Table2131[[#This Row],[WIDTH_ORIG]] +Table2131[[#This Row],[WIDTH_OVERLAP]]/Table2131[[#This Row],[WIDTH_NEW]])</f>
        <v>#VALUE!</v>
      </c>
      <c r="V349" t="e">
        <f>0.5*(Table2131[[#This Row],[WIDTH_OVERLAP]]/Table2131[[#This Row],[WIDTH_ORIG]] +Table2131[[#This Row],[WIDTH_OVERLAP]]/Table2131[[#This Row],[WIDTH_NEW]])</f>
        <v>#VALUE!</v>
      </c>
    </row>
    <row r="350" spans="1:22" x14ac:dyDescent="0.2">
      <c r="A350" s="5" t="s">
        <v>156</v>
      </c>
      <c r="B350" t="s">
        <v>71</v>
      </c>
      <c r="C350" t="s">
        <v>146</v>
      </c>
      <c r="D350" t="s">
        <v>139</v>
      </c>
      <c r="E350">
        <v>1.3616632752762099</v>
      </c>
      <c r="F350" t="s">
        <v>47</v>
      </c>
      <c r="G350" t="s">
        <v>47</v>
      </c>
      <c r="H350" t="s">
        <v>47</v>
      </c>
      <c r="I350" t="s">
        <v>47</v>
      </c>
      <c r="J350">
        <v>14.962152424460415</v>
      </c>
      <c r="K350">
        <f>Table2131[[#This Row],[VALUE_ORIGINAL]]-Table2131[[#This Row],[ESTIMATE_VALUE]]</f>
        <v>13.600489149184206</v>
      </c>
      <c r="L350" t="s">
        <v>47</v>
      </c>
      <c r="M350" t="s">
        <v>47</v>
      </c>
      <c r="N350">
        <f>Table2131[[#This Row],[DIFFENCE_ORIGINAL]]^2</f>
        <v>184.97330509707731</v>
      </c>
      <c r="O35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50" t="str">
        <f>IF(OR(G350="NA", H350="NA"), "NA", IF(OR(B350="boot", B350="parametric", B350="independent", B350="cart"), Table2131[[#This Row],[conf.high]]-Table2131[[#This Row],[conf.low]], ""))</f>
        <v>NA</v>
      </c>
      <c r="Q350" t="str">
        <f>IF(OR(G350="NA", H350="NA"), "NA", IF(OR(B350="boot", B350="parametric", B350="independent", B350="cart"), Table2131[[#This Row],[conf.high.orig]]-Table2131[[#This Row],[conf.low.orig]], ""))</f>
        <v>NA</v>
      </c>
      <c r="R350" t="e">
        <f>IF(OR(B350="boot", B350="independent", B350="parametric", B350="cart"), Table2131[[#This Row],[WIDTH_OVERLAP]]/Table2131[[#This Row],[WIDTH_NEW]], "NA")</f>
        <v>#VALUE!</v>
      </c>
      <c r="S350" t="e">
        <f>IF(OR(B350="boot", B350="independent", B350="parametric", B350="cart"), Table2131[[#This Row],[WIDTH_OVERLAP]]/Table2131[[#This Row],[WIDTH_ORIG]], "")</f>
        <v>#VALUE!</v>
      </c>
      <c r="T350" t="e">
        <f>IF(OR(B350="boot", B350="independent", B350="parametric", B350="cart"), (Table2131[[#This Row],[PERS_NEW]]+Table2131[[#This Row],[PERS_ORIG]]) / 2, "")</f>
        <v>#VALUE!</v>
      </c>
      <c r="U350" t="e">
        <f>0.5*(Table2131[[#This Row],[WIDTH_OVERLAP]]/Table2131[[#This Row],[WIDTH_ORIG]] +Table2131[[#This Row],[WIDTH_OVERLAP]]/Table2131[[#This Row],[WIDTH_NEW]])</f>
        <v>#VALUE!</v>
      </c>
      <c r="V350" t="e">
        <f>0.5*(Table2131[[#This Row],[WIDTH_OVERLAP]]/Table2131[[#This Row],[WIDTH_ORIG]] +Table2131[[#This Row],[WIDTH_OVERLAP]]/Table2131[[#This Row],[WIDTH_NEW]])</f>
        <v>#VALUE!</v>
      </c>
    </row>
    <row r="351" spans="1:22" x14ac:dyDescent="0.2">
      <c r="A351" s="5" t="s">
        <v>156</v>
      </c>
      <c r="B351" t="s">
        <v>71</v>
      </c>
      <c r="C351" t="s">
        <v>146</v>
      </c>
      <c r="D351" t="s">
        <v>141</v>
      </c>
      <c r="E351">
        <v>-1</v>
      </c>
      <c r="F351" t="s">
        <v>47</v>
      </c>
      <c r="G351" t="s">
        <v>47</v>
      </c>
      <c r="H351" t="s">
        <v>47</v>
      </c>
      <c r="I351" t="s">
        <v>47</v>
      </c>
      <c r="J351">
        <v>-0.42732002728991048</v>
      </c>
      <c r="K351">
        <f>Table2131[[#This Row],[VALUE_ORIGINAL]]-Table2131[[#This Row],[ESTIMATE_VALUE]]</f>
        <v>0.57267997271008952</v>
      </c>
      <c r="L351" t="s">
        <v>47</v>
      </c>
      <c r="M351" t="s">
        <v>47</v>
      </c>
      <c r="N351">
        <f>Table2131[[#This Row],[DIFFENCE_ORIGINAL]]^2</f>
        <v>0.32796235114322886</v>
      </c>
      <c r="O35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51" t="str">
        <f>IF(OR(G351="NA", H351="NA"), "NA", IF(OR(B351="boot", B351="parametric", B351="independent", B351="cart"), Table2131[[#This Row],[conf.high]]-Table2131[[#This Row],[conf.low]], ""))</f>
        <v>NA</v>
      </c>
      <c r="Q351" t="str">
        <f>IF(OR(G351="NA", H351="NA"), "NA", IF(OR(B351="boot", B351="parametric", B351="independent", B351="cart"), Table2131[[#This Row],[conf.high.orig]]-Table2131[[#This Row],[conf.low.orig]], ""))</f>
        <v>NA</v>
      </c>
      <c r="R351" t="e">
        <f>IF(OR(B351="boot", B351="independent", B351="parametric", B351="cart"), Table2131[[#This Row],[WIDTH_OVERLAP]]/Table2131[[#This Row],[WIDTH_NEW]], "NA")</f>
        <v>#VALUE!</v>
      </c>
      <c r="S351" t="e">
        <f>IF(OR(B351="boot", B351="independent", B351="parametric", B351="cart"), Table2131[[#This Row],[WIDTH_OVERLAP]]/Table2131[[#This Row],[WIDTH_ORIG]], "")</f>
        <v>#VALUE!</v>
      </c>
      <c r="T351" t="e">
        <f>IF(OR(B351="boot", B351="independent", B351="parametric", B351="cart"), (Table2131[[#This Row],[PERS_NEW]]+Table2131[[#This Row],[PERS_ORIG]]) / 2, "")</f>
        <v>#VALUE!</v>
      </c>
      <c r="U351" t="e">
        <f>0.5*(Table2131[[#This Row],[WIDTH_OVERLAP]]/Table2131[[#This Row],[WIDTH_ORIG]] +Table2131[[#This Row],[WIDTH_OVERLAP]]/Table2131[[#This Row],[WIDTH_NEW]])</f>
        <v>#VALUE!</v>
      </c>
      <c r="V351" t="e">
        <f>0.5*(Table2131[[#This Row],[WIDTH_OVERLAP]]/Table2131[[#This Row],[WIDTH_ORIG]] +Table2131[[#This Row],[WIDTH_OVERLAP]]/Table2131[[#This Row],[WIDTH_NEW]])</f>
        <v>#VALUE!</v>
      </c>
    </row>
    <row r="352" spans="1:22" x14ac:dyDescent="0.2">
      <c r="A352" s="5" t="s">
        <v>156</v>
      </c>
      <c r="B352" t="s">
        <v>71</v>
      </c>
      <c r="C352" t="s">
        <v>146</v>
      </c>
      <c r="D352" t="s">
        <v>149</v>
      </c>
      <c r="E352">
        <v>-0.9926739031032531</v>
      </c>
      <c r="F352" t="s">
        <v>47</v>
      </c>
      <c r="G352" t="s">
        <v>47</v>
      </c>
      <c r="H352" t="s">
        <v>47</v>
      </c>
      <c r="I352" t="s">
        <v>47</v>
      </c>
      <c r="J352">
        <v>0.42021338576384687</v>
      </c>
      <c r="K352">
        <f>Table2131[[#This Row],[VALUE_ORIGINAL]]-Table2131[[#This Row],[ESTIMATE_VALUE]]</f>
        <v>1.4128872888671</v>
      </c>
      <c r="L352" t="s">
        <v>47</v>
      </c>
      <c r="M352" t="s">
        <v>47</v>
      </c>
      <c r="N352">
        <f>Table2131[[#This Row],[DIFFENCE_ORIGINAL]]^2</f>
        <v>1.9962504910422241</v>
      </c>
      <c r="O35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52" t="str">
        <f>IF(OR(G352="NA", H352="NA"), "NA", IF(OR(B352="boot", B352="parametric", B352="independent", B352="cart"), Table2131[[#This Row],[conf.high]]-Table2131[[#This Row],[conf.low]], ""))</f>
        <v>NA</v>
      </c>
      <c r="Q352" t="str">
        <f>IF(OR(G352="NA", H352="NA"), "NA", IF(OR(B352="boot", B352="parametric", B352="independent", B352="cart"), Table2131[[#This Row],[conf.high.orig]]-Table2131[[#This Row],[conf.low.orig]], ""))</f>
        <v>NA</v>
      </c>
      <c r="R352" t="e">
        <f>IF(OR(B352="boot", B352="independent", B352="parametric", B352="cart"), Table2131[[#This Row],[WIDTH_OVERLAP]]/Table2131[[#This Row],[WIDTH_NEW]], "NA")</f>
        <v>#VALUE!</v>
      </c>
      <c r="S352" t="e">
        <f>IF(OR(B352="boot", B352="independent", B352="parametric", B352="cart"), Table2131[[#This Row],[WIDTH_OVERLAP]]/Table2131[[#This Row],[WIDTH_ORIG]], "")</f>
        <v>#VALUE!</v>
      </c>
      <c r="T352" t="e">
        <f>IF(OR(B352="boot", B352="independent", B352="parametric", B352="cart"), (Table2131[[#This Row],[PERS_NEW]]+Table2131[[#This Row],[PERS_ORIG]]) / 2, "")</f>
        <v>#VALUE!</v>
      </c>
      <c r="U352" t="e">
        <f>0.5*(Table2131[[#This Row],[WIDTH_OVERLAP]]/Table2131[[#This Row],[WIDTH_ORIG]] +Table2131[[#This Row],[WIDTH_OVERLAP]]/Table2131[[#This Row],[WIDTH_NEW]])</f>
        <v>#VALUE!</v>
      </c>
      <c r="V352" t="e">
        <f>0.5*(Table2131[[#This Row],[WIDTH_OVERLAP]]/Table2131[[#This Row],[WIDTH_ORIG]] +Table2131[[#This Row],[WIDTH_OVERLAP]]/Table2131[[#This Row],[WIDTH_NEW]])</f>
        <v>#VALUE!</v>
      </c>
    </row>
    <row r="353" spans="1:22" x14ac:dyDescent="0.2">
      <c r="A353" s="5" t="s">
        <v>156</v>
      </c>
      <c r="B353" t="s">
        <v>71</v>
      </c>
      <c r="C353" t="s">
        <v>146</v>
      </c>
      <c r="D353" t="s">
        <v>150</v>
      </c>
      <c r="E353">
        <v>-0.98447375831161321</v>
      </c>
      <c r="F353" t="s">
        <v>47</v>
      </c>
      <c r="G353" t="s">
        <v>47</v>
      </c>
      <c r="H353" t="s">
        <v>47</v>
      </c>
      <c r="I353" t="s">
        <v>47</v>
      </c>
      <c r="J353">
        <v>-0.96446627116180661</v>
      </c>
      <c r="K353">
        <f>Table2131[[#This Row],[VALUE_ORIGINAL]]-Table2131[[#This Row],[ESTIMATE_VALUE]]</f>
        <v>2.0007487149806602E-2</v>
      </c>
      <c r="L353" t="s">
        <v>47</v>
      </c>
      <c r="M353" t="s">
        <v>47</v>
      </c>
      <c r="N353">
        <f>Table2131[[#This Row],[DIFFENCE_ORIGINAL]]^2</f>
        <v>4.0029954204967631E-4</v>
      </c>
      <c r="O35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53" t="str">
        <f>IF(OR(G353="NA", H353="NA"), "NA", IF(OR(B353="boot", B353="parametric", B353="independent", B353="cart"), Table2131[[#This Row],[conf.high]]-Table2131[[#This Row],[conf.low]], ""))</f>
        <v>NA</v>
      </c>
      <c r="Q353" t="str">
        <f>IF(OR(G353="NA", H353="NA"), "NA", IF(OR(B353="boot", B353="parametric", B353="independent", B353="cart"), Table2131[[#This Row],[conf.high.orig]]-Table2131[[#This Row],[conf.low.orig]], ""))</f>
        <v>NA</v>
      </c>
      <c r="R353" t="e">
        <f>IF(OR(B353="boot", B353="independent", B353="parametric", B353="cart"), Table2131[[#This Row],[WIDTH_OVERLAP]]/Table2131[[#This Row],[WIDTH_NEW]], "NA")</f>
        <v>#VALUE!</v>
      </c>
      <c r="S353" t="e">
        <f>IF(OR(B353="boot", B353="independent", B353="parametric", B353="cart"), Table2131[[#This Row],[WIDTH_OVERLAP]]/Table2131[[#This Row],[WIDTH_ORIG]], "")</f>
        <v>#VALUE!</v>
      </c>
      <c r="T353" t="e">
        <f>IF(OR(B353="boot", B353="independent", B353="parametric", B353="cart"), (Table2131[[#This Row],[PERS_NEW]]+Table2131[[#This Row],[PERS_ORIG]]) / 2, "")</f>
        <v>#VALUE!</v>
      </c>
      <c r="U353" t="e">
        <f>0.5*(Table2131[[#This Row],[WIDTH_OVERLAP]]/Table2131[[#This Row],[WIDTH_ORIG]] +Table2131[[#This Row],[WIDTH_OVERLAP]]/Table2131[[#This Row],[WIDTH_NEW]])</f>
        <v>#VALUE!</v>
      </c>
      <c r="V353" t="e">
        <f>0.5*(Table2131[[#This Row],[WIDTH_OVERLAP]]/Table2131[[#This Row],[WIDTH_ORIG]] +Table2131[[#This Row],[WIDTH_OVERLAP]]/Table2131[[#This Row],[WIDTH_NEW]])</f>
        <v>#VALUE!</v>
      </c>
    </row>
    <row r="354" spans="1:22" x14ac:dyDescent="0.2">
      <c r="A354" s="5" t="s">
        <v>156</v>
      </c>
      <c r="B354" t="s">
        <v>71</v>
      </c>
      <c r="C354" t="s">
        <v>146</v>
      </c>
      <c r="D354" t="s">
        <v>144</v>
      </c>
      <c r="E354">
        <v>1.7584715829833646</v>
      </c>
      <c r="F354" t="s">
        <v>47</v>
      </c>
      <c r="G354" t="s">
        <v>47</v>
      </c>
      <c r="H354" t="s">
        <v>47</v>
      </c>
      <c r="I354" t="s">
        <v>47</v>
      </c>
      <c r="J354">
        <v>14.295606635368804</v>
      </c>
      <c r="K354">
        <f>Table2131[[#This Row],[VALUE_ORIGINAL]]-Table2131[[#This Row],[ESTIMATE_VALUE]]</f>
        <v>12.537135052385439</v>
      </c>
      <c r="L354" t="s">
        <v>47</v>
      </c>
      <c r="M354" t="s">
        <v>47</v>
      </c>
      <c r="N354">
        <f>Table2131[[#This Row],[DIFFENCE_ORIGINAL]]^2</f>
        <v>157.17975532175166</v>
      </c>
      <c r="O35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54" t="str">
        <f>IF(OR(G354="NA", H354="NA"), "NA", IF(OR(B354="boot", B354="parametric", B354="independent", B354="cart"), Table2131[[#This Row],[conf.high]]-Table2131[[#This Row],[conf.low]], ""))</f>
        <v>NA</v>
      </c>
      <c r="Q354" t="str">
        <f>IF(OR(G354="NA", H354="NA"), "NA", IF(OR(B354="boot", B354="parametric", B354="independent", B354="cart"), Table2131[[#This Row],[conf.high.orig]]-Table2131[[#This Row],[conf.low.orig]], ""))</f>
        <v>NA</v>
      </c>
      <c r="R354" t="e">
        <f>IF(OR(B354="boot", B354="independent", B354="parametric", B354="cart"), Table2131[[#This Row],[WIDTH_OVERLAP]]/Table2131[[#This Row],[WIDTH_NEW]], "NA")</f>
        <v>#VALUE!</v>
      </c>
      <c r="S354" t="e">
        <f>IF(OR(B354="boot", B354="independent", B354="parametric", B354="cart"), Table2131[[#This Row],[WIDTH_OVERLAP]]/Table2131[[#This Row],[WIDTH_ORIG]], "")</f>
        <v>#VALUE!</v>
      </c>
      <c r="T354" t="e">
        <f>IF(OR(B354="boot", B354="independent", B354="parametric", B354="cart"), (Table2131[[#This Row],[PERS_NEW]]+Table2131[[#This Row],[PERS_ORIG]]) / 2, "")</f>
        <v>#VALUE!</v>
      </c>
      <c r="U354" t="e">
        <f>0.5*(Table2131[[#This Row],[WIDTH_OVERLAP]]/Table2131[[#This Row],[WIDTH_ORIG]] +Table2131[[#This Row],[WIDTH_OVERLAP]]/Table2131[[#This Row],[WIDTH_NEW]])</f>
        <v>#VALUE!</v>
      </c>
      <c r="V354" t="e">
        <f>0.5*(Table2131[[#This Row],[WIDTH_OVERLAP]]/Table2131[[#This Row],[WIDTH_ORIG]] +Table2131[[#This Row],[WIDTH_OVERLAP]]/Table2131[[#This Row],[WIDTH_NEW]])</f>
        <v>#VALUE!</v>
      </c>
    </row>
    <row r="355" spans="1:22" x14ac:dyDescent="0.2">
      <c r="A355" s="5" t="s">
        <v>156</v>
      </c>
      <c r="B355" t="s">
        <v>71</v>
      </c>
      <c r="C355" t="s">
        <v>146</v>
      </c>
      <c r="D355" t="s">
        <v>151</v>
      </c>
      <c r="E355">
        <v>0.9926739031032531</v>
      </c>
      <c r="F355" t="s">
        <v>47</v>
      </c>
      <c r="G355" t="s">
        <v>47</v>
      </c>
      <c r="H355" t="s">
        <v>47</v>
      </c>
      <c r="I355" t="s">
        <v>47</v>
      </c>
      <c r="J355">
        <v>2.3919405485177746E-2</v>
      </c>
      <c r="K355">
        <f>Table2131[[#This Row],[VALUE_ORIGINAL]]-Table2131[[#This Row],[ESTIMATE_VALUE]]</f>
        <v>-0.96875449761807531</v>
      </c>
      <c r="L355" t="s">
        <v>47</v>
      </c>
      <c r="M355" t="s">
        <v>47</v>
      </c>
      <c r="N355">
        <f>Table2131[[#This Row],[DIFFENCE_ORIGINAL]]^2</f>
        <v>0.9384852766552495</v>
      </c>
      <c r="O35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55" t="str">
        <f>IF(OR(G355="NA", H355="NA"), "NA", IF(OR(B355="boot", B355="parametric", B355="independent", B355="cart"), Table2131[[#This Row],[conf.high]]-Table2131[[#This Row],[conf.low]], ""))</f>
        <v>NA</v>
      </c>
      <c r="Q355" t="str">
        <f>IF(OR(G355="NA", H355="NA"), "NA", IF(OR(B355="boot", B355="parametric", B355="independent", B355="cart"), Table2131[[#This Row],[conf.high.orig]]-Table2131[[#This Row],[conf.low.orig]], ""))</f>
        <v>NA</v>
      </c>
      <c r="R355" t="e">
        <f>IF(OR(B355="boot", B355="independent", B355="parametric", B355="cart"), Table2131[[#This Row],[WIDTH_OVERLAP]]/Table2131[[#This Row],[WIDTH_NEW]], "NA")</f>
        <v>#VALUE!</v>
      </c>
      <c r="S355" t="e">
        <f>IF(OR(B355="boot", B355="independent", B355="parametric", B355="cart"), Table2131[[#This Row],[WIDTH_OVERLAP]]/Table2131[[#This Row],[WIDTH_ORIG]], "")</f>
        <v>#VALUE!</v>
      </c>
      <c r="T355" t="e">
        <f>IF(OR(B355="boot", B355="independent", B355="parametric", B355="cart"), (Table2131[[#This Row],[PERS_NEW]]+Table2131[[#This Row],[PERS_ORIG]]) / 2, "")</f>
        <v>#VALUE!</v>
      </c>
      <c r="U355" t="e">
        <f>0.5*(Table2131[[#This Row],[WIDTH_OVERLAP]]/Table2131[[#This Row],[WIDTH_ORIG]] +Table2131[[#This Row],[WIDTH_OVERLAP]]/Table2131[[#This Row],[WIDTH_NEW]])</f>
        <v>#VALUE!</v>
      </c>
      <c r="V355" t="e">
        <f>0.5*(Table2131[[#This Row],[WIDTH_OVERLAP]]/Table2131[[#This Row],[WIDTH_ORIG]] +Table2131[[#This Row],[WIDTH_OVERLAP]]/Table2131[[#This Row],[WIDTH_NEW]])</f>
        <v>#VALUE!</v>
      </c>
    </row>
    <row r="356" spans="1:22" x14ac:dyDescent="0.2">
      <c r="A356" s="5" t="s">
        <v>156</v>
      </c>
      <c r="B356" t="s">
        <v>71</v>
      </c>
      <c r="C356" t="s">
        <v>146</v>
      </c>
      <c r="D356" t="s">
        <v>152</v>
      </c>
      <c r="E356">
        <v>0.98447375831161321</v>
      </c>
      <c r="F356" t="s">
        <v>47</v>
      </c>
      <c r="G356" t="s">
        <v>47</v>
      </c>
      <c r="H356" t="s">
        <v>47</v>
      </c>
      <c r="I356" t="s">
        <v>47</v>
      </c>
      <c r="J356">
        <v>0.41677427140252588</v>
      </c>
      <c r="K356">
        <f>Table2131[[#This Row],[VALUE_ORIGINAL]]-Table2131[[#This Row],[ESTIMATE_VALUE]]</f>
        <v>-0.56769948690908734</v>
      </c>
      <c r="L356" t="s">
        <v>47</v>
      </c>
      <c r="M356" t="s">
        <v>47</v>
      </c>
      <c r="N356">
        <f>Table2131[[#This Row],[DIFFENCE_ORIGINAL]]^2</f>
        <v>0.32228270743684101</v>
      </c>
      <c r="O35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56" t="str">
        <f>IF(OR(G356="NA", H356="NA"), "NA", IF(OR(B356="boot", B356="parametric", B356="independent", B356="cart"), Table2131[[#This Row],[conf.high]]-Table2131[[#This Row],[conf.low]], ""))</f>
        <v>NA</v>
      </c>
      <c r="Q356" t="str">
        <f>IF(OR(G356="NA", H356="NA"), "NA", IF(OR(B356="boot", B356="parametric", B356="independent", B356="cart"), Table2131[[#This Row],[conf.high.orig]]-Table2131[[#This Row],[conf.low.orig]], ""))</f>
        <v>NA</v>
      </c>
      <c r="R356" t="e">
        <f>IF(OR(B356="boot", B356="independent", B356="parametric", B356="cart"), Table2131[[#This Row],[WIDTH_OVERLAP]]/Table2131[[#This Row],[WIDTH_NEW]], "NA")</f>
        <v>#VALUE!</v>
      </c>
      <c r="S356" t="e">
        <f>IF(OR(B356="boot", B356="independent", B356="parametric", B356="cart"), Table2131[[#This Row],[WIDTH_OVERLAP]]/Table2131[[#This Row],[WIDTH_ORIG]], "")</f>
        <v>#VALUE!</v>
      </c>
      <c r="T356" t="e">
        <f>IF(OR(B356="boot", B356="independent", B356="parametric", B356="cart"), (Table2131[[#This Row],[PERS_NEW]]+Table2131[[#This Row],[PERS_ORIG]]) / 2, "")</f>
        <v>#VALUE!</v>
      </c>
      <c r="U356" t="e">
        <f>0.5*(Table2131[[#This Row],[WIDTH_OVERLAP]]/Table2131[[#This Row],[WIDTH_ORIG]] +Table2131[[#This Row],[WIDTH_OVERLAP]]/Table2131[[#This Row],[WIDTH_NEW]])</f>
        <v>#VALUE!</v>
      </c>
      <c r="V356" t="e">
        <f>0.5*(Table2131[[#This Row],[WIDTH_OVERLAP]]/Table2131[[#This Row],[WIDTH_ORIG]] +Table2131[[#This Row],[WIDTH_OVERLAP]]/Table2131[[#This Row],[WIDTH_NEW]])</f>
        <v>#VALUE!</v>
      </c>
    </row>
    <row r="357" spans="1:22" x14ac:dyDescent="0.2">
      <c r="A357" s="5" t="s">
        <v>156</v>
      </c>
      <c r="B357" t="s">
        <v>71</v>
      </c>
      <c r="C357" t="s">
        <v>146</v>
      </c>
      <c r="D357" t="s">
        <v>153</v>
      </c>
      <c r="E357">
        <v>0.94884629243667817</v>
      </c>
      <c r="F357" t="s">
        <v>47</v>
      </c>
      <c r="G357" t="s">
        <v>47</v>
      </c>
      <c r="H357" t="s">
        <v>47</v>
      </c>
      <c r="I357" t="s">
        <v>47</v>
      </c>
      <c r="J357">
        <v>1.9043652145729404</v>
      </c>
      <c r="K357">
        <f>Table2131[[#This Row],[VALUE_ORIGINAL]]-Table2131[[#This Row],[ESTIMATE_VALUE]]</f>
        <v>0.95551892213626222</v>
      </c>
      <c r="L357" t="s">
        <v>47</v>
      </c>
      <c r="M357" t="s">
        <v>47</v>
      </c>
      <c r="N357">
        <f>Table2131[[#This Row],[DIFFENCE_ORIGINAL]]^2</f>
        <v>0.91301641056044436</v>
      </c>
      <c r="O35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57" t="str">
        <f>IF(OR(G357="NA", H357="NA"), "NA", IF(OR(B357="boot", B357="parametric", B357="independent", B357="cart"), Table2131[[#This Row],[conf.high]]-Table2131[[#This Row],[conf.low]], ""))</f>
        <v>NA</v>
      </c>
      <c r="Q357" t="str">
        <f>IF(OR(G357="NA", H357="NA"), "NA", IF(OR(B357="boot", B357="parametric", B357="independent", B357="cart"), Table2131[[#This Row],[conf.high.orig]]-Table2131[[#This Row],[conf.low.orig]], ""))</f>
        <v>NA</v>
      </c>
      <c r="R357" t="e">
        <f>IF(OR(B357="boot", B357="independent", B357="parametric", B357="cart"), Table2131[[#This Row],[WIDTH_OVERLAP]]/Table2131[[#This Row],[WIDTH_NEW]], "NA")</f>
        <v>#VALUE!</v>
      </c>
      <c r="S357" t="e">
        <f>IF(OR(B357="boot", B357="independent", B357="parametric", B357="cart"), Table2131[[#This Row],[WIDTH_OVERLAP]]/Table2131[[#This Row],[WIDTH_ORIG]], "")</f>
        <v>#VALUE!</v>
      </c>
      <c r="T357" t="e">
        <f>IF(OR(B357="boot", B357="independent", B357="parametric", B357="cart"), (Table2131[[#This Row],[PERS_NEW]]+Table2131[[#This Row],[PERS_ORIG]]) / 2, "")</f>
        <v>#VALUE!</v>
      </c>
      <c r="U357" t="e">
        <f>0.5*(Table2131[[#This Row],[WIDTH_OVERLAP]]/Table2131[[#This Row],[WIDTH_ORIG]] +Table2131[[#This Row],[WIDTH_OVERLAP]]/Table2131[[#This Row],[WIDTH_NEW]])</f>
        <v>#VALUE!</v>
      </c>
      <c r="V357" t="e">
        <f>0.5*(Table2131[[#This Row],[WIDTH_OVERLAP]]/Table2131[[#This Row],[WIDTH_ORIG]] +Table2131[[#This Row],[WIDTH_OVERLAP]]/Table2131[[#This Row],[WIDTH_NEW]])</f>
        <v>#VALUE!</v>
      </c>
    </row>
    <row r="358" spans="1:22" x14ac:dyDescent="0.2">
      <c r="A358" s="5" t="s">
        <v>156</v>
      </c>
      <c r="B358" t="s">
        <v>71</v>
      </c>
      <c r="C358" t="s">
        <v>146</v>
      </c>
      <c r="D358" t="s">
        <v>154</v>
      </c>
      <c r="E358">
        <v>0.95605310909317875</v>
      </c>
      <c r="F358" t="s">
        <v>47</v>
      </c>
      <c r="G358" t="s">
        <v>47</v>
      </c>
      <c r="H358" t="s">
        <v>47</v>
      </c>
      <c r="I358" t="s">
        <v>47</v>
      </c>
      <c r="J358">
        <v>-0.17191504929091947</v>
      </c>
      <c r="K358">
        <f>Table2131[[#This Row],[VALUE_ORIGINAL]]-Table2131[[#This Row],[ESTIMATE_VALUE]]</f>
        <v>-1.1279681583840981</v>
      </c>
      <c r="L358" t="s">
        <v>47</v>
      </c>
      <c r="M358" t="s">
        <v>47</v>
      </c>
      <c r="N358">
        <f>Table2131[[#This Row],[DIFFENCE_ORIGINAL]]^2</f>
        <v>1.2723121663284138</v>
      </c>
      <c r="O35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58" t="str">
        <f>IF(OR(G358="NA", H358="NA"), "NA", IF(OR(B358="boot", B358="parametric", B358="independent", B358="cart"), Table2131[[#This Row],[conf.high]]-Table2131[[#This Row],[conf.low]], ""))</f>
        <v>NA</v>
      </c>
      <c r="Q358" t="str">
        <f>IF(OR(G358="NA", H358="NA"), "NA", IF(OR(B358="boot", B358="parametric", B358="independent", B358="cart"), Table2131[[#This Row],[conf.high.orig]]-Table2131[[#This Row],[conf.low.orig]], ""))</f>
        <v>NA</v>
      </c>
      <c r="R358" t="e">
        <f>IF(OR(B358="boot", B358="independent", B358="parametric", B358="cart"), Table2131[[#This Row],[WIDTH_OVERLAP]]/Table2131[[#This Row],[WIDTH_NEW]], "NA")</f>
        <v>#VALUE!</v>
      </c>
      <c r="S358" t="e">
        <f>IF(OR(B358="boot", B358="independent", B358="parametric", B358="cart"), Table2131[[#This Row],[WIDTH_OVERLAP]]/Table2131[[#This Row],[WIDTH_ORIG]], "")</f>
        <v>#VALUE!</v>
      </c>
      <c r="T358" t="e">
        <f>IF(OR(B358="boot", B358="independent", B358="parametric", B358="cart"), (Table2131[[#This Row],[PERS_NEW]]+Table2131[[#This Row],[PERS_ORIG]]) / 2, "")</f>
        <v>#VALUE!</v>
      </c>
      <c r="U358" t="e">
        <f>0.5*(Table2131[[#This Row],[WIDTH_OVERLAP]]/Table2131[[#This Row],[WIDTH_ORIG]] +Table2131[[#This Row],[WIDTH_OVERLAP]]/Table2131[[#This Row],[WIDTH_NEW]])</f>
        <v>#VALUE!</v>
      </c>
      <c r="V358" t="e">
        <f>0.5*(Table2131[[#This Row],[WIDTH_OVERLAP]]/Table2131[[#This Row],[WIDTH_ORIG]] +Table2131[[#This Row],[WIDTH_OVERLAP]]/Table2131[[#This Row],[WIDTH_NEW]])</f>
        <v>#VALUE!</v>
      </c>
    </row>
    <row r="359" spans="1:22" x14ac:dyDescent="0.2">
      <c r="A359" s="5" t="s">
        <v>156</v>
      </c>
      <c r="B359" t="s">
        <v>71</v>
      </c>
      <c r="C359" t="s">
        <v>146</v>
      </c>
      <c r="D359" t="s">
        <v>155</v>
      </c>
      <c r="E359">
        <v>0.15087384957036379</v>
      </c>
      <c r="F359" t="s">
        <v>47</v>
      </c>
      <c r="G359" t="s">
        <v>47</v>
      </c>
      <c r="H359" t="s">
        <v>47</v>
      </c>
      <c r="I359" t="s">
        <v>47</v>
      </c>
      <c r="J359">
        <v>1.3401876058376296</v>
      </c>
      <c r="K359">
        <f>Table2131[[#This Row],[VALUE_ORIGINAL]]-Table2131[[#This Row],[ESTIMATE_VALUE]]</f>
        <v>1.1893137562672658</v>
      </c>
      <c r="L359" t="s">
        <v>47</v>
      </c>
      <c r="M359" t="s">
        <v>47</v>
      </c>
      <c r="N359">
        <f>Table2131[[#This Row],[DIFFENCE_ORIGINAL]]^2</f>
        <v>1.4144672108465532</v>
      </c>
      <c r="O35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59" t="str">
        <f>IF(OR(G359="NA", H359="NA"), "NA", IF(OR(B359="boot", B359="parametric", B359="independent", B359="cart"), Table2131[[#This Row],[conf.high]]-Table2131[[#This Row],[conf.low]], ""))</f>
        <v>NA</v>
      </c>
      <c r="Q359" t="str">
        <f>IF(OR(G359="NA", H359="NA"), "NA", IF(OR(B359="boot", B359="parametric", B359="independent", B359="cart"), Table2131[[#This Row],[conf.high.orig]]-Table2131[[#This Row],[conf.low.orig]], ""))</f>
        <v>NA</v>
      </c>
      <c r="R359" t="e">
        <f>IF(OR(B359="boot", B359="independent", B359="parametric", B359="cart"), Table2131[[#This Row],[WIDTH_OVERLAP]]/Table2131[[#This Row],[WIDTH_NEW]], "NA")</f>
        <v>#VALUE!</v>
      </c>
      <c r="S359" t="e">
        <f>IF(OR(B359="boot", B359="independent", B359="parametric", B359="cart"), Table2131[[#This Row],[WIDTH_OVERLAP]]/Table2131[[#This Row],[WIDTH_ORIG]], "")</f>
        <v>#VALUE!</v>
      </c>
      <c r="T359" t="e">
        <f>IF(OR(B359="boot", B359="independent", B359="parametric", B359="cart"), (Table2131[[#This Row],[PERS_NEW]]+Table2131[[#This Row],[PERS_ORIG]]) / 2, "")</f>
        <v>#VALUE!</v>
      </c>
      <c r="U359" t="e">
        <f>0.5*(Table2131[[#This Row],[WIDTH_OVERLAP]]/Table2131[[#This Row],[WIDTH_ORIG]] +Table2131[[#This Row],[WIDTH_OVERLAP]]/Table2131[[#This Row],[WIDTH_NEW]])</f>
        <v>#VALUE!</v>
      </c>
      <c r="V359" t="e">
        <f>0.5*(Table2131[[#This Row],[WIDTH_OVERLAP]]/Table2131[[#This Row],[WIDTH_ORIG]] +Table2131[[#This Row],[WIDTH_OVERLAP]]/Table2131[[#This Row],[WIDTH_NEW]])</f>
        <v>#VALUE!</v>
      </c>
    </row>
    <row r="360" spans="1:22" x14ac:dyDescent="0.2">
      <c r="A360" s="5" t="s">
        <v>156</v>
      </c>
      <c r="B360" t="s">
        <v>71</v>
      </c>
      <c r="C360" t="s">
        <v>146</v>
      </c>
      <c r="D360" t="s">
        <v>145</v>
      </c>
      <c r="E360">
        <v>15.401425716253081</v>
      </c>
      <c r="F360" t="s">
        <v>47</v>
      </c>
      <c r="G360" t="s">
        <v>47</v>
      </c>
      <c r="H360" t="s">
        <v>47</v>
      </c>
      <c r="I360" t="s">
        <v>47</v>
      </c>
      <c r="J360">
        <v>7.0036456893120773</v>
      </c>
      <c r="K360">
        <f>Table2131[[#This Row],[VALUE_ORIGINAL]]-Table2131[[#This Row],[ESTIMATE_VALUE]]</f>
        <v>-8.3977800269410032</v>
      </c>
      <c r="L360" t="s">
        <v>47</v>
      </c>
      <c r="M360" t="s">
        <v>47</v>
      </c>
      <c r="N360">
        <f>Table2131[[#This Row],[DIFFENCE_ORIGINAL]]^2</f>
        <v>70.522709380889239</v>
      </c>
      <c r="O36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0" t="str">
        <f>IF(OR(G360="NA", H360="NA"), "NA", IF(OR(B360="boot", B360="parametric", B360="independent", B360="cart"), Table2131[[#This Row],[conf.high]]-Table2131[[#This Row],[conf.low]], ""))</f>
        <v>NA</v>
      </c>
      <c r="Q360" t="str">
        <f>IF(OR(G360="NA", H360="NA"), "NA", IF(OR(B360="boot", B360="parametric", B360="independent", B360="cart"), Table2131[[#This Row],[conf.high.orig]]-Table2131[[#This Row],[conf.low.orig]], ""))</f>
        <v>NA</v>
      </c>
      <c r="R360" t="e">
        <f>IF(OR(B360="boot", B360="independent", B360="parametric", B360="cart"), Table2131[[#This Row],[WIDTH_OVERLAP]]/Table2131[[#This Row],[WIDTH_NEW]], "NA")</f>
        <v>#VALUE!</v>
      </c>
      <c r="S360" t="e">
        <f>IF(OR(B360="boot", B360="independent", B360="parametric", B360="cart"), Table2131[[#This Row],[WIDTH_OVERLAP]]/Table2131[[#This Row],[WIDTH_ORIG]], "")</f>
        <v>#VALUE!</v>
      </c>
      <c r="T360" t="e">
        <f>IF(OR(B360="boot", B360="independent", B360="parametric", B360="cart"), (Table2131[[#This Row],[PERS_NEW]]+Table2131[[#This Row],[PERS_ORIG]]) / 2, "")</f>
        <v>#VALUE!</v>
      </c>
      <c r="U360" t="e">
        <f>0.5*(Table2131[[#This Row],[WIDTH_OVERLAP]]/Table2131[[#This Row],[WIDTH_ORIG]] +Table2131[[#This Row],[WIDTH_OVERLAP]]/Table2131[[#This Row],[WIDTH_NEW]])</f>
        <v>#VALUE!</v>
      </c>
      <c r="V360" t="e">
        <f>0.5*(Table2131[[#This Row],[WIDTH_OVERLAP]]/Table2131[[#This Row],[WIDTH_ORIG]] +Table2131[[#This Row],[WIDTH_OVERLAP]]/Table2131[[#This Row],[WIDTH_NEW]])</f>
        <v>#VALUE!</v>
      </c>
    </row>
    <row r="361" spans="1:22" x14ac:dyDescent="0.2">
      <c r="A361" s="5" t="s">
        <v>156</v>
      </c>
      <c r="B361" t="s">
        <v>92</v>
      </c>
      <c r="C361" t="s">
        <v>135</v>
      </c>
      <c r="D361" t="s">
        <v>139</v>
      </c>
      <c r="E361">
        <v>4.3879175521145815</v>
      </c>
      <c r="F361" t="s">
        <v>47</v>
      </c>
      <c r="G361" t="s">
        <v>47</v>
      </c>
      <c r="H361" t="s">
        <v>47</v>
      </c>
      <c r="I361" t="s">
        <v>47</v>
      </c>
      <c r="J361">
        <v>12.358948652708451</v>
      </c>
      <c r="K361">
        <f>Table2131[[#This Row],[VALUE_ORIGINAL]]-Table2131[[#This Row],[ESTIMATE_VALUE]]</f>
        <v>7.9710311005938692</v>
      </c>
      <c r="L361" t="s">
        <v>47</v>
      </c>
      <c r="M361" t="s">
        <v>47</v>
      </c>
      <c r="N361">
        <f>Table2131[[#This Row],[DIFFENCE_ORIGINAL]]^2</f>
        <v>63.537336806634713</v>
      </c>
      <c r="O36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1" t="str">
        <f>IF(OR(G361="NA", H361="NA"), "NA", IF(OR(B361="boot", B361="parametric", B361="independent", B361="cart"), Table2131[[#This Row],[conf.high]]-Table2131[[#This Row],[conf.low]], ""))</f>
        <v>NA</v>
      </c>
      <c r="Q361" t="str">
        <f>IF(OR(G361="NA", H361="NA"), "NA", IF(OR(B361="boot", B361="parametric", B361="independent", B361="cart"), Table2131[[#This Row],[conf.high.orig]]-Table2131[[#This Row],[conf.low.orig]], ""))</f>
        <v>NA</v>
      </c>
      <c r="R361" t="e">
        <f>IF(OR(B361="boot", B361="independent", B361="parametric", B361="cart"), Table2131[[#This Row],[WIDTH_OVERLAP]]/Table2131[[#This Row],[WIDTH_NEW]], "NA")</f>
        <v>#VALUE!</v>
      </c>
      <c r="S361" t="e">
        <f>IF(OR(B361="boot", B361="independent", B361="parametric", B361="cart"), Table2131[[#This Row],[WIDTH_OVERLAP]]/Table2131[[#This Row],[WIDTH_ORIG]], "")</f>
        <v>#VALUE!</v>
      </c>
      <c r="T361" t="e">
        <f>IF(OR(B361="boot", B361="independent", B361="parametric", B361="cart"), (Table2131[[#This Row],[PERS_NEW]]+Table2131[[#This Row],[PERS_ORIG]]) / 2, "")</f>
        <v>#VALUE!</v>
      </c>
      <c r="U361" t="e">
        <f>0.5*(Table2131[[#This Row],[WIDTH_OVERLAP]]/Table2131[[#This Row],[WIDTH_ORIG]] +Table2131[[#This Row],[WIDTH_OVERLAP]]/Table2131[[#This Row],[WIDTH_NEW]])</f>
        <v>#VALUE!</v>
      </c>
      <c r="V361" t="e">
        <f>0.5*(Table2131[[#This Row],[WIDTH_OVERLAP]]/Table2131[[#This Row],[WIDTH_ORIG]] +Table2131[[#This Row],[WIDTH_OVERLAP]]/Table2131[[#This Row],[WIDTH_NEW]])</f>
        <v>#VALUE!</v>
      </c>
    </row>
    <row r="362" spans="1:22" x14ac:dyDescent="0.2">
      <c r="A362" s="5" t="s">
        <v>156</v>
      </c>
      <c r="B362" t="s">
        <v>92</v>
      </c>
      <c r="C362" t="s">
        <v>135</v>
      </c>
      <c r="D362" t="s">
        <v>140</v>
      </c>
      <c r="E362">
        <v>-0.9998258642226604</v>
      </c>
      <c r="F362" t="s">
        <v>47</v>
      </c>
      <c r="G362" t="s">
        <v>47</v>
      </c>
      <c r="H362" t="s">
        <v>47</v>
      </c>
      <c r="I362" t="s">
        <v>47</v>
      </c>
      <c r="J362">
        <v>0.21466372047150253</v>
      </c>
      <c r="K362">
        <f>Table2131[[#This Row],[VALUE_ORIGINAL]]-Table2131[[#This Row],[ESTIMATE_VALUE]]</f>
        <v>1.214489584694163</v>
      </c>
      <c r="L362" t="s">
        <v>47</v>
      </c>
      <c r="M362" t="s">
        <v>47</v>
      </c>
      <c r="N362">
        <f>Table2131[[#This Row],[DIFFENCE_ORIGINAL]]^2</f>
        <v>1.4749849513306006</v>
      </c>
      <c r="O36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2" t="str">
        <f>IF(OR(G362="NA", H362="NA"), "NA", IF(OR(B362="boot", B362="parametric", B362="independent", B362="cart"), Table2131[[#This Row],[conf.high]]-Table2131[[#This Row],[conf.low]], ""))</f>
        <v>NA</v>
      </c>
      <c r="Q362" t="str">
        <f>IF(OR(G362="NA", H362="NA"), "NA", IF(OR(B362="boot", B362="parametric", B362="independent", B362="cart"), Table2131[[#This Row],[conf.high.orig]]-Table2131[[#This Row],[conf.low.orig]], ""))</f>
        <v>NA</v>
      </c>
      <c r="R362" t="e">
        <f>IF(OR(B362="boot", B362="independent", B362="parametric", B362="cart"), Table2131[[#This Row],[WIDTH_OVERLAP]]/Table2131[[#This Row],[WIDTH_NEW]], "NA")</f>
        <v>#VALUE!</v>
      </c>
      <c r="S362" t="e">
        <f>IF(OR(B362="boot", B362="independent", B362="parametric", B362="cart"), Table2131[[#This Row],[WIDTH_OVERLAP]]/Table2131[[#This Row],[WIDTH_ORIG]], "")</f>
        <v>#VALUE!</v>
      </c>
      <c r="T362" t="e">
        <f>IF(OR(B362="boot", B362="independent", B362="parametric", B362="cart"), (Table2131[[#This Row],[PERS_NEW]]+Table2131[[#This Row],[PERS_ORIG]]) / 2, "")</f>
        <v>#VALUE!</v>
      </c>
      <c r="U362" t="e">
        <f>0.5*(Table2131[[#This Row],[WIDTH_OVERLAP]]/Table2131[[#This Row],[WIDTH_ORIG]] +Table2131[[#This Row],[WIDTH_OVERLAP]]/Table2131[[#This Row],[WIDTH_NEW]])</f>
        <v>#VALUE!</v>
      </c>
      <c r="V362" t="e">
        <f>0.5*(Table2131[[#This Row],[WIDTH_OVERLAP]]/Table2131[[#This Row],[WIDTH_ORIG]] +Table2131[[#This Row],[WIDTH_OVERLAP]]/Table2131[[#This Row],[WIDTH_NEW]])</f>
        <v>#VALUE!</v>
      </c>
    </row>
    <row r="363" spans="1:22" x14ac:dyDescent="0.2">
      <c r="A363" s="5" t="s">
        <v>156</v>
      </c>
      <c r="B363" t="s">
        <v>92</v>
      </c>
      <c r="C363" t="s">
        <v>135</v>
      </c>
      <c r="D363" t="s">
        <v>141</v>
      </c>
      <c r="E363">
        <v>-0.8071389294271728</v>
      </c>
      <c r="F363" t="s">
        <v>47</v>
      </c>
      <c r="G363" t="s">
        <v>47</v>
      </c>
      <c r="H363" t="s">
        <v>47</v>
      </c>
      <c r="I363" t="s">
        <v>47</v>
      </c>
      <c r="J363">
        <v>-0.46978036802121387</v>
      </c>
      <c r="K363">
        <f>Table2131[[#This Row],[VALUE_ORIGINAL]]-Table2131[[#This Row],[ESTIMATE_VALUE]]</f>
        <v>0.33735856140595893</v>
      </c>
      <c r="L363" t="s">
        <v>47</v>
      </c>
      <c r="M363" t="s">
        <v>47</v>
      </c>
      <c r="N363">
        <f>Table2131[[#This Row],[DIFFENCE_ORIGINAL]]^2</f>
        <v>0.11381079895389816</v>
      </c>
      <c r="O36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3" t="str">
        <f>IF(OR(G363="NA", H363="NA"), "NA", IF(OR(B363="boot", B363="parametric", B363="independent", B363="cart"), Table2131[[#This Row],[conf.high]]-Table2131[[#This Row],[conf.low]], ""))</f>
        <v>NA</v>
      </c>
      <c r="Q363" t="str">
        <f>IF(OR(G363="NA", H363="NA"), "NA", IF(OR(B363="boot", B363="parametric", B363="independent", B363="cart"), Table2131[[#This Row],[conf.high.orig]]-Table2131[[#This Row],[conf.low.orig]], ""))</f>
        <v>NA</v>
      </c>
      <c r="R363" t="e">
        <f>IF(OR(B363="boot", B363="independent", B363="parametric", B363="cart"), Table2131[[#This Row],[WIDTH_OVERLAP]]/Table2131[[#This Row],[WIDTH_NEW]], "NA")</f>
        <v>#VALUE!</v>
      </c>
      <c r="S363" t="e">
        <f>IF(OR(B363="boot", B363="independent", B363="parametric", B363="cart"), Table2131[[#This Row],[WIDTH_OVERLAP]]/Table2131[[#This Row],[WIDTH_ORIG]], "")</f>
        <v>#VALUE!</v>
      </c>
      <c r="T363" t="e">
        <f>IF(OR(B363="boot", B363="independent", B363="parametric", B363="cart"), (Table2131[[#This Row],[PERS_NEW]]+Table2131[[#This Row],[PERS_ORIG]]) / 2, "")</f>
        <v>#VALUE!</v>
      </c>
      <c r="U363" t="e">
        <f>0.5*(Table2131[[#This Row],[WIDTH_OVERLAP]]/Table2131[[#This Row],[WIDTH_ORIG]] +Table2131[[#This Row],[WIDTH_OVERLAP]]/Table2131[[#This Row],[WIDTH_NEW]])</f>
        <v>#VALUE!</v>
      </c>
      <c r="V363" t="e">
        <f>0.5*(Table2131[[#This Row],[WIDTH_OVERLAP]]/Table2131[[#This Row],[WIDTH_ORIG]] +Table2131[[#This Row],[WIDTH_OVERLAP]]/Table2131[[#This Row],[WIDTH_NEW]])</f>
        <v>#VALUE!</v>
      </c>
    </row>
    <row r="364" spans="1:22" x14ac:dyDescent="0.2">
      <c r="A364" s="5" t="s">
        <v>156</v>
      </c>
      <c r="B364" t="s">
        <v>92</v>
      </c>
      <c r="C364" t="s">
        <v>135</v>
      </c>
      <c r="D364" t="s">
        <v>142</v>
      </c>
      <c r="E364">
        <v>0.14081572698668313</v>
      </c>
      <c r="F364" t="s">
        <v>47</v>
      </c>
      <c r="G364" t="s">
        <v>47</v>
      </c>
      <c r="H364" t="s">
        <v>47</v>
      </c>
      <c r="I364" t="s">
        <v>47</v>
      </c>
      <c r="J364">
        <v>0.16351558473244157</v>
      </c>
      <c r="K364">
        <f>Table2131[[#This Row],[VALUE_ORIGINAL]]-Table2131[[#This Row],[ESTIMATE_VALUE]]</f>
        <v>2.2699857745758445E-2</v>
      </c>
      <c r="L364" t="s">
        <v>47</v>
      </c>
      <c r="M364" t="s">
        <v>47</v>
      </c>
      <c r="N364">
        <f>Table2131[[#This Row],[DIFFENCE_ORIGINAL]]^2</f>
        <v>5.1528354167766968E-4</v>
      </c>
      <c r="O36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4" t="str">
        <f>IF(OR(G364="NA", H364="NA"), "NA", IF(OR(B364="boot", B364="parametric", B364="independent", B364="cart"), Table2131[[#This Row],[conf.high]]-Table2131[[#This Row],[conf.low]], ""))</f>
        <v>NA</v>
      </c>
      <c r="Q364" t="str">
        <f>IF(OR(G364="NA", H364="NA"), "NA", IF(OR(B364="boot", B364="parametric", B364="independent", B364="cart"), Table2131[[#This Row],[conf.high.orig]]-Table2131[[#This Row],[conf.low.orig]], ""))</f>
        <v>NA</v>
      </c>
      <c r="R364" t="e">
        <f>IF(OR(B364="boot", B364="independent", B364="parametric", B364="cart"), Table2131[[#This Row],[WIDTH_OVERLAP]]/Table2131[[#This Row],[WIDTH_NEW]], "NA")</f>
        <v>#VALUE!</v>
      </c>
      <c r="S364" t="e">
        <f>IF(OR(B364="boot", B364="independent", B364="parametric", B364="cart"), Table2131[[#This Row],[WIDTH_OVERLAP]]/Table2131[[#This Row],[WIDTH_ORIG]], "")</f>
        <v>#VALUE!</v>
      </c>
      <c r="T364" t="e">
        <f>IF(OR(B364="boot", B364="independent", B364="parametric", B364="cart"), (Table2131[[#This Row],[PERS_NEW]]+Table2131[[#This Row],[PERS_ORIG]]) / 2, "")</f>
        <v>#VALUE!</v>
      </c>
      <c r="U364" t="e">
        <f>0.5*(Table2131[[#This Row],[WIDTH_OVERLAP]]/Table2131[[#This Row],[WIDTH_ORIG]] +Table2131[[#This Row],[WIDTH_OVERLAP]]/Table2131[[#This Row],[WIDTH_NEW]])</f>
        <v>#VALUE!</v>
      </c>
      <c r="V364" t="e">
        <f>0.5*(Table2131[[#This Row],[WIDTH_OVERLAP]]/Table2131[[#This Row],[WIDTH_ORIG]] +Table2131[[#This Row],[WIDTH_OVERLAP]]/Table2131[[#This Row],[WIDTH_NEW]])</f>
        <v>#VALUE!</v>
      </c>
    </row>
    <row r="365" spans="1:22" x14ac:dyDescent="0.2">
      <c r="A365" s="5" t="s">
        <v>156</v>
      </c>
      <c r="B365" t="s">
        <v>92</v>
      </c>
      <c r="C365" t="s">
        <v>135</v>
      </c>
      <c r="D365" t="s">
        <v>143</v>
      </c>
      <c r="E365">
        <v>0.79614099553380957</v>
      </c>
      <c r="F365" t="s">
        <v>47</v>
      </c>
      <c r="G365" t="s">
        <v>47</v>
      </c>
      <c r="H365" t="s">
        <v>47</v>
      </c>
      <c r="I365" t="s">
        <v>47</v>
      </c>
      <c r="J365">
        <v>1.9498405825467469E-2</v>
      </c>
      <c r="K365">
        <f>Table2131[[#This Row],[VALUE_ORIGINAL]]-Table2131[[#This Row],[ESTIMATE_VALUE]]</f>
        <v>-0.7766425897083421</v>
      </c>
      <c r="L365" t="s">
        <v>47</v>
      </c>
      <c r="M365" t="s">
        <v>47</v>
      </c>
      <c r="N365">
        <f>Table2131[[#This Row],[DIFFENCE_ORIGINAL]]^2</f>
        <v>0.60317371214888016</v>
      </c>
      <c r="O36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5" t="str">
        <f>IF(OR(G365="NA", H365="NA"), "NA", IF(OR(B365="boot", B365="parametric", B365="independent", B365="cart"), Table2131[[#This Row],[conf.high]]-Table2131[[#This Row],[conf.low]], ""))</f>
        <v>NA</v>
      </c>
      <c r="Q365" t="str">
        <f>IF(OR(G365="NA", H365="NA"), "NA", IF(OR(B365="boot", B365="parametric", B365="independent", B365="cart"), Table2131[[#This Row],[conf.high.orig]]-Table2131[[#This Row],[conf.low.orig]], ""))</f>
        <v>NA</v>
      </c>
      <c r="R365" t="e">
        <f>IF(OR(B365="boot", B365="independent", B365="parametric", B365="cart"), Table2131[[#This Row],[WIDTH_OVERLAP]]/Table2131[[#This Row],[WIDTH_NEW]], "NA")</f>
        <v>#VALUE!</v>
      </c>
      <c r="S365" t="e">
        <f>IF(OR(B365="boot", B365="independent", B365="parametric", B365="cart"), Table2131[[#This Row],[WIDTH_OVERLAP]]/Table2131[[#This Row],[WIDTH_ORIG]], "")</f>
        <v>#VALUE!</v>
      </c>
      <c r="T365" t="e">
        <f>IF(OR(B365="boot", B365="independent", B365="parametric", B365="cart"), (Table2131[[#This Row],[PERS_NEW]]+Table2131[[#This Row],[PERS_ORIG]]) / 2, "")</f>
        <v>#VALUE!</v>
      </c>
      <c r="U365" t="e">
        <f>0.5*(Table2131[[#This Row],[WIDTH_OVERLAP]]/Table2131[[#This Row],[WIDTH_ORIG]] +Table2131[[#This Row],[WIDTH_OVERLAP]]/Table2131[[#This Row],[WIDTH_NEW]])</f>
        <v>#VALUE!</v>
      </c>
      <c r="V365" t="e">
        <f>0.5*(Table2131[[#This Row],[WIDTH_OVERLAP]]/Table2131[[#This Row],[WIDTH_ORIG]] +Table2131[[#This Row],[WIDTH_OVERLAP]]/Table2131[[#This Row],[WIDTH_NEW]])</f>
        <v>#VALUE!</v>
      </c>
    </row>
    <row r="366" spans="1:22" x14ac:dyDescent="0.2">
      <c r="A366" s="5" t="s">
        <v>156</v>
      </c>
      <c r="B366" t="s">
        <v>92</v>
      </c>
      <c r="C366" t="s">
        <v>135</v>
      </c>
      <c r="D366" t="s">
        <v>144</v>
      </c>
      <c r="E366">
        <v>0.15346436976170116</v>
      </c>
      <c r="F366" t="s">
        <v>47</v>
      </c>
      <c r="G366" t="s">
        <v>47</v>
      </c>
      <c r="H366" t="s">
        <v>47</v>
      </c>
      <c r="I366" t="s">
        <v>47</v>
      </c>
      <c r="J366">
        <v>14.179468872893068</v>
      </c>
      <c r="K366">
        <f>Table2131[[#This Row],[VALUE_ORIGINAL]]-Table2131[[#This Row],[ESTIMATE_VALUE]]</f>
        <v>14.026004503131366</v>
      </c>
      <c r="L366" t="s">
        <v>47</v>
      </c>
      <c r="M366" t="s">
        <v>47</v>
      </c>
      <c r="N366">
        <f>Table2131[[#This Row],[DIFFENCE_ORIGINAL]]^2</f>
        <v>196.72880232186137</v>
      </c>
      <c r="O36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6" t="str">
        <f>IF(OR(G366="NA", H366="NA"), "NA", IF(OR(B366="boot", B366="parametric", B366="independent", B366="cart"), Table2131[[#This Row],[conf.high]]-Table2131[[#This Row],[conf.low]], ""))</f>
        <v>NA</v>
      </c>
      <c r="Q366" t="str">
        <f>IF(OR(G366="NA", H366="NA"), "NA", IF(OR(B366="boot", B366="parametric", B366="independent", B366="cart"), Table2131[[#This Row],[conf.high.orig]]-Table2131[[#This Row],[conf.low.orig]], ""))</f>
        <v>NA</v>
      </c>
      <c r="R366" t="e">
        <f>IF(OR(B366="boot", B366="independent", B366="parametric", B366="cart"), Table2131[[#This Row],[WIDTH_OVERLAP]]/Table2131[[#This Row],[WIDTH_NEW]], "NA")</f>
        <v>#VALUE!</v>
      </c>
      <c r="S366" t="e">
        <f>IF(OR(B366="boot", B366="independent", B366="parametric", B366="cart"), Table2131[[#This Row],[WIDTH_OVERLAP]]/Table2131[[#This Row],[WIDTH_ORIG]], "")</f>
        <v>#VALUE!</v>
      </c>
      <c r="T366" t="e">
        <f>IF(OR(B366="boot", B366="independent", B366="parametric", B366="cart"), (Table2131[[#This Row],[PERS_NEW]]+Table2131[[#This Row],[PERS_ORIG]]) / 2, "")</f>
        <v>#VALUE!</v>
      </c>
      <c r="U366" t="e">
        <f>0.5*(Table2131[[#This Row],[WIDTH_OVERLAP]]/Table2131[[#This Row],[WIDTH_ORIG]] +Table2131[[#This Row],[WIDTH_OVERLAP]]/Table2131[[#This Row],[WIDTH_NEW]])</f>
        <v>#VALUE!</v>
      </c>
      <c r="V366" t="e">
        <f>0.5*(Table2131[[#This Row],[WIDTH_OVERLAP]]/Table2131[[#This Row],[WIDTH_ORIG]] +Table2131[[#This Row],[WIDTH_OVERLAP]]/Table2131[[#This Row],[WIDTH_NEW]])</f>
        <v>#VALUE!</v>
      </c>
    </row>
    <row r="367" spans="1:22" x14ac:dyDescent="0.2">
      <c r="A367" s="5" t="s">
        <v>156</v>
      </c>
      <c r="B367" t="s">
        <v>92</v>
      </c>
      <c r="C367" t="s">
        <v>135</v>
      </c>
      <c r="D367" t="s">
        <v>145</v>
      </c>
      <c r="E367">
        <v>22.323785257053171</v>
      </c>
      <c r="F367" t="s">
        <v>47</v>
      </c>
      <c r="G367" t="s">
        <v>47</v>
      </c>
      <c r="H367" t="s">
        <v>47</v>
      </c>
      <c r="I367" t="s">
        <v>47</v>
      </c>
      <c r="J367">
        <v>7.2032862109157554</v>
      </c>
      <c r="K367">
        <f>Table2131[[#This Row],[VALUE_ORIGINAL]]-Table2131[[#This Row],[ESTIMATE_VALUE]]</f>
        <v>-15.120499046137414</v>
      </c>
      <c r="L367" t="s">
        <v>47</v>
      </c>
      <c r="M367" t="s">
        <v>47</v>
      </c>
      <c r="N367">
        <f>Table2131[[#This Row],[DIFFENCE_ORIGINAL]]^2</f>
        <v>228.62949140424246</v>
      </c>
      <c r="O36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7" t="str">
        <f>IF(OR(G367="NA", H367="NA"), "NA", IF(OR(B367="boot", B367="parametric", B367="independent", B367="cart"), Table2131[[#This Row],[conf.high]]-Table2131[[#This Row],[conf.low]], ""))</f>
        <v>NA</v>
      </c>
      <c r="Q367" t="str">
        <f>IF(OR(G367="NA", H367="NA"), "NA", IF(OR(B367="boot", B367="parametric", B367="independent", B367="cart"), Table2131[[#This Row],[conf.high.orig]]-Table2131[[#This Row],[conf.low.orig]], ""))</f>
        <v>NA</v>
      </c>
      <c r="R367" t="e">
        <f>IF(OR(B367="boot", B367="independent", B367="parametric", B367="cart"), Table2131[[#This Row],[WIDTH_OVERLAP]]/Table2131[[#This Row],[WIDTH_NEW]], "NA")</f>
        <v>#VALUE!</v>
      </c>
      <c r="S367" t="e">
        <f>IF(OR(B367="boot", B367="independent", B367="parametric", B367="cart"), Table2131[[#This Row],[WIDTH_OVERLAP]]/Table2131[[#This Row],[WIDTH_ORIG]], "")</f>
        <v>#VALUE!</v>
      </c>
      <c r="T367" t="e">
        <f>IF(OR(B367="boot", B367="independent", B367="parametric", B367="cart"), (Table2131[[#This Row],[PERS_NEW]]+Table2131[[#This Row],[PERS_ORIG]]) / 2, "")</f>
        <v>#VALUE!</v>
      </c>
      <c r="U367" t="e">
        <f>0.5*(Table2131[[#This Row],[WIDTH_OVERLAP]]/Table2131[[#This Row],[WIDTH_ORIG]] +Table2131[[#This Row],[WIDTH_OVERLAP]]/Table2131[[#This Row],[WIDTH_NEW]])</f>
        <v>#VALUE!</v>
      </c>
      <c r="V367" t="e">
        <f>0.5*(Table2131[[#This Row],[WIDTH_OVERLAP]]/Table2131[[#This Row],[WIDTH_ORIG]] +Table2131[[#This Row],[WIDTH_OVERLAP]]/Table2131[[#This Row],[WIDTH_NEW]])</f>
        <v>#VALUE!</v>
      </c>
    </row>
    <row r="368" spans="1:22" x14ac:dyDescent="0.2">
      <c r="A368" s="5" t="s">
        <v>156</v>
      </c>
      <c r="B368" t="s">
        <v>92</v>
      </c>
      <c r="C368" t="s">
        <v>146</v>
      </c>
      <c r="D368" t="s">
        <v>139</v>
      </c>
      <c r="E368">
        <v>2.457728199782744</v>
      </c>
      <c r="F368" t="s">
        <v>47</v>
      </c>
      <c r="G368" t="s">
        <v>47</v>
      </c>
      <c r="H368" t="s">
        <v>47</v>
      </c>
      <c r="I368" t="s">
        <v>47</v>
      </c>
      <c r="J368">
        <v>14.962152424460415</v>
      </c>
      <c r="K368">
        <f>Table2131[[#This Row],[VALUE_ORIGINAL]]-Table2131[[#This Row],[ESTIMATE_VALUE]]</f>
        <v>12.50442422467767</v>
      </c>
      <c r="L368" t="s">
        <v>47</v>
      </c>
      <c r="M368" t="s">
        <v>47</v>
      </c>
      <c r="N368">
        <f>Table2131[[#This Row],[DIFFENCE_ORIGINAL]]^2</f>
        <v>156.36062519070575</v>
      </c>
      <c r="O36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8" t="str">
        <f>IF(OR(G368="NA", H368="NA"), "NA", IF(OR(B368="boot", B368="parametric", B368="independent", B368="cart"), Table2131[[#This Row],[conf.high]]-Table2131[[#This Row],[conf.low]], ""))</f>
        <v>NA</v>
      </c>
      <c r="Q368" t="str">
        <f>IF(OR(G368="NA", H368="NA"), "NA", IF(OR(B368="boot", B368="parametric", B368="independent", B368="cart"), Table2131[[#This Row],[conf.high.orig]]-Table2131[[#This Row],[conf.low.orig]], ""))</f>
        <v>NA</v>
      </c>
      <c r="R368" t="e">
        <f>IF(OR(B368="boot", B368="independent", B368="parametric", B368="cart"), Table2131[[#This Row],[WIDTH_OVERLAP]]/Table2131[[#This Row],[WIDTH_NEW]], "NA")</f>
        <v>#VALUE!</v>
      </c>
      <c r="S368" t="e">
        <f>IF(OR(B368="boot", B368="independent", B368="parametric", B368="cart"), Table2131[[#This Row],[WIDTH_OVERLAP]]/Table2131[[#This Row],[WIDTH_ORIG]], "")</f>
        <v>#VALUE!</v>
      </c>
      <c r="T368" t="e">
        <f>IF(OR(B368="boot", B368="independent", B368="parametric", B368="cart"), (Table2131[[#This Row],[PERS_NEW]]+Table2131[[#This Row],[PERS_ORIG]]) / 2, "")</f>
        <v>#VALUE!</v>
      </c>
      <c r="U368" t="e">
        <f>0.5*(Table2131[[#This Row],[WIDTH_OVERLAP]]/Table2131[[#This Row],[WIDTH_ORIG]] +Table2131[[#This Row],[WIDTH_OVERLAP]]/Table2131[[#This Row],[WIDTH_NEW]])</f>
        <v>#VALUE!</v>
      </c>
      <c r="V368" t="e">
        <f>0.5*(Table2131[[#This Row],[WIDTH_OVERLAP]]/Table2131[[#This Row],[WIDTH_ORIG]] +Table2131[[#This Row],[WIDTH_OVERLAP]]/Table2131[[#This Row],[WIDTH_NEW]])</f>
        <v>#VALUE!</v>
      </c>
    </row>
    <row r="369" spans="1:22" x14ac:dyDescent="0.2">
      <c r="A369" s="5" t="s">
        <v>156</v>
      </c>
      <c r="B369" t="s">
        <v>92</v>
      </c>
      <c r="C369" t="s">
        <v>146</v>
      </c>
      <c r="D369" t="s">
        <v>141</v>
      </c>
      <c r="E369">
        <v>1</v>
      </c>
      <c r="F369" t="s">
        <v>47</v>
      </c>
      <c r="G369" t="s">
        <v>47</v>
      </c>
      <c r="H369" t="s">
        <v>47</v>
      </c>
      <c r="I369" t="s">
        <v>47</v>
      </c>
      <c r="J369">
        <v>-0.42732002728991048</v>
      </c>
      <c r="K369">
        <f>Table2131[[#This Row],[VALUE_ORIGINAL]]-Table2131[[#This Row],[ESTIMATE_VALUE]]</f>
        <v>-1.4273200272899105</v>
      </c>
      <c r="L369" t="s">
        <v>47</v>
      </c>
      <c r="M369" t="s">
        <v>47</v>
      </c>
      <c r="N369">
        <f>Table2131[[#This Row],[DIFFENCE_ORIGINAL]]^2</f>
        <v>2.0372424603028709</v>
      </c>
      <c r="O36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9" t="str">
        <f>IF(OR(G369="NA", H369="NA"), "NA", IF(OR(B369="boot", B369="parametric", B369="independent", B369="cart"), Table2131[[#This Row],[conf.high]]-Table2131[[#This Row],[conf.low]], ""))</f>
        <v>NA</v>
      </c>
      <c r="Q369" t="str">
        <f>IF(OR(G369="NA", H369="NA"), "NA", IF(OR(B369="boot", B369="parametric", B369="independent", B369="cart"), Table2131[[#This Row],[conf.high.orig]]-Table2131[[#This Row],[conf.low.orig]], ""))</f>
        <v>NA</v>
      </c>
      <c r="R369" t="e">
        <f>IF(OR(B369="boot", B369="independent", B369="parametric", B369="cart"), Table2131[[#This Row],[WIDTH_OVERLAP]]/Table2131[[#This Row],[WIDTH_NEW]], "NA")</f>
        <v>#VALUE!</v>
      </c>
      <c r="S369" t="e">
        <f>IF(OR(B369="boot", B369="independent", B369="parametric", B369="cart"), Table2131[[#This Row],[WIDTH_OVERLAP]]/Table2131[[#This Row],[WIDTH_ORIG]], "")</f>
        <v>#VALUE!</v>
      </c>
      <c r="T369" t="e">
        <f>IF(OR(B369="boot", B369="independent", B369="parametric", B369="cart"), (Table2131[[#This Row],[PERS_NEW]]+Table2131[[#This Row],[PERS_ORIG]]) / 2, "")</f>
        <v>#VALUE!</v>
      </c>
      <c r="U369" t="e">
        <f>0.5*(Table2131[[#This Row],[WIDTH_OVERLAP]]/Table2131[[#This Row],[WIDTH_ORIG]] +Table2131[[#This Row],[WIDTH_OVERLAP]]/Table2131[[#This Row],[WIDTH_NEW]])</f>
        <v>#VALUE!</v>
      </c>
      <c r="V369" t="e">
        <f>0.5*(Table2131[[#This Row],[WIDTH_OVERLAP]]/Table2131[[#This Row],[WIDTH_ORIG]] +Table2131[[#This Row],[WIDTH_OVERLAP]]/Table2131[[#This Row],[WIDTH_NEW]])</f>
        <v>#VALUE!</v>
      </c>
    </row>
    <row r="370" spans="1:22" x14ac:dyDescent="0.2">
      <c r="A370" s="5" t="s">
        <v>156</v>
      </c>
      <c r="B370" t="s">
        <v>92</v>
      </c>
      <c r="C370" t="s">
        <v>146</v>
      </c>
      <c r="D370" t="s">
        <v>149</v>
      </c>
      <c r="E370">
        <v>-0.99999991459958415</v>
      </c>
      <c r="F370" t="s">
        <v>47</v>
      </c>
      <c r="G370" t="s">
        <v>47</v>
      </c>
      <c r="H370" t="s">
        <v>47</v>
      </c>
      <c r="I370" t="s">
        <v>47</v>
      </c>
      <c r="J370">
        <v>0.42021338576384687</v>
      </c>
      <c r="K370">
        <f>Table2131[[#This Row],[VALUE_ORIGINAL]]-Table2131[[#This Row],[ESTIMATE_VALUE]]</f>
        <v>1.420213300363431</v>
      </c>
      <c r="L370" t="s">
        <v>47</v>
      </c>
      <c r="M370" t="s">
        <v>47</v>
      </c>
      <c r="N370">
        <f>Table2131[[#This Row],[DIFFENCE_ORIGINAL]]^2</f>
        <v>2.017005818529189</v>
      </c>
      <c r="O37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0" t="str">
        <f>IF(OR(G370="NA", H370="NA"), "NA", IF(OR(B370="boot", B370="parametric", B370="independent", B370="cart"), Table2131[[#This Row],[conf.high]]-Table2131[[#This Row],[conf.low]], ""))</f>
        <v>NA</v>
      </c>
      <c r="Q370" t="str">
        <f>IF(OR(G370="NA", H370="NA"), "NA", IF(OR(B370="boot", B370="parametric", B370="independent", B370="cart"), Table2131[[#This Row],[conf.high.orig]]-Table2131[[#This Row],[conf.low.orig]], ""))</f>
        <v>NA</v>
      </c>
      <c r="R370" t="e">
        <f>IF(OR(B370="boot", B370="independent", B370="parametric", B370="cart"), Table2131[[#This Row],[WIDTH_OVERLAP]]/Table2131[[#This Row],[WIDTH_NEW]], "NA")</f>
        <v>#VALUE!</v>
      </c>
      <c r="S370" t="e">
        <f>IF(OR(B370="boot", B370="independent", B370="parametric", B370="cart"), Table2131[[#This Row],[WIDTH_OVERLAP]]/Table2131[[#This Row],[WIDTH_ORIG]], "")</f>
        <v>#VALUE!</v>
      </c>
      <c r="T370" t="e">
        <f>IF(OR(B370="boot", B370="independent", B370="parametric", B370="cart"), (Table2131[[#This Row],[PERS_NEW]]+Table2131[[#This Row],[PERS_ORIG]]) / 2, "")</f>
        <v>#VALUE!</v>
      </c>
      <c r="U370" t="e">
        <f>0.5*(Table2131[[#This Row],[WIDTH_OVERLAP]]/Table2131[[#This Row],[WIDTH_ORIG]] +Table2131[[#This Row],[WIDTH_OVERLAP]]/Table2131[[#This Row],[WIDTH_NEW]])</f>
        <v>#VALUE!</v>
      </c>
      <c r="V370" t="e">
        <f>0.5*(Table2131[[#This Row],[WIDTH_OVERLAP]]/Table2131[[#This Row],[WIDTH_ORIG]] +Table2131[[#This Row],[WIDTH_OVERLAP]]/Table2131[[#This Row],[WIDTH_NEW]])</f>
        <v>#VALUE!</v>
      </c>
    </row>
    <row r="371" spans="1:22" x14ac:dyDescent="0.2">
      <c r="A371" s="5" t="s">
        <v>156</v>
      </c>
      <c r="B371" t="s">
        <v>92</v>
      </c>
      <c r="C371" t="s">
        <v>146</v>
      </c>
      <c r="D371" t="s">
        <v>150</v>
      </c>
      <c r="E371">
        <v>-0.9999988855700408</v>
      </c>
      <c r="F371" t="s">
        <v>47</v>
      </c>
      <c r="G371" t="s">
        <v>47</v>
      </c>
      <c r="H371" t="s">
        <v>47</v>
      </c>
      <c r="I371" t="s">
        <v>47</v>
      </c>
      <c r="J371">
        <v>-0.96446627116180661</v>
      </c>
      <c r="K371">
        <f>Table2131[[#This Row],[VALUE_ORIGINAL]]-Table2131[[#This Row],[ESTIMATE_VALUE]]</f>
        <v>3.5532614408234187E-2</v>
      </c>
      <c r="L371" t="s">
        <v>47</v>
      </c>
      <c r="M371" t="s">
        <v>47</v>
      </c>
      <c r="N371">
        <f>Table2131[[#This Row],[DIFFENCE_ORIGINAL]]^2</f>
        <v>1.2625666866842517E-3</v>
      </c>
      <c r="O37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1" t="str">
        <f>IF(OR(G371="NA", H371="NA"), "NA", IF(OR(B371="boot", B371="parametric", B371="independent", B371="cart"), Table2131[[#This Row],[conf.high]]-Table2131[[#This Row],[conf.low]], ""))</f>
        <v>NA</v>
      </c>
      <c r="Q371" t="str">
        <f>IF(OR(G371="NA", H371="NA"), "NA", IF(OR(B371="boot", B371="parametric", B371="independent", B371="cart"), Table2131[[#This Row],[conf.high.orig]]-Table2131[[#This Row],[conf.low.orig]], ""))</f>
        <v>NA</v>
      </c>
      <c r="R371" t="e">
        <f>IF(OR(B371="boot", B371="independent", B371="parametric", B371="cart"), Table2131[[#This Row],[WIDTH_OVERLAP]]/Table2131[[#This Row],[WIDTH_NEW]], "NA")</f>
        <v>#VALUE!</v>
      </c>
      <c r="S371" t="e">
        <f>IF(OR(B371="boot", B371="independent", B371="parametric", B371="cart"), Table2131[[#This Row],[WIDTH_OVERLAP]]/Table2131[[#This Row],[WIDTH_ORIG]], "")</f>
        <v>#VALUE!</v>
      </c>
      <c r="T371" t="e">
        <f>IF(OR(B371="boot", B371="independent", B371="parametric", B371="cart"), (Table2131[[#This Row],[PERS_NEW]]+Table2131[[#This Row],[PERS_ORIG]]) / 2, "")</f>
        <v>#VALUE!</v>
      </c>
      <c r="U371" t="e">
        <f>0.5*(Table2131[[#This Row],[WIDTH_OVERLAP]]/Table2131[[#This Row],[WIDTH_ORIG]] +Table2131[[#This Row],[WIDTH_OVERLAP]]/Table2131[[#This Row],[WIDTH_NEW]])</f>
        <v>#VALUE!</v>
      </c>
      <c r="V371" t="e">
        <f>0.5*(Table2131[[#This Row],[WIDTH_OVERLAP]]/Table2131[[#This Row],[WIDTH_ORIG]] +Table2131[[#This Row],[WIDTH_OVERLAP]]/Table2131[[#This Row],[WIDTH_NEW]])</f>
        <v>#VALUE!</v>
      </c>
    </row>
    <row r="372" spans="1:22" x14ac:dyDescent="0.2">
      <c r="A372" s="5" t="s">
        <v>156</v>
      </c>
      <c r="B372" t="s">
        <v>92</v>
      </c>
      <c r="C372" t="s">
        <v>146</v>
      </c>
      <c r="D372" t="s">
        <v>144</v>
      </c>
      <c r="E372">
        <v>0.42608003434787872</v>
      </c>
      <c r="F372" t="s">
        <v>47</v>
      </c>
      <c r="G372" t="s">
        <v>47</v>
      </c>
      <c r="H372" t="s">
        <v>47</v>
      </c>
      <c r="I372" t="s">
        <v>47</v>
      </c>
      <c r="J372">
        <v>14.295606635368804</v>
      </c>
      <c r="K372">
        <f>Table2131[[#This Row],[VALUE_ORIGINAL]]-Table2131[[#This Row],[ESTIMATE_VALUE]]</f>
        <v>13.869526601020926</v>
      </c>
      <c r="L372" t="s">
        <v>47</v>
      </c>
      <c r="M372" t="s">
        <v>47</v>
      </c>
      <c r="N372">
        <f>Table2131[[#This Row],[DIFFENCE_ORIGINAL]]^2</f>
        <v>192.36376813642707</v>
      </c>
      <c r="O37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2" t="str">
        <f>IF(OR(G372="NA", H372="NA"), "NA", IF(OR(B372="boot", B372="parametric", B372="independent", B372="cart"), Table2131[[#This Row],[conf.high]]-Table2131[[#This Row],[conf.low]], ""))</f>
        <v>NA</v>
      </c>
      <c r="Q372" t="str">
        <f>IF(OR(G372="NA", H372="NA"), "NA", IF(OR(B372="boot", B372="parametric", B372="independent", B372="cart"), Table2131[[#This Row],[conf.high.orig]]-Table2131[[#This Row],[conf.low.orig]], ""))</f>
        <v>NA</v>
      </c>
      <c r="R372" t="e">
        <f>IF(OR(B372="boot", B372="independent", B372="parametric", B372="cart"), Table2131[[#This Row],[WIDTH_OVERLAP]]/Table2131[[#This Row],[WIDTH_NEW]], "NA")</f>
        <v>#VALUE!</v>
      </c>
      <c r="S372" t="e">
        <f>IF(OR(B372="boot", B372="independent", B372="parametric", B372="cart"), Table2131[[#This Row],[WIDTH_OVERLAP]]/Table2131[[#This Row],[WIDTH_ORIG]], "")</f>
        <v>#VALUE!</v>
      </c>
      <c r="T372" t="e">
        <f>IF(OR(B372="boot", B372="independent", B372="parametric", B372="cart"), (Table2131[[#This Row],[PERS_NEW]]+Table2131[[#This Row],[PERS_ORIG]]) / 2, "")</f>
        <v>#VALUE!</v>
      </c>
      <c r="U372" t="e">
        <f>0.5*(Table2131[[#This Row],[WIDTH_OVERLAP]]/Table2131[[#This Row],[WIDTH_ORIG]] +Table2131[[#This Row],[WIDTH_OVERLAP]]/Table2131[[#This Row],[WIDTH_NEW]])</f>
        <v>#VALUE!</v>
      </c>
      <c r="V372" t="e">
        <f>0.5*(Table2131[[#This Row],[WIDTH_OVERLAP]]/Table2131[[#This Row],[WIDTH_ORIG]] +Table2131[[#This Row],[WIDTH_OVERLAP]]/Table2131[[#This Row],[WIDTH_NEW]])</f>
        <v>#VALUE!</v>
      </c>
    </row>
    <row r="373" spans="1:22" x14ac:dyDescent="0.2">
      <c r="A373" s="5" t="s">
        <v>156</v>
      </c>
      <c r="B373" t="s">
        <v>92</v>
      </c>
      <c r="C373" t="s">
        <v>146</v>
      </c>
      <c r="D373" t="s">
        <v>151</v>
      </c>
      <c r="E373">
        <v>-0.99999991459958415</v>
      </c>
      <c r="F373" t="s">
        <v>47</v>
      </c>
      <c r="G373" t="s">
        <v>47</v>
      </c>
      <c r="H373" t="s">
        <v>47</v>
      </c>
      <c r="I373" t="s">
        <v>47</v>
      </c>
      <c r="J373">
        <v>2.3919405485177746E-2</v>
      </c>
      <c r="K373">
        <f>Table2131[[#This Row],[VALUE_ORIGINAL]]-Table2131[[#This Row],[ESTIMATE_VALUE]]</f>
        <v>1.0239193200847618</v>
      </c>
      <c r="L373" t="s">
        <v>47</v>
      </c>
      <c r="M373" t="s">
        <v>47</v>
      </c>
      <c r="N373">
        <f>Table2131[[#This Row],[DIFFENCE_ORIGINAL]]^2</f>
        <v>1.048410774042841</v>
      </c>
      <c r="O37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3" t="str">
        <f>IF(OR(G373="NA", H373="NA"), "NA", IF(OR(B373="boot", B373="parametric", B373="independent", B373="cart"), Table2131[[#This Row],[conf.high]]-Table2131[[#This Row],[conf.low]], ""))</f>
        <v>NA</v>
      </c>
      <c r="Q373" t="str">
        <f>IF(OR(G373="NA", H373="NA"), "NA", IF(OR(B373="boot", B373="parametric", B373="independent", B373="cart"), Table2131[[#This Row],[conf.high.orig]]-Table2131[[#This Row],[conf.low.orig]], ""))</f>
        <v>NA</v>
      </c>
      <c r="R373" t="e">
        <f>IF(OR(B373="boot", B373="independent", B373="parametric", B373="cart"), Table2131[[#This Row],[WIDTH_OVERLAP]]/Table2131[[#This Row],[WIDTH_NEW]], "NA")</f>
        <v>#VALUE!</v>
      </c>
      <c r="S373" t="e">
        <f>IF(OR(B373="boot", B373="independent", B373="parametric", B373="cart"), Table2131[[#This Row],[WIDTH_OVERLAP]]/Table2131[[#This Row],[WIDTH_ORIG]], "")</f>
        <v>#VALUE!</v>
      </c>
      <c r="T373" t="e">
        <f>IF(OR(B373="boot", B373="independent", B373="parametric", B373="cart"), (Table2131[[#This Row],[PERS_NEW]]+Table2131[[#This Row],[PERS_ORIG]]) / 2, "")</f>
        <v>#VALUE!</v>
      </c>
      <c r="U373" t="e">
        <f>0.5*(Table2131[[#This Row],[WIDTH_OVERLAP]]/Table2131[[#This Row],[WIDTH_ORIG]] +Table2131[[#This Row],[WIDTH_OVERLAP]]/Table2131[[#This Row],[WIDTH_NEW]])</f>
        <v>#VALUE!</v>
      </c>
      <c r="V373" t="e">
        <f>0.5*(Table2131[[#This Row],[WIDTH_OVERLAP]]/Table2131[[#This Row],[WIDTH_ORIG]] +Table2131[[#This Row],[WIDTH_OVERLAP]]/Table2131[[#This Row],[WIDTH_NEW]])</f>
        <v>#VALUE!</v>
      </c>
    </row>
    <row r="374" spans="1:22" x14ac:dyDescent="0.2">
      <c r="A374" s="5" t="s">
        <v>156</v>
      </c>
      <c r="B374" t="s">
        <v>92</v>
      </c>
      <c r="C374" t="s">
        <v>146</v>
      </c>
      <c r="D374" t="s">
        <v>152</v>
      </c>
      <c r="E374">
        <v>-0.9999988855700408</v>
      </c>
      <c r="F374" t="s">
        <v>47</v>
      </c>
      <c r="G374" t="s">
        <v>47</v>
      </c>
      <c r="H374" t="s">
        <v>47</v>
      </c>
      <c r="I374" t="s">
        <v>47</v>
      </c>
      <c r="J374">
        <v>0.41677427140252588</v>
      </c>
      <c r="K374">
        <f>Table2131[[#This Row],[VALUE_ORIGINAL]]-Table2131[[#This Row],[ESTIMATE_VALUE]]</f>
        <v>1.4167731569725666</v>
      </c>
      <c r="L374" t="s">
        <v>47</v>
      </c>
      <c r="M374" t="s">
        <v>47</v>
      </c>
      <c r="N374">
        <f>Table2131[[#This Row],[DIFFENCE_ORIGINAL]]^2</f>
        <v>2.0072461783180127</v>
      </c>
      <c r="O37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4" t="str">
        <f>IF(OR(G374="NA", H374="NA"), "NA", IF(OR(B374="boot", B374="parametric", B374="independent", B374="cart"), Table2131[[#This Row],[conf.high]]-Table2131[[#This Row],[conf.low]], ""))</f>
        <v>NA</v>
      </c>
      <c r="Q374" t="str">
        <f>IF(OR(G374="NA", H374="NA"), "NA", IF(OR(B374="boot", B374="parametric", B374="independent", B374="cart"), Table2131[[#This Row],[conf.high.orig]]-Table2131[[#This Row],[conf.low.orig]], ""))</f>
        <v>NA</v>
      </c>
      <c r="R374" t="e">
        <f>IF(OR(B374="boot", B374="independent", B374="parametric", B374="cart"), Table2131[[#This Row],[WIDTH_OVERLAP]]/Table2131[[#This Row],[WIDTH_NEW]], "NA")</f>
        <v>#VALUE!</v>
      </c>
      <c r="S374" t="e">
        <f>IF(OR(B374="boot", B374="independent", B374="parametric", B374="cart"), Table2131[[#This Row],[WIDTH_OVERLAP]]/Table2131[[#This Row],[WIDTH_ORIG]], "")</f>
        <v>#VALUE!</v>
      </c>
      <c r="T374" t="e">
        <f>IF(OR(B374="boot", B374="independent", B374="parametric", B374="cart"), (Table2131[[#This Row],[PERS_NEW]]+Table2131[[#This Row],[PERS_ORIG]]) / 2, "")</f>
        <v>#VALUE!</v>
      </c>
      <c r="U374" t="e">
        <f>0.5*(Table2131[[#This Row],[WIDTH_OVERLAP]]/Table2131[[#This Row],[WIDTH_ORIG]] +Table2131[[#This Row],[WIDTH_OVERLAP]]/Table2131[[#This Row],[WIDTH_NEW]])</f>
        <v>#VALUE!</v>
      </c>
      <c r="V374" t="e">
        <f>0.5*(Table2131[[#This Row],[WIDTH_OVERLAP]]/Table2131[[#This Row],[WIDTH_ORIG]] +Table2131[[#This Row],[WIDTH_OVERLAP]]/Table2131[[#This Row],[WIDTH_NEW]])</f>
        <v>#VALUE!</v>
      </c>
    </row>
    <row r="375" spans="1:22" x14ac:dyDescent="0.2">
      <c r="A375" s="5" t="s">
        <v>156</v>
      </c>
      <c r="B375" t="s">
        <v>92</v>
      </c>
      <c r="C375" t="s">
        <v>146</v>
      </c>
      <c r="D375" t="s">
        <v>153</v>
      </c>
      <c r="E375">
        <v>2.4516442428438197</v>
      </c>
      <c r="F375" t="s">
        <v>47</v>
      </c>
      <c r="G375" t="s">
        <v>47</v>
      </c>
      <c r="H375" t="s">
        <v>47</v>
      </c>
      <c r="I375" t="s">
        <v>47</v>
      </c>
      <c r="J375">
        <v>1.9043652145729404</v>
      </c>
      <c r="K375">
        <f>Table2131[[#This Row],[VALUE_ORIGINAL]]-Table2131[[#This Row],[ESTIMATE_VALUE]]</f>
        <v>-0.54727902827087926</v>
      </c>
      <c r="L375" t="s">
        <v>47</v>
      </c>
      <c r="M375" t="s">
        <v>47</v>
      </c>
      <c r="N375">
        <f>Table2131[[#This Row],[DIFFENCE_ORIGINAL]]^2</f>
        <v>0.29951433478511785</v>
      </c>
      <c r="O37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5" t="str">
        <f>IF(OR(G375="NA", H375="NA"), "NA", IF(OR(B375="boot", B375="parametric", B375="independent", B375="cart"), Table2131[[#This Row],[conf.high]]-Table2131[[#This Row],[conf.low]], ""))</f>
        <v>NA</v>
      </c>
      <c r="Q375" t="str">
        <f>IF(OR(G375="NA", H375="NA"), "NA", IF(OR(B375="boot", B375="parametric", B375="independent", B375="cart"), Table2131[[#This Row],[conf.high.orig]]-Table2131[[#This Row],[conf.low.orig]], ""))</f>
        <v>NA</v>
      </c>
      <c r="R375" t="e">
        <f>IF(OR(B375="boot", B375="independent", B375="parametric", B375="cart"), Table2131[[#This Row],[WIDTH_OVERLAP]]/Table2131[[#This Row],[WIDTH_NEW]], "NA")</f>
        <v>#VALUE!</v>
      </c>
      <c r="S375" t="e">
        <f>IF(OR(B375="boot", B375="independent", B375="parametric", B375="cart"), Table2131[[#This Row],[WIDTH_OVERLAP]]/Table2131[[#This Row],[WIDTH_ORIG]], "")</f>
        <v>#VALUE!</v>
      </c>
      <c r="T375" t="e">
        <f>IF(OR(B375="boot", B375="independent", B375="parametric", B375="cart"), (Table2131[[#This Row],[PERS_NEW]]+Table2131[[#This Row],[PERS_ORIG]]) / 2, "")</f>
        <v>#VALUE!</v>
      </c>
      <c r="U375" t="e">
        <f>0.5*(Table2131[[#This Row],[WIDTH_OVERLAP]]/Table2131[[#This Row],[WIDTH_ORIG]] +Table2131[[#This Row],[WIDTH_OVERLAP]]/Table2131[[#This Row],[WIDTH_NEW]])</f>
        <v>#VALUE!</v>
      </c>
      <c r="V375" t="e">
        <f>0.5*(Table2131[[#This Row],[WIDTH_OVERLAP]]/Table2131[[#This Row],[WIDTH_ORIG]] +Table2131[[#This Row],[WIDTH_OVERLAP]]/Table2131[[#This Row],[WIDTH_NEW]])</f>
        <v>#VALUE!</v>
      </c>
    </row>
    <row r="376" spans="1:22" x14ac:dyDescent="0.2">
      <c r="A376" s="5" t="s">
        <v>156</v>
      </c>
      <c r="B376" t="s">
        <v>92</v>
      </c>
      <c r="C376" t="s">
        <v>146</v>
      </c>
      <c r="D376" t="s">
        <v>154</v>
      </c>
      <c r="E376">
        <v>0.99999861713977012</v>
      </c>
      <c r="F376" t="s">
        <v>47</v>
      </c>
      <c r="G376" t="s">
        <v>47</v>
      </c>
      <c r="H376" t="s">
        <v>47</v>
      </c>
      <c r="I376" t="s">
        <v>47</v>
      </c>
      <c r="J376">
        <v>-0.17191504929091947</v>
      </c>
      <c r="K376">
        <f>Table2131[[#This Row],[VALUE_ORIGINAL]]-Table2131[[#This Row],[ESTIMATE_VALUE]]</f>
        <v>-1.1719136664306895</v>
      </c>
      <c r="L376" t="s">
        <v>47</v>
      </c>
      <c r="M376" t="s">
        <v>47</v>
      </c>
      <c r="N376">
        <f>Table2131[[#This Row],[DIFFENCE_ORIGINAL]]^2</f>
        <v>1.3733816415670215</v>
      </c>
      <c r="O37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6" t="str">
        <f>IF(OR(G376="NA", H376="NA"), "NA", IF(OR(B376="boot", B376="parametric", B376="independent", B376="cart"), Table2131[[#This Row],[conf.high]]-Table2131[[#This Row],[conf.low]], ""))</f>
        <v>NA</v>
      </c>
      <c r="Q376" t="str">
        <f>IF(OR(G376="NA", H376="NA"), "NA", IF(OR(B376="boot", B376="parametric", B376="independent", B376="cart"), Table2131[[#This Row],[conf.high.orig]]-Table2131[[#This Row],[conf.low.orig]], ""))</f>
        <v>NA</v>
      </c>
      <c r="R376" t="e">
        <f>IF(OR(B376="boot", B376="independent", B376="parametric", B376="cart"), Table2131[[#This Row],[WIDTH_OVERLAP]]/Table2131[[#This Row],[WIDTH_NEW]], "NA")</f>
        <v>#VALUE!</v>
      </c>
      <c r="S376" t="e">
        <f>IF(OR(B376="boot", B376="independent", B376="parametric", B376="cart"), Table2131[[#This Row],[WIDTH_OVERLAP]]/Table2131[[#This Row],[WIDTH_ORIG]], "")</f>
        <v>#VALUE!</v>
      </c>
      <c r="T376" t="e">
        <f>IF(OR(B376="boot", B376="independent", B376="parametric", B376="cart"), (Table2131[[#This Row],[PERS_NEW]]+Table2131[[#This Row],[PERS_ORIG]]) / 2, "")</f>
        <v>#VALUE!</v>
      </c>
      <c r="U376" t="e">
        <f>0.5*(Table2131[[#This Row],[WIDTH_OVERLAP]]/Table2131[[#This Row],[WIDTH_ORIG]] +Table2131[[#This Row],[WIDTH_OVERLAP]]/Table2131[[#This Row],[WIDTH_NEW]])</f>
        <v>#VALUE!</v>
      </c>
      <c r="V376" t="e">
        <f>0.5*(Table2131[[#This Row],[WIDTH_OVERLAP]]/Table2131[[#This Row],[WIDTH_ORIG]] +Table2131[[#This Row],[WIDTH_OVERLAP]]/Table2131[[#This Row],[WIDTH_NEW]])</f>
        <v>#VALUE!</v>
      </c>
    </row>
    <row r="377" spans="1:22" x14ac:dyDescent="0.2">
      <c r="A377" s="5" t="s">
        <v>156</v>
      </c>
      <c r="B377" t="s">
        <v>92</v>
      </c>
      <c r="C377" t="s">
        <v>146</v>
      </c>
      <c r="D377" t="s">
        <v>155</v>
      </c>
      <c r="E377">
        <v>1.5427950770801677</v>
      </c>
      <c r="F377" t="s">
        <v>47</v>
      </c>
      <c r="G377" t="s">
        <v>47</v>
      </c>
      <c r="H377" t="s">
        <v>47</v>
      </c>
      <c r="I377" t="s">
        <v>47</v>
      </c>
      <c r="J377">
        <v>1.3401876058376296</v>
      </c>
      <c r="K377">
        <f>Table2131[[#This Row],[VALUE_ORIGINAL]]-Table2131[[#This Row],[ESTIMATE_VALUE]]</f>
        <v>-0.20260747124253808</v>
      </c>
      <c r="L377" t="s">
        <v>47</v>
      </c>
      <c r="M377" t="s">
        <v>47</v>
      </c>
      <c r="N377">
        <f>Table2131[[#This Row],[DIFFENCE_ORIGINAL]]^2</f>
        <v>4.1049787403295894E-2</v>
      </c>
      <c r="O37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7" t="str">
        <f>IF(OR(G377="NA", H377="NA"), "NA", IF(OR(B377="boot", B377="parametric", B377="independent", B377="cart"), Table2131[[#This Row],[conf.high]]-Table2131[[#This Row],[conf.low]], ""))</f>
        <v>NA</v>
      </c>
      <c r="Q377" t="str">
        <f>IF(OR(G377="NA", H377="NA"), "NA", IF(OR(B377="boot", B377="parametric", B377="independent", B377="cart"), Table2131[[#This Row],[conf.high.orig]]-Table2131[[#This Row],[conf.low.orig]], ""))</f>
        <v>NA</v>
      </c>
      <c r="R377" t="e">
        <f>IF(OR(B377="boot", B377="independent", B377="parametric", B377="cart"), Table2131[[#This Row],[WIDTH_OVERLAP]]/Table2131[[#This Row],[WIDTH_NEW]], "NA")</f>
        <v>#VALUE!</v>
      </c>
      <c r="S377" t="e">
        <f>IF(OR(B377="boot", B377="independent", B377="parametric", B377="cart"), Table2131[[#This Row],[WIDTH_OVERLAP]]/Table2131[[#This Row],[WIDTH_ORIG]], "")</f>
        <v>#VALUE!</v>
      </c>
      <c r="T377" t="e">
        <f>IF(OR(B377="boot", B377="independent", B377="parametric", B377="cart"), (Table2131[[#This Row],[PERS_NEW]]+Table2131[[#This Row],[PERS_ORIG]]) / 2, "")</f>
        <v>#VALUE!</v>
      </c>
      <c r="U377" t="e">
        <f>0.5*(Table2131[[#This Row],[WIDTH_OVERLAP]]/Table2131[[#This Row],[WIDTH_ORIG]] +Table2131[[#This Row],[WIDTH_OVERLAP]]/Table2131[[#This Row],[WIDTH_NEW]])</f>
        <v>#VALUE!</v>
      </c>
      <c r="V377" t="e">
        <f>0.5*(Table2131[[#This Row],[WIDTH_OVERLAP]]/Table2131[[#This Row],[WIDTH_ORIG]] +Table2131[[#This Row],[WIDTH_OVERLAP]]/Table2131[[#This Row],[WIDTH_NEW]])</f>
        <v>#VALUE!</v>
      </c>
    </row>
    <row r="378" spans="1:22" x14ac:dyDescent="0.2">
      <c r="A378" s="5" t="s">
        <v>156</v>
      </c>
      <c r="B378" t="s">
        <v>92</v>
      </c>
      <c r="C378" t="s">
        <v>146</v>
      </c>
      <c r="D378" t="s">
        <v>145</v>
      </c>
      <c r="E378">
        <v>22.254480477339541</v>
      </c>
      <c r="F378" t="s">
        <v>47</v>
      </c>
      <c r="G378" t="s">
        <v>47</v>
      </c>
      <c r="H378" t="s">
        <v>47</v>
      </c>
      <c r="I378" t="s">
        <v>47</v>
      </c>
      <c r="J378">
        <v>7.0036456893120773</v>
      </c>
      <c r="K378">
        <f>Table2131[[#This Row],[VALUE_ORIGINAL]]-Table2131[[#This Row],[ESTIMATE_VALUE]]</f>
        <v>-15.250834788027465</v>
      </c>
      <c r="L378" t="s">
        <v>47</v>
      </c>
      <c r="M378" t="s">
        <v>47</v>
      </c>
      <c r="N378">
        <f>Table2131[[#This Row],[DIFFENCE_ORIGINAL]]^2</f>
        <v>232.58796173170873</v>
      </c>
      <c r="O37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8" t="str">
        <f>IF(OR(G378="NA", H378="NA"), "NA", IF(OR(B378="boot", B378="parametric", B378="independent", B378="cart"), Table2131[[#This Row],[conf.high]]-Table2131[[#This Row],[conf.low]], ""))</f>
        <v>NA</v>
      </c>
      <c r="Q378" t="str">
        <f>IF(OR(G378="NA", H378="NA"), "NA", IF(OR(B378="boot", B378="parametric", B378="independent", B378="cart"), Table2131[[#This Row],[conf.high.orig]]-Table2131[[#This Row],[conf.low.orig]], ""))</f>
        <v>NA</v>
      </c>
      <c r="R378" t="e">
        <f>IF(OR(B378="boot", B378="independent", B378="parametric", B378="cart"), Table2131[[#This Row],[WIDTH_OVERLAP]]/Table2131[[#This Row],[WIDTH_NEW]], "NA")</f>
        <v>#VALUE!</v>
      </c>
      <c r="S378" t="e">
        <f>IF(OR(B378="boot", B378="independent", B378="parametric", B378="cart"), Table2131[[#This Row],[WIDTH_OVERLAP]]/Table2131[[#This Row],[WIDTH_ORIG]], "")</f>
        <v>#VALUE!</v>
      </c>
      <c r="T378" t="e">
        <f>IF(OR(B378="boot", B378="independent", B378="parametric", B378="cart"), (Table2131[[#This Row],[PERS_NEW]]+Table2131[[#This Row],[PERS_ORIG]]) / 2, "")</f>
        <v>#VALUE!</v>
      </c>
      <c r="U378" t="e">
        <f>0.5*(Table2131[[#This Row],[WIDTH_OVERLAP]]/Table2131[[#This Row],[WIDTH_ORIG]] +Table2131[[#This Row],[WIDTH_OVERLAP]]/Table2131[[#This Row],[WIDTH_NEW]])</f>
        <v>#VALUE!</v>
      </c>
      <c r="V378" t="e">
        <f>0.5*(Table2131[[#This Row],[WIDTH_OVERLAP]]/Table2131[[#This Row],[WIDTH_ORIG]] +Table2131[[#This Row],[WIDTH_OVERLAP]]/Table2131[[#This Row],[WIDTH_NEW]])</f>
        <v>#VALUE!</v>
      </c>
    </row>
    <row r="379" spans="1:22" x14ac:dyDescent="0.2">
      <c r="A379" s="5" t="s">
        <v>156</v>
      </c>
      <c r="B379" t="s">
        <v>113</v>
      </c>
      <c r="C379" t="s">
        <v>135</v>
      </c>
      <c r="D379" t="s">
        <v>139</v>
      </c>
      <c r="E379">
        <v>12.067224090135939</v>
      </c>
      <c r="F379" t="s">
        <v>47</v>
      </c>
      <c r="G379" t="s">
        <v>47</v>
      </c>
      <c r="H379" t="s">
        <v>47</v>
      </c>
      <c r="I379" t="s">
        <v>47</v>
      </c>
      <c r="J379">
        <v>12.358948652708451</v>
      </c>
      <c r="K379">
        <f>Table2131[[#This Row],[VALUE_ORIGINAL]]-Table2131[[#This Row],[ESTIMATE_VALUE]]</f>
        <v>0.29172456257251156</v>
      </c>
      <c r="L379" t="s">
        <v>47</v>
      </c>
      <c r="M379" t="s">
        <v>47</v>
      </c>
      <c r="N379">
        <f>Table2131[[#This Row],[DIFFENCE_ORIGINAL]]^2</f>
        <v>8.5103220408123209E-2</v>
      </c>
      <c r="O37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9" t="str">
        <f>IF(OR(G379="NA", H379="NA"), "NA", IF(OR(B379="boot", B379="parametric", B379="independent", B379="cart"), Table2131[[#This Row],[conf.high]]-Table2131[[#This Row],[conf.low]], ""))</f>
        <v>NA</v>
      </c>
      <c r="Q379" t="str">
        <f>IF(OR(G379="NA", H379="NA"), "NA", IF(OR(B379="boot", B379="parametric", B379="independent", B379="cart"), Table2131[[#This Row],[conf.high.orig]]-Table2131[[#This Row],[conf.low.orig]], ""))</f>
        <v>NA</v>
      </c>
      <c r="R379" t="e">
        <f>IF(OR(B379="boot", B379="independent", B379="parametric", B379="cart"), Table2131[[#This Row],[WIDTH_OVERLAP]]/Table2131[[#This Row],[WIDTH_NEW]], "NA")</f>
        <v>#VALUE!</v>
      </c>
      <c r="S379" t="e">
        <f>IF(OR(B379="boot", B379="independent", B379="parametric", B379="cart"), Table2131[[#This Row],[WIDTH_OVERLAP]]/Table2131[[#This Row],[WIDTH_ORIG]], "")</f>
        <v>#VALUE!</v>
      </c>
      <c r="T379" t="e">
        <f>IF(OR(B379="boot", B379="independent", B379="parametric", B379="cart"), (Table2131[[#This Row],[PERS_NEW]]+Table2131[[#This Row],[PERS_ORIG]]) / 2, "")</f>
        <v>#VALUE!</v>
      </c>
      <c r="U379" t="e">
        <f>0.5*(Table2131[[#This Row],[WIDTH_OVERLAP]]/Table2131[[#This Row],[WIDTH_ORIG]] +Table2131[[#This Row],[WIDTH_OVERLAP]]/Table2131[[#This Row],[WIDTH_NEW]])</f>
        <v>#VALUE!</v>
      </c>
      <c r="V379" t="e">
        <f>0.5*(Table2131[[#This Row],[WIDTH_OVERLAP]]/Table2131[[#This Row],[WIDTH_ORIG]] +Table2131[[#This Row],[WIDTH_OVERLAP]]/Table2131[[#This Row],[WIDTH_NEW]])</f>
        <v>#VALUE!</v>
      </c>
    </row>
    <row r="380" spans="1:22" x14ac:dyDescent="0.2">
      <c r="A380" s="5" t="s">
        <v>156</v>
      </c>
      <c r="B380" t="s">
        <v>113</v>
      </c>
      <c r="C380" t="s">
        <v>135</v>
      </c>
      <c r="D380" t="s">
        <v>140</v>
      </c>
      <c r="E380">
        <v>0.67341811161265563</v>
      </c>
      <c r="F380" t="s">
        <v>47</v>
      </c>
      <c r="G380" t="s">
        <v>47</v>
      </c>
      <c r="H380" t="s">
        <v>47</v>
      </c>
      <c r="I380" t="s">
        <v>47</v>
      </c>
      <c r="J380">
        <v>0.21466372047150253</v>
      </c>
      <c r="K380">
        <f>Table2131[[#This Row],[VALUE_ORIGINAL]]-Table2131[[#This Row],[ESTIMATE_VALUE]]</f>
        <v>-0.45875439114115313</v>
      </c>
      <c r="L380" t="s">
        <v>47</v>
      </c>
      <c r="M380" t="s">
        <v>47</v>
      </c>
      <c r="N380">
        <f>Table2131[[#This Row],[DIFFENCE_ORIGINAL]]^2</f>
        <v>0.21045559139129011</v>
      </c>
      <c r="O38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80" t="str">
        <f>IF(OR(G380="NA", H380="NA"), "NA", IF(OR(B380="boot", B380="parametric", B380="independent", B380="cart"), Table2131[[#This Row],[conf.high]]-Table2131[[#This Row],[conf.low]], ""))</f>
        <v>NA</v>
      </c>
      <c r="Q380" t="str">
        <f>IF(OR(G380="NA", H380="NA"), "NA", IF(OR(B380="boot", B380="parametric", B380="independent", B380="cart"), Table2131[[#This Row],[conf.high.orig]]-Table2131[[#This Row],[conf.low.orig]], ""))</f>
        <v>NA</v>
      </c>
      <c r="R380" t="e">
        <f>IF(OR(B380="boot", B380="independent", B380="parametric", B380="cart"), Table2131[[#This Row],[WIDTH_OVERLAP]]/Table2131[[#This Row],[WIDTH_NEW]], "NA")</f>
        <v>#VALUE!</v>
      </c>
      <c r="S380" t="e">
        <f>IF(OR(B380="boot", B380="independent", B380="parametric", B380="cart"), Table2131[[#This Row],[WIDTH_OVERLAP]]/Table2131[[#This Row],[WIDTH_ORIG]], "")</f>
        <v>#VALUE!</v>
      </c>
      <c r="T380" t="e">
        <f>IF(OR(B380="boot", B380="independent", B380="parametric", B380="cart"), (Table2131[[#This Row],[PERS_NEW]]+Table2131[[#This Row],[PERS_ORIG]]) / 2, "")</f>
        <v>#VALUE!</v>
      </c>
      <c r="U380" t="e">
        <f>0.5*(Table2131[[#This Row],[WIDTH_OVERLAP]]/Table2131[[#This Row],[WIDTH_ORIG]] +Table2131[[#This Row],[WIDTH_OVERLAP]]/Table2131[[#This Row],[WIDTH_NEW]])</f>
        <v>#VALUE!</v>
      </c>
      <c r="V380" t="e">
        <f>0.5*(Table2131[[#This Row],[WIDTH_OVERLAP]]/Table2131[[#This Row],[WIDTH_ORIG]] +Table2131[[#This Row],[WIDTH_OVERLAP]]/Table2131[[#This Row],[WIDTH_NEW]])</f>
        <v>#VALUE!</v>
      </c>
    </row>
    <row r="381" spans="1:22" x14ac:dyDescent="0.2">
      <c r="A381" s="5" t="s">
        <v>156</v>
      </c>
      <c r="B381" t="s">
        <v>113</v>
      </c>
      <c r="C381" t="s">
        <v>135</v>
      </c>
      <c r="D381" t="s">
        <v>141</v>
      </c>
      <c r="E381">
        <v>-0.520428977313941</v>
      </c>
      <c r="F381" t="s">
        <v>47</v>
      </c>
      <c r="G381" t="s">
        <v>47</v>
      </c>
      <c r="H381" t="s">
        <v>47</v>
      </c>
      <c r="I381" t="s">
        <v>47</v>
      </c>
      <c r="J381">
        <v>-0.46978036802121387</v>
      </c>
      <c r="K381">
        <f>Table2131[[#This Row],[VALUE_ORIGINAL]]-Table2131[[#This Row],[ESTIMATE_VALUE]]</f>
        <v>5.0648609292727131E-2</v>
      </c>
      <c r="L381" t="s">
        <v>47</v>
      </c>
      <c r="M381" t="s">
        <v>47</v>
      </c>
      <c r="N381">
        <f>Table2131[[#This Row],[DIFFENCE_ORIGINAL]]^2</f>
        <v>2.5652816232873249E-3</v>
      </c>
      <c r="O38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81" t="str">
        <f>IF(OR(G381="NA", H381="NA"), "NA", IF(OR(B381="boot", B381="parametric", B381="independent", B381="cart"), Table2131[[#This Row],[conf.high]]-Table2131[[#This Row],[conf.low]], ""))</f>
        <v>NA</v>
      </c>
      <c r="Q381" t="str">
        <f>IF(OR(G381="NA", H381="NA"), "NA", IF(OR(B381="boot", B381="parametric", B381="independent", B381="cart"), Table2131[[#This Row],[conf.high.orig]]-Table2131[[#This Row],[conf.low.orig]], ""))</f>
        <v>NA</v>
      </c>
      <c r="R381" t="e">
        <f>IF(OR(B381="boot", B381="independent", B381="parametric", B381="cart"), Table2131[[#This Row],[WIDTH_OVERLAP]]/Table2131[[#This Row],[WIDTH_NEW]], "NA")</f>
        <v>#VALUE!</v>
      </c>
      <c r="S381" t="e">
        <f>IF(OR(B381="boot", B381="independent", B381="parametric", B381="cart"), Table2131[[#This Row],[WIDTH_OVERLAP]]/Table2131[[#This Row],[WIDTH_ORIG]], "")</f>
        <v>#VALUE!</v>
      </c>
      <c r="T381" t="e">
        <f>IF(OR(B381="boot", B381="independent", B381="parametric", B381="cart"), (Table2131[[#This Row],[PERS_NEW]]+Table2131[[#This Row],[PERS_ORIG]]) / 2, "")</f>
        <v>#VALUE!</v>
      </c>
      <c r="U381" t="e">
        <f>0.5*(Table2131[[#This Row],[WIDTH_OVERLAP]]/Table2131[[#This Row],[WIDTH_ORIG]] +Table2131[[#This Row],[WIDTH_OVERLAP]]/Table2131[[#This Row],[WIDTH_NEW]])</f>
        <v>#VALUE!</v>
      </c>
      <c r="V381" t="e">
        <f>0.5*(Table2131[[#This Row],[WIDTH_OVERLAP]]/Table2131[[#This Row],[WIDTH_ORIG]] +Table2131[[#This Row],[WIDTH_OVERLAP]]/Table2131[[#This Row],[WIDTH_NEW]])</f>
        <v>#VALUE!</v>
      </c>
    </row>
    <row r="382" spans="1:22" x14ac:dyDescent="0.2">
      <c r="A382" s="5" t="s">
        <v>156</v>
      </c>
      <c r="B382" t="s">
        <v>113</v>
      </c>
      <c r="C382" t="s">
        <v>135</v>
      </c>
      <c r="D382" t="s">
        <v>142</v>
      </c>
      <c r="E382">
        <v>8.3734777533946203E-2</v>
      </c>
      <c r="F382" t="s">
        <v>47</v>
      </c>
      <c r="G382" t="s">
        <v>47</v>
      </c>
      <c r="H382" t="s">
        <v>47</v>
      </c>
      <c r="I382" t="s">
        <v>47</v>
      </c>
      <c r="J382">
        <v>0.16351558473244157</v>
      </c>
      <c r="K382">
        <f>Table2131[[#This Row],[VALUE_ORIGINAL]]-Table2131[[#This Row],[ESTIMATE_VALUE]]</f>
        <v>7.9780807198495368E-2</v>
      </c>
      <c r="L382" t="s">
        <v>47</v>
      </c>
      <c r="M382" t="s">
        <v>47</v>
      </c>
      <c r="N382">
        <f>Table2131[[#This Row],[DIFFENCE_ORIGINAL]]^2</f>
        <v>6.3649771972434906E-3</v>
      </c>
      <c r="O38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82" t="str">
        <f>IF(OR(G382="NA", H382="NA"), "NA", IF(OR(B382="boot", B382="parametric", B382="independent", B382="cart"), Table2131[[#This Row],[conf.high]]-Table2131[[#This Row],[conf.low]], ""))</f>
        <v>NA</v>
      </c>
      <c r="Q382" t="str">
        <f>IF(OR(G382="NA", H382="NA"), "NA", IF(OR(B382="boot", B382="parametric", B382="independent", B382="cart"), Table2131[[#This Row],[conf.high.orig]]-Table2131[[#This Row],[conf.low.orig]], ""))</f>
        <v>NA</v>
      </c>
      <c r="R382" t="e">
        <f>IF(OR(B382="boot", B382="independent", B382="parametric", B382="cart"), Table2131[[#This Row],[WIDTH_OVERLAP]]/Table2131[[#This Row],[WIDTH_NEW]], "NA")</f>
        <v>#VALUE!</v>
      </c>
      <c r="S382" t="e">
        <f>IF(OR(B382="boot", B382="independent", B382="parametric", B382="cart"), Table2131[[#This Row],[WIDTH_OVERLAP]]/Table2131[[#This Row],[WIDTH_ORIG]], "")</f>
        <v>#VALUE!</v>
      </c>
      <c r="T382" t="e">
        <f>IF(OR(B382="boot", B382="independent", B382="parametric", B382="cart"), (Table2131[[#This Row],[PERS_NEW]]+Table2131[[#This Row],[PERS_ORIG]]) / 2, "")</f>
        <v>#VALUE!</v>
      </c>
      <c r="U382" t="e">
        <f>0.5*(Table2131[[#This Row],[WIDTH_OVERLAP]]/Table2131[[#This Row],[WIDTH_ORIG]] +Table2131[[#This Row],[WIDTH_OVERLAP]]/Table2131[[#This Row],[WIDTH_NEW]])</f>
        <v>#VALUE!</v>
      </c>
      <c r="V382" t="e">
        <f>0.5*(Table2131[[#This Row],[WIDTH_OVERLAP]]/Table2131[[#This Row],[WIDTH_ORIG]] +Table2131[[#This Row],[WIDTH_OVERLAP]]/Table2131[[#This Row],[WIDTH_NEW]])</f>
        <v>#VALUE!</v>
      </c>
    </row>
    <row r="383" spans="1:22" x14ac:dyDescent="0.2">
      <c r="A383" s="5" t="s">
        <v>156</v>
      </c>
      <c r="B383" t="s">
        <v>113</v>
      </c>
      <c r="C383" t="s">
        <v>135</v>
      </c>
      <c r="D383" t="s">
        <v>143</v>
      </c>
      <c r="E383">
        <v>-5.7799524552617096E-2</v>
      </c>
      <c r="F383" t="s">
        <v>47</v>
      </c>
      <c r="G383" t="s">
        <v>47</v>
      </c>
      <c r="H383" t="s">
        <v>47</v>
      </c>
      <c r="I383" t="s">
        <v>47</v>
      </c>
      <c r="J383">
        <v>1.9498405825467469E-2</v>
      </c>
      <c r="K383">
        <f>Table2131[[#This Row],[VALUE_ORIGINAL]]-Table2131[[#This Row],[ESTIMATE_VALUE]]</f>
        <v>7.7297930378084564E-2</v>
      </c>
      <c r="L383" t="s">
        <v>47</v>
      </c>
      <c r="M383" t="s">
        <v>47</v>
      </c>
      <c r="N383">
        <f>Table2131[[#This Row],[DIFFENCE_ORIGINAL]]^2</f>
        <v>5.9749700407352082E-3</v>
      </c>
      <c r="O38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83" t="str">
        <f>IF(OR(G383="NA", H383="NA"), "NA", IF(OR(B383="boot", B383="parametric", B383="independent", B383="cart"), Table2131[[#This Row],[conf.high]]-Table2131[[#This Row],[conf.low]], ""))</f>
        <v>NA</v>
      </c>
      <c r="Q383" t="str">
        <f>IF(OR(G383="NA", H383="NA"), "NA", IF(OR(B383="boot", B383="parametric", B383="independent", B383="cart"), Table2131[[#This Row],[conf.high.orig]]-Table2131[[#This Row],[conf.low.orig]], ""))</f>
        <v>NA</v>
      </c>
      <c r="R383" t="e">
        <f>IF(OR(B383="boot", B383="independent", B383="parametric", B383="cart"), Table2131[[#This Row],[WIDTH_OVERLAP]]/Table2131[[#This Row],[WIDTH_NEW]], "NA")</f>
        <v>#VALUE!</v>
      </c>
      <c r="S383" t="e">
        <f>IF(OR(B383="boot", B383="independent", B383="parametric", B383="cart"), Table2131[[#This Row],[WIDTH_OVERLAP]]/Table2131[[#This Row],[WIDTH_ORIG]], "")</f>
        <v>#VALUE!</v>
      </c>
      <c r="T383" t="e">
        <f>IF(OR(B383="boot", B383="independent", B383="parametric", B383="cart"), (Table2131[[#This Row],[PERS_NEW]]+Table2131[[#This Row],[PERS_ORIG]]) / 2, "")</f>
        <v>#VALUE!</v>
      </c>
      <c r="U383" t="e">
        <f>0.5*(Table2131[[#This Row],[WIDTH_OVERLAP]]/Table2131[[#This Row],[WIDTH_ORIG]] +Table2131[[#This Row],[WIDTH_OVERLAP]]/Table2131[[#This Row],[WIDTH_NEW]])</f>
        <v>#VALUE!</v>
      </c>
      <c r="V383" t="e">
        <f>0.5*(Table2131[[#This Row],[WIDTH_OVERLAP]]/Table2131[[#This Row],[WIDTH_ORIG]] +Table2131[[#This Row],[WIDTH_OVERLAP]]/Table2131[[#This Row],[WIDTH_NEW]])</f>
        <v>#VALUE!</v>
      </c>
    </row>
    <row r="384" spans="1:22" x14ac:dyDescent="0.2">
      <c r="A384" s="5" t="s">
        <v>156</v>
      </c>
      <c r="B384" t="s">
        <v>113</v>
      </c>
      <c r="C384" t="s">
        <v>135</v>
      </c>
      <c r="D384" t="s">
        <v>144</v>
      </c>
      <c r="E384">
        <v>9.7481994705255008</v>
      </c>
      <c r="F384" t="s">
        <v>47</v>
      </c>
      <c r="G384" t="s">
        <v>47</v>
      </c>
      <c r="H384" t="s">
        <v>47</v>
      </c>
      <c r="I384" t="s">
        <v>47</v>
      </c>
      <c r="J384">
        <v>14.179468872893068</v>
      </c>
      <c r="K384">
        <f>Table2131[[#This Row],[VALUE_ORIGINAL]]-Table2131[[#This Row],[ESTIMATE_VALUE]]</f>
        <v>4.4312694023675672</v>
      </c>
      <c r="L384" t="s">
        <v>47</v>
      </c>
      <c r="M384" t="s">
        <v>47</v>
      </c>
      <c r="N384">
        <f>Table2131[[#This Row],[DIFFENCE_ORIGINAL]]^2</f>
        <v>19.636148516359015</v>
      </c>
      <c r="O38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84" t="str">
        <f>IF(OR(G384="NA", H384="NA"), "NA", IF(OR(B384="boot", B384="parametric", B384="independent", B384="cart"), Table2131[[#This Row],[conf.high]]-Table2131[[#This Row],[conf.low]], ""))</f>
        <v>NA</v>
      </c>
      <c r="Q384" t="str">
        <f>IF(OR(G384="NA", H384="NA"), "NA", IF(OR(B384="boot", B384="parametric", B384="independent", B384="cart"), Table2131[[#This Row],[conf.high.orig]]-Table2131[[#This Row],[conf.low.orig]], ""))</f>
        <v>NA</v>
      </c>
      <c r="R384" t="e">
        <f>IF(OR(B384="boot", B384="independent", B384="parametric", B384="cart"), Table2131[[#This Row],[WIDTH_OVERLAP]]/Table2131[[#This Row],[WIDTH_NEW]], "NA")</f>
        <v>#VALUE!</v>
      </c>
      <c r="S384" t="e">
        <f>IF(OR(B384="boot", B384="independent", B384="parametric", B384="cart"), Table2131[[#This Row],[WIDTH_OVERLAP]]/Table2131[[#This Row],[WIDTH_ORIG]], "")</f>
        <v>#VALUE!</v>
      </c>
      <c r="T384" t="e">
        <f>IF(OR(B384="boot", B384="independent", B384="parametric", B384="cart"), (Table2131[[#This Row],[PERS_NEW]]+Table2131[[#This Row],[PERS_ORIG]]) / 2, "")</f>
        <v>#VALUE!</v>
      </c>
      <c r="U384" t="e">
        <f>0.5*(Table2131[[#This Row],[WIDTH_OVERLAP]]/Table2131[[#This Row],[WIDTH_ORIG]] +Table2131[[#This Row],[WIDTH_OVERLAP]]/Table2131[[#This Row],[WIDTH_NEW]])</f>
        <v>#VALUE!</v>
      </c>
      <c r="V384" t="e">
        <f>0.5*(Table2131[[#This Row],[WIDTH_OVERLAP]]/Table2131[[#This Row],[WIDTH_ORIG]] +Table2131[[#This Row],[WIDTH_OVERLAP]]/Table2131[[#This Row],[WIDTH_NEW]])</f>
        <v>#VALUE!</v>
      </c>
    </row>
    <row r="385" spans="1:22" x14ac:dyDescent="0.2">
      <c r="A385" s="5" t="s">
        <v>156</v>
      </c>
      <c r="B385" t="s">
        <v>113</v>
      </c>
      <c r="C385" t="s">
        <v>135</v>
      </c>
      <c r="D385" t="s">
        <v>145</v>
      </c>
      <c r="E385">
        <v>10.492094944601291</v>
      </c>
      <c r="F385" t="s">
        <v>47</v>
      </c>
      <c r="G385" t="s">
        <v>47</v>
      </c>
      <c r="H385" t="s">
        <v>47</v>
      </c>
      <c r="I385" t="s">
        <v>47</v>
      </c>
      <c r="J385">
        <v>7.2032862109157554</v>
      </c>
      <c r="K385">
        <f>Table2131[[#This Row],[VALUE_ORIGINAL]]-Table2131[[#This Row],[ESTIMATE_VALUE]]</f>
        <v>-3.2888087336855358</v>
      </c>
      <c r="L385" t="s">
        <v>47</v>
      </c>
      <c r="M385" t="s">
        <v>47</v>
      </c>
      <c r="N385">
        <f>Table2131[[#This Row],[DIFFENCE_ORIGINAL]]^2</f>
        <v>10.816262886766257</v>
      </c>
      <c r="O38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85" t="str">
        <f>IF(OR(G385="NA", H385="NA"), "NA", IF(OR(B385="boot", B385="parametric", B385="independent", B385="cart"), Table2131[[#This Row],[conf.high]]-Table2131[[#This Row],[conf.low]], ""))</f>
        <v>NA</v>
      </c>
      <c r="Q385" t="str">
        <f>IF(OR(G385="NA", H385="NA"), "NA", IF(OR(B385="boot", B385="parametric", B385="independent", B385="cart"), Table2131[[#This Row],[conf.high.orig]]-Table2131[[#This Row],[conf.low.orig]], ""))</f>
        <v>NA</v>
      </c>
      <c r="R385" t="e">
        <f>IF(OR(B385="boot", B385="independent", B385="parametric", B385="cart"), Table2131[[#This Row],[WIDTH_OVERLAP]]/Table2131[[#This Row],[WIDTH_NEW]], "NA")</f>
        <v>#VALUE!</v>
      </c>
      <c r="S385" t="e">
        <f>IF(OR(B385="boot", B385="independent", B385="parametric", B385="cart"), Table2131[[#This Row],[WIDTH_OVERLAP]]/Table2131[[#This Row],[WIDTH_ORIG]], "")</f>
        <v>#VALUE!</v>
      </c>
      <c r="T385" t="e">
        <f>IF(OR(B385="boot", B385="independent", B385="parametric", B385="cart"), (Table2131[[#This Row],[PERS_NEW]]+Table2131[[#This Row],[PERS_ORIG]]) / 2, "")</f>
        <v>#VALUE!</v>
      </c>
      <c r="U385" t="e">
        <f>0.5*(Table2131[[#This Row],[WIDTH_OVERLAP]]/Table2131[[#This Row],[WIDTH_ORIG]] +Table2131[[#This Row],[WIDTH_OVERLAP]]/Table2131[[#This Row],[WIDTH_NEW]])</f>
        <v>#VALUE!</v>
      </c>
      <c r="V385" t="e">
        <f>0.5*(Table2131[[#This Row],[WIDTH_OVERLAP]]/Table2131[[#This Row],[WIDTH_ORIG]] +Table2131[[#This Row],[WIDTH_OVERLAP]]/Table2131[[#This Row],[WIDTH_NEW]])</f>
        <v>#VALUE!</v>
      </c>
    </row>
    <row r="386" spans="1:22" x14ac:dyDescent="0.2">
      <c r="A386" s="5" t="s">
        <v>156</v>
      </c>
      <c r="B386" t="s">
        <v>113</v>
      </c>
      <c r="C386" t="s">
        <v>146</v>
      </c>
      <c r="D386" t="s">
        <v>139</v>
      </c>
      <c r="E386">
        <v>13.148238913426347</v>
      </c>
      <c r="F386" t="s">
        <v>47</v>
      </c>
      <c r="G386" t="s">
        <v>47</v>
      </c>
      <c r="H386" t="s">
        <v>47</v>
      </c>
      <c r="I386" t="s">
        <v>47</v>
      </c>
      <c r="J386">
        <v>14.962152424460415</v>
      </c>
      <c r="K386">
        <f>Table2131[[#This Row],[VALUE_ORIGINAL]]-Table2131[[#This Row],[ESTIMATE_VALUE]]</f>
        <v>1.8139135110340678</v>
      </c>
      <c r="L386" t="s">
        <v>47</v>
      </c>
      <c r="M386" t="s">
        <v>47</v>
      </c>
      <c r="N386">
        <f>Table2131[[#This Row],[DIFFENCE_ORIGINAL]]^2</f>
        <v>3.2902822255119393</v>
      </c>
      <c r="O38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86" t="str">
        <f>IF(OR(G386="NA", H386="NA"), "NA", IF(OR(B386="boot", B386="parametric", B386="independent", B386="cart"), Table2131[[#This Row],[conf.high]]-Table2131[[#This Row],[conf.low]], ""))</f>
        <v>NA</v>
      </c>
      <c r="Q386" t="str">
        <f>IF(OR(G386="NA", H386="NA"), "NA", IF(OR(B386="boot", B386="parametric", B386="independent", B386="cart"), Table2131[[#This Row],[conf.high.orig]]-Table2131[[#This Row],[conf.low.orig]], ""))</f>
        <v>NA</v>
      </c>
      <c r="R386" t="e">
        <f>IF(OR(B386="boot", B386="independent", B386="parametric", B386="cart"), Table2131[[#This Row],[WIDTH_OVERLAP]]/Table2131[[#This Row],[WIDTH_NEW]], "NA")</f>
        <v>#VALUE!</v>
      </c>
      <c r="S386" t="e">
        <f>IF(OR(B386="boot", B386="independent", B386="parametric", B386="cart"), Table2131[[#This Row],[WIDTH_OVERLAP]]/Table2131[[#This Row],[WIDTH_ORIG]], "")</f>
        <v>#VALUE!</v>
      </c>
      <c r="T386" t="e">
        <f>IF(OR(B386="boot", B386="independent", B386="parametric", B386="cart"), (Table2131[[#This Row],[PERS_NEW]]+Table2131[[#This Row],[PERS_ORIG]]) / 2, "")</f>
        <v>#VALUE!</v>
      </c>
      <c r="U386" t="e">
        <f>0.5*(Table2131[[#This Row],[WIDTH_OVERLAP]]/Table2131[[#This Row],[WIDTH_ORIG]] +Table2131[[#This Row],[WIDTH_OVERLAP]]/Table2131[[#This Row],[WIDTH_NEW]])</f>
        <v>#VALUE!</v>
      </c>
      <c r="V386" t="e">
        <f>0.5*(Table2131[[#This Row],[WIDTH_OVERLAP]]/Table2131[[#This Row],[WIDTH_ORIG]] +Table2131[[#This Row],[WIDTH_OVERLAP]]/Table2131[[#This Row],[WIDTH_NEW]])</f>
        <v>#VALUE!</v>
      </c>
    </row>
    <row r="387" spans="1:22" x14ac:dyDescent="0.2">
      <c r="A387" s="5" t="s">
        <v>156</v>
      </c>
      <c r="B387" t="s">
        <v>113</v>
      </c>
      <c r="C387" t="s">
        <v>146</v>
      </c>
      <c r="D387" t="s">
        <v>141</v>
      </c>
      <c r="E387">
        <v>-0.46063641819538553</v>
      </c>
      <c r="F387" t="s">
        <v>47</v>
      </c>
      <c r="G387" t="s">
        <v>47</v>
      </c>
      <c r="H387" t="s">
        <v>47</v>
      </c>
      <c r="I387" t="s">
        <v>47</v>
      </c>
      <c r="J387">
        <v>-0.42732002728991048</v>
      </c>
      <c r="K387">
        <f>Table2131[[#This Row],[VALUE_ORIGINAL]]-Table2131[[#This Row],[ESTIMATE_VALUE]]</f>
        <v>3.3316390905475057E-2</v>
      </c>
      <c r="L387" t="s">
        <v>47</v>
      </c>
      <c r="M387" t="s">
        <v>47</v>
      </c>
      <c r="N387">
        <f>Table2131[[#This Row],[DIFFENCE_ORIGINAL]]^2</f>
        <v>1.1099819029664212E-3</v>
      </c>
      <c r="O38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87" t="str">
        <f>IF(OR(G387="NA", H387="NA"), "NA", IF(OR(B387="boot", B387="parametric", B387="independent", B387="cart"), Table2131[[#This Row],[conf.high]]-Table2131[[#This Row],[conf.low]], ""))</f>
        <v>NA</v>
      </c>
      <c r="Q387" t="str">
        <f>IF(OR(G387="NA", H387="NA"), "NA", IF(OR(B387="boot", B387="parametric", B387="independent", B387="cart"), Table2131[[#This Row],[conf.high.orig]]-Table2131[[#This Row],[conf.low.orig]], ""))</f>
        <v>NA</v>
      </c>
      <c r="R387" t="e">
        <f>IF(OR(B387="boot", B387="independent", B387="parametric", B387="cart"), Table2131[[#This Row],[WIDTH_OVERLAP]]/Table2131[[#This Row],[WIDTH_NEW]], "NA")</f>
        <v>#VALUE!</v>
      </c>
      <c r="S387" t="e">
        <f>IF(OR(B387="boot", B387="independent", B387="parametric", B387="cart"), Table2131[[#This Row],[WIDTH_OVERLAP]]/Table2131[[#This Row],[WIDTH_ORIG]], "")</f>
        <v>#VALUE!</v>
      </c>
      <c r="T387" t="e">
        <f>IF(OR(B387="boot", B387="independent", B387="parametric", B387="cart"), (Table2131[[#This Row],[PERS_NEW]]+Table2131[[#This Row],[PERS_ORIG]]) / 2, "")</f>
        <v>#VALUE!</v>
      </c>
      <c r="U387" t="e">
        <f>0.5*(Table2131[[#This Row],[WIDTH_OVERLAP]]/Table2131[[#This Row],[WIDTH_ORIG]] +Table2131[[#This Row],[WIDTH_OVERLAP]]/Table2131[[#This Row],[WIDTH_NEW]])</f>
        <v>#VALUE!</v>
      </c>
      <c r="V387" t="e">
        <f>0.5*(Table2131[[#This Row],[WIDTH_OVERLAP]]/Table2131[[#This Row],[WIDTH_ORIG]] +Table2131[[#This Row],[WIDTH_OVERLAP]]/Table2131[[#This Row],[WIDTH_NEW]])</f>
        <v>#VALUE!</v>
      </c>
    </row>
    <row r="388" spans="1:22" x14ac:dyDescent="0.2">
      <c r="A388" s="5" t="s">
        <v>156</v>
      </c>
      <c r="B388" t="s">
        <v>113</v>
      </c>
      <c r="C388" t="s">
        <v>146</v>
      </c>
      <c r="D388" t="s">
        <v>149</v>
      </c>
      <c r="E388">
        <v>0.56110092184469462</v>
      </c>
      <c r="F388" t="s">
        <v>47</v>
      </c>
      <c r="G388" t="s">
        <v>47</v>
      </c>
      <c r="H388" t="s">
        <v>47</v>
      </c>
      <c r="I388" t="s">
        <v>47</v>
      </c>
      <c r="J388">
        <v>0.42021338576384687</v>
      </c>
      <c r="K388">
        <f>Table2131[[#This Row],[VALUE_ORIGINAL]]-Table2131[[#This Row],[ESTIMATE_VALUE]]</f>
        <v>-0.14088753608084775</v>
      </c>
      <c r="L388" t="s">
        <v>47</v>
      </c>
      <c r="M388" t="s">
        <v>47</v>
      </c>
      <c r="N388">
        <f>Table2131[[#This Row],[DIFFENCE_ORIGINAL]]^2</f>
        <v>1.9849297822932176E-2</v>
      </c>
      <c r="O38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88" t="str">
        <f>IF(OR(G388="NA", H388="NA"), "NA", IF(OR(B388="boot", B388="parametric", B388="independent", B388="cart"), Table2131[[#This Row],[conf.high]]-Table2131[[#This Row],[conf.low]], ""))</f>
        <v>NA</v>
      </c>
      <c r="Q388" t="str">
        <f>IF(OR(G388="NA", H388="NA"), "NA", IF(OR(B388="boot", B388="parametric", B388="independent", B388="cart"), Table2131[[#This Row],[conf.high.orig]]-Table2131[[#This Row],[conf.low.orig]], ""))</f>
        <v>NA</v>
      </c>
      <c r="R388" t="e">
        <f>IF(OR(B388="boot", B388="independent", B388="parametric", B388="cart"), Table2131[[#This Row],[WIDTH_OVERLAP]]/Table2131[[#This Row],[WIDTH_NEW]], "NA")</f>
        <v>#VALUE!</v>
      </c>
      <c r="S388" t="e">
        <f>IF(OR(B388="boot", B388="independent", B388="parametric", B388="cart"), Table2131[[#This Row],[WIDTH_OVERLAP]]/Table2131[[#This Row],[WIDTH_ORIG]], "")</f>
        <v>#VALUE!</v>
      </c>
      <c r="T388" t="e">
        <f>IF(OR(B388="boot", B388="independent", B388="parametric", B388="cart"), (Table2131[[#This Row],[PERS_NEW]]+Table2131[[#This Row],[PERS_ORIG]]) / 2, "")</f>
        <v>#VALUE!</v>
      </c>
      <c r="U388" t="e">
        <f>0.5*(Table2131[[#This Row],[WIDTH_OVERLAP]]/Table2131[[#This Row],[WIDTH_ORIG]] +Table2131[[#This Row],[WIDTH_OVERLAP]]/Table2131[[#This Row],[WIDTH_NEW]])</f>
        <v>#VALUE!</v>
      </c>
      <c r="V388" t="e">
        <f>0.5*(Table2131[[#This Row],[WIDTH_OVERLAP]]/Table2131[[#This Row],[WIDTH_ORIG]] +Table2131[[#This Row],[WIDTH_OVERLAP]]/Table2131[[#This Row],[WIDTH_NEW]])</f>
        <v>#VALUE!</v>
      </c>
    </row>
    <row r="389" spans="1:22" x14ac:dyDescent="0.2">
      <c r="A389" s="5" t="s">
        <v>156</v>
      </c>
      <c r="B389" t="s">
        <v>113</v>
      </c>
      <c r="C389" t="s">
        <v>146</v>
      </c>
      <c r="D389" t="s">
        <v>150</v>
      </c>
      <c r="E389">
        <v>0.26050899601590638</v>
      </c>
      <c r="F389" t="s">
        <v>47</v>
      </c>
      <c r="G389" t="s">
        <v>47</v>
      </c>
      <c r="H389" t="s">
        <v>47</v>
      </c>
      <c r="I389" t="s">
        <v>47</v>
      </c>
      <c r="J389">
        <v>-0.96446627116180661</v>
      </c>
      <c r="K389">
        <f>Table2131[[#This Row],[VALUE_ORIGINAL]]-Table2131[[#This Row],[ESTIMATE_VALUE]]</f>
        <v>-1.224975267177713</v>
      </c>
      <c r="L389" t="s">
        <v>47</v>
      </c>
      <c r="M389" t="s">
        <v>47</v>
      </c>
      <c r="N389">
        <f>Table2131[[#This Row],[DIFFENCE_ORIGINAL]]^2</f>
        <v>1.5005644051971094</v>
      </c>
      <c r="O38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89" t="str">
        <f>IF(OR(G389="NA", H389="NA"), "NA", IF(OR(B389="boot", B389="parametric", B389="independent", B389="cart"), Table2131[[#This Row],[conf.high]]-Table2131[[#This Row],[conf.low]], ""))</f>
        <v>NA</v>
      </c>
      <c r="Q389" t="str">
        <f>IF(OR(G389="NA", H389="NA"), "NA", IF(OR(B389="boot", B389="parametric", B389="independent", B389="cart"), Table2131[[#This Row],[conf.high.orig]]-Table2131[[#This Row],[conf.low.orig]], ""))</f>
        <v>NA</v>
      </c>
      <c r="R389" t="e">
        <f>IF(OR(B389="boot", B389="independent", B389="parametric", B389="cart"), Table2131[[#This Row],[WIDTH_OVERLAP]]/Table2131[[#This Row],[WIDTH_NEW]], "NA")</f>
        <v>#VALUE!</v>
      </c>
      <c r="S389" t="e">
        <f>IF(OR(B389="boot", B389="independent", B389="parametric", B389="cart"), Table2131[[#This Row],[WIDTH_OVERLAP]]/Table2131[[#This Row],[WIDTH_ORIG]], "")</f>
        <v>#VALUE!</v>
      </c>
      <c r="T389" t="e">
        <f>IF(OR(B389="boot", B389="independent", B389="parametric", B389="cart"), (Table2131[[#This Row],[PERS_NEW]]+Table2131[[#This Row],[PERS_ORIG]]) / 2, "")</f>
        <v>#VALUE!</v>
      </c>
      <c r="U389" t="e">
        <f>0.5*(Table2131[[#This Row],[WIDTH_OVERLAP]]/Table2131[[#This Row],[WIDTH_ORIG]] +Table2131[[#This Row],[WIDTH_OVERLAP]]/Table2131[[#This Row],[WIDTH_NEW]])</f>
        <v>#VALUE!</v>
      </c>
      <c r="V389" t="e">
        <f>0.5*(Table2131[[#This Row],[WIDTH_OVERLAP]]/Table2131[[#This Row],[WIDTH_ORIG]] +Table2131[[#This Row],[WIDTH_OVERLAP]]/Table2131[[#This Row],[WIDTH_NEW]])</f>
        <v>#VALUE!</v>
      </c>
    </row>
    <row r="390" spans="1:22" x14ac:dyDescent="0.2">
      <c r="A390" s="5" t="s">
        <v>156</v>
      </c>
      <c r="B390" t="s">
        <v>113</v>
      </c>
      <c r="C390" t="s">
        <v>146</v>
      </c>
      <c r="D390" t="s">
        <v>144</v>
      </c>
      <c r="E390">
        <v>9.5922058145619928</v>
      </c>
      <c r="F390" t="s">
        <v>47</v>
      </c>
      <c r="G390" t="s">
        <v>47</v>
      </c>
      <c r="H390" t="s">
        <v>47</v>
      </c>
      <c r="I390" t="s">
        <v>47</v>
      </c>
      <c r="J390">
        <v>14.295606635368804</v>
      </c>
      <c r="K390">
        <f>Table2131[[#This Row],[VALUE_ORIGINAL]]-Table2131[[#This Row],[ESTIMATE_VALUE]]</f>
        <v>4.7034008208068112</v>
      </c>
      <c r="L390" t="s">
        <v>47</v>
      </c>
      <c r="M390" t="s">
        <v>47</v>
      </c>
      <c r="N390">
        <f>Table2131[[#This Row],[DIFFENCE_ORIGINAL]]^2</f>
        <v>22.121979281166187</v>
      </c>
      <c r="O39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0" t="str">
        <f>IF(OR(G390="NA", H390="NA"), "NA", IF(OR(B390="boot", B390="parametric", B390="independent", B390="cart"), Table2131[[#This Row],[conf.high]]-Table2131[[#This Row],[conf.low]], ""))</f>
        <v>NA</v>
      </c>
      <c r="Q390" t="str">
        <f>IF(OR(G390="NA", H390="NA"), "NA", IF(OR(B390="boot", B390="parametric", B390="independent", B390="cart"), Table2131[[#This Row],[conf.high.orig]]-Table2131[[#This Row],[conf.low.orig]], ""))</f>
        <v>NA</v>
      </c>
      <c r="R390" t="e">
        <f>IF(OR(B390="boot", B390="independent", B390="parametric", B390="cart"), Table2131[[#This Row],[WIDTH_OVERLAP]]/Table2131[[#This Row],[WIDTH_NEW]], "NA")</f>
        <v>#VALUE!</v>
      </c>
      <c r="S390" t="e">
        <f>IF(OR(B390="boot", B390="independent", B390="parametric", B390="cart"), Table2131[[#This Row],[WIDTH_OVERLAP]]/Table2131[[#This Row],[WIDTH_ORIG]], "")</f>
        <v>#VALUE!</v>
      </c>
      <c r="T390" t="e">
        <f>IF(OR(B390="boot", B390="independent", B390="parametric", B390="cart"), (Table2131[[#This Row],[PERS_NEW]]+Table2131[[#This Row],[PERS_ORIG]]) / 2, "")</f>
        <v>#VALUE!</v>
      </c>
      <c r="U390" t="e">
        <f>0.5*(Table2131[[#This Row],[WIDTH_OVERLAP]]/Table2131[[#This Row],[WIDTH_ORIG]] +Table2131[[#This Row],[WIDTH_OVERLAP]]/Table2131[[#This Row],[WIDTH_NEW]])</f>
        <v>#VALUE!</v>
      </c>
      <c r="V390" t="e">
        <f>0.5*(Table2131[[#This Row],[WIDTH_OVERLAP]]/Table2131[[#This Row],[WIDTH_ORIG]] +Table2131[[#This Row],[WIDTH_OVERLAP]]/Table2131[[#This Row],[WIDTH_NEW]])</f>
        <v>#VALUE!</v>
      </c>
    </row>
    <row r="391" spans="1:22" x14ac:dyDescent="0.2">
      <c r="A391" s="5" t="s">
        <v>156</v>
      </c>
      <c r="B391" t="s">
        <v>113</v>
      </c>
      <c r="C391" t="s">
        <v>146</v>
      </c>
      <c r="D391" t="s">
        <v>151</v>
      </c>
      <c r="E391">
        <v>-0.13322560768137687</v>
      </c>
      <c r="F391" t="s">
        <v>47</v>
      </c>
      <c r="G391" t="s">
        <v>47</v>
      </c>
      <c r="H391" t="s">
        <v>47</v>
      </c>
      <c r="I391" t="s">
        <v>47</v>
      </c>
      <c r="J391">
        <v>2.3919405485177746E-2</v>
      </c>
      <c r="K391">
        <f>Table2131[[#This Row],[VALUE_ORIGINAL]]-Table2131[[#This Row],[ESTIMATE_VALUE]]</f>
        <v>0.1571450131665546</v>
      </c>
      <c r="L391" t="s">
        <v>47</v>
      </c>
      <c r="M391" t="s">
        <v>47</v>
      </c>
      <c r="N391">
        <f>Table2131[[#This Row],[DIFFENCE_ORIGINAL]]^2</f>
        <v>2.4694555163116621E-2</v>
      </c>
      <c r="O39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1" t="str">
        <f>IF(OR(G391="NA", H391="NA"), "NA", IF(OR(B391="boot", B391="parametric", B391="independent", B391="cart"), Table2131[[#This Row],[conf.high]]-Table2131[[#This Row],[conf.low]], ""))</f>
        <v>NA</v>
      </c>
      <c r="Q391" t="str">
        <f>IF(OR(G391="NA", H391="NA"), "NA", IF(OR(B391="boot", B391="parametric", B391="independent", B391="cart"), Table2131[[#This Row],[conf.high.orig]]-Table2131[[#This Row],[conf.low.orig]], ""))</f>
        <v>NA</v>
      </c>
      <c r="R391" t="e">
        <f>IF(OR(B391="boot", B391="independent", B391="parametric", B391="cart"), Table2131[[#This Row],[WIDTH_OVERLAP]]/Table2131[[#This Row],[WIDTH_NEW]], "NA")</f>
        <v>#VALUE!</v>
      </c>
      <c r="S391" t="e">
        <f>IF(OR(B391="boot", B391="independent", B391="parametric", B391="cart"), Table2131[[#This Row],[WIDTH_OVERLAP]]/Table2131[[#This Row],[WIDTH_ORIG]], "")</f>
        <v>#VALUE!</v>
      </c>
      <c r="T391" t="e">
        <f>IF(OR(B391="boot", B391="independent", B391="parametric", B391="cart"), (Table2131[[#This Row],[PERS_NEW]]+Table2131[[#This Row],[PERS_ORIG]]) / 2, "")</f>
        <v>#VALUE!</v>
      </c>
      <c r="U391" t="e">
        <f>0.5*(Table2131[[#This Row],[WIDTH_OVERLAP]]/Table2131[[#This Row],[WIDTH_ORIG]] +Table2131[[#This Row],[WIDTH_OVERLAP]]/Table2131[[#This Row],[WIDTH_NEW]])</f>
        <v>#VALUE!</v>
      </c>
      <c r="V391" t="e">
        <f>0.5*(Table2131[[#This Row],[WIDTH_OVERLAP]]/Table2131[[#This Row],[WIDTH_ORIG]] +Table2131[[#This Row],[WIDTH_OVERLAP]]/Table2131[[#This Row],[WIDTH_NEW]])</f>
        <v>#VALUE!</v>
      </c>
    </row>
    <row r="392" spans="1:22" x14ac:dyDescent="0.2">
      <c r="A392" s="5" t="s">
        <v>156</v>
      </c>
      <c r="B392" t="s">
        <v>113</v>
      </c>
      <c r="C392" t="s">
        <v>146</v>
      </c>
      <c r="D392" t="s">
        <v>152</v>
      </c>
      <c r="E392">
        <v>-0.44522050459775669</v>
      </c>
      <c r="F392" t="s">
        <v>47</v>
      </c>
      <c r="G392" t="s">
        <v>47</v>
      </c>
      <c r="H392" t="s">
        <v>47</v>
      </c>
      <c r="I392" t="s">
        <v>47</v>
      </c>
      <c r="J392">
        <v>0.41677427140252588</v>
      </c>
      <c r="K392">
        <f>Table2131[[#This Row],[VALUE_ORIGINAL]]-Table2131[[#This Row],[ESTIMATE_VALUE]]</f>
        <v>0.86199477600028263</v>
      </c>
      <c r="L392" t="s">
        <v>47</v>
      </c>
      <c r="M392" t="s">
        <v>47</v>
      </c>
      <c r="N392">
        <f>Table2131[[#This Row],[DIFFENCE_ORIGINAL]]^2</f>
        <v>0.7430349938517774</v>
      </c>
      <c r="O39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2" t="str">
        <f>IF(OR(G392="NA", H392="NA"), "NA", IF(OR(B392="boot", B392="parametric", B392="independent", B392="cart"), Table2131[[#This Row],[conf.high]]-Table2131[[#This Row],[conf.low]], ""))</f>
        <v>NA</v>
      </c>
      <c r="Q392" t="str">
        <f>IF(OR(G392="NA", H392="NA"), "NA", IF(OR(B392="boot", B392="parametric", B392="independent", B392="cart"), Table2131[[#This Row],[conf.high.orig]]-Table2131[[#This Row],[conf.low.orig]], ""))</f>
        <v>NA</v>
      </c>
      <c r="R392" t="e">
        <f>IF(OR(B392="boot", B392="independent", B392="parametric", B392="cart"), Table2131[[#This Row],[WIDTH_OVERLAP]]/Table2131[[#This Row],[WIDTH_NEW]], "NA")</f>
        <v>#VALUE!</v>
      </c>
      <c r="S392" t="e">
        <f>IF(OR(B392="boot", B392="independent", B392="parametric", B392="cart"), Table2131[[#This Row],[WIDTH_OVERLAP]]/Table2131[[#This Row],[WIDTH_ORIG]], "")</f>
        <v>#VALUE!</v>
      </c>
      <c r="T392" t="e">
        <f>IF(OR(B392="boot", B392="independent", B392="parametric", B392="cart"), (Table2131[[#This Row],[PERS_NEW]]+Table2131[[#This Row],[PERS_ORIG]]) / 2, "")</f>
        <v>#VALUE!</v>
      </c>
      <c r="U392" t="e">
        <f>0.5*(Table2131[[#This Row],[WIDTH_OVERLAP]]/Table2131[[#This Row],[WIDTH_ORIG]] +Table2131[[#This Row],[WIDTH_OVERLAP]]/Table2131[[#This Row],[WIDTH_NEW]])</f>
        <v>#VALUE!</v>
      </c>
      <c r="V392" t="e">
        <f>0.5*(Table2131[[#This Row],[WIDTH_OVERLAP]]/Table2131[[#This Row],[WIDTH_ORIG]] +Table2131[[#This Row],[WIDTH_OVERLAP]]/Table2131[[#This Row],[WIDTH_NEW]])</f>
        <v>#VALUE!</v>
      </c>
    </row>
    <row r="393" spans="1:22" x14ac:dyDescent="0.2">
      <c r="A393" s="5" t="s">
        <v>156</v>
      </c>
      <c r="B393" t="s">
        <v>113</v>
      </c>
      <c r="C393" t="s">
        <v>146</v>
      </c>
      <c r="D393" t="s">
        <v>153</v>
      </c>
      <c r="E393">
        <v>1.418527652981679</v>
      </c>
      <c r="F393" t="s">
        <v>47</v>
      </c>
      <c r="G393" t="s">
        <v>47</v>
      </c>
      <c r="H393" t="s">
        <v>47</v>
      </c>
      <c r="I393" t="s">
        <v>47</v>
      </c>
      <c r="J393">
        <v>1.9043652145729404</v>
      </c>
      <c r="K393">
        <f>Table2131[[#This Row],[VALUE_ORIGINAL]]-Table2131[[#This Row],[ESTIMATE_VALUE]]</f>
        <v>0.48583756159126135</v>
      </c>
      <c r="L393" t="s">
        <v>47</v>
      </c>
      <c r="M393" t="s">
        <v>47</v>
      </c>
      <c r="N393">
        <f>Table2131[[#This Row],[DIFFENCE_ORIGINAL]]^2</f>
        <v>0.23603813625294265</v>
      </c>
      <c r="O39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3" t="str">
        <f>IF(OR(G393="NA", H393="NA"), "NA", IF(OR(B393="boot", B393="parametric", B393="independent", B393="cart"), Table2131[[#This Row],[conf.high]]-Table2131[[#This Row],[conf.low]], ""))</f>
        <v>NA</v>
      </c>
      <c r="Q393" t="str">
        <f>IF(OR(G393="NA", H393="NA"), "NA", IF(OR(B393="boot", B393="parametric", B393="independent", B393="cart"), Table2131[[#This Row],[conf.high.orig]]-Table2131[[#This Row],[conf.low.orig]], ""))</f>
        <v>NA</v>
      </c>
      <c r="R393" t="e">
        <f>IF(OR(B393="boot", B393="independent", B393="parametric", B393="cart"), Table2131[[#This Row],[WIDTH_OVERLAP]]/Table2131[[#This Row],[WIDTH_NEW]], "NA")</f>
        <v>#VALUE!</v>
      </c>
      <c r="S393" t="e">
        <f>IF(OR(B393="boot", B393="independent", B393="parametric", B393="cart"), Table2131[[#This Row],[WIDTH_OVERLAP]]/Table2131[[#This Row],[WIDTH_ORIG]], "")</f>
        <v>#VALUE!</v>
      </c>
      <c r="T393" t="e">
        <f>IF(OR(B393="boot", B393="independent", B393="parametric", B393="cart"), (Table2131[[#This Row],[PERS_NEW]]+Table2131[[#This Row],[PERS_ORIG]]) / 2, "")</f>
        <v>#VALUE!</v>
      </c>
      <c r="U393" t="e">
        <f>0.5*(Table2131[[#This Row],[WIDTH_OVERLAP]]/Table2131[[#This Row],[WIDTH_ORIG]] +Table2131[[#This Row],[WIDTH_OVERLAP]]/Table2131[[#This Row],[WIDTH_NEW]])</f>
        <v>#VALUE!</v>
      </c>
      <c r="V393" t="e">
        <f>0.5*(Table2131[[#This Row],[WIDTH_OVERLAP]]/Table2131[[#This Row],[WIDTH_ORIG]] +Table2131[[#This Row],[WIDTH_OVERLAP]]/Table2131[[#This Row],[WIDTH_NEW]])</f>
        <v>#VALUE!</v>
      </c>
    </row>
    <row r="394" spans="1:22" x14ac:dyDescent="0.2">
      <c r="A394" s="5" t="s">
        <v>156</v>
      </c>
      <c r="B394" t="s">
        <v>113</v>
      </c>
      <c r="C394" t="s">
        <v>146</v>
      </c>
      <c r="D394" t="s">
        <v>154</v>
      </c>
      <c r="E394">
        <v>0.82302853441731794</v>
      </c>
      <c r="F394" t="s">
        <v>47</v>
      </c>
      <c r="G394" t="s">
        <v>47</v>
      </c>
      <c r="H394" t="s">
        <v>47</v>
      </c>
      <c r="I394" t="s">
        <v>47</v>
      </c>
      <c r="J394">
        <v>-0.17191504929091947</v>
      </c>
      <c r="K394">
        <f>Table2131[[#This Row],[VALUE_ORIGINAL]]-Table2131[[#This Row],[ESTIMATE_VALUE]]</f>
        <v>-0.99494358370823743</v>
      </c>
      <c r="L394" t="s">
        <v>47</v>
      </c>
      <c r="M394" t="s">
        <v>47</v>
      </c>
      <c r="N394">
        <f>Table2131[[#This Row],[DIFFENCE_ORIGINAL]]^2</f>
        <v>0.98991273476219044</v>
      </c>
      <c r="O39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4" t="str">
        <f>IF(OR(G394="NA", H394="NA"), "NA", IF(OR(B394="boot", B394="parametric", B394="independent", B394="cart"), Table2131[[#This Row],[conf.high]]-Table2131[[#This Row],[conf.low]], ""))</f>
        <v>NA</v>
      </c>
      <c r="Q394" t="str">
        <f>IF(OR(G394="NA", H394="NA"), "NA", IF(OR(B394="boot", B394="parametric", B394="independent", B394="cart"), Table2131[[#This Row],[conf.high.orig]]-Table2131[[#This Row],[conf.low.orig]], ""))</f>
        <v>NA</v>
      </c>
      <c r="R394" t="e">
        <f>IF(OR(B394="boot", B394="independent", B394="parametric", B394="cart"), Table2131[[#This Row],[WIDTH_OVERLAP]]/Table2131[[#This Row],[WIDTH_NEW]], "NA")</f>
        <v>#VALUE!</v>
      </c>
      <c r="S394" t="e">
        <f>IF(OR(B394="boot", B394="independent", B394="parametric", B394="cart"), Table2131[[#This Row],[WIDTH_OVERLAP]]/Table2131[[#This Row],[WIDTH_ORIG]], "")</f>
        <v>#VALUE!</v>
      </c>
      <c r="T394" t="e">
        <f>IF(OR(B394="boot", B394="independent", B394="parametric", B394="cart"), (Table2131[[#This Row],[PERS_NEW]]+Table2131[[#This Row],[PERS_ORIG]]) / 2, "")</f>
        <v>#VALUE!</v>
      </c>
      <c r="U394" t="e">
        <f>0.5*(Table2131[[#This Row],[WIDTH_OVERLAP]]/Table2131[[#This Row],[WIDTH_ORIG]] +Table2131[[#This Row],[WIDTH_OVERLAP]]/Table2131[[#This Row],[WIDTH_NEW]])</f>
        <v>#VALUE!</v>
      </c>
      <c r="V394" t="e">
        <f>0.5*(Table2131[[#This Row],[WIDTH_OVERLAP]]/Table2131[[#This Row],[WIDTH_ORIG]] +Table2131[[#This Row],[WIDTH_OVERLAP]]/Table2131[[#This Row],[WIDTH_NEW]])</f>
        <v>#VALUE!</v>
      </c>
    </row>
    <row r="395" spans="1:22" x14ac:dyDescent="0.2">
      <c r="A395" s="5" t="s">
        <v>156</v>
      </c>
      <c r="B395" t="s">
        <v>113</v>
      </c>
      <c r="C395" t="s">
        <v>146</v>
      </c>
      <c r="D395" t="s">
        <v>155</v>
      </c>
      <c r="E395">
        <v>1.0872632434075777</v>
      </c>
      <c r="F395" t="s">
        <v>47</v>
      </c>
      <c r="G395" t="s">
        <v>47</v>
      </c>
      <c r="H395" t="s">
        <v>47</v>
      </c>
      <c r="I395" t="s">
        <v>47</v>
      </c>
      <c r="J395">
        <v>1.3401876058376296</v>
      </c>
      <c r="K395">
        <f>Table2131[[#This Row],[VALUE_ORIGINAL]]-Table2131[[#This Row],[ESTIMATE_VALUE]]</f>
        <v>0.2529243624300519</v>
      </c>
      <c r="L395" t="s">
        <v>47</v>
      </c>
      <c r="M395" t="s">
        <v>47</v>
      </c>
      <c r="N395">
        <f>Table2131[[#This Row],[DIFFENCE_ORIGINAL]]^2</f>
        <v>6.3970733110648242E-2</v>
      </c>
      <c r="O39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5" t="str">
        <f>IF(OR(G395="NA", H395="NA"), "NA", IF(OR(B395="boot", B395="parametric", B395="independent", B395="cart"), Table2131[[#This Row],[conf.high]]-Table2131[[#This Row],[conf.low]], ""))</f>
        <v>NA</v>
      </c>
      <c r="Q395" t="str">
        <f>IF(OR(G395="NA", H395="NA"), "NA", IF(OR(B395="boot", B395="parametric", B395="independent", B395="cart"), Table2131[[#This Row],[conf.high.orig]]-Table2131[[#This Row],[conf.low.orig]], ""))</f>
        <v>NA</v>
      </c>
      <c r="R395" t="e">
        <f>IF(OR(B395="boot", B395="independent", B395="parametric", B395="cart"), Table2131[[#This Row],[WIDTH_OVERLAP]]/Table2131[[#This Row],[WIDTH_NEW]], "NA")</f>
        <v>#VALUE!</v>
      </c>
      <c r="S395" t="e">
        <f>IF(OR(B395="boot", B395="independent", B395="parametric", B395="cart"), Table2131[[#This Row],[WIDTH_OVERLAP]]/Table2131[[#This Row],[WIDTH_ORIG]], "")</f>
        <v>#VALUE!</v>
      </c>
      <c r="T395" t="e">
        <f>IF(OR(B395="boot", B395="independent", B395="parametric", B395="cart"), (Table2131[[#This Row],[PERS_NEW]]+Table2131[[#This Row],[PERS_ORIG]]) / 2, "")</f>
        <v>#VALUE!</v>
      </c>
      <c r="U395" t="e">
        <f>0.5*(Table2131[[#This Row],[WIDTH_OVERLAP]]/Table2131[[#This Row],[WIDTH_ORIG]] +Table2131[[#This Row],[WIDTH_OVERLAP]]/Table2131[[#This Row],[WIDTH_NEW]])</f>
        <v>#VALUE!</v>
      </c>
      <c r="V395" t="e">
        <f>0.5*(Table2131[[#This Row],[WIDTH_OVERLAP]]/Table2131[[#This Row],[WIDTH_ORIG]] +Table2131[[#This Row],[WIDTH_OVERLAP]]/Table2131[[#This Row],[WIDTH_NEW]])</f>
        <v>#VALUE!</v>
      </c>
    </row>
    <row r="396" spans="1:22" x14ac:dyDescent="0.2">
      <c r="A396" s="5" t="s">
        <v>156</v>
      </c>
      <c r="B396" t="s">
        <v>113</v>
      </c>
      <c r="C396" t="s">
        <v>146</v>
      </c>
      <c r="D396" t="s">
        <v>145</v>
      </c>
      <c r="E396">
        <v>10.370442388269007</v>
      </c>
      <c r="F396" t="s">
        <v>47</v>
      </c>
      <c r="G396" t="s">
        <v>47</v>
      </c>
      <c r="H396" t="s">
        <v>47</v>
      </c>
      <c r="I396" t="s">
        <v>47</v>
      </c>
      <c r="J396">
        <v>7.0036456893120773</v>
      </c>
      <c r="K396">
        <f>Table2131[[#This Row],[VALUE_ORIGINAL]]-Table2131[[#This Row],[ESTIMATE_VALUE]]</f>
        <v>-3.3667966989569296</v>
      </c>
      <c r="L396" t="s">
        <v>47</v>
      </c>
      <c r="M396" t="s">
        <v>47</v>
      </c>
      <c r="N396">
        <f>Table2131[[#This Row],[DIFFENCE_ORIGINAL]]^2</f>
        <v>11.335320012107278</v>
      </c>
      <c r="O39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6" t="str">
        <f>IF(OR(G396="NA", H396="NA"), "NA", IF(OR(B396="boot", B396="parametric", B396="independent", B396="cart"), Table2131[[#This Row],[conf.high]]-Table2131[[#This Row],[conf.low]], ""))</f>
        <v>NA</v>
      </c>
      <c r="Q396" t="str">
        <f>IF(OR(G396="NA", H396="NA"), "NA", IF(OR(B396="boot", B396="parametric", B396="independent", B396="cart"), Table2131[[#This Row],[conf.high.orig]]-Table2131[[#This Row],[conf.low.orig]], ""))</f>
        <v>NA</v>
      </c>
      <c r="R396" t="e">
        <f>IF(OR(B396="boot", B396="independent", B396="parametric", B396="cart"), Table2131[[#This Row],[WIDTH_OVERLAP]]/Table2131[[#This Row],[WIDTH_NEW]], "NA")</f>
        <v>#VALUE!</v>
      </c>
      <c r="S396" t="e">
        <f>IF(OR(B396="boot", B396="independent", B396="parametric", B396="cart"), Table2131[[#This Row],[WIDTH_OVERLAP]]/Table2131[[#This Row],[WIDTH_ORIG]], "")</f>
        <v>#VALUE!</v>
      </c>
      <c r="T396" t="e">
        <f>IF(OR(B396="boot", B396="independent", B396="parametric", B396="cart"), (Table2131[[#This Row],[PERS_NEW]]+Table2131[[#This Row],[PERS_ORIG]]) / 2, "")</f>
        <v>#VALUE!</v>
      </c>
      <c r="U396" t="e">
        <f>0.5*(Table2131[[#This Row],[WIDTH_OVERLAP]]/Table2131[[#This Row],[WIDTH_ORIG]] +Table2131[[#This Row],[WIDTH_OVERLAP]]/Table2131[[#This Row],[WIDTH_NEW]])</f>
        <v>#VALUE!</v>
      </c>
      <c r="V396" t="e">
        <f>0.5*(Table2131[[#This Row],[WIDTH_OVERLAP]]/Table2131[[#This Row],[WIDTH_ORIG]] +Table2131[[#This Row],[WIDTH_OVERLAP]]/Table2131[[#This Row],[WIDTH_NEW]])</f>
        <v>#VALUE!</v>
      </c>
    </row>
    <row r="397" spans="1:22" s="7" customFormat="1" hidden="1" x14ac:dyDescent="0.2">
      <c r="A397" s="7" t="s">
        <v>191</v>
      </c>
      <c r="B397" s="7" t="s">
        <v>13</v>
      </c>
      <c r="C397" s="7" t="s">
        <v>158</v>
      </c>
      <c r="D397" s="7" t="s">
        <v>15</v>
      </c>
      <c r="E397" s="7">
        <v>6.9830468616921602</v>
      </c>
      <c r="F397" s="7" t="s">
        <v>159</v>
      </c>
      <c r="G397" s="7">
        <v>2.0011019811456898</v>
      </c>
      <c r="H397" s="7">
        <v>11.964991742238601</v>
      </c>
      <c r="I397" s="7" t="s">
        <v>160</v>
      </c>
      <c r="J397" s="7">
        <v>6.9830468616921602</v>
      </c>
      <c r="K397" s="7">
        <f>Table2131[[#This Row],[VALUE_ORIGINAL]]-Table2131[[#This Row],[ESTIMATE_VALUE]]</f>
        <v>0</v>
      </c>
      <c r="L397" s="7">
        <v>2.0011019811456898</v>
      </c>
      <c r="M397" s="7">
        <v>11.964991742238601</v>
      </c>
      <c r="N397" s="7">
        <f>Table2131[[#This Row],[DIFFENCE_ORIGINAL]]^2</f>
        <v>0</v>
      </c>
      <c r="O39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9.9638897610929114</v>
      </c>
      <c r="P397" t="str">
        <f>IF(OR(G397="NA", H397="NA"), "NA", IF(OR(B397="boot", B397="parametric", B397="independent", B397="cart"), Table2131[[#This Row],[conf.high]]-Table2131[[#This Row],[conf.low]], ""))</f>
        <v/>
      </c>
      <c r="Q397" t="str">
        <f>IF(OR(G397="NA", H397="NA"), "NA", IF(OR(B397="boot", B397="parametric", B397="independent", B397="cart"), Table2131[[#This Row],[conf.high.orig]]-Table2131[[#This Row],[conf.low.orig]], ""))</f>
        <v/>
      </c>
      <c r="R397" t="str">
        <f>IF(OR(B397="boot", B397="independent", B397="parametric", B397="cart"), Table2131[[#This Row],[WIDTH_OVERLAP]]/Table2131[[#This Row],[WIDTH_NEW]], "NA")</f>
        <v>NA</v>
      </c>
      <c r="S397" t="str">
        <f>IF(OR(B397="boot", B397="independent", B397="parametric", B397="cart"), Table2131[[#This Row],[WIDTH_OVERLAP]]/Table2131[[#This Row],[WIDTH_ORIG]], "")</f>
        <v/>
      </c>
      <c r="T397" t="str">
        <f>IF(OR(B397="boot", B397="independent", B397="parametric", B397="cart"), (Table2131[[#This Row],[PERS_NEW]]+Table2131[[#This Row],[PERS_ORIG]]) / 2, "")</f>
        <v/>
      </c>
      <c r="U397" t="e">
        <f>0.5*(Table2131[[#This Row],[WIDTH_OVERLAP]]/Table2131[[#This Row],[WIDTH_ORIG]] +Table2131[[#This Row],[WIDTH_OVERLAP]]/Table2131[[#This Row],[WIDTH_NEW]])</f>
        <v>#VALUE!</v>
      </c>
      <c r="V397" t="e">
        <f>0.5*(Table2131[[#This Row],[WIDTH_OVERLAP]]/Table2131[[#This Row],[WIDTH_ORIG]] +Table2131[[#This Row],[WIDTH_OVERLAP]]/Table2131[[#This Row],[WIDTH_NEW]])</f>
        <v>#VALUE!</v>
      </c>
    </row>
    <row r="398" spans="1:22" hidden="1" x14ac:dyDescent="0.2">
      <c r="A398" s="7" t="s">
        <v>191</v>
      </c>
      <c r="B398" t="s">
        <v>13</v>
      </c>
      <c r="C398" s="3" t="s">
        <v>158</v>
      </c>
      <c r="D398" t="s">
        <v>161</v>
      </c>
      <c r="E398">
        <v>-1.9273624276874901</v>
      </c>
      <c r="F398" t="s">
        <v>162</v>
      </c>
      <c r="G398">
        <v>-6.8133651564959203</v>
      </c>
      <c r="H398">
        <v>2.9586403011209299</v>
      </c>
      <c r="I398" t="s">
        <v>163</v>
      </c>
      <c r="J398">
        <v>-1.9273624276874901</v>
      </c>
      <c r="K398">
        <f>Table2131[[#This Row],[VALUE_ORIGINAL]]-Table2131[[#This Row],[ESTIMATE_VALUE]]</f>
        <v>0</v>
      </c>
      <c r="L398">
        <v>-6.8133651564959203</v>
      </c>
      <c r="M398">
        <v>2.9586403011209299</v>
      </c>
      <c r="N398">
        <f>Table2131[[#This Row],[DIFFENCE_ORIGINAL]]^2</f>
        <v>0</v>
      </c>
      <c r="O39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9.7720054576168494</v>
      </c>
      <c r="P398" t="str">
        <f>IF(OR(G398="NA", H398="NA"), "NA", IF(OR(B398="boot", B398="parametric", B398="independent", B398="cart"), Table2131[[#This Row],[conf.high]]-Table2131[[#This Row],[conf.low]], ""))</f>
        <v/>
      </c>
      <c r="Q398" t="str">
        <f>IF(OR(G398="NA", H398="NA"), "NA", IF(OR(B398="boot", B398="parametric", B398="independent", B398="cart"), Table2131[[#This Row],[conf.high.orig]]-Table2131[[#This Row],[conf.low.orig]], ""))</f>
        <v/>
      </c>
      <c r="R398" t="str">
        <f>IF(OR(B398="boot", B398="independent", B398="parametric", B398="cart"), Table2131[[#This Row],[WIDTH_OVERLAP]]/Table2131[[#This Row],[WIDTH_NEW]], "NA")</f>
        <v>NA</v>
      </c>
      <c r="S398" t="str">
        <f>IF(OR(B398="boot", B398="independent", B398="parametric", B398="cart"), Table2131[[#This Row],[WIDTH_OVERLAP]]/Table2131[[#This Row],[WIDTH_ORIG]], "")</f>
        <v/>
      </c>
      <c r="T398" t="str">
        <f>IF(OR(B398="boot", B398="independent", B398="parametric", B398="cart"), (Table2131[[#This Row],[PERS_NEW]]+Table2131[[#This Row],[PERS_ORIG]]) / 2, "")</f>
        <v/>
      </c>
      <c r="U398" t="e">
        <f>0.5*(Table2131[[#This Row],[WIDTH_OVERLAP]]/Table2131[[#This Row],[WIDTH_ORIG]] +Table2131[[#This Row],[WIDTH_OVERLAP]]/Table2131[[#This Row],[WIDTH_NEW]])</f>
        <v>#VALUE!</v>
      </c>
      <c r="V398" t="e">
        <f>0.5*(Table2131[[#This Row],[WIDTH_OVERLAP]]/Table2131[[#This Row],[WIDTH_ORIG]] +Table2131[[#This Row],[WIDTH_OVERLAP]]/Table2131[[#This Row],[WIDTH_NEW]])</f>
        <v>#VALUE!</v>
      </c>
    </row>
    <row r="399" spans="1:22" hidden="1" x14ac:dyDescent="0.2">
      <c r="A399" s="7" t="s">
        <v>191</v>
      </c>
      <c r="B399" t="s">
        <v>13</v>
      </c>
      <c r="C399" s="3" t="s">
        <v>158</v>
      </c>
      <c r="D399" t="s">
        <v>139</v>
      </c>
      <c r="E399">
        <v>7.6240479335734701</v>
      </c>
      <c r="F399" t="s">
        <v>47</v>
      </c>
      <c r="G399" s="1" t="s">
        <v>47</v>
      </c>
      <c r="H399" s="1" t="s">
        <v>47</v>
      </c>
      <c r="I399" t="s">
        <v>47</v>
      </c>
      <c r="J399">
        <v>7.6240479335734701</v>
      </c>
      <c r="K399">
        <f>Table2131[[#This Row],[VALUE_ORIGINAL]]-Table2131[[#This Row],[ESTIMATE_VALUE]]</f>
        <v>0</v>
      </c>
      <c r="L399" s="1" t="s">
        <v>47</v>
      </c>
      <c r="M399" s="1" t="s">
        <v>47</v>
      </c>
      <c r="N399">
        <f>Table2131[[#This Row],[DIFFENCE_ORIGINAL]]^2</f>
        <v>0</v>
      </c>
      <c r="O39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9" t="str">
        <f>IF(OR(G399="NA", H399="NA"), "NA", IF(OR(B399="boot", B399="parametric", B399="independent", B399="cart"), Table2131[[#This Row],[conf.high]]-Table2131[[#This Row],[conf.low]], ""))</f>
        <v>NA</v>
      </c>
      <c r="Q399" t="str">
        <f>IF(OR(G399="NA", H399="NA"), "NA", IF(OR(B399="boot", B399="parametric", B399="independent", B399="cart"), Table2131[[#This Row],[conf.high.orig]]-Table2131[[#This Row],[conf.low.orig]], ""))</f>
        <v>NA</v>
      </c>
      <c r="R399" t="str">
        <f>IF(OR(B399="boot", B399="independent", B399="parametric", B399="cart"), Table2131[[#This Row],[WIDTH_OVERLAP]]/Table2131[[#This Row],[WIDTH_NEW]], "NA")</f>
        <v>NA</v>
      </c>
      <c r="S399" t="str">
        <f>IF(OR(B399="boot", B399="independent", B399="parametric", B399="cart"), Table2131[[#This Row],[WIDTH_OVERLAP]]/Table2131[[#This Row],[WIDTH_ORIG]], "")</f>
        <v/>
      </c>
      <c r="T399" t="str">
        <f>IF(OR(B399="boot", B399="independent", B399="parametric", B399="cart"), (Table2131[[#This Row],[PERS_NEW]]+Table2131[[#This Row],[PERS_ORIG]]) / 2, "")</f>
        <v/>
      </c>
      <c r="U399" t="e">
        <f>0.5*(Table2131[[#This Row],[WIDTH_OVERLAP]]/Table2131[[#This Row],[WIDTH_ORIG]] +Table2131[[#This Row],[WIDTH_OVERLAP]]/Table2131[[#This Row],[WIDTH_NEW]])</f>
        <v>#VALUE!</v>
      </c>
      <c r="V399" t="e">
        <f>0.5*(Table2131[[#This Row],[WIDTH_OVERLAP]]/Table2131[[#This Row],[WIDTH_ORIG]] +Table2131[[#This Row],[WIDTH_OVERLAP]]/Table2131[[#This Row],[WIDTH_NEW]])</f>
        <v>#VALUE!</v>
      </c>
    </row>
    <row r="400" spans="1:22" hidden="1" x14ac:dyDescent="0.2">
      <c r="A400" s="7" t="s">
        <v>191</v>
      </c>
      <c r="B400" t="s">
        <v>13</v>
      </c>
      <c r="C400" s="3" t="s">
        <v>164</v>
      </c>
      <c r="D400" t="s">
        <v>15</v>
      </c>
      <c r="E400">
        <v>7.9554235983442796</v>
      </c>
      <c r="F400" t="s">
        <v>165</v>
      </c>
      <c r="G400" s="1" t="s">
        <v>47</v>
      </c>
      <c r="H400" s="1" t="s">
        <v>47</v>
      </c>
      <c r="I400" t="s">
        <v>166</v>
      </c>
      <c r="J400">
        <v>7.9554235983442796</v>
      </c>
      <c r="K400">
        <f>Table2131[[#This Row],[VALUE_ORIGINAL]]-Table2131[[#This Row],[ESTIMATE_VALUE]]</f>
        <v>0</v>
      </c>
      <c r="L400" s="1" t="s">
        <v>47</v>
      </c>
      <c r="M400" s="1" t="s">
        <v>47</v>
      </c>
      <c r="N400">
        <f>Table2131[[#This Row],[DIFFENCE_ORIGINAL]]^2</f>
        <v>0</v>
      </c>
      <c r="O40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00" t="str">
        <f>IF(OR(G400="NA", H400="NA"), "NA", IF(OR(B400="boot", B400="parametric", B400="independent", B400="cart"), Table2131[[#This Row],[conf.high]]-Table2131[[#This Row],[conf.low]], ""))</f>
        <v>NA</v>
      </c>
      <c r="Q400" t="str">
        <f>IF(OR(G400="NA", H400="NA"), "NA", IF(OR(B400="boot", B400="parametric", B400="independent", B400="cart"), Table2131[[#This Row],[conf.high.orig]]-Table2131[[#This Row],[conf.low.orig]], ""))</f>
        <v>NA</v>
      </c>
      <c r="R400" t="str">
        <f>IF(OR(B400="boot", B400="independent", B400="parametric", B400="cart"), Table2131[[#This Row],[WIDTH_OVERLAP]]/Table2131[[#This Row],[WIDTH_NEW]], "NA")</f>
        <v>NA</v>
      </c>
      <c r="S400" t="str">
        <f>IF(OR(B400="boot", B400="independent", B400="parametric", B400="cart"), Table2131[[#This Row],[WIDTH_OVERLAP]]/Table2131[[#This Row],[WIDTH_ORIG]], "")</f>
        <v/>
      </c>
      <c r="T400" t="str">
        <f>IF(OR(B400="boot", B400="independent", B400="parametric", B400="cart"), (Table2131[[#This Row],[PERS_NEW]]+Table2131[[#This Row],[PERS_ORIG]]) / 2, "")</f>
        <v/>
      </c>
      <c r="U400" t="e">
        <f>0.5*(Table2131[[#This Row],[WIDTH_OVERLAP]]/Table2131[[#This Row],[WIDTH_ORIG]] +Table2131[[#This Row],[WIDTH_OVERLAP]]/Table2131[[#This Row],[WIDTH_NEW]])</f>
        <v>#VALUE!</v>
      </c>
      <c r="V400" t="e">
        <f>0.5*(Table2131[[#This Row],[WIDTH_OVERLAP]]/Table2131[[#This Row],[WIDTH_ORIG]] +Table2131[[#This Row],[WIDTH_OVERLAP]]/Table2131[[#This Row],[WIDTH_NEW]])</f>
        <v>#VALUE!</v>
      </c>
    </row>
    <row r="401" spans="1:22" hidden="1" x14ac:dyDescent="0.2">
      <c r="A401" s="7" t="s">
        <v>191</v>
      </c>
      <c r="B401" t="s">
        <v>13</v>
      </c>
      <c r="C401" s="3" t="s">
        <v>164</v>
      </c>
      <c r="D401" t="s">
        <v>139</v>
      </c>
      <c r="E401">
        <v>8.5680983484297801</v>
      </c>
      <c r="F401" t="s">
        <v>47</v>
      </c>
      <c r="G401" s="1" t="s">
        <v>47</v>
      </c>
      <c r="H401" s="1" t="s">
        <v>47</v>
      </c>
      <c r="I401" t="s">
        <v>47</v>
      </c>
      <c r="J401">
        <v>8.5680983484297801</v>
      </c>
      <c r="K401">
        <f>Table2131[[#This Row],[VALUE_ORIGINAL]]-Table2131[[#This Row],[ESTIMATE_VALUE]]</f>
        <v>0</v>
      </c>
      <c r="L401" s="1" t="s">
        <v>47</v>
      </c>
      <c r="M401" s="1" t="s">
        <v>47</v>
      </c>
      <c r="N401">
        <f>Table2131[[#This Row],[DIFFENCE_ORIGINAL]]^2</f>
        <v>0</v>
      </c>
      <c r="O40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01" t="str">
        <f>IF(OR(G401="NA", H401="NA"), "NA", IF(OR(B401="boot", B401="parametric", B401="independent", B401="cart"), Table2131[[#This Row],[conf.high]]-Table2131[[#This Row],[conf.low]], ""))</f>
        <v>NA</v>
      </c>
      <c r="Q401" t="str">
        <f>IF(OR(G401="NA", H401="NA"), "NA", IF(OR(B401="boot", B401="parametric", B401="independent", B401="cart"), Table2131[[#This Row],[conf.high.orig]]-Table2131[[#This Row],[conf.low.orig]], ""))</f>
        <v>NA</v>
      </c>
      <c r="R401" t="str">
        <f>IF(OR(B401="boot", B401="independent", B401="parametric", B401="cart"), Table2131[[#This Row],[WIDTH_OVERLAP]]/Table2131[[#This Row],[WIDTH_NEW]], "NA")</f>
        <v>NA</v>
      </c>
      <c r="S401" t="str">
        <f>IF(OR(B401="boot", B401="independent", B401="parametric", B401="cart"), Table2131[[#This Row],[WIDTH_OVERLAP]]/Table2131[[#This Row],[WIDTH_ORIG]], "")</f>
        <v/>
      </c>
      <c r="T401" t="str">
        <f>IF(OR(B401="boot", B401="independent", B401="parametric", B401="cart"), (Table2131[[#This Row],[PERS_NEW]]+Table2131[[#This Row],[PERS_ORIG]]) / 2, "")</f>
        <v/>
      </c>
      <c r="U401" t="e">
        <f>0.5*(Table2131[[#This Row],[WIDTH_OVERLAP]]/Table2131[[#This Row],[WIDTH_ORIG]] +Table2131[[#This Row],[WIDTH_OVERLAP]]/Table2131[[#This Row],[WIDTH_NEW]])</f>
        <v>#VALUE!</v>
      </c>
      <c r="V401" t="e">
        <f>0.5*(Table2131[[#This Row],[WIDTH_OVERLAP]]/Table2131[[#This Row],[WIDTH_ORIG]] +Table2131[[#This Row],[WIDTH_OVERLAP]]/Table2131[[#This Row],[WIDTH_NEW]])</f>
        <v>#VALUE!</v>
      </c>
    </row>
    <row r="402" spans="1:22" hidden="1" x14ac:dyDescent="0.2">
      <c r="A402" s="7" t="s">
        <v>191</v>
      </c>
      <c r="B402" t="s">
        <v>50</v>
      </c>
      <c r="C402" s="3" t="s">
        <v>158</v>
      </c>
      <c r="D402" t="s">
        <v>15</v>
      </c>
      <c r="E402">
        <v>9.2705156272741096</v>
      </c>
      <c r="F402" t="s">
        <v>167</v>
      </c>
      <c r="G402">
        <v>6.3533366646236198</v>
      </c>
      <c r="H402">
        <v>12.187694589924501</v>
      </c>
      <c r="I402" t="s">
        <v>168</v>
      </c>
      <c r="J402">
        <v>6.9830468616921602</v>
      </c>
      <c r="K402">
        <f>Table2131[[#This Row],[VALUE_ORIGINAL]]-Table2131[[#This Row],[ESTIMATE_VALUE]]</f>
        <v>-2.2874687655819494</v>
      </c>
      <c r="L402" s="7">
        <v>2.0011019811456898</v>
      </c>
      <c r="M402" s="7">
        <v>11.964991742238601</v>
      </c>
      <c r="N402">
        <f>Table2131[[#This Row],[DIFFENCE_ORIGINAL]]^2</f>
        <v>5.2325133535130073</v>
      </c>
      <c r="O40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5.6116550776149809</v>
      </c>
      <c r="P402">
        <f>IF(OR(G402="NA", H402="NA"), "NA", IF(OR(B402="boot", B402="parametric", B402="independent", B402="cart"), Table2131[[#This Row],[conf.high]]-Table2131[[#This Row],[conf.low]], ""))</f>
        <v>5.834357925300881</v>
      </c>
      <c r="Q402">
        <f>IF(OR(G402="NA", H402="NA"), "NA", IF(OR(B402="boot", B402="parametric", B402="independent", B402="cart"), Table2131[[#This Row],[conf.high.orig]]-Table2131[[#This Row],[conf.low.orig]], ""))</f>
        <v>9.9638897610929114</v>
      </c>
      <c r="R402">
        <f>IF(OR(B402="boot", B402="independent", B402="parametric", B402="cart"), Table2131[[#This Row],[WIDTH_OVERLAP]]/Table2131[[#This Row],[WIDTH_NEW]], "NA")</f>
        <v>0.96182907347522473</v>
      </c>
      <c r="S402">
        <f>IF(OR(B402="boot", B402="independent", B402="parametric", B402="cart"), Table2131[[#This Row],[WIDTH_OVERLAP]]/Table2131[[#This Row],[WIDTH_ORIG]], "")</f>
        <v>0.56319923364943514</v>
      </c>
      <c r="T402">
        <f>IF(OR(B402="boot", B402="independent", B402="parametric", B402="cart"), (Table2131[[#This Row],[PERS_NEW]]+Table2131[[#This Row],[PERS_ORIG]]) / 2, "")</f>
        <v>0.76251415356232988</v>
      </c>
      <c r="U402">
        <f>0.5*(Table2131[[#This Row],[WIDTH_OVERLAP]]/Table2131[[#This Row],[WIDTH_ORIG]] +Table2131[[#This Row],[WIDTH_OVERLAP]]/Table2131[[#This Row],[WIDTH_NEW]])</f>
        <v>0.76251415356232988</v>
      </c>
      <c r="V402">
        <f>0.5*(Table2131[[#This Row],[WIDTH_OVERLAP]]/Table2131[[#This Row],[WIDTH_ORIG]] +Table2131[[#This Row],[WIDTH_OVERLAP]]/Table2131[[#This Row],[WIDTH_NEW]])</f>
        <v>0.76251415356232988</v>
      </c>
    </row>
    <row r="403" spans="1:22" hidden="1" x14ac:dyDescent="0.2">
      <c r="A403" s="7" t="s">
        <v>191</v>
      </c>
      <c r="B403" t="s">
        <v>50</v>
      </c>
      <c r="C403" s="3" t="s">
        <v>158</v>
      </c>
      <c r="D403" t="s">
        <v>161</v>
      </c>
      <c r="E403">
        <v>-0.95317181396213402</v>
      </c>
      <c r="F403" t="s">
        <v>169</v>
      </c>
      <c r="G403">
        <v>-4.6610441004119201</v>
      </c>
      <c r="H403">
        <v>2.75470047248765</v>
      </c>
      <c r="I403" t="s">
        <v>170</v>
      </c>
      <c r="J403">
        <v>-1.9273624276874901</v>
      </c>
      <c r="K403">
        <f>Table2131[[#This Row],[VALUE_ORIGINAL]]-Table2131[[#This Row],[ESTIMATE_VALUE]]</f>
        <v>-0.97419061372535609</v>
      </c>
      <c r="L403">
        <v>-6.8133651564959203</v>
      </c>
      <c r="M403">
        <v>2.9586403011209299</v>
      </c>
      <c r="N403">
        <f>Table2131[[#This Row],[DIFFENCE_ORIGINAL]]^2</f>
        <v>0.94904735187058598</v>
      </c>
      <c r="O40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7.4157445728995697</v>
      </c>
      <c r="P403">
        <f>IF(OR(G403="NA", H403="NA"), "NA", IF(OR(B403="boot", B403="parametric", B403="independent", B403="cart"), Table2131[[#This Row],[conf.high]]-Table2131[[#This Row],[conf.low]], ""))</f>
        <v>7.4157445728995697</v>
      </c>
      <c r="Q403">
        <f>IF(OR(G403="NA", H403="NA"), "NA", IF(OR(B403="boot", B403="parametric", B403="independent", B403="cart"), Table2131[[#This Row],[conf.high.orig]]-Table2131[[#This Row],[conf.low.orig]], ""))</f>
        <v>9.7720054576168494</v>
      </c>
      <c r="R403">
        <f>IF(OR(B403="boot", B403="independent", B403="parametric", B403="cart"), Table2131[[#This Row],[WIDTH_OVERLAP]]/Table2131[[#This Row],[WIDTH_NEW]], "NA")</f>
        <v>1</v>
      </c>
      <c r="S403">
        <f>IF(OR(B403="boot", B403="independent", B403="parametric", B403="cart"), Table2131[[#This Row],[WIDTH_OVERLAP]]/Table2131[[#This Row],[WIDTH_ORIG]], "")</f>
        <v>0.75887642562861257</v>
      </c>
      <c r="T403">
        <f>IF(OR(B403="boot", B403="independent", B403="parametric", B403="cart"), (Table2131[[#This Row],[PERS_NEW]]+Table2131[[#This Row],[PERS_ORIG]]) / 2, "")</f>
        <v>0.87943821281430634</v>
      </c>
      <c r="U403">
        <f>0.5*(Table2131[[#This Row],[WIDTH_OVERLAP]]/Table2131[[#This Row],[WIDTH_ORIG]] +Table2131[[#This Row],[WIDTH_OVERLAP]]/Table2131[[#This Row],[WIDTH_NEW]])</f>
        <v>0.87943821281430634</v>
      </c>
      <c r="V403">
        <f>0.5*(Table2131[[#This Row],[WIDTH_OVERLAP]]/Table2131[[#This Row],[WIDTH_ORIG]] +Table2131[[#This Row],[WIDTH_OVERLAP]]/Table2131[[#This Row],[WIDTH_NEW]])</f>
        <v>0.87943821281430634</v>
      </c>
    </row>
    <row r="404" spans="1:22" hidden="1" x14ac:dyDescent="0.2">
      <c r="A404" s="7" t="s">
        <v>191</v>
      </c>
      <c r="B404" t="s">
        <v>50</v>
      </c>
      <c r="C404" s="3" t="s">
        <v>158</v>
      </c>
      <c r="D404" t="s">
        <v>139</v>
      </c>
      <c r="E404">
        <v>11.1296313598393</v>
      </c>
      <c r="F404" t="s">
        <v>47</v>
      </c>
      <c r="G404" s="1" t="s">
        <v>47</v>
      </c>
      <c r="H404" s="1" t="s">
        <v>47</v>
      </c>
      <c r="I404" t="s">
        <v>47</v>
      </c>
      <c r="J404">
        <v>7.6240479335734701</v>
      </c>
      <c r="K404">
        <f>Table2131[[#This Row],[VALUE_ORIGINAL]]-Table2131[[#This Row],[ESTIMATE_VALUE]]</f>
        <v>-3.5055834262658294</v>
      </c>
      <c r="L404" s="1" t="s">
        <v>47</v>
      </c>
      <c r="M404" s="1" t="s">
        <v>47</v>
      </c>
      <c r="N404">
        <f>Table2131[[#This Row],[DIFFENCE_ORIGINAL]]^2</f>
        <v>12.289115158509672</v>
      </c>
      <c r="O40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04" t="str">
        <f>IF(OR(G404="NA", H404="NA"), "NA", IF(OR(B404="boot", B404="parametric", B404="independent", B404="cart"), Table2131[[#This Row],[conf.high]]-Table2131[[#This Row],[conf.low]], ""))</f>
        <v>NA</v>
      </c>
      <c r="Q404" t="str">
        <f>IF(OR(G404="NA", H404="NA"), "NA", IF(OR(B404="boot", B404="parametric", B404="independent", B404="cart"), Table2131[[#This Row],[conf.high.orig]]-Table2131[[#This Row],[conf.low.orig]], ""))</f>
        <v>NA</v>
      </c>
      <c r="R404" t="e">
        <f>IF(OR(B404="boot", B404="independent", B404="parametric", B404="cart"), Table2131[[#This Row],[WIDTH_OVERLAP]]/Table2131[[#This Row],[WIDTH_NEW]], "NA")</f>
        <v>#VALUE!</v>
      </c>
      <c r="S404" t="e">
        <f>IF(OR(B404="boot", B404="independent", B404="parametric", B404="cart"), Table2131[[#This Row],[WIDTH_OVERLAP]]/Table2131[[#This Row],[WIDTH_ORIG]], "")</f>
        <v>#VALUE!</v>
      </c>
      <c r="T404" t="e">
        <f>IF(OR(B404="boot", B404="independent", B404="parametric", B404="cart"), (Table2131[[#This Row],[PERS_NEW]]+Table2131[[#This Row],[PERS_ORIG]]) / 2, "")</f>
        <v>#VALUE!</v>
      </c>
      <c r="U404" t="e">
        <f>0.5*(Table2131[[#This Row],[WIDTH_OVERLAP]]/Table2131[[#This Row],[WIDTH_ORIG]] +Table2131[[#This Row],[WIDTH_OVERLAP]]/Table2131[[#This Row],[WIDTH_NEW]])</f>
        <v>#VALUE!</v>
      </c>
      <c r="V404" t="e">
        <f>0.5*(Table2131[[#This Row],[WIDTH_OVERLAP]]/Table2131[[#This Row],[WIDTH_ORIG]] +Table2131[[#This Row],[WIDTH_OVERLAP]]/Table2131[[#This Row],[WIDTH_NEW]])</f>
        <v>#VALUE!</v>
      </c>
    </row>
    <row r="405" spans="1:22" hidden="1" x14ac:dyDescent="0.2">
      <c r="A405" s="7" t="s">
        <v>191</v>
      </c>
      <c r="B405" t="s">
        <v>50</v>
      </c>
      <c r="C405" s="3" t="s">
        <v>164</v>
      </c>
      <c r="D405" t="s">
        <v>15</v>
      </c>
      <c r="E405">
        <v>9.4914974986766403</v>
      </c>
      <c r="F405" t="s">
        <v>171</v>
      </c>
      <c r="G405" s="1" t="s">
        <v>47</v>
      </c>
      <c r="H405" s="1" t="s">
        <v>47</v>
      </c>
      <c r="I405" t="s">
        <v>172</v>
      </c>
      <c r="J405">
        <v>7.9554235983442796</v>
      </c>
      <c r="K405">
        <f>Table2131[[#This Row],[VALUE_ORIGINAL]]-Table2131[[#This Row],[ESTIMATE_VALUE]]</f>
        <v>-1.5360739003323607</v>
      </c>
      <c r="L405" s="1" t="s">
        <v>47</v>
      </c>
      <c r="M405" s="1" t="s">
        <v>47</v>
      </c>
      <c r="N405">
        <f>Table2131[[#This Row],[DIFFENCE_ORIGINAL]]^2</f>
        <v>2.3595230272822714</v>
      </c>
      <c r="O40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05" t="str">
        <f>IF(OR(G405="NA", H405="NA"), "NA", IF(OR(B405="boot", B405="parametric", B405="independent", B405="cart"), Table2131[[#This Row],[conf.high]]-Table2131[[#This Row],[conf.low]], ""))</f>
        <v>NA</v>
      </c>
      <c r="Q405" t="str">
        <f>IF(OR(G405="NA", H405="NA"), "NA", IF(OR(B405="boot", B405="parametric", B405="independent", B405="cart"), Table2131[[#This Row],[conf.high.orig]]-Table2131[[#This Row],[conf.low.orig]], ""))</f>
        <v>NA</v>
      </c>
      <c r="R405" t="e">
        <f>IF(OR(B405="boot", B405="independent", B405="parametric", B405="cart"), Table2131[[#This Row],[WIDTH_OVERLAP]]/Table2131[[#This Row],[WIDTH_NEW]], "NA")</f>
        <v>#VALUE!</v>
      </c>
      <c r="S405" t="e">
        <f>IF(OR(B405="boot", B405="independent", B405="parametric", B405="cart"), Table2131[[#This Row],[WIDTH_OVERLAP]]/Table2131[[#This Row],[WIDTH_ORIG]], "")</f>
        <v>#VALUE!</v>
      </c>
      <c r="T405" t="e">
        <f>IF(OR(B405="boot", B405="independent", B405="parametric", B405="cart"), (Table2131[[#This Row],[PERS_NEW]]+Table2131[[#This Row],[PERS_ORIG]]) / 2, "")</f>
        <v>#VALUE!</v>
      </c>
      <c r="U405" t="e">
        <f>0.5*(Table2131[[#This Row],[WIDTH_OVERLAP]]/Table2131[[#This Row],[WIDTH_ORIG]] +Table2131[[#This Row],[WIDTH_OVERLAP]]/Table2131[[#This Row],[WIDTH_NEW]])</f>
        <v>#VALUE!</v>
      </c>
      <c r="V405" t="e">
        <f>0.5*(Table2131[[#This Row],[WIDTH_OVERLAP]]/Table2131[[#This Row],[WIDTH_ORIG]] +Table2131[[#This Row],[WIDTH_OVERLAP]]/Table2131[[#This Row],[WIDTH_NEW]])</f>
        <v>#VALUE!</v>
      </c>
    </row>
    <row r="406" spans="1:22" hidden="1" x14ac:dyDescent="0.2">
      <c r="A406" s="7" t="s">
        <v>191</v>
      </c>
      <c r="B406" t="s">
        <v>50</v>
      </c>
      <c r="C406" s="3" t="s">
        <v>164</v>
      </c>
      <c r="D406" t="s">
        <v>139</v>
      </c>
      <c r="E406">
        <v>11.405966050146899</v>
      </c>
      <c r="F406" t="s">
        <v>47</v>
      </c>
      <c r="G406" s="1" t="s">
        <v>47</v>
      </c>
      <c r="H406" s="1" t="s">
        <v>47</v>
      </c>
      <c r="I406" t="s">
        <v>47</v>
      </c>
      <c r="J406">
        <v>8.5680983484297801</v>
      </c>
      <c r="K406">
        <f>Table2131[[#This Row],[VALUE_ORIGINAL]]-Table2131[[#This Row],[ESTIMATE_VALUE]]</f>
        <v>-2.8378677017171192</v>
      </c>
      <c r="L406" s="1" t="s">
        <v>47</v>
      </c>
      <c r="M406" s="1" t="s">
        <v>47</v>
      </c>
      <c r="N406">
        <f>Table2131[[#This Row],[DIFFENCE_ORIGINAL]]^2</f>
        <v>8.0534930924492052</v>
      </c>
      <c r="O40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06" t="str">
        <f>IF(OR(G406="NA", H406="NA"), "NA", IF(OR(B406="boot", B406="parametric", B406="independent", B406="cart"), Table2131[[#This Row],[conf.high]]-Table2131[[#This Row],[conf.low]], ""))</f>
        <v>NA</v>
      </c>
      <c r="Q406" t="str">
        <f>IF(OR(G406="NA", H406="NA"), "NA", IF(OR(B406="boot", B406="parametric", B406="independent", B406="cart"), Table2131[[#This Row],[conf.high.orig]]-Table2131[[#This Row],[conf.low.orig]], ""))</f>
        <v>NA</v>
      </c>
      <c r="R406" t="e">
        <f>IF(OR(B406="boot", B406="independent", B406="parametric", B406="cart"), Table2131[[#This Row],[WIDTH_OVERLAP]]/Table2131[[#This Row],[WIDTH_NEW]], "NA")</f>
        <v>#VALUE!</v>
      </c>
      <c r="S406" t="e">
        <f>IF(OR(B406="boot", B406="independent", B406="parametric", B406="cart"), Table2131[[#This Row],[WIDTH_OVERLAP]]/Table2131[[#This Row],[WIDTH_ORIG]], "")</f>
        <v>#VALUE!</v>
      </c>
      <c r="T406" t="e">
        <f>IF(OR(B406="boot", B406="independent", B406="parametric", B406="cart"), (Table2131[[#This Row],[PERS_NEW]]+Table2131[[#This Row],[PERS_ORIG]]) / 2, "")</f>
        <v>#VALUE!</v>
      </c>
      <c r="U406" t="e">
        <f>0.5*(Table2131[[#This Row],[WIDTH_OVERLAP]]/Table2131[[#This Row],[WIDTH_ORIG]] +Table2131[[#This Row],[WIDTH_OVERLAP]]/Table2131[[#This Row],[WIDTH_NEW]])</f>
        <v>#VALUE!</v>
      </c>
      <c r="V406" t="e">
        <f>0.5*(Table2131[[#This Row],[WIDTH_OVERLAP]]/Table2131[[#This Row],[WIDTH_ORIG]] +Table2131[[#This Row],[WIDTH_OVERLAP]]/Table2131[[#This Row],[WIDTH_NEW]])</f>
        <v>#VALUE!</v>
      </c>
    </row>
    <row r="407" spans="1:22" hidden="1" x14ac:dyDescent="0.2">
      <c r="A407" s="7" t="s">
        <v>191</v>
      </c>
      <c r="B407" t="s">
        <v>71</v>
      </c>
      <c r="C407" s="3" t="s">
        <v>158</v>
      </c>
      <c r="D407" t="s">
        <v>15</v>
      </c>
      <c r="E407">
        <v>1.48536044091125</v>
      </c>
      <c r="F407" t="s">
        <v>173</v>
      </c>
      <c r="G407">
        <v>1.2562306885099901</v>
      </c>
      <c r="H407">
        <v>1.7144901933125101</v>
      </c>
      <c r="I407" t="s">
        <v>174</v>
      </c>
      <c r="J407">
        <v>6.9830468616921602</v>
      </c>
      <c r="K407">
        <f>Table2131[[#This Row],[VALUE_ORIGINAL]]-Table2131[[#This Row],[ESTIMATE_VALUE]]</f>
        <v>5.4976864207809104</v>
      </c>
      <c r="L407" s="7">
        <v>2.0011019811456898</v>
      </c>
      <c r="M407" s="7">
        <v>11.964991742238601</v>
      </c>
      <c r="N407">
        <f>Table2131[[#This Row],[DIFFENCE_ORIGINAL]]^2</f>
        <v>30.224555981238819</v>
      </c>
      <c r="O40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-0.28661178783317975</v>
      </c>
      <c r="P407">
        <f>IF(OR(G407="NA", H407="NA"), "NA", IF(OR(B407="boot", B407="parametric", B407="independent", B407="cart"), Table2131[[#This Row],[conf.high]]-Table2131[[#This Row],[conf.low]], ""))</f>
        <v>0.45825950480251998</v>
      </c>
      <c r="Q407">
        <f>IF(OR(G407="NA", H407="NA"), "NA", IF(OR(B407="boot", B407="parametric", B407="independent", B407="cart"), Table2131[[#This Row],[conf.high.orig]]-Table2131[[#This Row],[conf.low.orig]], ""))</f>
        <v>9.9638897610929114</v>
      </c>
      <c r="R407">
        <f>IF(OR(B407="boot", B407="independent", B407="parametric", B407="cart"), Table2131[[#This Row],[WIDTH_OVERLAP]]/Table2131[[#This Row],[WIDTH_NEW]], "NA")</f>
        <v>-0.62543555524656447</v>
      </c>
      <c r="S407">
        <f>IF(OR(B407="boot", B407="independent", B407="parametric", B407="cart"), Table2131[[#This Row],[WIDTH_OVERLAP]]/Table2131[[#This Row],[WIDTH_ORIG]], "")</f>
        <v>-2.8765050066324911E-2</v>
      </c>
      <c r="T407">
        <f>IF(OR(B407="boot", B407="independent", B407="parametric", B407="cart"), (Table2131[[#This Row],[PERS_NEW]]+Table2131[[#This Row],[PERS_ORIG]]) / 2, "")</f>
        <v>-0.32710030265644469</v>
      </c>
      <c r="U407">
        <f>0.5*(Table2131[[#This Row],[WIDTH_OVERLAP]]/Table2131[[#This Row],[WIDTH_ORIG]] +Table2131[[#This Row],[WIDTH_OVERLAP]]/Table2131[[#This Row],[WIDTH_NEW]])</f>
        <v>-0.32710030265644469</v>
      </c>
      <c r="V407">
        <f>0.5*(Table2131[[#This Row],[WIDTH_OVERLAP]]/Table2131[[#This Row],[WIDTH_ORIG]] +Table2131[[#This Row],[WIDTH_OVERLAP]]/Table2131[[#This Row],[WIDTH_NEW]])</f>
        <v>-0.32710030265644469</v>
      </c>
    </row>
    <row r="408" spans="1:22" hidden="1" x14ac:dyDescent="0.2">
      <c r="A408" s="7" t="s">
        <v>191</v>
      </c>
      <c r="B408" t="s">
        <v>71</v>
      </c>
      <c r="C408" s="3" t="s">
        <v>158</v>
      </c>
      <c r="D408" t="s">
        <v>161</v>
      </c>
      <c r="E408">
        <v>0.40503525348682801</v>
      </c>
      <c r="F408" t="s">
        <v>175</v>
      </c>
      <c r="G408">
        <v>2.5486412630970599E-2</v>
      </c>
      <c r="H408">
        <v>0.78458409434268594</v>
      </c>
      <c r="I408" t="s">
        <v>176</v>
      </c>
      <c r="J408">
        <v>-1.9273624276874901</v>
      </c>
      <c r="K408">
        <f>Table2131[[#This Row],[VALUE_ORIGINAL]]-Table2131[[#This Row],[ESTIMATE_VALUE]]</f>
        <v>-2.3323976811743181</v>
      </c>
      <c r="L408">
        <v>-6.8133651564959203</v>
      </c>
      <c r="M408">
        <v>2.9586403011209299</v>
      </c>
      <c r="N408">
        <f>Table2131[[#This Row],[DIFFENCE_ORIGINAL]]^2</f>
        <v>5.440078943147336</v>
      </c>
      <c r="O40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0.75909768171171532</v>
      </c>
      <c r="P408">
        <f>IF(OR(G408="NA", H408="NA"), "NA", IF(OR(B408="boot", B408="parametric", B408="independent", B408="cart"), Table2131[[#This Row],[conf.high]]-Table2131[[#This Row],[conf.low]], ""))</f>
        <v>0.75909768171171532</v>
      </c>
      <c r="Q408">
        <f>IF(OR(G408="NA", H408="NA"), "NA", IF(OR(B408="boot", B408="parametric", B408="independent", B408="cart"), Table2131[[#This Row],[conf.high.orig]]-Table2131[[#This Row],[conf.low.orig]], ""))</f>
        <v>9.7720054576168494</v>
      </c>
      <c r="R408">
        <f>IF(OR(B408="boot", B408="independent", B408="parametric", B408="cart"), Table2131[[#This Row],[WIDTH_OVERLAP]]/Table2131[[#This Row],[WIDTH_NEW]], "NA")</f>
        <v>1</v>
      </c>
      <c r="S408">
        <f>IF(OR(B408="boot", B408="independent", B408="parametric", B408="cart"), Table2131[[#This Row],[WIDTH_OVERLAP]]/Table2131[[#This Row],[WIDTH_ORIG]], "")</f>
        <v>7.7680849136246843E-2</v>
      </c>
      <c r="T408">
        <f>IF(OR(B408="boot", B408="independent", B408="parametric", B408="cart"), (Table2131[[#This Row],[PERS_NEW]]+Table2131[[#This Row],[PERS_ORIG]]) / 2, "")</f>
        <v>0.53884042456812342</v>
      </c>
      <c r="U408">
        <f>0.5*(Table2131[[#This Row],[WIDTH_OVERLAP]]/Table2131[[#This Row],[WIDTH_ORIG]] +Table2131[[#This Row],[WIDTH_OVERLAP]]/Table2131[[#This Row],[WIDTH_NEW]])</f>
        <v>0.53884042456812342</v>
      </c>
      <c r="V408">
        <f>0.5*(Table2131[[#This Row],[WIDTH_OVERLAP]]/Table2131[[#This Row],[WIDTH_ORIG]] +Table2131[[#This Row],[WIDTH_OVERLAP]]/Table2131[[#This Row],[WIDTH_NEW]])</f>
        <v>0.53884042456812342</v>
      </c>
    </row>
    <row r="409" spans="1:22" hidden="1" x14ac:dyDescent="0.2">
      <c r="A409" s="7" t="s">
        <v>191</v>
      </c>
      <c r="B409" t="s">
        <v>71</v>
      </c>
      <c r="C409" s="3" t="s">
        <v>158</v>
      </c>
      <c r="D409" t="s">
        <v>139</v>
      </c>
      <c r="E409">
        <v>0.402079820931317</v>
      </c>
      <c r="F409" t="s">
        <v>47</v>
      </c>
      <c r="G409" s="1" t="s">
        <v>47</v>
      </c>
      <c r="H409" s="1" t="s">
        <v>47</v>
      </c>
      <c r="I409" t="s">
        <v>47</v>
      </c>
      <c r="J409">
        <v>7.6240479335734701</v>
      </c>
      <c r="K409">
        <f>Table2131[[#This Row],[VALUE_ORIGINAL]]-Table2131[[#This Row],[ESTIMATE_VALUE]]</f>
        <v>7.2219681126421529</v>
      </c>
      <c r="L409" s="1" t="s">
        <v>47</v>
      </c>
      <c r="M409" s="1" t="s">
        <v>47</v>
      </c>
      <c r="N409">
        <f>Table2131[[#This Row],[DIFFENCE_ORIGINAL]]^2</f>
        <v>52.156823420020061</v>
      </c>
      <c r="O40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09" t="str">
        <f>IF(OR(G409="NA", H409="NA"), "NA", IF(OR(B409="boot", B409="parametric", B409="independent", B409="cart"), Table2131[[#This Row],[conf.high]]-Table2131[[#This Row],[conf.low]], ""))</f>
        <v>NA</v>
      </c>
      <c r="Q409" t="str">
        <f>IF(OR(G409="NA", H409="NA"), "NA", IF(OR(B409="boot", B409="parametric", B409="independent", B409="cart"), Table2131[[#This Row],[conf.high.orig]]-Table2131[[#This Row],[conf.low.orig]], ""))</f>
        <v>NA</v>
      </c>
      <c r="R409" t="e">
        <f>IF(OR(B409="boot", B409="independent", B409="parametric", B409="cart"), Table2131[[#This Row],[WIDTH_OVERLAP]]/Table2131[[#This Row],[WIDTH_NEW]], "NA")</f>
        <v>#VALUE!</v>
      </c>
      <c r="S409" t="e">
        <f>IF(OR(B409="boot", B409="independent", B409="parametric", B409="cart"), Table2131[[#This Row],[WIDTH_OVERLAP]]/Table2131[[#This Row],[WIDTH_ORIG]], "")</f>
        <v>#VALUE!</v>
      </c>
      <c r="T409" t="e">
        <f>IF(OR(B409="boot", B409="independent", B409="parametric", B409="cart"), (Table2131[[#This Row],[PERS_NEW]]+Table2131[[#This Row],[PERS_ORIG]]) / 2, "")</f>
        <v>#VALUE!</v>
      </c>
      <c r="U409" t="e">
        <f>0.5*(Table2131[[#This Row],[WIDTH_OVERLAP]]/Table2131[[#This Row],[WIDTH_ORIG]] +Table2131[[#This Row],[WIDTH_OVERLAP]]/Table2131[[#This Row],[WIDTH_NEW]])</f>
        <v>#VALUE!</v>
      </c>
      <c r="V409" t="e">
        <f>0.5*(Table2131[[#This Row],[WIDTH_OVERLAP]]/Table2131[[#This Row],[WIDTH_ORIG]] +Table2131[[#This Row],[WIDTH_OVERLAP]]/Table2131[[#This Row],[WIDTH_NEW]])</f>
        <v>#VALUE!</v>
      </c>
    </row>
    <row r="410" spans="1:22" hidden="1" x14ac:dyDescent="0.2">
      <c r="A410" s="7" t="s">
        <v>191</v>
      </c>
      <c r="B410" t="s">
        <v>71</v>
      </c>
      <c r="C410" s="3" t="s">
        <v>164</v>
      </c>
      <c r="D410" t="s">
        <v>15</v>
      </c>
      <c r="E410">
        <v>1.4343548224256899</v>
      </c>
      <c r="F410" t="s">
        <v>177</v>
      </c>
      <c r="G410" s="1" t="s">
        <v>47</v>
      </c>
      <c r="H410" s="1" t="s">
        <v>47</v>
      </c>
      <c r="I410" t="s">
        <v>178</v>
      </c>
      <c r="J410">
        <v>7.9554235983442796</v>
      </c>
      <c r="K410">
        <f>Table2131[[#This Row],[VALUE_ORIGINAL]]-Table2131[[#This Row],[ESTIMATE_VALUE]]</f>
        <v>6.5210687759185895</v>
      </c>
      <c r="L410" s="1" t="s">
        <v>47</v>
      </c>
      <c r="M410" s="1" t="s">
        <v>47</v>
      </c>
      <c r="N410">
        <f>Table2131[[#This Row],[DIFFENCE_ORIGINAL]]^2</f>
        <v>42.52433798026037</v>
      </c>
      <c r="O41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10" t="str">
        <f>IF(OR(G410="NA", H410="NA"), "NA", IF(OR(B410="boot", B410="parametric", B410="independent", B410="cart"), Table2131[[#This Row],[conf.high]]-Table2131[[#This Row],[conf.low]], ""))</f>
        <v>NA</v>
      </c>
      <c r="Q410" t="str">
        <f>IF(OR(G410="NA", H410="NA"), "NA", IF(OR(B410="boot", B410="parametric", B410="independent", B410="cart"), Table2131[[#This Row],[conf.high.orig]]-Table2131[[#This Row],[conf.low.orig]], ""))</f>
        <v>NA</v>
      </c>
      <c r="R410" t="e">
        <f>IF(OR(B410="boot", B410="independent", B410="parametric", B410="cart"), Table2131[[#This Row],[WIDTH_OVERLAP]]/Table2131[[#This Row],[WIDTH_NEW]], "NA")</f>
        <v>#VALUE!</v>
      </c>
      <c r="S410" t="e">
        <f>IF(OR(B410="boot", B410="independent", B410="parametric", B410="cart"), Table2131[[#This Row],[WIDTH_OVERLAP]]/Table2131[[#This Row],[WIDTH_ORIG]], "")</f>
        <v>#VALUE!</v>
      </c>
      <c r="T410" t="e">
        <f>IF(OR(B410="boot", B410="independent", B410="parametric", B410="cart"), (Table2131[[#This Row],[PERS_NEW]]+Table2131[[#This Row],[PERS_ORIG]]) / 2, "")</f>
        <v>#VALUE!</v>
      </c>
      <c r="U410" t="e">
        <f>0.5*(Table2131[[#This Row],[WIDTH_OVERLAP]]/Table2131[[#This Row],[WIDTH_ORIG]] +Table2131[[#This Row],[WIDTH_OVERLAP]]/Table2131[[#This Row],[WIDTH_NEW]])</f>
        <v>#VALUE!</v>
      </c>
      <c r="V410" t="e">
        <f>0.5*(Table2131[[#This Row],[WIDTH_OVERLAP]]/Table2131[[#This Row],[WIDTH_ORIG]] +Table2131[[#This Row],[WIDTH_OVERLAP]]/Table2131[[#This Row],[WIDTH_NEW]])</f>
        <v>#VALUE!</v>
      </c>
    </row>
    <row r="411" spans="1:22" hidden="1" x14ac:dyDescent="0.2">
      <c r="A411" s="7" t="s">
        <v>191</v>
      </c>
      <c r="B411" t="s">
        <v>71</v>
      </c>
      <c r="C411" s="3" t="s">
        <v>164</v>
      </c>
      <c r="D411" t="s">
        <v>139</v>
      </c>
      <c r="E411">
        <v>0.40433768363561301</v>
      </c>
      <c r="F411" t="s">
        <v>47</v>
      </c>
      <c r="G411" s="1" t="s">
        <v>47</v>
      </c>
      <c r="H411" s="1" t="s">
        <v>47</v>
      </c>
      <c r="I411" t="s">
        <v>47</v>
      </c>
      <c r="J411">
        <v>8.5680983484297801</v>
      </c>
      <c r="K411">
        <f>Table2131[[#This Row],[VALUE_ORIGINAL]]-Table2131[[#This Row],[ESTIMATE_VALUE]]</f>
        <v>8.1637606647941663</v>
      </c>
      <c r="L411" s="1" t="s">
        <v>47</v>
      </c>
      <c r="M411" s="1" t="s">
        <v>47</v>
      </c>
      <c r="N411">
        <f>Table2131[[#This Row],[DIFFENCE_ORIGINAL]]^2</f>
        <v>66.646988192040482</v>
      </c>
      <c r="O41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11" t="str">
        <f>IF(OR(G411="NA", H411="NA"), "NA", IF(OR(B411="boot", B411="parametric", B411="independent", B411="cart"), Table2131[[#This Row],[conf.high]]-Table2131[[#This Row],[conf.low]], ""))</f>
        <v>NA</v>
      </c>
      <c r="Q411" t="str">
        <f>IF(OR(G411="NA", H411="NA"), "NA", IF(OR(B411="boot", B411="parametric", B411="independent", B411="cart"), Table2131[[#This Row],[conf.high.orig]]-Table2131[[#This Row],[conf.low.orig]], ""))</f>
        <v>NA</v>
      </c>
      <c r="R411" t="e">
        <f>IF(OR(B411="boot", B411="independent", B411="parametric", B411="cart"), Table2131[[#This Row],[WIDTH_OVERLAP]]/Table2131[[#This Row],[WIDTH_NEW]], "NA")</f>
        <v>#VALUE!</v>
      </c>
      <c r="S411" t="e">
        <f>IF(OR(B411="boot", B411="independent", B411="parametric", B411="cart"), Table2131[[#This Row],[WIDTH_OVERLAP]]/Table2131[[#This Row],[WIDTH_ORIG]], "")</f>
        <v>#VALUE!</v>
      </c>
      <c r="T411" t="e">
        <f>IF(OR(B411="boot", B411="independent", B411="parametric", B411="cart"), (Table2131[[#This Row],[PERS_NEW]]+Table2131[[#This Row],[PERS_ORIG]]) / 2, "")</f>
        <v>#VALUE!</v>
      </c>
      <c r="U411" t="e">
        <f>0.5*(Table2131[[#This Row],[WIDTH_OVERLAP]]/Table2131[[#This Row],[WIDTH_ORIG]] +Table2131[[#This Row],[WIDTH_OVERLAP]]/Table2131[[#This Row],[WIDTH_NEW]])</f>
        <v>#VALUE!</v>
      </c>
      <c r="V411" t="e">
        <f>0.5*(Table2131[[#This Row],[WIDTH_OVERLAP]]/Table2131[[#This Row],[WIDTH_ORIG]] +Table2131[[#This Row],[WIDTH_OVERLAP]]/Table2131[[#This Row],[WIDTH_NEW]])</f>
        <v>#VALUE!</v>
      </c>
    </row>
    <row r="412" spans="1:22" hidden="1" x14ac:dyDescent="0.2">
      <c r="A412" s="7" t="s">
        <v>191</v>
      </c>
      <c r="B412" t="s">
        <v>92</v>
      </c>
      <c r="C412" s="3" t="s">
        <v>158</v>
      </c>
      <c r="D412" t="s">
        <v>15</v>
      </c>
      <c r="E412">
        <v>10.0860660283937</v>
      </c>
      <c r="F412" t="s">
        <v>179</v>
      </c>
      <c r="G412">
        <v>7.1419921054515996</v>
      </c>
      <c r="H412">
        <v>13.0301399513358</v>
      </c>
      <c r="I412" t="s">
        <v>180</v>
      </c>
      <c r="J412">
        <v>6.9830468616921602</v>
      </c>
      <c r="K412">
        <f>Table2131[[#This Row],[VALUE_ORIGINAL]]-Table2131[[#This Row],[ESTIMATE_VALUE]]</f>
        <v>-3.1030191667015403</v>
      </c>
      <c r="L412" s="7">
        <v>2.0011019811456898</v>
      </c>
      <c r="M412" s="7">
        <v>11.964991742238601</v>
      </c>
      <c r="N412">
        <f>Table2131[[#This Row],[DIFFENCE_ORIGINAL]]^2</f>
        <v>9.6287279489171222</v>
      </c>
      <c r="O41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4.8229996367870012</v>
      </c>
      <c r="P412">
        <f>IF(OR(G412="NA", H412="NA"), "NA", IF(OR(B412="boot", B412="parametric", B412="independent", B412="cart"), Table2131[[#This Row],[conf.high]]-Table2131[[#This Row],[conf.low]], ""))</f>
        <v>5.8881478458842</v>
      </c>
      <c r="Q412">
        <f>IF(OR(G412="NA", H412="NA"), "NA", IF(OR(B412="boot", B412="parametric", B412="independent", B412="cart"), Table2131[[#This Row],[conf.high.orig]]-Table2131[[#This Row],[conf.low.orig]], ""))</f>
        <v>9.9638897610929114</v>
      </c>
      <c r="R412">
        <f>IF(OR(B412="boot", B412="independent", B412="parametric", B412="cart"), Table2131[[#This Row],[WIDTH_OVERLAP]]/Table2131[[#This Row],[WIDTH_NEW]], "NA")</f>
        <v>0.81910301219054227</v>
      </c>
      <c r="S412">
        <f>IF(OR(B412="boot", B412="independent", B412="parametric", B412="cart"), Table2131[[#This Row],[WIDTH_OVERLAP]]/Table2131[[#This Row],[WIDTH_ORIG]], "")</f>
        <v>0.48404787210913297</v>
      </c>
      <c r="T412">
        <f>IF(OR(B412="boot", B412="independent", B412="parametric", B412="cart"), (Table2131[[#This Row],[PERS_NEW]]+Table2131[[#This Row],[PERS_ORIG]]) / 2, "")</f>
        <v>0.65157544214983765</v>
      </c>
      <c r="U412">
        <f>0.5*(Table2131[[#This Row],[WIDTH_OVERLAP]]/Table2131[[#This Row],[WIDTH_ORIG]] +Table2131[[#This Row],[WIDTH_OVERLAP]]/Table2131[[#This Row],[WIDTH_NEW]])</f>
        <v>0.65157544214983765</v>
      </c>
      <c r="V412">
        <f>0.5*(Table2131[[#This Row],[WIDTH_OVERLAP]]/Table2131[[#This Row],[WIDTH_ORIG]] +Table2131[[#This Row],[WIDTH_OVERLAP]]/Table2131[[#This Row],[WIDTH_NEW]])</f>
        <v>0.65157544214983765</v>
      </c>
    </row>
    <row r="413" spans="1:22" hidden="1" x14ac:dyDescent="0.2">
      <c r="A413" s="7" t="s">
        <v>191</v>
      </c>
      <c r="B413" t="s">
        <v>92</v>
      </c>
      <c r="C413" s="3" t="s">
        <v>158</v>
      </c>
      <c r="D413" t="s">
        <v>161</v>
      </c>
      <c r="E413">
        <v>-0.65799153321927795</v>
      </c>
      <c r="F413" t="s">
        <v>181</v>
      </c>
      <c r="G413">
        <v>-4.6208253673551596</v>
      </c>
      <c r="H413">
        <v>3.3048423009165999</v>
      </c>
      <c r="I413" t="s">
        <v>182</v>
      </c>
      <c r="J413">
        <v>-1.9273624276874901</v>
      </c>
      <c r="K413">
        <f>Table2131[[#This Row],[VALUE_ORIGINAL]]-Table2131[[#This Row],[ESTIMATE_VALUE]]</f>
        <v>-1.2693708944682123</v>
      </c>
      <c r="L413">
        <v>-6.8133651564959203</v>
      </c>
      <c r="M413">
        <v>2.9586403011209299</v>
      </c>
      <c r="N413">
        <f>Table2131[[#This Row],[DIFFENCE_ORIGINAL]]^2</f>
        <v>1.6113024677230292</v>
      </c>
      <c r="O41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7.5794656684760895</v>
      </c>
      <c r="P413">
        <f>IF(OR(G413="NA", H413="NA"), "NA", IF(OR(B413="boot", B413="parametric", B413="independent", B413="cart"), Table2131[[#This Row],[conf.high]]-Table2131[[#This Row],[conf.low]], ""))</f>
        <v>7.9256676682717595</v>
      </c>
      <c r="Q413">
        <f>IF(OR(G413="NA", H413="NA"), "NA", IF(OR(B413="boot", B413="parametric", B413="independent", B413="cart"), Table2131[[#This Row],[conf.high.orig]]-Table2131[[#This Row],[conf.low.orig]], ""))</f>
        <v>9.7720054576168494</v>
      </c>
      <c r="R413">
        <f>IF(OR(B413="boot", B413="independent", B413="parametric", B413="cart"), Table2131[[#This Row],[WIDTH_OVERLAP]]/Table2131[[#This Row],[WIDTH_NEW]], "NA")</f>
        <v>0.95631888513549523</v>
      </c>
      <c r="S413">
        <f>IF(OR(B413="boot", B413="independent", B413="parametric", B413="cart"), Table2131[[#This Row],[WIDTH_OVERLAP]]/Table2131[[#This Row],[WIDTH_ORIG]], "")</f>
        <v>0.77563051938005501</v>
      </c>
      <c r="T413">
        <f>IF(OR(B413="boot", B413="independent", B413="parametric", B413="cart"), (Table2131[[#This Row],[PERS_NEW]]+Table2131[[#This Row],[PERS_ORIG]]) / 2, "")</f>
        <v>0.86597470225777506</v>
      </c>
      <c r="U413">
        <f>0.5*(Table2131[[#This Row],[WIDTH_OVERLAP]]/Table2131[[#This Row],[WIDTH_ORIG]] +Table2131[[#This Row],[WIDTH_OVERLAP]]/Table2131[[#This Row],[WIDTH_NEW]])</f>
        <v>0.86597470225777506</v>
      </c>
      <c r="V413">
        <f>0.5*(Table2131[[#This Row],[WIDTH_OVERLAP]]/Table2131[[#This Row],[WIDTH_ORIG]] +Table2131[[#This Row],[WIDTH_OVERLAP]]/Table2131[[#This Row],[WIDTH_NEW]])</f>
        <v>0.86597470225777506</v>
      </c>
    </row>
    <row r="414" spans="1:22" hidden="1" x14ac:dyDescent="0.2">
      <c r="A414" s="7" t="s">
        <v>191</v>
      </c>
      <c r="B414" t="s">
        <v>92</v>
      </c>
      <c r="C414" s="3" t="s">
        <v>158</v>
      </c>
      <c r="D414" t="s">
        <v>139</v>
      </c>
      <c r="E414">
        <v>10.648351346132999</v>
      </c>
      <c r="F414" t="s">
        <v>47</v>
      </c>
      <c r="G414" s="1" t="s">
        <v>47</v>
      </c>
      <c r="H414" s="1" t="s">
        <v>47</v>
      </c>
      <c r="I414" t="s">
        <v>47</v>
      </c>
      <c r="J414">
        <v>7.6240479335734701</v>
      </c>
      <c r="K414">
        <f>Table2131[[#This Row],[VALUE_ORIGINAL]]-Table2131[[#This Row],[ESTIMATE_VALUE]]</f>
        <v>-3.0243034125595294</v>
      </c>
      <c r="L414" s="1" t="s">
        <v>47</v>
      </c>
      <c r="M414" s="1" t="s">
        <v>47</v>
      </c>
      <c r="N414">
        <f>Table2131[[#This Row],[DIFFENCE_ORIGINAL]]^2</f>
        <v>9.1464111312192156</v>
      </c>
      <c r="O41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14" t="str">
        <f>IF(OR(G414="NA", H414="NA"), "NA", IF(OR(B414="boot", B414="parametric", B414="independent", B414="cart"), Table2131[[#This Row],[conf.high]]-Table2131[[#This Row],[conf.low]], ""))</f>
        <v>NA</v>
      </c>
      <c r="Q414" t="str">
        <f>IF(OR(G414="NA", H414="NA"), "NA", IF(OR(B414="boot", B414="parametric", B414="independent", B414="cart"), Table2131[[#This Row],[conf.high.orig]]-Table2131[[#This Row],[conf.low.orig]], ""))</f>
        <v>NA</v>
      </c>
      <c r="R414" t="e">
        <f>IF(OR(B414="boot", B414="independent", B414="parametric", B414="cart"), Table2131[[#This Row],[WIDTH_OVERLAP]]/Table2131[[#This Row],[WIDTH_NEW]], "NA")</f>
        <v>#VALUE!</v>
      </c>
      <c r="S414" t="e">
        <f>IF(OR(B414="boot", B414="independent", B414="parametric", B414="cart"), Table2131[[#This Row],[WIDTH_OVERLAP]]/Table2131[[#This Row],[WIDTH_ORIG]], "")</f>
        <v>#VALUE!</v>
      </c>
      <c r="T414" t="e">
        <f>IF(OR(B414="boot", B414="independent", B414="parametric", B414="cart"), (Table2131[[#This Row],[PERS_NEW]]+Table2131[[#This Row],[PERS_ORIG]]) / 2, "")</f>
        <v>#VALUE!</v>
      </c>
      <c r="U414" t="e">
        <f>0.5*(Table2131[[#This Row],[WIDTH_OVERLAP]]/Table2131[[#This Row],[WIDTH_ORIG]] +Table2131[[#This Row],[WIDTH_OVERLAP]]/Table2131[[#This Row],[WIDTH_NEW]])</f>
        <v>#VALUE!</v>
      </c>
      <c r="V414" t="e">
        <f>0.5*(Table2131[[#This Row],[WIDTH_OVERLAP]]/Table2131[[#This Row],[WIDTH_ORIG]] +Table2131[[#This Row],[WIDTH_OVERLAP]]/Table2131[[#This Row],[WIDTH_NEW]])</f>
        <v>#VALUE!</v>
      </c>
    </row>
    <row r="415" spans="1:22" hidden="1" x14ac:dyDescent="0.2">
      <c r="A415" s="7" t="s">
        <v>191</v>
      </c>
      <c r="B415" t="s">
        <v>92</v>
      </c>
      <c r="C415" s="3" t="s">
        <v>164</v>
      </c>
      <c r="D415" t="s">
        <v>15</v>
      </c>
      <c r="E415">
        <v>10.172090682433399</v>
      </c>
      <c r="F415" t="s">
        <v>183</v>
      </c>
      <c r="G415" s="1" t="s">
        <v>47</v>
      </c>
      <c r="H415" s="1" t="s">
        <v>47</v>
      </c>
      <c r="I415" t="s">
        <v>184</v>
      </c>
      <c r="J415">
        <v>7.9554235983442796</v>
      </c>
      <c r="K415">
        <f>Table2131[[#This Row],[VALUE_ORIGINAL]]-Table2131[[#This Row],[ESTIMATE_VALUE]]</f>
        <v>-2.2166670840891198</v>
      </c>
      <c r="L415" s="1" t="s">
        <v>47</v>
      </c>
      <c r="M415" s="1" t="s">
        <v>47</v>
      </c>
      <c r="N415">
        <f>Table2131[[#This Row],[DIFFENCE_ORIGINAL]]^2</f>
        <v>4.9136129616841613</v>
      </c>
      <c r="O41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15" t="str">
        <f>IF(OR(G415="NA", H415="NA"), "NA", IF(OR(B415="boot", B415="parametric", B415="independent", B415="cart"), Table2131[[#This Row],[conf.high]]-Table2131[[#This Row],[conf.low]], ""))</f>
        <v>NA</v>
      </c>
      <c r="Q415" t="str">
        <f>IF(OR(G415="NA", H415="NA"), "NA", IF(OR(B415="boot", B415="parametric", B415="independent", B415="cart"), Table2131[[#This Row],[conf.high.orig]]-Table2131[[#This Row],[conf.low.orig]], ""))</f>
        <v>NA</v>
      </c>
      <c r="R415" t="e">
        <f>IF(OR(B415="boot", B415="independent", B415="parametric", B415="cart"), Table2131[[#This Row],[WIDTH_OVERLAP]]/Table2131[[#This Row],[WIDTH_NEW]], "NA")</f>
        <v>#VALUE!</v>
      </c>
      <c r="S415" t="e">
        <f>IF(OR(B415="boot", B415="independent", B415="parametric", B415="cart"), Table2131[[#This Row],[WIDTH_OVERLAP]]/Table2131[[#This Row],[WIDTH_ORIG]], "")</f>
        <v>#VALUE!</v>
      </c>
      <c r="T415" t="e">
        <f>IF(OR(B415="boot", B415="independent", B415="parametric", B415="cart"), (Table2131[[#This Row],[PERS_NEW]]+Table2131[[#This Row],[PERS_ORIG]]) / 2, "")</f>
        <v>#VALUE!</v>
      </c>
      <c r="U415" t="e">
        <f>0.5*(Table2131[[#This Row],[WIDTH_OVERLAP]]/Table2131[[#This Row],[WIDTH_ORIG]] +Table2131[[#This Row],[WIDTH_OVERLAP]]/Table2131[[#This Row],[WIDTH_NEW]])</f>
        <v>#VALUE!</v>
      </c>
      <c r="V415" t="e">
        <f>0.5*(Table2131[[#This Row],[WIDTH_OVERLAP]]/Table2131[[#This Row],[WIDTH_ORIG]] +Table2131[[#This Row],[WIDTH_OVERLAP]]/Table2131[[#This Row],[WIDTH_NEW]])</f>
        <v>#VALUE!</v>
      </c>
    </row>
    <row r="416" spans="1:22" hidden="1" x14ac:dyDescent="0.2">
      <c r="A416" s="7" t="s">
        <v>191</v>
      </c>
      <c r="B416" t="s">
        <v>92</v>
      </c>
      <c r="C416" s="3" t="s">
        <v>164</v>
      </c>
      <c r="D416" t="s">
        <v>139</v>
      </c>
      <c r="E416">
        <v>10.7114934829281</v>
      </c>
      <c r="F416" t="s">
        <v>47</v>
      </c>
      <c r="G416" s="1" t="s">
        <v>47</v>
      </c>
      <c r="H416" s="1" t="s">
        <v>47</v>
      </c>
      <c r="I416" t="s">
        <v>47</v>
      </c>
      <c r="J416">
        <v>8.5680983484297801</v>
      </c>
      <c r="K416">
        <f>Table2131[[#This Row],[VALUE_ORIGINAL]]-Table2131[[#This Row],[ESTIMATE_VALUE]]</f>
        <v>-2.14339513449832</v>
      </c>
      <c r="L416" s="1" t="s">
        <v>47</v>
      </c>
      <c r="M416" s="1" t="s">
        <v>47</v>
      </c>
      <c r="N416">
        <f>Table2131[[#This Row],[DIFFENCE_ORIGINAL]]^2</f>
        <v>4.5941427025910713</v>
      </c>
      <c r="O41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16" t="str">
        <f>IF(OR(G416="NA", H416="NA"), "NA", IF(OR(B416="boot", B416="parametric", B416="independent", B416="cart"), Table2131[[#This Row],[conf.high]]-Table2131[[#This Row],[conf.low]], ""))</f>
        <v>NA</v>
      </c>
      <c r="Q416" t="str">
        <f>IF(OR(G416="NA", H416="NA"), "NA", IF(OR(B416="boot", B416="parametric", B416="independent", B416="cart"), Table2131[[#This Row],[conf.high.orig]]-Table2131[[#This Row],[conf.low.orig]], ""))</f>
        <v>NA</v>
      </c>
      <c r="R416" t="e">
        <f>IF(OR(B416="boot", B416="independent", B416="parametric", B416="cart"), Table2131[[#This Row],[WIDTH_OVERLAP]]/Table2131[[#This Row],[WIDTH_NEW]], "NA")</f>
        <v>#VALUE!</v>
      </c>
      <c r="S416" t="e">
        <f>IF(OR(B416="boot", B416="independent", B416="parametric", B416="cart"), Table2131[[#This Row],[WIDTH_OVERLAP]]/Table2131[[#This Row],[WIDTH_ORIG]], "")</f>
        <v>#VALUE!</v>
      </c>
      <c r="T416" t="e">
        <f>IF(OR(B416="boot", B416="independent", B416="parametric", B416="cart"), (Table2131[[#This Row],[PERS_NEW]]+Table2131[[#This Row],[PERS_ORIG]]) / 2, "")</f>
        <v>#VALUE!</v>
      </c>
      <c r="U416" t="e">
        <f>0.5*(Table2131[[#This Row],[WIDTH_OVERLAP]]/Table2131[[#This Row],[WIDTH_ORIG]] +Table2131[[#This Row],[WIDTH_OVERLAP]]/Table2131[[#This Row],[WIDTH_NEW]])</f>
        <v>#VALUE!</v>
      </c>
      <c r="V416" t="e">
        <f>0.5*(Table2131[[#This Row],[WIDTH_OVERLAP]]/Table2131[[#This Row],[WIDTH_ORIG]] +Table2131[[#This Row],[WIDTH_OVERLAP]]/Table2131[[#This Row],[WIDTH_NEW]])</f>
        <v>#VALUE!</v>
      </c>
    </row>
    <row r="417" spans="1:22" hidden="1" x14ac:dyDescent="0.2">
      <c r="A417" s="7" t="s">
        <v>191</v>
      </c>
      <c r="B417" t="s">
        <v>113</v>
      </c>
      <c r="C417" s="3" t="s">
        <v>158</v>
      </c>
      <c r="D417" t="s">
        <v>15</v>
      </c>
      <c r="E417">
        <v>8.6243810462369197</v>
      </c>
      <c r="F417" t="s">
        <v>185</v>
      </c>
      <c r="G417">
        <v>5.3611089976770199</v>
      </c>
      <c r="H417">
        <v>11.8876530947968</v>
      </c>
      <c r="I417" t="s">
        <v>186</v>
      </c>
      <c r="J417">
        <v>6.9830468616921602</v>
      </c>
      <c r="K417">
        <f>Table2131[[#This Row],[VALUE_ORIGINAL]]-Table2131[[#This Row],[ESTIMATE_VALUE]]</f>
        <v>-1.6413341845447595</v>
      </c>
      <c r="L417" s="7">
        <v>2.0011019811456898</v>
      </c>
      <c r="M417" s="7">
        <v>11.964991742238601</v>
      </c>
      <c r="N417">
        <f>Table2131[[#This Row],[DIFFENCE_ORIGINAL]]^2</f>
        <v>2.6939779053552106</v>
      </c>
      <c r="O41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6.5265440971197801</v>
      </c>
      <c r="P417">
        <f>IF(OR(G417="NA", H417="NA"), "NA", IF(OR(B417="boot", B417="parametric", B417="independent", B417="cart"), Table2131[[#This Row],[conf.high]]-Table2131[[#This Row],[conf.low]], ""))</f>
        <v>6.5265440971197801</v>
      </c>
      <c r="Q417">
        <f>IF(OR(G417="NA", H417="NA"), "NA", IF(OR(B417="boot", B417="parametric", B417="independent", B417="cart"), Table2131[[#This Row],[conf.high.orig]]-Table2131[[#This Row],[conf.low.orig]], ""))</f>
        <v>9.9638897610929114</v>
      </c>
      <c r="R417">
        <f>IF(OR(B417="boot", B417="independent", B417="parametric", B417="cart"), Table2131[[#This Row],[WIDTH_OVERLAP]]/Table2131[[#This Row],[WIDTH_NEW]], "NA")</f>
        <v>1</v>
      </c>
      <c r="S417">
        <f>IF(OR(B417="boot", B417="independent", B417="parametric", B417="cart"), Table2131[[#This Row],[WIDTH_OVERLAP]]/Table2131[[#This Row],[WIDTH_ORIG]], "")</f>
        <v>0.65501970150299027</v>
      </c>
      <c r="T417">
        <f>IF(OR(B417="boot", B417="independent", B417="parametric", B417="cart"), (Table2131[[#This Row],[PERS_NEW]]+Table2131[[#This Row],[PERS_ORIG]]) / 2, "")</f>
        <v>0.82750985075149508</v>
      </c>
      <c r="U417">
        <f>0.5*(Table2131[[#This Row],[WIDTH_OVERLAP]]/Table2131[[#This Row],[WIDTH_ORIG]] +Table2131[[#This Row],[WIDTH_OVERLAP]]/Table2131[[#This Row],[WIDTH_NEW]])</f>
        <v>0.82750985075149508</v>
      </c>
      <c r="V417">
        <f>0.5*(Table2131[[#This Row],[WIDTH_OVERLAP]]/Table2131[[#This Row],[WIDTH_ORIG]] +Table2131[[#This Row],[WIDTH_OVERLAP]]/Table2131[[#This Row],[WIDTH_NEW]])</f>
        <v>0.82750985075149508</v>
      </c>
    </row>
    <row r="418" spans="1:22" hidden="1" x14ac:dyDescent="0.2">
      <c r="A418" s="7" t="s">
        <v>191</v>
      </c>
      <c r="B418" t="s">
        <v>113</v>
      </c>
      <c r="C418" s="3" t="s">
        <v>158</v>
      </c>
      <c r="D418" t="s">
        <v>161</v>
      </c>
      <c r="E418">
        <v>-1.7858756162418601</v>
      </c>
      <c r="F418" t="s">
        <v>187</v>
      </c>
      <c r="G418">
        <v>-5.7452281480772598</v>
      </c>
      <c r="H418">
        <v>2.1734769155935298</v>
      </c>
      <c r="I418" t="s">
        <v>188</v>
      </c>
      <c r="J418">
        <v>-1.9273624276874901</v>
      </c>
      <c r="K418">
        <f>Table2131[[#This Row],[VALUE_ORIGINAL]]-Table2131[[#This Row],[ESTIMATE_VALUE]]</f>
        <v>-0.14148681144563002</v>
      </c>
      <c r="L418">
        <v>-6.8133651564959203</v>
      </c>
      <c r="M418">
        <v>2.9586403011209299</v>
      </c>
      <c r="N418">
        <f>Table2131[[#This Row],[DIFFENCE_ORIGINAL]]^2</f>
        <v>2.0018517813051261E-2</v>
      </c>
      <c r="O41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7.9187050636707896</v>
      </c>
      <c r="P418">
        <f>IF(OR(G418="NA", H418="NA"), "NA", IF(OR(B418="boot", B418="parametric", B418="independent", B418="cart"), Table2131[[#This Row],[conf.high]]-Table2131[[#This Row],[conf.low]], ""))</f>
        <v>7.9187050636707896</v>
      </c>
      <c r="Q418">
        <f>IF(OR(G418="NA", H418="NA"), "NA", IF(OR(B418="boot", B418="parametric", B418="independent", B418="cart"), Table2131[[#This Row],[conf.high.orig]]-Table2131[[#This Row],[conf.low.orig]], ""))</f>
        <v>9.7720054576168494</v>
      </c>
      <c r="R418">
        <f>IF(OR(B418="boot", B418="independent", B418="parametric", B418="cart"), Table2131[[#This Row],[WIDTH_OVERLAP]]/Table2131[[#This Row],[WIDTH_NEW]], "NA")</f>
        <v>1</v>
      </c>
      <c r="S418">
        <f>IF(OR(B418="boot", B418="independent", B418="parametric", B418="cart"), Table2131[[#This Row],[WIDTH_OVERLAP]]/Table2131[[#This Row],[WIDTH_ORIG]], "")</f>
        <v>0.81034595181263502</v>
      </c>
      <c r="T418">
        <f>IF(OR(B418="boot", B418="independent", B418="parametric", B418="cart"), (Table2131[[#This Row],[PERS_NEW]]+Table2131[[#This Row],[PERS_ORIG]]) / 2, "")</f>
        <v>0.90517297590631751</v>
      </c>
      <c r="U418">
        <f>0.5*(Table2131[[#This Row],[WIDTH_OVERLAP]]/Table2131[[#This Row],[WIDTH_ORIG]] +Table2131[[#This Row],[WIDTH_OVERLAP]]/Table2131[[#This Row],[WIDTH_NEW]])</f>
        <v>0.90517297590631751</v>
      </c>
      <c r="V418">
        <f>0.5*(Table2131[[#This Row],[WIDTH_OVERLAP]]/Table2131[[#This Row],[WIDTH_ORIG]] +Table2131[[#This Row],[WIDTH_OVERLAP]]/Table2131[[#This Row],[WIDTH_NEW]])</f>
        <v>0.90517297590631751</v>
      </c>
    </row>
    <row r="419" spans="1:22" hidden="1" x14ac:dyDescent="0.2">
      <c r="A419" s="7" t="s">
        <v>191</v>
      </c>
      <c r="B419" t="s">
        <v>113</v>
      </c>
      <c r="C419" s="3" t="s">
        <v>158</v>
      </c>
      <c r="D419" t="s">
        <v>139</v>
      </c>
      <c r="E419">
        <v>10.2095564213281</v>
      </c>
      <c r="F419" t="s">
        <v>47</v>
      </c>
      <c r="G419" s="1" t="s">
        <v>47</v>
      </c>
      <c r="H419" s="1" t="s">
        <v>47</v>
      </c>
      <c r="I419" t="s">
        <v>47</v>
      </c>
      <c r="J419">
        <v>7.6240479335734701</v>
      </c>
      <c r="K419">
        <f>Table2131[[#This Row],[VALUE_ORIGINAL]]-Table2131[[#This Row],[ESTIMATE_VALUE]]</f>
        <v>-2.5855084877546304</v>
      </c>
      <c r="L419" s="1" t="s">
        <v>47</v>
      </c>
      <c r="M419" s="1" t="s">
        <v>47</v>
      </c>
      <c r="N419">
        <f>Table2131[[#This Row],[DIFFENCE_ORIGINAL]]^2</f>
        <v>6.684854140251236</v>
      </c>
      <c r="O41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19" t="str">
        <f>IF(OR(G419="NA", H419="NA"), "NA", IF(OR(B419="boot", B419="parametric", B419="independent", B419="cart"), Table2131[[#This Row],[conf.high]]-Table2131[[#This Row],[conf.low]], ""))</f>
        <v>NA</v>
      </c>
      <c r="Q419" t="str">
        <f>IF(OR(G419="NA", H419="NA"), "NA", IF(OR(B419="boot", B419="parametric", B419="independent", B419="cart"), Table2131[[#This Row],[conf.high.orig]]-Table2131[[#This Row],[conf.low.orig]], ""))</f>
        <v>NA</v>
      </c>
      <c r="R419" t="e">
        <f>IF(OR(B419="boot", B419="independent", B419="parametric", B419="cart"), Table2131[[#This Row],[WIDTH_OVERLAP]]/Table2131[[#This Row],[WIDTH_NEW]], "NA")</f>
        <v>#VALUE!</v>
      </c>
      <c r="S419" t="e">
        <f>IF(OR(B419="boot", B419="independent", B419="parametric", B419="cart"), Table2131[[#This Row],[WIDTH_OVERLAP]]/Table2131[[#This Row],[WIDTH_ORIG]], "")</f>
        <v>#VALUE!</v>
      </c>
      <c r="T419" t="e">
        <f>IF(OR(B419="boot", B419="independent", B419="parametric", B419="cart"), (Table2131[[#This Row],[PERS_NEW]]+Table2131[[#This Row],[PERS_ORIG]]) / 2, "")</f>
        <v>#VALUE!</v>
      </c>
      <c r="U419" t="e">
        <f>0.5*(Table2131[[#This Row],[WIDTH_OVERLAP]]/Table2131[[#This Row],[WIDTH_ORIG]] +Table2131[[#This Row],[WIDTH_OVERLAP]]/Table2131[[#This Row],[WIDTH_NEW]])</f>
        <v>#VALUE!</v>
      </c>
      <c r="V419" t="e">
        <f>0.5*(Table2131[[#This Row],[WIDTH_OVERLAP]]/Table2131[[#This Row],[WIDTH_ORIG]] +Table2131[[#This Row],[WIDTH_OVERLAP]]/Table2131[[#This Row],[WIDTH_NEW]])</f>
        <v>#VALUE!</v>
      </c>
    </row>
    <row r="420" spans="1:22" hidden="1" x14ac:dyDescent="0.2">
      <c r="A420" s="7" t="s">
        <v>191</v>
      </c>
      <c r="B420" t="s">
        <v>113</v>
      </c>
      <c r="C420" s="3" t="s">
        <v>164</v>
      </c>
      <c r="D420" t="s">
        <v>15</v>
      </c>
      <c r="E420">
        <v>9.1759151073603107</v>
      </c>
      <c r="F420" t="s">
        <v>189</v>
      </c>
      <c r="G420" s="1" t="s">
        <v>47</v>
      </c>
      <c r="H420" s="1" t="s">
        <v>47</v>
      </c>
      <c r="I420" t="s">
        <v>190</v>
      </c>
      <c r="J420">
        <v>7.9554235983442796</v>
      </c>
      <c r="K420">
        <f>Table2131[[#This Row],[VALUE_ORIGINAL]]-Table2131[[#This Row],[ESTIMATE_VALUE]]</f>
        <v>-1.2204915090160311</v>
      </c>
      <c r="L420" s="1" t="s">
        <v>47</v>
      </c>
      <c r="M420" s="1" t="s">
        <v>47</v>
      </c>
      <c r="N420">
        <f>Table2131[[#This Row],[DIFFENCE_ORIGINAL]]^2</f>
        <v>1.4895995235802286</v>
      </c>
      <c r="O42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20" t="str">
        <f>IF(OR(G420="NA", H420="NA"), "NA", IF(OR(B420="boot", B420="parametric", B420="independent", B420="cart"), Table2131[[#This Row],[conf.high]]-Table2131[[#This Row],[conf.low]], ""))</f>
        <v>NA</v>
      </c>
      <c r="Q420" t="str">
        <f>IF(OR(G420="NA", H420="NA"), "NA", IF(OR(B420="boot", B420="parametric", B420="independent", B420="cart"), Table2131[[#This Row],[conf.high.orig]]-Table2131[[#This Row],[conf.low.orig]], ""))</f>
        <v>NA</v>
      </c>
      <c r="R420" t="e">
        <f>IF(OR(B420="boot", B420="independent", B420="parametric", B420="cart"), Table2131[[#This Row],[WIDTH_OVERLAP]]/Table2131[[#This Row],[WIDTH_NEW]], "NA")</f>
        <v>#VALUE!</v>
      </c>
      <c r="S420" t="e">
        <f>IF(OR(B420="boot", B420="independent", B420="parametric", B420="cart"), Table2131[[#This Row],[WIDTH_OVERLAP]]/Table2131[[#This Row],[WIDTH_ORIG]], "")</f>
        <v>#VALUE!</v>
      </c>
      <c r="T420" t="e">
        <f>IF(OR(B420="boot", B420="independent", B420="parametric", B420="cart"), (Table2131[[#This Row],[PERS_NEW]]+Table2131[[#This Row],[PERS_ORIG]]) / 2, "")</f>
        <v>#VALUE!</v>
      </c>
      <c r="U420" t="e">
        <f>0.5*(Table2131[[#This Row],[WIDTH_OVERLAP]]/Table2131[[#This Row],[WIDTH_ORIG]] +Table2131[[#This Row],[WIDTH_OVERLAP]]/Table2131[[#This Row],[WIDTH_NEW]])</f>
        <v>#VALUE!</v>
      </c>
      <c r="V420" t="e">
        <f>0.5*(Table2131[[#This Row],[WIDTH_OVERLAP]]/Table2131[[#This Row],[WIDTH_ORIG]] +Table2131[[#This Row],[WIDTH_OVERLAP]]/Table2131[[#This Row],[WIDTH_NEW]])</f>
        <v>#VALUE!</v>
      </c>
    </row>
    <row r="421" spans="1:22" hidden="1" x14ac:dyDescent="0.2">
      <c r="A421" s="7" t="s">
        <v>191</v>
      </c>
      <c r="B421" t="s">
        <v>113</v>
      </c>
      <c r="C421" s="3" t="s">
        <v>164</v>
      </c>
      <c r="D421" t="s">
        <v>139</v>
      </c>
      <c r="E421">
        <v>10.86320091895</v>
      </c>
      <c r="F421" t="s">
        <v>47</v>
      </c>
      <c r="G421" s="1" t="s">
        <v>47</v>
      </c>
      <c r="H421" s="1" t="s">
        <v>47</v>
      </c>
      <c r="I421" t="s">
        <v>47</v>
      </c>
      <c r="J421">
        <v>8.5680983484297801</v>
      </c>
      <c r="K421">
        <f>Table2131[[#This Row],[VALUE_ORIGINAL]]-Table2131[[#This Row],[ESTIMATE_VALUE]]</f>
        <v>-2.2951025705202195</v>
      </c>
      <c r="L421" s="1" t="s">
        <v>47</v>
      </c>
      <c r="M421" s="1" t="s">
        <v>47</v>
      </c>
      <c r="N421">
        <f>Table2131[[#This Row],[DIFFENCE_ORIGINAL]]^2</f>
        <v>5.2674958092085191</v>
      </c>
      <c r="O42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21" t="str">
        <f>IF(OR(G421="NA", H421="NA"), "NA", IF(OR(B421="boot", B421="parametric", B421="independent", B421="cart"), Table2131[[#This Row],[conf.high]]-Table2131[[#This Row],[conf.low]], ""))</f>
        <v>NA</v>
      </c>
      <c r="Q421" t="str">
        <f>IF(OR(G421="NA", H421="NA"), "NA", IF(OR(B421="boot", B421="parametric", B421="independent", B421="cart"), Table2131[[#This Row],[conf.high.orig]]-Table2131[[#This Row],[conf.low.orig]], ""))</f>
        <v>NA</v>
      </c>
      <c r="R421" t="e">
        <f>IF(OR(B421="boot", B421="independent", B421="parametric", B421="cart"), Table2131[[#This Row],[WIDTH_OVERLAP]]/Table2131[[#This Row],[WIDTH_NEW]], "NA")</f>
        <v>#VALUE!</v>
      </c>
      <c r="S421" t="e">
        <f>IF(OR(B421="boot", B421="independent", B421="parametric", B421="cart"), Table2131[[#This Row],[WIDTH_OVERLAP]]/Table2131[[#This Row],[WIDTH_ORIG]], "")</f>
        <v>#VALUE!</v>
      </c>
      <c r="T421" t="e">
        <f>IF(OR(B421="boot", B421="independent", B421="parametric", B421="cart"), (Table2131[[#This Row],[PERS_NEW]]+Table2131[[#This Row],[PERS_ORIG]]) / 2, "")</f>
        <v>#VALUE!</v>
      </c>
      <c r="U421" t="e">
        <f>0.5*(Table2131[[#This Row],[WIDTH_OVERLAP]]/Table2131[[#This Row],[WIDTH_ORIG]] +Table2131[[#This Row],[WIDTH_OVERLAP]]/Table2131[[#This Row],[WIDTH_NEW]])</f>
        <v>#VALUE!</v>
      </c>
      <c r="V421" t="e">
        <f>0.5*(Table2131[[#This Row],[WIDTH_OVERLAP]]/Table2131[[#This Row],[WIDTH_ORIG]] +Table2131[[#This Row],[WIDTH_OVERLAP]]/Table2131[[#This Row],[WIDTH_NEW]])</f>
        <v>#VALUE!</v>
      </c>
    </row>
    <row r="422" spans="1:22" s="9" customFormat="1" hidden="1" x14ac:dyDescent="0.2">
      <c r="A422" s="9" t="s">
        <v>192</v>
      </c>
      <c r="B422" s="9" t="s">
        <v>13</v>
      </c>
      <c r="C422" t="s">
        <v>193</v>
      </c>
      <c r="D422" t="s">
        <v>194</v>
      </c>
      <c r="E422">
        <v>0.20780521852805617</v>
      </c>
      <c r="F422">
        <v>8.8394194102803719E-2</v>
      </c>
      <c r="G422">
        <v>3.4555781644118072E-2</v>
      </c>
      <c r="H422">
        <v>0.38105465541199424</v>
      </c>
      <c r="I422">
        <v>2.3508921670395648</v>
      </c>
      <c r="J422">
        <v>0.20780521852805617</v>
      </c>
      <c r="K422" s="9">
        <f>Table2131[[#This Row],[VALUE_ORIGINAL]]-Table2131[[#This Row],[ESTIMATE_VALUE]]</f>
        <v>0</v>
      </c>
      <c r="L422">
        <v>3.4555781644118072E-2</v>
      </c>
      <c r="M422">
        <v>0.38105465541199424</v>
      </c>
      <c r="N422" s="9">
        <f>Table2131[[#This Row],[DIFFENCE_ORIGINAL]]^2</f>
        <v>0</v>
      </c>
      <c r="O42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0.34649887376787614</v>
      </c>
      <c r="P422" t="str">
        <f>IF(OR(G422="NA", H422="NA"), "NA", IF(OR(B422="boot", B422="parametric", B422="independent", B422="cart"), Table2131[[#This Row],[conf.high]]-Table2131[[#This Row],[conf.low]], ""))</f>
        <v/>
      </c>
      <c r="Q422" t="str">
        <f>IF(OR(G422="NA", H422="NA"), "NA", IF(OR(B422="boot", B422="parametric", B422="independent", B422="cart"), Table2131[[#This Row],[conf.high.orig]]-Table2131[[#This Row],[conf.low.orig]], ""))</f>
        <v/>
      </c>
      <c r="R422" t="str">
        <f>IF(OR(B422="boot", B422="independent", B422="parametric", B422="cart"), Table2131[[#This Row],[WIDTH_OVERLAP]]/Table2131[[#This Row],[WIDTH_NEW]], "NA")</f>
        <v>NA</v>
      </c>
      <c r="S422" t="str">
        <f>IF(OR(B422="boot", B422="independent", B422="parametric", B422="cart"), Table2131[[#This Row],[WIDTH_OVERLAP]]/Table2131[[#This Row],[WIDTH_ORIG]], "")</f>
        <v/>
      </c>
      <c r="T422" t="str">
        <f>IF(OR(B422="boot", B422="independent", B422="parametric", B422="cart"), (Table2131[[#This Row],[PERS_NEW]]+Table2131[[#This Row],[PERS_ORIG]]) / 2, "")</f>
        <v/>
      </c>
      <c r="U422" t="e">
        <f>0.5*(Table2131[[#This Row],[WIDTH_OVERLAP]]/Table2131[[#This Row],[WIDTH_ORIG]] +Table2131[[#This Row],[WIDTH_OVERLAP]]/Table2131[[#This Row],[WIDTH_NEW]])</f>
        <v>#VALUE!</v>
      </c>
      <c r="V422" t="e">
        <f>0.5*(Table2131[[#This Row],[WIDTH_OVERLAP]]/Table2131[[#This Row],[WIDTH_ORIG]] +Table2131[[#This Row],[WIDTH_OVERLAP]]/Table2131[[#This Row],[WIDTH_NEW]])</f>
        <v>#VALUE!</v>
      </c>
    </row>
    <row r="423" spans="1:22" hidden="1" x14ac:dyDescent="0.2">
      <c r="A423" t="s">
        <v>192</v>
      </c>
      <c r="B423" t="s">
        <v>13</v>
      </c>
      <c r="C423" t="s">
        <v>193</v>
      </c>
      <c r="D423" t="s">
        <v>195</v>
      </c>
      <c r="E423">
        <v>-5.1870095621875237E-2</v>
      </c>
      <c r="F423">
        <v>8.2142083463292825E-2</v>
      </c>
      <c r="G423">
        <v>-0.21286562082501231</v>
      </c>
      <c r="H423">
        <v>0.10912542958126183</v>
      </c>
      <c r="I423">
        <v>-0.63146798126997405</v>
      </c>
      <c r="J423">
        <v>-5.1870095621875237E-2</v>
      </c>
      <c r="K423">
        <f>Table2131[[#This Row],[VALUE_ORIGINAL]]-Table2131[[#This Row],[ESTIMATE_VALUE]]</f>
        <v>0</v>
      </c>
      <c r="L423">
        <v>-0.21286562082501231</v>
      </c>
      <c r="M423">
        <v>0.10912542958126183</v>
      </c>
      <c r="N423">
        <f>Table2131[[#This Row],[DIFFENCE_ORIGINAL]]^2</f>
        <v>0</v>
      </c>
      <c r="O42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0.32199105040627413</v>
      </c>
      <c r="P423" t="str">
        <f>IF(OR(G423="NA", H423="NA"), "NA", IF(OR(B423="boot", B423="parametric", B423="independent", B423="cart"), Table2131[[#This Row],[conf.high]]-Table2131[[#This Row],[conf.low]], ""))</f>
        <v/>
      </c>
      <c r="Q423" t="str">
        <f>IF(OR(G423="NA", H423="NA"), "NA", IF(OR(B423="boot", B423="parametric", B423="independent", B423="cart"), Table2131[[#This Row],[conf.high.orig]]-Table2131[[#This Row],[conf.low.orig]], ""))</f>
        <v/>
      </c>
      <c r="R423" t="str">
        <f>IF(OR(B423="boot", B423="independent", B423="parametric", B423="cart"), Table2131[[#This Row],[WIDTH_OVERLAP]]/Table2131[[#This Row],[WIDTH_NEW]], "NA")</f>
        <v>NA</v>
      </c>
      <c r="S423" t="str">
        <f>IF(OR(B423="boot", B423="independent", B423="parametric", B423="cart"), Table2131[[#This Row],[WIDTH_OVERLAP]]/Table2131[[#This Row],[WIDTH_ORIG]], "")</f>
        <v/>
      </c>
      <c r="T423" t="str">
        <f>IF(OR(B423="boot", B423="independent", B423="parametric", B423="cart"), (Table2131[[#This Row],[PERS_NEW]]+Table2131[[#This Row],[PERS_ORIG]]) / 2, "")</f>
        <v/>
      </c>
      <c r="U423" t="e">
        <f>0.5*(Table2131[[#This Row],[WIDTH_OVERLAP]]/Table2131[[#This Row],[WIDTH_ORIG]] +Table2131[[#This Row],[WIDTH_OVERLAP]]/Table2131[[#This Row],[WIDTH_NEW]])</f>
        <v>#VALUE!</v>
      </c>
      <c r="V423" t="e">
        <f>0.5*(Table2131[[#This Row],[WIDTH_OVERLAP]]/Table2131[[#This Row],[WIDTH_ORIG]] +Table2131[[#This Row],[WIDTH_OVERLAP]]/Table2131[[#This Row],[WIDTH_NEW]])</f>
        <v>#VALUE!</v>
      </c>
    </row>
    <row r="424" spans="1:22" hidden="1" x14ac:dyDescent="0.2">
      <c r="A424" t="s">
        <v>192</v>
      </c>
      <c r="B424" t="s">
        <v>13</v>
      </c>
      <c r="C424" t="s">
        <v>193</v>
      </c>
      <c r="D424" t="s">
        <v>196</v>
      </c>
      <c r="E424">
        <v>0.20074876318686907</v>
      </c>
      <c r="F424">
        <v>8.7098733766104872E-2</v>
      </c>
      <c r="G424">
        <v>3.0038381906260847E-2</v>
      </c>
      <c r="H424">
        <v>0.3714591444674773</v>
      </c>
      <c r="I424">
        <v>2.3048413508049408</v>
      </c>
      <c r="J424">
        <v>0.20074876318686907</v>
      </c>
      <c r="K424">
        <f>Table2131[[#This Row],[VALUE_ORIGINAL]]-Table2131[[#This Row],[ESTIMATE_VALUE]]</f>
        <v>0</v>
      </c>
      <c r="L424">
        <v>3.0038381906260847E-2</v>
      </c>
      <c r="M424">
        <v>0.3714591444674773</v>
      </c>
      <c r="N424">
        <f>Table2131[[#This Row],[DIFFENCE_ORIGINAL]]^2</f>
        <v>0</v>
      </c>
      <c r="O42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0.34142076256121645</v>
      </c>
      <c r="P424" t="str">
        <f>IF(OR(G424="NA", H424="NA"), "NA", IF(OR(B424="boot", B424="parametric", B424="independent", B424="cart"), Table2131[[#This Row],[conf.high]]-Table2131[[#This Row],[conf.low]], ""))</f>
        <v/>
      </c>
      <c r="Q424" t="str">
        <f>IF(OR(G424="NA", H424="NA"), "NA", IF(OR(B424="boot", B424="parametric", B424="independent", B424="cart"), Table2131[[#This Row],[conf.high.orig]]-Table2131[[#This Row],[conf.low.orig]], ""))</f>
        <v/>
      </c>
      <c r="R424" t="str">
        <f>IF(OR(B424="boot", B424="independent", B424="parametric", B424="cart"), Table2131[[#This Row],[WIDTH_OVERLAP]]/Table2131[[#This Row],[WIDTH_NEW]], "NA")</f>
        <v>NA</v>
      </c>
      <c r="S424" t="str">
        <f>IF(OR(B424="boot", B424="independent", B424="parametric", B424="cart"), Table2131[[#This Row],[WIDTH_OVERLAP]]/Table2131[[#This Row],[WIDTH_ORIG]], "")</f>
        <v/>
      </c>
      <c r="T424" t="str">
        <f>IF(OR(B424="boot", B424="independent", B424="parametric", B424="cart"), (Table2131[[#This Row],[PERS_NEW]]+Table2131[[#This Row],[PERS_ORIG]]) / 2, "")</f>
        <v/>
      </c>
      <c r="U424" t="e">
        <f>0.5*(Table2131[[#This Row],[WIDTH_OVERLAP]]/Table2131[[#This Row],[WIDTH_ORIG]] +Table2131[[#This Row],[WIDTH_OVERLAP]]/Table2131[[#This Row],[WIDTH_NEW]])</f>
        <v>#VALUE!</v>
      </c>
      <c r="V424" t="e">
        <f>0.5*(Table2131[[#This Row],[WIDTH_OVERLAP]]/Table2131[[#This Row],[WIDTH_ORIG]] +Table2131[[#This Row],[WIDTH_OVERLAP]]/Table2131[[#This Row],[WIDTH_NEW]])</f>
        <v>#VALUE!</v>
      </c>
    </row>
    <row r="425" spans="1:22" hidden="1" x14ac:dyDescent="0.2">
      <c r="A425" t="s">
        <v>192</v>
      </c>
      <c r="B425" t="s">
        <v>13</v>
      </c>
      <c r="C425" t="s">
        <v>193</v>
      </c>
      <c r="D425" t="s">
        <v>197</v>
      </c>
      <c r="E425">
        <v>0.46757722054030804</v>
      </c>
      <c r="F425">
        <v>9.1983957709292921E-2</v>
      </c>
      <c r="G425">
        <v>0.28729197627463854</v>
      </c>
      <c r="H425">
        <v>0.64786246480597753</v>
      </c>
      <c r="I425">
        <v>5.0832474725434631</v>
      </c>
      <c r="J425">
        <v>0.46757722054030804</v>
      </c>
      <c r="K425">
        <f>Table2131[[#This Row],[VALUE_ORIGINAL]]-Table2131[[#This Row],[ESTIMATE_VALUE]]</f>
        <v>0</v>
      </c>
      <c r="L425">
        <v>0.28729197627463854</v>
      </c>
      <c r="M425">
        <v>0.64786246480597753</v>
      </c>
      <c r="N425">
        <f>Table2131[[#This Row],[DIFFENCE_ORIGINAL]]^2</f>
        <v>0</v>
      </c>
      <c r="O42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0.360570488531339</v>
      </c>
      <c r="P425" t="str">
        <f>IF(OR(G425="NA", H425="NA"), "NA", IF(OR(B425="boot", B425="parametric", B425="independent", B425="cart"), Table2131[[#This Row],[conf.high]]-Table2131[[#This Row],[conf.low]], ""))</f>
        <v/>
      </c>
      <c r="Q425" t="str">
        <f>IF(OR(G425="NA", H425="NA"), "NA", IF(OR(B425="boot", B425="parametric", B425="independent", B425="cart"), Table2131[[#This Row],[conf.high.orig]]-Table2131[[#This Row],[conf.low.orig]], ""))</f>
        <v/>
      </c>
      <c r="R425" t="str">
        <f>IF(OR(B425="boot", B425="independent", B425="parametric", B425="cart"), Table2131[[#This Row],[WIDTH_OVERLAP]]/Table2131[[#This Row],[WIDTH_NEW]], "NA")</f>
        <v>NA</v>
      </c>
      <c r="S425" t="str">
        <f>IF(OR(B425="boot", B425="independent", B425="parametric", B425="cart"), Table2131[[#This Row],[WIDTH_OVERLAP]]/Table2131[[#This Row],[WIDTH_ORIG]], "")</f>
        <v/>
      </c>
      <c r="T425" t="str">
        <f>IF(OR(B425="boot", B425="independent", B425="parametric", B425="cart"), (Table2131[[#This Row],[PERS_NEW]]+Table2131[[#This Row],[PERS_ORIG]]) / 2, "")</f>
        <v/>
      </c>
      <c r="U425" t="e">
        <f>0.5*(Table2131[[#This Row],[WIDTH_OVERLAP]]/Table2131[[#This Row],[WIDTH_ORIG]] +Table2131[[#This Row],[WIDTH_OVERLAP]]/Table2131[[#This Row],[WIDTH_NEW]])</f>
        <v>#VALUE!</v>
      </c>
      <c r="V425" t="e">
        <f>0.5*(Table2131[[#This Row],[WIDTH_OVERLAP]]/Table2131[[#This Row],[WIDTH_ORIG]] +Table2131[[#This Row],[WIDTH_OVERLAP]]/Table2131[[#This Row],[WIDTH_NEW]])</f>
        <v>#VALUE!</v>
      </c>
    </row>
    <row r="426" spans="1:22" hidden="1" x14ac:dyDescent="0.2">
      <c r="A426" t="s">
        <v>192</v>
      </c>
      <c r="B426" t="s">
        <v>13</v>
      </c>
      <c r="C426" t="s">
        <v>193</v>
      </c>
      <c r="D426" t="s">
        <v>198</v>
      </c>
      <c r="E426">
        <v>0.69131566830111679</v>
      </c>
      <c r="F426">
        <v>0.10703428516985472</v>
      </c>
      <c r="G426">
        <v>0.48153232425721193</v>
      </c>
      <c r="H426">
        <v>0.90109901234502165</v>
      </c>
      <c r="I426">
        <v>6.4588245458364577</v>
      </c>
      <c r="J426">
        <v>0.69131566830111679</v>
      </c>
      <c r="K426">
        <f>Table2131[[#This Row],[VALUE_ORIGINAL]]-Table2131[[#This Row],[ESTIMATE_VALUE]]</f>
        <v>0</v>
      </c>
      <c r="L426">
        <v>0.48153232425721193</v>
      </c>
      <c r="M426">
        <v>0.90109901234502165</v>
      </c>
      <c r="N426">
        <f>Table2131[[#This Row],[DIFFENCE_ORIGINAL]]^2</f>
        <v>0</v>
      </c>
      <c r="O42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0.41956668808780972</v>
      </c>
      <c r="P426" t="str">
        <f>IF(OR(G426="NA", H426="NA"), "NA", IF(OR(B426="boot", B426="parametric", B426="independent", B426="cart"), Table2131[[#This Row],[conf.high]]-Table2131[[#This Row],[conf.low]], ""))</f>
        <v/>
      </c>
      <c r="Q426" t="str">
        <f>IF(OR(G426="NA", H426="NA"), "NA", IF(OR(B426="boot", B426="parametric", B426="independent", B426="cart"), Table2131[[#This Row],[conf.high.orig]]-Table2131[[#This Row],[conf.low.orig]], ""))</f>
        <v/>
      </c>
      <c r="R426" t="str">
        <f>IF(OR(B426="boot", B426="independent", B426="parametric", B426="cart"), Table2131[[#This Row],[WIDTH_OVERLAP]]/Table2131[[#This Row],[WIDTH_NEW]], "NA")</f>
        <v>NA</v>
      </c>
      <c r="S426" t="str">
        <f>IF(OR(B426="boot", B426="independent", B426="parametric", B426="cart"), Table2131[[#This Row],[WIDTH_OVERLAP]]/Table2131[[#This Row],[WIDTH_ORIG]], "")</f>
        <v/>
      </c>
      <c r="T426" t="str">
        <f>IF(OR(B426="boot", B426="independent", B426="parametric", B426="cart"), (Table2131[[#This Row],[PERS_NEW]]+Table2131[[#This Row],[PERS_ORIG]]) / 2, "")</f>
        <v/>
      </c>
      <c r="U426" t="e">
        <f>0.5*(Table2131[[#This Row],[WIDTH_OVERLAP]]/Table2131[[#This Row],[WIDTH_ORIG]] +Table2131[[#This Row],[WIDTH_OVERLAP]]/Table2131[[#This Row],[WIDTH_NEW]])</f>
        <v>#VALUE!</v>
      </c>
      <c r="V426" t="e">
        <f>0.5*(Table2131[[#This Row],[WIDTH_OVERLAP]]/Table2131[[#This Row],[WIDTH_ORIG]] +Table2131[[#This Row],[WIDTH_OVERLAP]]/Table2131[[#This Row],[WIDTH_NEW]])</f>
        <v>#VALUE!</v>
      </c>
    </row>
    <row r="427" spans="1:22" hidden="1" x14ac:dyDescent="0.2">
      <c r="A427" t="s">
        <v>192</v>
      </c>
      <c r="B427" t="s">
        <v>13</v>
      </c>
      <c r="C427" t="s">
        <v>193</v>
      </c>
      <c r="D427" t="s">
        <v>199</v>
      </c>
      <c r="E427">
        <v>-2.6718205551524845E-2</v>
      </c>
      <c r="F427">
        <v>7.5210661672456297E-2</v>
      </c>
      <c r="G427">
        <v>-0.17412839368296618</v>
      </c>
      <c r="H427">
        <v>0.12069198257991648</v>
      </c>
      <c r="I427">
        <v>-0.35524492083161135</v>
      </c>
      <c r="J427">
        <v>-2.6718205551524845E-2</v>
      </c>
      <c r="K427">
        <f>Table2131[[#This Row],[VALUE_ORIGINAL]]-Table2131[[#This Row],[ESTIMATE_VALUE]]</f>
        <v>0</v>
      </c>
      <c r="L427">
        <v>-0.17412839368296618</v>
      </c>
      <c r="M427">
        <v>0.12069198257991648</v>
      </c>
      <c r="N427">
        <f>Table2131[[#This Row],[DIFFENCE_ORIGINAL]]^2</f>
        <v>0</v>
      </c>
      <c r="O42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0.29482037626288266</v>
      </c>
      <c r="P427" t="str">
        <f>IF(OR(G427="NA", H427="NA"), "NA", IF(OR(B427="boot", B427="parametric", B427="independent", B427="cart"), Table2131[[#This Row],[conf.high]]-Table2131[[#This Row],[conf.low]], ""))</f>
        <v/>
      </c>
      <c r="Q427" t="str">
        <f>IF(OR(G427="NA", H427="NA"), "NA", IF(OR(B427="boot", B427="parametric", B427="independent", B427="cart"), Table2131[[#This Row],[conf.high.orig]]-Table2131[[#This Row],[conf.low.orig]], ""))</f>
        <v/>
      </c>
      <c r="R427" t="str">
        <f>IF(OR(B427="boot", B427="independent", B427="parametric", B427="cart"), Table2131[[#This Row],[WIDTH_OVERLAP]]/Table2131[[#This Row],[WIDTH_NEW]], "NA")</f>
        <v>NA</v>
      </c>
      <c r="S427" t="str">
        <f>IF(OR(B427="boot", B427="independent", B427="parametric", B427="cart"), Table2131[[#This Row],[WIDTH_OVERLAP]]/Table2131[[#This Row],[WIDTH_ORIG]], "")</f>
        <v/>
      </c>
      <c r="T427" t="str">
        <f>IF(OR(B427="boot", B427="independent", B427="parametric", B427="cart"), (Table2131[[#This Row],[PERS_NEW]]+Table2131[[#This Row],[PERS_ORIG]]) / 2, "")</f>
        <v/>
      </c>
      <c r="U427" t="e">
        <f>0.5*(Table2131[[#This Row],[WIDTH_OVERLAP]]/Table2131[[#This Row],[WIDTH_ORIG]] +Table2131[[#This Row],[WIDTH_OVERLAP]]/Table2131[[#This Row],[WIDTH_NEW]])</f>
        <v>#VALUE!</v>
      </c>
      <c r="V427" t="e">
        <f>0.5*(Table2131[[#This Row],[WIDTH_OVERLAP]]/Table2131[[#This Row],[WIDTH_ORIG]] +Table2131[[#This Row],[WIDTH_OVERLAP]]/Table2131[[#This Row],[WIDTH_NEW]])</f>
        <v>#VALUE!</v>
      </c>
    </row>
    <row r="428" spans="1:22" hidden="1" x14ac:dyDescent="0.2">
      <c r="A428" t="s">
        <v>192</v>
      </c>
      <c r="B428" t="s">
        <v>13</v>
      </c>
      <c r="C428" t="s">
        <v>193</v>
      </c>
      <c r="D428" t="s">
        <v>200</v>
      </c>
      <c r="E428">
        <v>0.65020672590940032</v>
      </c>
      <c r="F428">
        <v>0.10198111305132355</v>
      </c>
      <c r="G428">
        <v>0.45032741722549852</v>
      </c>
      <c r="H428">
        <v>0.85008603459330212</v>
      </c>
      <c r="I428">
        <v>6.3757563185466886</v>
      </c>
      <c r="J428">
        <v>0.65020672590940032</v>
      </c>
      <c r="K428">
        <f>Table2131[[#This Row],[VALUE_ORIGINAL]]-Table2131[[#This Row],[ESTIMATE_VALUE]]</f>
        <v>0</v>
      </c>
      <c r="L428">
        <v>0.45032741722549852</v>
      </c>
      <c r="M428">
        <v>0.85008603459330212</v>
      </c>
      <c r="N428">
        <f>Table2131[[#This Row],[DIFFENCE_ORIGINAL]]^2</f>
        <v>0</v>
      </c>
      <c r="O42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0.3997586173678036</v>
      </c>
      <c r="P428" t="str">
        <f>IF(OR(G428="NA", H428="NA"), "NA", IF(OR(B428="boot", B428="parametric", B428="independent", B428="cart"), Table2131[[#This Row],[conf.high]]-Table2131[[#This Row],[conf.low]], ""))</f>
        <v/>
      </c>
      <c r="Q428" t="str">
        <f>IF(OR(G428="NA", H428="NA"), "NA", IF(OR(B428="boot", B428="parametric", B428="independent", B428="cart"), Table2131[[#This Row],[conf.high.orig]]-Table2131[[#This Row],[conf.low.orig]], ""))</f>
        <v/>
      </c>
      <c r="R428" t="str">
        <f>IF(OR(B428="boot", B428="independent", B428="parametric", B428="cart"), Table2131[[#This Row],[WIDTH_OVERLAP]]/Table2131[[#This Row],[WIDTH_NEW]], "NA")</f>
        <v>NA</v>
      </c>
      <c r="S428" t="str">
        <f>IF(OR(B428="boot", B428="independent", B428="parametric", B428="cart"), Table2131[[#This Row],[WIDTH_OVERLAP]]/Table2131[[#This Row],[WIDTH_ORIG]], "")</f>
        <v/>
      </c>
      <c r="T428" t="str">
        <f>IF(OR(B428="boot", B428="independent", B428="parametric", B428="cart"), (Table2131[[#This Row],[PERS_NEW]]+Table2131[[#This Row],[PERS_ORIG]]) / 2, "")</f>
        <v/>
      </c>
      <c r="U428" t="e">
        <f>0.5*(Table2131[[#This Row],[WIDTH_OVERLAP]]/Table2131[[#This Row],[WIDTH_ORIG]] +Table2131[[#This Row],[WIDTH_OVERLAP]]/Table2131[[#This Row],[WIDTH_NEW]])</f>
        <v>#VALUE!</v>
      </c>
      <c r="V428" t="e">
        <f>0.5*(Table2131[[#This Row],[WIDTH_OVERLAP]]/Table2131[[#This Row],[WIDTH_ORIG]] +Table2131[[#This Row],[WIDTH_OVERLAP]]/Table2131[[#This Row],[WIDTH_NEW]])</f>
        <v>#VALUE!</v>
      </c>
    </row>
    <row r="429" spans="1:22" hidden="1" x14ac:dyDescent="0.2">
      <c r="A429" t="s">
        <v>192</v>
      </c>
      <c r="B429" t="s">
        <v>13</v>
      </c>
      <c r="C429" t="s">
        <v>193</v>
      </c>
      <c r="D429" t="s">
        <v>201</v>
      </c>
      <c r="E429">
        <v>7.7300338965894623E-3</v>
      </c>
      <c r="F429">
        <v>7.5289178254655656E-2</v>
      </c>
      <c r="G429">
        <v>-0.13983404390815179</v>
      </c>
      <c r="H429">
        <v>0.15529411170133073</v>
      </c>
      <c r="I429">
        <v>0.10267124805697371</v>
      </c>
      <c r="J429">
        <v>7.7300338965894623E-3</v>
      </c>
      <c r="K429">
        <f>Table2131[[#This Row],[VALUE_ORIGINAL]]-Table2131[[#This Row],[ESTIMATE_VALUE]]</f>
        <v>0</v>
      </c>
      <c r="L429">
        <v>-0.13983404390815179</v>
      </c>
      <c r="M429">
        <v>0.15529411170133073</v>
      </c>
      <c r="N429">
        <f>Table2131[[#This Row],[DIFFENCE_ORIGINAL]]^2</f>
        <v>0</v>
      </c>
      <c r="O42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0.29512815560948252</v>
      </c>
      <c r="P429" t="str">
        <f>IF(OR(G429="NA", H429="NA"), "NA", IF(OR(B429="boot", B429="parametric", B429="independent", B429="cart"), Table2131[[#This Row],[conf.high]]-Table2131[[#This Row],[conf.low]], ""))</f>
        <v/>
      </c>
      <c r="Q429" t="str">
        <f>IF(OR(G429="NA", H429="NA"), "NA", IF(OR(B429="boot", B429="parametric", B429="independent", B429="cart"), Table2131[[#This Row],[conf.high.orig]]-Table2131[[#This Row],[conf.low.orig]], ""))</f>
        <v/>
      </c>
      <c r="R429" t="str">
        <f>IF(OR(B429="boot", B429="independent", B429="parametric", B429="cart"), Table2131[[#This Row],[WIDTH_OVERLAP]]/Table2131[[#This Row],[WIDTH_NEW]], "NA")</f>
        <v>NA</v>
      </c>
      <c r="S429" t="str">
        <f>IF(OR(B429="boot", B429="independent", B429="parametric", B429="cart"), Table2131[[#This Row],[WIDTH_OVERLAP]]/Table2131[[#This Row],[WIDTH_ORIG]], "")</f>
        <v/>
      </c>
      <c r="T429" t="str">
        <f>IF(OR(B429="boot", B429="independent", B429="parametric", B429="cart"), (Table2131[[#This Row],[PERS_NEW]]+Table2131[[#This Row],[PERS_ORIG]]) / 2, "")</f>
        <v/>
      </c>
      <c r="U429" t="e">
        <f>0.5*(Table2131[[#This Row],[WIDTH_OVERLAP]]/Table2131[[#This Row],[WIDTH_ORIG]] +Table2131[[#This Row],[WIDTH_OVERLAP]]/Table2131[[#This Row],[WIDTH_NEW]])</f>
        <v>#VALUE!</v>
      </c>
      <c r="V429" t="e">
        <f>0.5*(Table2131[[#This Row],[WIDTH_OVERLAP]]/Table2131[[#This Row],[WIDTH_ORIG]] +Table2131[[#This Row],[WIDTH_OVERLAP]]/Table2131[[#This Row],[WIDTH_NEW]])</f>
        <v>#VALUE!</v>
      </c>
    </row>
    <row r="430" spans="1:22" hidden="1" x14ac:dyDescent="0.2">
      <c r="A430" t="s">
        <v>192</v>
      </c>
      <c r="B430" t="s">
        <v>13</v>
      </c>
      <c r="C430" t="s">
        <v>193</v>
      </c>
      <c r="D430" t="s">
        <v>202</v>
      </c>
      <c r="E430">
        <v>-0.17085366093454202</v>
      </c>
      <c r="F430">
        <v>9.3078520767664139E-2</v>
      </c>
      <c r="G430">
        <v>-0.35328420937342714</v>
      </c>
      <c r="H430">
        <v>1.1576887504343103E-2</v>
      </c>
      <c r="I430">
        <v>-1.8355863364117544</v>
      </c>
      <c r="J430">
        <v>-0.17085366093454202</v>
      </c>
      <c r="K430">
        <f>Table2131[[#This Row],[VALUE_ORIGINAL]]-Table2131[[#This Row],[ESTIMATE_VALUE]]</f>
        <v>0</v>
      </c>
      <c r="L430">
        <v>-0.35328420937342714</v>
      </c>
      <c r="M430">
        <v>1.1576887504343103E-2</v>
      </c>
      <c r="N430">
        <f>Table2131[[#This Row],[DIFFENCE_ORIGINAL]]^2</f>
        <v>0</v>
      </c>
      <c r="O43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0.36486109687777024</v>
      </c>
      <c r="P430" t="str">
        <f>IF(OR(G430="NA", H430="NA"), "NA", IF(OR(B430="boot", B430="parametric", B430="independent", B430="cart"), Table2131[[#This Row],[conf.high]]-Table2131[[#This Row],[conf.low]], ""))</f>
        <v/>
      </c>
      <c r="Q430" t="str">
        <f>IF(OR(G430="NA", H430="NA"), "NA", IF(OR(B430="boot", B430="parametric", B430="independent", B430="cart"), Table2131[[#This Row],[conf.high.orig]]-Table2131[[#This Row],[conf.low.orig]], ""))</f>
        <v/>
      </c>
      <c r="R430" t="str">
        <f>IF(OR(B430="boot", B430="independent", B430="parametric", B430="cart"), Table2131[[#This Row],[WIDTH_OVERLAP]]/Table2131[[#This Row],[WIDTH_NEW]], "NA")</f>
        <v>NA</v>
      </c>
      <c r="S430" t="str">
        <f>IF(OR(B430="boot", B430="independent", B430="parametric", B430="cart"), Table2131[[#This Row],[WIDTH_OVERLAP]]/Table2131[[#This Row],[WIDTH_ORIG]], "")</f>
        <v/>
      </c>
      <c r="T430" t="str">
        <f>IF(OR(B430="boot", B430="independent", B430="parametric", B430="cart"), (Table2131[[#This Row],[PERS_NEW]]+Table2131[[#This Row],[PERS_ORIG]]) / 2, "")</f>
        <v/>
      </c>
      <c r="U430" t="e">
        <f>0.5*(Table2131[[#This Row],[WIDTH_OVERLAP]]/Table2131[[#This Row],[WIDTH_ORIG]] +Table2131[[#This Row],[WIDTH_OVERLAP]]/Table2131[[#This Row],[WIDTH_NEW]])</f>
        <v>#VALUE!</v>
      </c>
      <c r="V430" t="e">
        <f>0.5*(Table2131[[#This Row],[WIDTH_OVERLAP]]/Table2131[[#This Row],[WIDTH_ORIG]] +Table2131[[#This Row],[WIDTH_OVERLAP]]/Table2131[[#This Row],[WIDTH_NEW]])</f>
        <v>#VALUE!</v>
      </c>
    </row>
    <row r="431" spans="1:22" hidden="1" x14ac:dyDescent="0.2">
      <c r="A431" t="s">
        <v>192</v>
      </c>
      <c r="B431" t="s">
        <v>13</v>
      </c>
      <c r="C431" t="s">
        <v>193</v>
      </c>
      <c r="D431" t="s">
        <v>203</v>
      </c>
      <c r="E431">
        <v>0.33797024276195176</v>
      </c>
      <c r="F431">
        <v>6.84597577345889E-2</v>
      </c>
      <c r="G431">
        <v>0.20379158321182014</v>
      </c>
      <c r="H431">
        <v>0.4721489023120834</v>
      </c>
      <c r="I431">
        <v>4.9367724039022454</v>
      </c>
      <c r="J431">
        <v>0.33797024276195176</v>
      </c>
      <c r="K431">
        <f>Table2131[[#This Row],[VALUE_ORIGINAL]]-Table2131[[#This Row],[ESTIMATE_VALUE]]</f>
        <v>0</v>
      </c>
      <c r="L431">
        <v>0.20379158321182014</v>
      </c>
      <c r="M431">
        <v>0.4721489023120834</v>
      </c>
      <c r="N431">
        <f>Table2131[[#This Row],[DIFFENCE_ORIGINAL]]^2</f>
        <v>0</v>
      </c>
      <c r="O43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0.26835731910026328</v>
      </c>
      <c r="P431" t="str">
        <f>IF(OR(G431="NA", H431="NA"), "NA", IF(OR(B431="boot", B431="parametric", B431="independent", B431="cart"), Table2131[[#This Row],[conf.high]]-Table2131[[#This Row],[conf.low]], ""))</f>
        <v/>
      </c>
      <c r="Q431" t="str">
        <f>IF(OR(G431="NA", H431="NA"), "NA", IF(OR(B431="boot", B431="parametric", B431="independent", B431="cart"), Table2131[[#This Row],[conf.high.orig]]-Table2131[[#This Row],[conf.low.orig]], ""))</f>
        <v/>
      </c>
      <c r="R431" t="str">
        <f>IF(OR(B431="boot", B431="independent", B431="parametric", B431="cart"), Table2131[[#This Row],[WIDTH_OVERLAP]]/Table2131[[#This Row],[WIDTH_NEW]], "NA")</f>
        <v>NA</v>
      </c>
      <c r="S431" t="str">
        <f>IF(OR(B431="boot", B431="independent", B431="parametric", B431="cart"), Table2131[[#This Row],[WIDTH_OVERLAP]]/Table2131[[#This Row],[WIDTH_ORIG]], "")</f>
        <v/>
      </c>
      <c r="T431" t="str">
        <f>IF(OR(B431="boot", B431="independent", B431="parametric", B431="cart"), (Table2131[[#This Row],[PERS_NEW]]+Table2131[[#This Row],[PERS_ORIG]]) / 2, "")</f>
        <v/>
      </c>
      <c r="U431" t="e">
        <f>0.5*(Table2131[[#This Row],[WIDTH_OVERLAP]]/Table2131[[#This Row],[WIDTH_ORIG]] +Table2131[[#This Row],[WIDTH_OVERLAP]]/Table2131[[#This Row],[WIDTH_NEW]])</f>
        <v>#VALUE!</v>
      </c>
      <c r="V431" t="e">
        <f>0.5*(Table2131[[#This Row],[WIDTH_OVERLAP]]/Table2131[[#This Row],[WIDTH_ORIG]] +Table2131[[#This Row],[WIDTH_OVERLAP]]/Table2131[[#This Row],[WIDTH_NEW]])</f>
        <v>#VALUE!</v>
      </c>
    </row>
    <row r="432" spans="1:22" hidden="1" x14ac:dyDescent="0.2">
      <c r="A432" t="s">
        <v>192</v>
      </c>
      <c r="B432" t="s">
        <v>13</v>
      </c>
      <c r="C432" t="s">
        <v>193</v>
      </c>
      <c r="D432" t="s">
        <v>204</v>
      </c>
      <c r="E432">
        <v>0.9383390542325335</v>
      </c>
      <c r="F432">
        <v>0.15212051376742858</v>
      </c>
      <c r="G432">
        <v>0.64018832593864405</v>
      </c>
      <c r="H432">
        <v>1.2364897825264229</v>
      </c>
      <c r="I432">
        <v>6.1683926184151954</v>
      </c>
      <c r="J432">
        <v>0.9383390542325335</v>
      </c>
      <c r="K432">
        <f>Table2131[[#This Row],[VALUE_ORIGINAL]]-Table2131[[#This Row],[ESTIMATE_VALUE]]</f>
        <v>0</v>
      </c>
      <c r="L432">
        <v>0.64018832593864405</v>
      </c>
      <c r="M432">
        <v>1.2364897825264229</v>
      </c>
      <c r="N432">
        <f>Table2131[[#This Row],[DIFFENCE_ORIGINAL]]^2</f>
        <v>0</v>
      </c>
      <c r="O43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0.59630145658777889</v>
      </c>
      <c r="P432" t="str">
        <f>IF(OR(G432="NA", H432="NA"), "NA", IF(OR(B432="boot", B432="parametric", B432="independent", B432="cart"), Table2131[[#This Row],[conf.high]]-Table2131[[#This Row],[conf.low]], ""))</f>
        <v/>
      </c>
      <c r="Q432" t="str">
        <f>IF(OR(G432="NA", H432="NA"), "NA", IF(OR(B432="boot", B432="parametric", B432="independent", B432="cart"), Table2131[[#This Row],[conf.high.orig]]-Table2131[[#This Row],[conf.low.orig]], ""))</f>
        <v/>
      </c>
      <c r="R432" t="str">
        <f>IF(OR(B432="boot", B432="independent", B432="parametric", B432="cart"), Table2131[[#This Row],[WIDTH_OVERLAP]]/Table2131[[#This Row],[WIDTH_NEW]], "NA")</f>
        <v>NA</v>
      </c>
      <c r="S432" t="str">
        <f>IF(OR(B432="boot", B432="independent", B432="parametric", B432="cart"), Table2131[[#This Row],[WIDTH_OVERLAP]]/Table2131[[#This Row],[WIDTH_ORIG]], "")</f>
        <v/>
      </c>
      <c r="T432" t="str">
        <f>IF(OR(B432="boot", B432="independent", B432="parametric", B432="cart"), (Table2131[[#This Row],[PERS_NEW]]+Table2131[[#This Row],[PERS_ORIG]]) / 2, "")</f>
        <v/>
      </c>
      <c r="U432" t="e">
        <f>0.5*(Table2131[[#This Row],[WIDTH_OVERLAP]]/Table2131[[#This Row],[WIDTH_ORIG]] +Table2131[[#This Row],[WIDTH_OVERLAP]]/Table2131[[#This Row],[WIDTH_NEW]])</f>
        <v>#VALUE!</v>
      </c>
      <c r="V432" t="e">
        <f>0.5*(Table2131[[#This Row],[WIDTH_OVERLAP]]/Table2131[[#This Row],[WIDTH_ORIG]] +Table2131[[#This Row],[WIDTH_OVERLAP]]/Table2131[[#This Row],[WIDTH_NEW]])</f>
        <v>#VALUE!</v>
      </c>
    </row>
    <row r="433" spans="1:22" hidden="1" x14ac:dyDescent="0.2">
      <c r="A433" t="s">
        <v>192</v>
      </c>
      <c r="B433" t="s">
        <v>13</v>
      </c>
      <c r="C433" t="s">
        <v>193</v>
      </c>
      <c r="D433" t="s">
        <v>205</v>
      </c>
      <c r="E433">
        <v>0.6075493255989568</v>
      </c>
      <c r="F433">
        <v>0.10673190311348107</v>
      </c>
      <c r="G433">
        <v>0.39835863949511552</v>
      </c>
      <c r="H433">
        <v>0.81674001170279809</v>
      </c>
      <c r="I433">
        <v>5.6922935680533042</v>
      </c>
      <c r="J433">
        <v>0.6075493255989568</v>
      </c>
      <c r="K433">
        <f>Table2131[[#This Row],[VALUE_ORIGINAL]]-Table2131[[#This Row],[ESTIMATE_VALUE]]</f>
        <v>0</v>
      </c>
      <c r="L433">
        <v>0.39835863949511552</v>
      </c>
      <c r="M433">
        <v>0.81674001170279809</v>
      </c>
      <c r="N433">
        <f>Table2131[[#This Row],[DIFFENCE_ORIGINAL]]^2</f>
        <v>0</v>
      </c>
      <c r="O43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0.41838137220768257</v>
      </c>
      <c r="P433" t="str">
        <f>IF(OR(G433="NA", H433="NA"), "NA", IF(OR(B433="boot", B433="parametric", B433="independent", B433="cart"), Table2131[[#This Row],[conf.high]]-Table2131[[#This Row],[conf.low]], ""))</f>
        <v/>
      </c>
      <c r="Q433" t="str">
        <f>IF(OR(G433="NA", H433="NA"), "NA", IF(OR(B433="boot", B433="parametric", B433="independent", B433="cart"), Table2131[[#This Row],[conf.high.orig]]-Table2131[[#This Row],[conf.low.orig]], ""))</f>
        <v/>
      </c>
      <c r="R433" t="str">
        <f>IF(OR(B433="boot", B433="independent", B433="parametric", B433="cart"), Table2131[[#This Row],[WIDTH_OVERLAP]]/Table2131[[#This Row],[WIDTH_NEW]], "NA")</f>
        <v>NA</v>
      </c>
      <c r="S433" t="str">
        <f>IF(OR(B433="boot", B433="independent", B433="parametric", B433="cart"), Table2131[[#This Row],[WIDTH_OVERLAP]]/Table2131[[#This Row],[WIDTH_ORIG]], "")</f>
        <v/>
      </c>
      <c r="T433" t="str">
        <f>IF(OR(B433="boot", B433="independent", B433="parametric", B433="cart"), (Table2131[[#This Row],[PERS_NEW]]+Table2131[[#This Row],[PERS_ORIG]]) / 2, "")</f>
        <v/>
      </c>
      <c r="U433" t="e">
        <f>0.5*(Table2131[[#This Row],[WIDTH_OVERLAP]]/Table2131[[#This Row],[WIDTH_ORIG]] +Table2131[[#This Row],[WIDTH_OVERLAP]]/Table2131[[#This Row],[WIDTH_NEW]])</f>
        <v>#VALUE!</v>
      </c>
      <c r="V433" t="e">
        <f>0.5*(Table2131[[#This Row],[WIDTH_OVERLAP]]/Table2131[[#This Row],[WIDTH_ORIG]] +Table2131[[#This Row],[WIDTH_OVERLAP]]/Table2131[[#This Row],[WIDTH_NEW]])</f>
        <v>#VALUE!</v>
      </c>
    </row>
    <row r="434" spans="1:22" hidden="1" x14ac:dyDescent="0.2">
      <c r="A434" t="s">
        <v>192</v>
      </c>
      <c r="B434" t="s">
        <v>13</v>
      </c>
      <c r="C434" t="s">
        <v>193</v>
      </c>
      <c r="D434" t="s">
        <v>206</v>
      </c>
      <c r="E434">
        <v>1.08664570593377</v>
      </c>
      <c r="F434">
        <v>0.19084975178182559</v>
      </c>
      <c r="G434">
        <v>0.71258706598298294</v>
      </c>
      <c r="H434">
        <v>1.460704345884557</v>
      </c>
      <c r="I434">
        <v>5.6937234436437452</v>
      </c>
      <c r="J434">
        <v>1.08664570593377</v>
      </c>
      <c r="K434">
        <f>Table2131[[#This Row],[VALUE_ORIGINAL]]-Table2131[[#This Row],[ESTIMATE_VALUE]]</f>
        <v>0</v>
      </c>
      <c r="L434">
        <v>0.71258706598298294</v>
      </c>
      <c r="M434">
        <v>1.460704345884557</v>
      </c>
      <c r="N434">
        <f>Table2131[[#This Row],[DIFFENCE_ORIGINAL]]^2</f>
        <v>0</v>
      </c>
      <c r="O43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0.74811727990157406</v>
      </c>
      <c r="P434" t="str">
        <f>IF(OR(G434="NA", H434="NA"), "NA", IF(OR(B434="boot", B434="parametric", B434="independent", B434="cart"), Table2131[[#This Row],[conf.high]]-Table2131[[#This Row],[conf.low]], ""))</f>
        <v/>
      </c>
      <c r="Q434" t="str">
        <f>IF(OR(G434="NA", H434="NA"), "NA", IF(OR(B434="boot", B434="parametric", B434="independent", B434="cart"), Table2131[[#This Row],[conf.high.orig]]-Table2131[[#This Row],[conf.low.orig]], ""))</f>
        <v/>
      </c>
      <c r="R434" t="str">
        <f>IF(OR(B434="boot", B434="independent", B434="parametric", B434="cart"), Table2131[[#This Row],[WIDTH_OVERLAP]]/Table2131[[#This Row],[WIDTH_NEW]], "NA")</f>
        <v>NA</v>
      </c>
      <c r="S434" t="str">
        <f>IF(OR(B434="boot", B434="independent", B434="parametric", B434="cart"), Table2131[[#This Row],[WIDTH_OVERLAP]]/Table2131[[#This Row],[WIDTH_ORIG]], "")</f>
        <v/>
      </c>
      <c r="T434" t="str">
        <f>IF(OR(B434="boot", B434="independent", B434="parametric", B434="cart"), (Table2131[[#This Row],[PERS_NEW]]+Table2131[[#This Row],[PERS_ORIG]]) / 2, "")</f>
        <v/>
      </c>
      <c r="U434" t="e">
        <f>0.5*(Table2131[[#This Row],[WIDTH_OVERLAP]]/Table2131[[#This Row],[WIDTH_ORIG]] +Table2131[[#This Row],[WIDTH_OVERLAP]]/Table2131[[#This Row],[WIDTH_NEW]])</f>
        <v>#VALUE!</v>
      </c>
      <c r="V434" t="e">
        <f>0.5*(Table2131[[#This Row],[WIDTH_OVERLAP]]/Table2131[[#This Row],[WIDTH_ORIG]] +Table2131[[#This Row],[WIDTH_OVERLAP]]/Table2131[[#This Row],[WIDTH_NEW]])</f>
        <v>#VALUE!</v>
      </c>
    </row>
    <row r="435" spans="1:22" hidden="1" x14ac:dyDescent="0.2">
      <c r="A435" t="s">
        <v>192</v>
      </c>
      <c r="B435" t="s">
        <v>13</v>
      </c>
      <c r="C435" t="s">
        <v>193</v>
      </c>
      <c r="D435" t="s">
        <v>207</v>
      </c>
      <c r="E435">
        <v>-0.61753334723645281</v>
      </c>
      <c r="F435">
        <v>0.16020375015091906</v>
      </c>
      <c r="G435">
        <v>-0.93152692772050738</v>
      </c>
      <c r="H435">
        <v>-0.3035397667523983</v>
      </c>
      <c r="I435">
        <v>-3.8546747292414123</v>
      </c>
      <c r="J435">
        <v>-0.61753334723645281</v>
      </c>
      <c r="K435">
        <f>Table2131[[#This Row],[VALUE_ORIGINAL]]-Table2131[[#This Row],[ESTIMATE_VALUE]]</f>
        <v>0</v>
      </c>
      <c r="L435">
        <v>-0.93152692772050738</v>
      </c>
      <c r="M435">
        <v>-0.3035397667523983</v>
      </c>
      <c r="N435">
        <f>Table2131[[#This Row],[DIFFENCE_ORIGINAL]]^2</f>
        <v>0</v>
      </c>
      <c r="O43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0.62798716096810914</v>
      </c>
      <c r="P435" t="str">
        <f>IF(OR(G435="NA", H435="NA"), "NA", IF(OR(B435="boot", B435="parametric", B435="independent", B435="cart"), Table2131[[#This Row],[conf.high]]-Table2131[[#This Row],[conf.low]], ""))</f>
        <v/>
      </c>
      <c r="Q435" t="str">
        <f>IF(OR(G435="NA", H435="NA"), "NA", IF(OR(B435="boot", B435="parametric", B435="independent", B435="cart"), Table2131[[#This Row],[conf.high.orig]]-Table2131[[#This Row],[conf.low.orig]], ""))</f>
        <v/>
      </c>
      <c r="R435" t="str">
        <f>IF(OR(B435="boot", B435="independent", B435="parametric", B435="cart"), Table2131[[#This Row],[WIDTH_OVERLAP]]/Table2131[[#This Row],[WIDTH_NEW]], "NA")</f>
        <v>NA</v>
      </c>
      <c r="S435" t="str">
        <f>IF(OR(B435="boot", B435="independent", B435="parametric", B435="cart"), Table2131[[#This Row],[WIDTH_OVERLAP]]/Table2131[[#This Row],[WIDTH_ORIG]], "")</f>
        <v/>
      </c>
      <c r="T435" t="str">
        <f>IF(OR(B435="boot", B435="independent", B435="parametric", B435="cart"), (Table2131[[#This Row],[PERS_NEW]]+Table2131[[#This Row],[PERS_ORIG]]) / 2, "")</f>
        <v/>
      </c>
      <c r="U435" t="e">
        <f>0.5*(Table2131[[#This Row],[WIDTH_OVERLAP]]/Table2131[[#This Row],[WIDTH_ORIG]] +Table2131[[#This Row],[WIDTH_OVERLAP]]/Table2131[[#This Row],[WIDTH_NEW]])</f>
        <v>#VALUE!</v>
      </c>
      <c r="V435" t="e">
        <f>0.5*(Table2131[[#This Row],[WIDTH_OVERLAP]]/Table2131[[#This Row],[WIDTH_ORIG]] +Table2131[[#This Row],[WIDTH_OVERLAP]]/Table2131[[#This Row],[WIDTH_NEW]])</f>
        <v>#VALUE!</v>
      </c>
    </row>
    <row r="436" spans="1:22" hidden="1" x14ac:dyDescent="0.2">
      <c r="A436" t="s">
        <v>192</v>
      </c>
      <c r="B436" t="s">
        <v>13</v>
      </c>
      <c r="C436" t="s">
        <v>193</v>
      </c>
      <c r="D436" t="s">
        <v>208</v>
      </c>
      <c r="E436">
        <v>-0.71591551141548337</v>
      </c>
      <c r="F436">
        <v>0.14638964987477826</v>
      </c>
      <c r="G436">
        <v>-1.0028339528794772</v>
      </c>
      <c r="H436">
        <v>-0.42899706995148962</v>
      </c>
      <c r="I436">
        <v>-4.8904790197112815</v>
      </c>
      <c r="J436">
        <v>-0.71591551141548337</v>
      </c>
      <c r="K436">
        <f>Table2131[[#This Row],[VALUE_ORIGINAL]]-Table2131[[#This Row],[ESTIMATE_VALUE]]</f>
        <v>0</v>
      </c>
      <c r="L436">
        <v>-1.0028339528794772</v>
      </c>
      <c r="M436">
        <v>-0.42899706995148962</v>
      </c>
      <c r="N436">
        <f>Table2131[[#This Row],[DIFFENCE_ORIGINAL]]^2</f>
        <v>0</v>
      </c>
      <c r="O43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0.57383688292798762</v>
      </c>
      <c r="P436" t="str">
        <f>IF(OR(G436="NA", H436="NA"), "NA", IF(OR(B436="boot", B436="parametric", B436="independent", B436="cart"), Table2131[[#This Row],[conf.high]]-Table2131[[#This Row],[conf.low]], ""))</f>
        <v/>
      </c>
      <c r="Q436" t="str">
        <f>IF(OR(G436="NA", H436="NA"), "NA", IF(OR(B436="boot", B436="parametric", B436="independent", B436="cart"), Table2131[[#This Row],[conf.high.orig]]-Table2131[[#This Row],[conf.low.orig]], ""))</f>
        <v/>
      </c>
      <c r="R436" t="str">
        <f>IF(OR(B436="boot", B436="independent", B436="parametric", B436="cart"), Table2131[[#This Row],[WIDTH_OVERLAP]]/Table2131[[#This Row],[WIDTH_NEW]], "NA")</f>
        <v>NA</v>
      </c>
      <c r="S436" t="str">
        <f>IF(OR(B436="boot", B436="independent", B436="parametric", B436="cart"), Table2131[[#This Row],[WIDTH_OVERLAP]]/Table2131[[#This Row],[WIDTH_ORIG]], "")</f>
        <v/>
      </c>
      <c r="T436" t="str">
        <f>IF(OR(B436="boot", B436="independent", B436="parametric", B436="cart"), (Table2131[[#This Row],[PERS_NEW]]+Table2131[[#This Row],[PERS_ORIG]]) / 2, "")</f>
        <v/>
      </c>
      <c r="U436" t="e">
        <f>0.5*(Table2131[[#This Row],[WIDTH_OVERLAP]]/Table2131[[#This Row],[WIDTH_ORIG]] +Table2131[[#This Row],[WIDTH_OVERLAP]]/Table2131[[#This Row],[WIDTH_NEW]])</f>
        <v>#VALUE!</v>
      </c>
      <c r="V436" t="e">
        <f>0.5*(Table2131[[#This Row],[WIDTH_OVERLAP]]/Table2131[[#This Row],[WIDTH_ORIG]] +Table2131[[#This Row],[WIDTH_OVERLAP]]/Table2131[[#This Row],[WIDTH_NEW]])</f>
        <v>#VALUE!</v>
      </c>
    </row>
    <row r="437" spans="1:22" hidden="1" x14ac:dyDescent="0.2">
      <c r="A437" t="s">
        <v>192</v>
      </c>
      <c r="B437" t="s">
        <v>13</v>
      </c>
      <c r="C437" t="s">
        <v>193</v>
      </c>
      <c r="D437" t="s">
        <v>209</v>
      </c>
      <c r="E437">
        <v>1.2394604645576883</v>
      </c>
      <c r="F437">
        <v>0.11785130278837908</v>
      </c>
      <c r="G437">
        <v>1.0084761555613406</v>
      </c>
      <c r="H437">
        <v>1.470444773554036</v>
      </c>
      <c r="I437">
        <v>10.517155391852889</v>
      </c>
      <c r="J437">
        <v>1.2394604645576883</v>
      </c>
      <c r="K437">
        <f>Table2131[[#This Row],[VALUE_ORIGINAL]]-Table2131[[#This Row],[ESTIMATE_VALUE]]</f>
        <v>0</v>
      </c>
      <c r="L437">
        <v>1.0084761555613406</v>
      </c>
      <c r="M437">
        <v>1.470444773554036</v>
      </c>
      <c r="N437">
        <f>Table2131[[#This Row],[DIFFENCE_ORIGINAL]]^2</f>
        <v>0</v>
      </c>
      <c r="O43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0.4619686179926954</v>
      </c>
      <c r="P437" t="str">
        <f>IF(OR(G437="NA", H437="NA"), "NA", IF(OR(B437="boot", B437="parametric", B437="independent", B437="cart"), Table2131[[#This Row],[conf.high]]-Table2131[[#This Row],[conf.low]], ""))</f>
        <v/>
      </c>
      <c r="Q437" t="str">
        <f>IF(OR(G437="NA", H437="NA"), "NA", IF(OR(B437="boot", B437="parametric", B437="independent", B437="cart"), Table2131[[#This Row],[conf.high.orig]]-Table2131[[#This Row],[conf.low.orig]], ""))</f>
        <v/>
      </c>
      <c r="R437" t="str">
        <f>IF(OR(B437="boot", B437="independent", B437="parametric", B437="cart"), Table2131[[#This Row],[WIDTH_OVERLAP]]/Table2131[[#This Row],[WIDTH_NEW]], "NA")</f>
        <v>NA</v>
      </c>
      <c r="S437" t="str">
        <f>IF(OR(B437="boot", B437="independent", B437="parametric", B437="cart"), Table2131[[#This Row],[WIDTH_OVERLAP]]/Table2131[[#This Row],[WIDTH_ORIG]], "")</f>
        <v/>
      </c>
      <c r="T437" t="str">
        <f>IF(OR(B437="boot", B437="independent", B437="parametric", B437="cart"), (Table2131[[#This Row],[PERS_NEW]]+Table2131[[#This Row],[PERS_ORIG]]) / 2, "")</f>
        <v/>
      </c>
      <c r="U437" t="e">
        <f>0.5*(Table2131[[#This Row],[WIDTH_OVERLAP]]/Table2131[[#This Row],[WIDTH_ORIG]] +Table2131[[#This Row],[WIDTH_OVERLAP]]/Table2131[[#This Row],[WIDTH_NEW]])</f>
        <v>#VALUE!</v>
      </c>
      <c r="V437" t="e">
        <f>0.5*(Table2131[[#This Row],[WIDTH_OVERLAP]]/Table2131[[#This Row],[WIDTH_ORIG]] +Table2131[[#This Row],[WIDTH_OVERLAP]]/Table2131[[#This Row],[WIDTH_NEW]])</f>
        <v>#VALUE!</v>
      </c>
    </row>
    <row r="438" spans="1:22" hidden="1" x14ac:dyDescent="0.2">
      <c r="A438" t="s">
        <v>192</v>
      </c>
      <c r="B438" t="s">
        <v>13</v>
      </c>
      <c r="C438" t="s">
        <v>193</v>
      </c>
      <c r="D438" t="s">
        <v>210</v>
      </c>
      <c r="E438">
        <v>1.6724555469236593</v>
      </c>
      <c r="F438">
        <v>0.15406340529102119</v>
      </c>
      <c r="G438">
        <v>1.3704968212176603</v>
      </c>
      <c r="H438">
        <v>1.9744142726296583</v>
      </c>
      <c r="I438">
        <v>10.855631444498066</v>
      </c>
      <c r="J438">
        <v>1.6724555469236593</v>
      </c>
      <c r="K438">
        <f>Table2131[[#This Row],[VALUE_ORIGINAL]]-Table2131[[#This Row],[ESTIMATE_VALUE]]</f>
        <v>0</v>
      </c>
      <c r="L438">
        <v>1.3704968212176603</v>
      </c>
      <c r="M438">
        <v>1.9744142726296583</v>
      </c>
      <c r="N438">
        <f>Table2131[[#This Row],[DIFFENCE_ORIGINAL]]^2</f>
        <v>0</v>
      </c>
      <c r="O43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0.60391745141199804</v>
      </c>
      <c r="P438" t="str">
        <f>IF(OR(G438="NA", H438="NA"), "NA", IF(OR(B438="boot", B438="parametric", B438="independent", B438="cart"), Table2131[[#This Row],[conf.high]]-Table2131[[#This Row],[conf.low]], ""))</f>
        <v/>
      </c>
      <c r="Q438" t="str">
        <f>IF(OR(G438="NA", H438="NA"), "NA", IF(OR(B438="boot", B438="parametric", B438="independent", B438="cart"), Table2131[[#This Row],[conf.high.orig]]-Table2131[[#This Row],[conf.low.orig]], ""))</f>
        <v/>
      </c>
      <c r="R438" t="str">
        <f>IF(OR(B438="boot", B438="independent", B438="parametric", B438="cart"), Table2131[[#This Row],[WIDTH_OVERLAP]]/Table2131[[#This Row],[WIDTH_NEW]], "NA")</f>
        <v>NA</v>
      </c>
      <c r="S438" t="str">
        <f>IF(OR(B438="boot", B438="independent", B438="parametric", B438="cart"), Table2131[[#This Row],[WIDTH_OVERLAP]]/Table2131[[#This Row],[WIDTH_ORIG]], "")</f>
        <v/>
      </c>
      <c r="T438" t="str">
        <f>IF(OR(B438="boot", B438="independent", B438="parametric", B438="cart"), (Table2131[[#This Row],[PERS_NEW]]+Table2131[[#This Row],[PERS_ORIG]]) / 2, "")</f>
        <v/>
      </c>
      <c r="U438" t="e">
        <f>0.5*(Table2131[[#This Row],[WIDTH_OVERLAP]]/Table2131[[#This Row],[WIDTH_ORIG]] +Table2131[[#This Row],[WIDTH_OVERLAP]]/Table2131[[#This Row],[WIDTH_NEW]])</f>
        <v>#VALUE!</v>
      </c>
      <c r="V438" t="e">
        <f>0.5*(Table2131[[#This Row],[WIDTH_OVERLAP]]/Table2131[[#This Row],[WIDTH_ORIG]] +Table2131[[#This Row],[WIDTH_OVERLAP]]/Table2131[[#This Row],[WIDTH_NEW]])</f>
        <v>#VALUE!</v>
      </c>
    </row>
    <row r="439" spans="1:22" hidden="1" x14ac:dyDescent="0.2">
      <c r="A439" t="s">
        <v>192</v>
      </c>
      <c r="B439" t="s">
        <v>13</v>
      </c>
      <c r="C439" t="s">
        <v>193</v>
      </c>
      <c r="D439" t="s">
        <v>211</v>
      </c>
      <c r="E439">
        <v>2.5272646073036431</v>
      </c>
      <c r="F439">
        <v>0.262780251525014</v>
      </c>
      <c r="G439">
        <v>2.0122247784662393</v>
      </c>
      <c r="H439">
        <v>3.042304436141047</v>
      </c>
      <c r="I439">
        <v>9.6174069118092511</v>
      </c>
      <c r="J439">
        <v>2.5272646073036431</v>
      </c>
      <c r="K439">
        <f>Table2131[[#This Row],[VALUE_ORIGINAL]]-Table2131[[#This Row],[ESTIMATE_VALUE]]</f>
        <v>0</v>
      </c>
      <c r="L439">
        <v>2.0122247784662393</v>
      </c>
      <c r="M439">
        <v>3.042304436141047</v>
      </c>
      <c r="N439">
        <f>Table2131[[#This Row],[DIFFENCE_ORIGINAL]]^2</f>
        <v>0</v>
      </c>
      <c r="O43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1.0300796576748077</v>
      </c>
      <c r="P439" t="str">
        <f>IF(OR(G439="NA", H439="NA"), "NA", IF(OR(B439="boot", B439="parametric", B439="independent", B439="cart"), Table2131[[#This Row],[conf.high]]-Table2131[[#This Row],[conf.low]], ""))</f>
        <v/>
      </c>
      <c r="Q439" t="str">
        <f>IF(OR(G439="NA", H439="NA"), "NA", IF(OR(B439="boot", B439="parametric", B439="independent", B439="cart"), Table2131[[#This Row],[conf.high.orig]]-Table2131[[#This Row],[conf.low.orig]], ""))</f>
        <v/>
      </c>
      <c r="R439" t="str">
        <f>IF(OR(B439="boot", B439="independent", B439="parametric", B439="cart"), Table2131[[#This Row],[WIDTH_OVERLAP]]/Table2131[[#This Row],[WIDTH_NEW]], "NA")</f>
        <v>NA</v>
      </c>
      <c r="S439" t="str">
        <f>IF(OR(B439="boot", B439="independent", B439="parametric", B439="cart"), Table2131[[#This Row],[WIDTH_OVERLAP]]/Table2131[[#This Row],[WIDTH_ORIG]], "")</f>
        <v/>
      </c>
      <c r="T439" t="str">
        <f>IF(OR(B439="boot", B439="independent", B439="parametric", B439="cart"), (Table2131[[#This Row],[PERS_NEW]]+Table2131[[#This Row],[PERS_ORIG]]) / 2, "")</f>
        <v/>
      </c>
      <c r="U439" t="e">
        <f>0.5*(Table2131[[#This Row],[WIDTH_OVERLAP]]/Table2131[[#This Row],[WIDTH_ORIG]] +Table2131[[#This Row],[WIDTH_OVERLAP]]/Table2131[[#This Row],[WIDTH_NEW]])</f>
        <v>#VALUE!</v>
      </c>
      <c r="V439" t="e">
        <f>0.5*(Table2131[[#This Row],[WIDTH_OVERLAP]]/Table2131[[#This Row],[WIDTH_ORIG]] +Table2131[[#This Row],[WIDTH_OVERLAP]]/Table2131[[#This Row],[WIDTH_NEW]])</f>
        <v>#VALUE!</v>
      </c>
    </row>
    <row r="440" spans="1:22" hidden="1" x14ac:dyDescent="0.2">
      <c r="A440" t="s">
        <v>192</v>
      </c>
      <c r="B440" t="s">
        <v>13</v>
      </c>
      <c r="C440" t="s">
        <v>193</v>
      </c>
      <c r="D440" t="s">
        <v>212</v>
      </c>
      <c r="E440">
        <v>2.4525326132505092</v>
      </c>
      <c r="F440">
        <v>0.22149831647501528</v>
      </c>
      <c r="G440">
        <v>2.0184038903232242</v>
      </c>
      <c r="H440">
        <v>2.8866613361777942</v>
      </c>
      <c r="I440">
        <v>11.072466158121575</v>
      </c>
      <c r="J440">
        <v>2.4525326132505092</v>
      </c>
      <c r="K440">
        <f>Table2131[[#This Row],[VALUE_ORIGINAL]]-Table2131[[#This Row],[ESTIMATE_VALUE]]</f>
        <v>0</v>
      </c>
      <c r="L440">
        <v>2.0184038903232242</v>
      </c>
      <c r="M440">
        <v>2.8866613361777942</v>
      </c>
      <c r="N440">
        <f>Table2131[[#This Row],[DIFFENCE_ORIGINAL]]^2</f>
        <v>0</v>
      </c>
      <c r="O44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0.86825744585456999</v>
      </c>
      <c r="P440" t="str">
        <f>IF(OR(G440="NA", H440="NA"), "NA", IF(OR(B440="boot", B440="parametric", B440="independent", B440="cart"), Table2131[[#This Row],[conf.high]]-Table2131[[#This Row],[conf.low]], ""))</f>
        <v/>
      </c>
      <c r="Q440" t="str">
        <f>IF(OR(G440="NA", H440="NA"), "NA", IF(OR(B440="boot", B440="parametric", B440="independent", B440="cart"), Table2131[[#This Row],[conf.high.orig]]-Table2131[[#This Row],[conf.low.orig]], ""))</f>
        <v/>
      </c>
      <c r="R440" t="str">
        <f>IF(OR(B440="boot", B440="independent", B440="parametric", B440="cart"), Table2131[[#This Row],[WIDTH_OVERLAP]]/Table2131[[#This Row],[WIDTH_NEW]], "NA")</f>
        <v>NA</v>
      </c>
      <c r="S440" t="str">
        <f>IF(OR(B440="boot", B440="independent", B440="parametric", B440="cart"), Table2131[[#This Row],[WIDTH_OVERLAP]]/Table2131[[#This Row],[WIDTH_ORIG]], "")</f>
        <v/>
      </c>
      <c r="T440" t="str">
        <f>IF(OR(B440="boot", B440="independent", B440="parametric", B440="cart"), (Table2131[[#This Row],[PERS_NEW]]+Table2131[[#This Row],[PERS_ORIG]]) / 2, "")</f>
        <v/>
      </c>
      <c r="U440" t="e">
        <f>0.5*(Table2131[[#This Row],[WIDTH_OVERLAP]]/Table2131[[#This Row],[WIDTH_ORIG]] +Table2131[[#This Row],[WIDTH_OVERLAP]]/Table2131[[#This Row],[WIDTH_NEW]])</f>
        <v>#VALUE!</v>
      </c>
      <c r="V440" t="e">
        <f>0.5*(Table2131[[#This Row],[WIDTH_OVERLAP]]/Table2131[[#This Row],[WIDTH_ORIG]] +Table2131[[#This Row],[WIDTH_OVERLAP]]/Table2131[[#This Row],[WIDTH_NEW]])</f>
        <v>#VALUE!</v>
      </c>
    </row>
    <row r="441" spans="1:22" hidden="1" x14ac:dyDescent="0.2">
      <c r="A441" t="s">
        <v>192</v>
      </c>
      <c r="B441" t="s">
        <v>13</v>
      </c>
      <c r="C441" t="s">
        <v>193</v>
      </c>
      <c r="D441" t="s">
        <v>213</v>
      </c>
      <c r="E441">
        <v>2.1789632911969177</v>
      </c>
      <c r="F441">
        <v>0.16186289446119156</v>
      </c>
      <c r="G441">
        <v>1.8617178476195746</v>
      </c>
      <c r="H441">
        <v>2.4962087347742608</v>
      </c>
      <c r="I441">
        <v>13.461783804436713</v>
      </c>
      <c r="J441">
        <v>2.1789632911969177</v>
      </c>
      <c r="K441">
        <f>Table2131[[#This Row],[VALUE_ORIGINAL]]-Table2131[[#This Row],[ESTIMATE_VALUE]]</f>
        <v>0</v>
      </c>
      <c r="L441">
        <v>1.8617178476195746</v>
      </c>
      <c r="M441">
        <v>2.4962087347742608</v>
      </c>
      <c r="N441">
        <f>Table2131[[#This Row],[DIFFENCE_ORIGINAL]]^2</f>
        <v>0</v>
      </c>
      <c r="O44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0.63449088715468616</v>
      </c>
      <c r="P441" t="str">
        <f>IF(OR(G441="NA", H441="NA"), "NA", IF(OR(B441="boot", B441="parametric", B441="independent", B441="cart"), Table2131[[#This Row],[conf.high]]-Table2131[[#This Row],[conf.low]], ""))</f>
        <v/>
      </c>
      <c r="Q441" t="str">
        <f>IF(OR(G441="NA", H441="NA"), "NA", IF(OR(B441="boot", B441="parametric", B441="independent", B441="cart"), Table2131[[#This Row],[conf.high.orig]]-Table2131[[#This Row],[conf.low.orig]], ""))</f>
        <v/>
      </c>
      <c r="R441" t="str">
        <f>IF(OR(B441="boot", B441="independent", B441="parametric", B441="cart"), Table2131[[#This Row],[WIDTH_OVERLAP]]/Table2131[[#This Row],[WIDTH_NEW]], "NA")</f>
        <v>NA</v>
      </c>
      <c r="S441" t="str">
        <f>IF(OR(B441="boot", B441="independent", B441="parametric", B441="cart"), Table2131[[#This Row],[WIDTH_OVERLAP]]/Table2131[[#This Row],[WIDTH_ORIG]], "")</f>
        <v/>
      </c>
      <c r="T441" t="str">
        <f>IF(OR(B441="boot", B441="independent", B441="parametric", B441="cart"), (Table2131[[#This Row],[PERS_NEW]]+Table2131[[#This Row],[PERS_ORIG]]) / 2, "")</f>
        <v/>
      </c>
      <c r="U441" t="e">
        <f>0.5*(Table2131[[#This Row],[WIDTH_OVERLAP]]/Table2131[[#This Row],[WIDTH_ORIG]] +Table2131[[#This Row],[WIDTH_OVERLAP]]/Table2131[[#This Row],[WIDTH_NEW]])</f>
        <v>#VALUE!</v>
      </c>
      <c r="V441" t="e">
        <f>0.5*(Table2131[[#This Row],[WIDTH_OVERLAP]]/Table2131[[#This Row],[WIDTH_ORIG]] +Table2131[[#This Row],[WIDTH_OVERLAP]]/Table2131[[#This Row],[WIDTH_NEW]])</f>
        <v>#VALUE!</v>
      </c>
    </row>
    <row r="442" spans="1:22" hidden="1" x14ac:dyDescent="0.2">
      <c r="A442" t="s">
        <v>192</v>
      </c>
      <c r="B442" t="s">
        <v>13</v>
      </c>
      <c r="C442" t="s">
        <v>193</v>
      </c>
      <c r="D442" t="s">
        <v>214</v>
      </c>
      <c r="E442">
        <v>1.63819866406962</v>
      </c>
      <c r="F442">
        <v>0.17735789568852173</v>
      </c>
      <c r="G442">
        <v>1.2905835761463058</v>
      </c>
      <c r="H442">
        <v>1.9858137519929342</v>
      </c>
      <c r="I442">
        <v>9.236683022822092</v>
      </c>
      <c r="J442">
        <v>1.63819866406962</v>
      </c>
      <c r="K442">
        <f>Table2131[[#This Row],[VALUE_ORIGINAL]]-Table2131[[#This Row],[ESTIMATE_VALUE]]</f>
        <v>0</v>
      </c>
      <c r="L442">
        <v>1.2905835761463058</v>
      </c>
      <c r="M442">
        <v>1.9858137519929342</v>
      </c>
      <c r="N442">
        <f>Table2131[[#This Row],[DIFFENCE_ORIGINAL]]^2</f>
        <v>0</v>
      </c>
      <c r="O44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0.69523017584662838</v>
      </c>
      <c r="P442" t="str">
        <f>IF(OR(G442="NA", H442="NA"), "NA", IF(OR(B442="boot", B442="parametric", B442="independent", B442="cart"), Table2131[[#This Row],[conf.high]]-Table2131[[#This Row],[conf.low]], ""))</f>
        <v/>
      </c>
      <c r="Q442" t="str">
        <f>IF(OR(G442="NA", H442="NA"), "NA", IF(OR(B442="boot", B442="parametric", B442="independent", B442="cart"), Table2131[[#This Row],[conf.high.orig]]-Table2131[[#This Row],[conf.low.orig]], ""))</f>
        <v/>
      </c>
      <c r="R442" t="str">
        <f>IF(OR(B442="boot", B442="independent", B442="parametric", B442="cart"), Table2131[[#This Row],[WIDTH_OVERLAP]]/Table2131[[#This Row],[WIDTH_NEW]], "NA")</f>
        <v>NA</v>
      </c>
      <c r="S442" t="str">
        <f>IF(OR(B442="boot", B442="independent", B442="parametric", B442="cart"), Table2131[[#This Row],[WIDTH_OVERLAP]]/Table2131[[#This Row],[WIDTH_ORIG]], "")</f>
        <v/>
      </c>
      <c r="T442" t="str">
        <f>IF(OR(B442="boot", B442="independent", B442="parametric", B442="cart"), (Table2131[[#This Row],[PERS_NEW]]+Table2131[[#This Row],[PERS_ORIG]]) / 2, "")</f>
        <v/>
      </c>
      <c r="U442" t="e">
        <f>0.5*(Table2131[[#This Row],[WIDTH_OVERLAP]]/Table2131[[#This Row],[WIDTH_ORIG]] +Table2131[[#This Row],[WIDTH_OVERLAP]]/Table2131[[#This Row],[WIDTH_NEW]])</f>
        <v>#VALUE!</v>
      </c>
      <c r="V442" t="e">
        <f>0.5*(Table2131[[#This Row],[WIDTH_OVERLAP]]/Table2131[[#This Row],[WIDTH_ORIG]] +Table2131[[#This Row],[WIDTH_OVERLAP]]/Table2131[[#This Row],[WIDTH_NEW]])</f>
        <v>#VALUE!</v>
      </c>
    </row>
    <row r="443" spans="1:22" hidden="1" x14ac:dyDescent="0.2">
      <c r="A443" t="s">
        <v>192</v>
      </c>
      <c r="B443" t="s">
        <v>13</v>
      </c>
      <c r="C443" t="s">
        <v>193</v>
      </c>
      <c r="D443" t="s">
        <v>215</v>
      </c>
      <c r="E443">
        <v>1.8620504944211793</v>
      </c>
      <c r="F443">
        <v>0.15560686944410215</v>
      </c>
      <c r="G443">
        <v>1.557066634563713</v>
      </c>
      <c r="H443">
        <v>2.1670343542786457</v>
      </c>
      <c r="I443">
        <v>11.966377198341323</v>
      </c>
      <c r="J443">
        <v>1.8620504944211793</v>
      </c>
      <c r="K443">
        <f>Table2131[[#This Row],[VALUE_ORIGINAL]]-Table2131[[#This Row],[ESTIMATE_VALUE]]</f>
        <v>0</v>
      </c>
      <c r="L443">
        <v>1.557066634563713</v>
      </c>
      <c r="M443">
        <v>2.1670343542786457</v>
      </c>
      <c r="N443">
        <f>Table2131[[#This Row],[DIFFENCE_ORIGINAL]]^2</f>
        <v>0</v>
      </c>
      <c r="O44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0.60996771971493269</v>
      </c>
      <c r="P443" t="str">
        <f>IF(OR(G443="NA", H443="NA"), "NA", IF(OR(B443="boot", B443="parametric", B443="independent", B443="cart"), Table2131[[#This Row],[conf.high]]-Table2131[[#This Row],[conf.low]], ""))</f>
        <v/>
      </c>
      <c r="Q443" t="str">
        <f>IF(OR(G443="NA", H443="NA"), "NA", IF(OR(B443="boot", B443="parametric", B443="independent", B443="cart"), Table2131[[#This Row],[conf.high.orig]]-Table2131[[#This Row],[conf.low.orig]], ""))</f>
        <v/>
      </c>
      <c r="R443" t="str">
        <f>IF(OR(B443="boot", B443="independent", B443="parametric", B443="cart"), Table2131[[#This Row],[WIDTH_OVERLAP]]/Table2131[[#This Row],[WIDTH_NEW]], "NA")</f>
        <v>NA</v>
      </c>
      <c r="S443" t="str">
        <f>IF(OR(B443="boot", B443="independent", B443="parametric", B443="cart"), Table2131[[#This Row],[WIDTH_OVERLAP]]/Table2131[[#This Row],[WIDTH_ORIG]], "")</f>
        <v/>
      </c>
      <c r="T443" t="str">
        <f>IF(OR(B443="boot", B443="independent", B443="parametric", B443="cart"), (Table2131[[#This Row],[PERS_NEW]]+Table2131[[#This Row],[PERS_ORIG]]) / 2, "")</f>
        <v/>
      </c>
      <c r="U443" t="e">
        <f>0.5*(Table2131[[#This Row],[WIDTH_OVERLAP]]/Table2131[[#This Row],[WIDTH_ORIG]] +Table2131[[#This Row],[WIDTH_OVERLAP]]/Table2131[[#This Row],[WIDTH_NEW]])</f>
        <v>#VALUE!</v>
      </c>
      <c r="V443" t="e">
        <f>0.5*(Table2131[[#This Row],[WIDTH_OVERLAP]]/Table2131[[#This Row],[WIDTH_ORIG]] +Table2131[[#This Row],[WIDTH_OVERLAP]]/Table2131[[#This Row],[WIDTH_NEW]])</f>
        <v>#VALUE!</v>
      </c>
    </row>
    <row r="444" spans="1:22" hidden="1" x14ac:dyDescent="0.2">
      <c r="A444" t="s">
        <v>192</v>
      </c>
      <c r="B444" t="s">
        <v>13</v>
      </c>
      <c r="C444" t="s">
        <v>193</v>
      </c>
      <c r="D444" t="s">
        <v>216</v>
      </c>
      <c r="E444">
        <v>0.13511635076601486</v>
      </c>
      <c r="F444">
        <v>5.730620569435952E-2</v>
      </c>
      <c r="G444">
        <v>2.2798251514426063E-2</v>
      </c>
      <c r="H444">
        <v>0.24743445001760367</v>
      </c>
      <c r="I444">
        <v>2.3577961431725702</v>
      </c>
      <c r="J444">
        <v>0.13511635076601486</v>
      </c>
      <c r="K444">
        <f>Table2131[[#This Row],[VALUE_ORIGINAL]]-Table2131[[#This Row],[ESTIMATE_VALUE]]</f>
        <v>0</v>
      </c>
      <c r="L444">
        <v>2.2798251514426063E-2</v>
      </c>
      <c r="M444">
        <v>0.24743445001760367</v>
      </c>
      <c r="N444">
        <f>Table2131[[#This Row],[DIFFENCE_ORIGINAL]]^2</f>
        <v>0</v>
      </c>
      <c r="O44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0.22463619850317762</v>
      </c>
      <c r="P444" t="str">
        <f>IF(OR(G444="NA", H444="NA"), "NA", IF(OR(B444="boot", B444="parametric", B444="independent", B444="cart"), Table2131[[#This Row],[conf.high]]-Table2131[[#This Row],[conf.low]], ""))</f>
        <v/>
      </c>
      <c r="Q444" t="str">
        <f>IF(OR(G444="NA", H444="NA"), "NA", IF(OR(B444="boot", B444="parametric", B444="independent", B444="cart"), Table2131[[#This Row],[conf.high.orig]]-Table2131[[#This Row],[conf.low.orig]], ""))</f>
        <v/>
      </c>
      <c r="R444" t="str">
        <f>IF(OR(B444="boot", B444="independent", B444="parametric", B444="cart"), Table2131[[#This Row],[WIDTH_OVERLAP]]/Table2131[[#This Row],[WIDTH_NEW]], "NA")</f>
        <v>NA</v>
      </c>
      <c r="S444" t="str">
        <f>IF(OR(B444="boot", B444="independent", B444="parametric", B444="cart"), Table2131[[#This Row],[WIDTH_OVERLAP]]/Table2131[[#This Row],[WIDTH_ORIG]], "")</f>
        <v/>
      </c>
      <c r="T444" t="str">
        <f>IF(OR(B444="boot", B444="independent", B444="parametric", B444="cart"), (Table2131[[#This Row],[PERS_NEW]]+Table2131[[#This Row],[PERS_ORIG]]) / 2, "")</f>
        <v/>
      </c>
      <c r="U444" t="e">
        <f>0.5*(Table2131[[#This Row],[WIDTH_OVERLAP]]/Table2131[[#This Row],[WIDTH_ORIG]] +Table2131[[#This Row],[WIDTH_OVERLAP]]/Table2131[[#This Row],[WIDTH_NEW]])</f>
        <v>#VALUE!</v>
      </c>
      <c r="V444" t="e">
        <f>0.5*(Table2131[[#This Row],[WIDTH_OVERLAP]]/Table2131[[#This Row],[WIDTH_ORIG]] +Table2131[[#This Row],[WIDTH_OVERLAP]]/Table2131[[#This Row],[WIDTH_NEW]])</f>
        <v>#VALUE!</v>
      </c>
    </row>
    <row r="445" spans="1:22" hidden="1" x14ac:dyDescent="0.2">
      <c r="A445" t="s">
        <v>192</v>
      </c>
      <c r="B445" t="s">
        <v>13</v>
      </c>
      <c r="C445" t="s">
        <v>193</v>
      </c>
      <c r="D445" t="s">
        <v>217</v>
      </c>
      <c r="E445">
        <v>-3.5504282346820917E-2</v>
      </c>
      <c r="F445">
        <v>2.1628781136001779E-2</v>
      </c>
      <c r="G445">
        <v>-7.7895914402883709E-2</v>
      </c>
      <c r="H445">
        <v>6.8873497092418745E-3</v>
      </c>
      <c r="I445">
        <v>-1.641529502914195</v>
      </c>
      <c r="J445">
        <v>-3.5504282346820917E-2</v>
      </c>
      <c r="K445">
        <f>Table2131[[#This Row],[VALUE_ORIGINAL]]-Table2131[[#This Row],[ESTIMATE_VALUE]]</f>
        <v>0</v>
      </c>
      <c r="L445">
        <v>-7.7895914402883709E-2</v>
      </c>
      <c r="M445">
        <v>6.8873497092418745E-3</v>
      </c>
      <c r="N445">
        <f>Table2131[[#This Row],[DIFFENCE_ORIGINAL]]^2</f>
        <v>0</v>
      </c>
      <c r="O44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8.4783264112125584E-2</v>
      </c>
      <c r="P445" t="str">
        <f>IF(OR(G445="NA", H445="NA"), "NA", IF(OR(B445="boot", B445="parametric", B445="independent", B445="cart"), Table2131[[#This Row],[conf.high]]-Table2131[[#This Row],[conf.low]], ""))</f>
        <v/>
      </c>
      <c r="Q445" t="str">
        <f>IF(OR(G445="NA", H445="NA"), "NA", IF(OR(B445="boot", B445="parametric", B445="independent", B445="cart"), Table2131[[#This Row],[conf.high.orig]]-Table2131[[#This Row],[conf.low.orig]], ""))</f>
        <v/>
      </c>
      <c r="R445" t="str">
        <f>IF(OR(B445="boot", B445="independent", B445="parametric", B445="cart"), Table2131[[#This Row],[WIDTH_OVERLAP]]/Table2131[[#This Row],[WIDTH_NEW]], "NA")</f>
        <v>NA</v>
      </c>
      <c r="S445" t="str">
        <f>IF(OR(B445="boot", B445="independent", B445="parametric", B445="cart"), Table2131[[#This Row],[WIDTH_OVERLAP]]/Table2131[[#This Row],[WIDTH_ORIG]], "")</f>
        <v/>
      </c>
      <c r="T445" t="str">
        <f>IF(OR(B445="boot", B445="independent", B445="parametric", B445="cart"), (Table2131[[#This Row],[PERS_NEW]]+Table2131[[#This Row],[PERS_ORIG]]) / 2, "")</f>
        <v/>
      </c>
      <c r="U445" t="e">
        <f>0.5*(Table2131[[#This Row],[WIDTH_OVERLAP]]/Table2131[[#This Row],[WIDTH_ORIG]] +Table2131[[#This Row],[WIDTH_OVERLAP]]/Table2131[[#This Row],[WIDTH_NEW]])</f>
        <v>#VALUE!</v>
      </c>
      <c r="V445" t="e">
        <f>0.5*(Table2131[[#This Row],[WIDTH_OVERLAP]]/Table2131[[#This Row],[WIDTH_ORIG]] +Table2131[[#This Row],[WIDTH_OVERLAP]]/Table2131[[#This Row],[WIDTH_NEW]])</f>
        <v>#VALUE!</v>
      </c>
    </row>
    <row r="446" spans="1:22" hidden="1" x14ac:dyDescent="0.2">
      <c r="A446" t="s">
        <v>192</v>
      </c>
      <c r="B446" t="s">
        <v>13</v>
      </c>
      <c r="C446" t="s">
        <v>193</v>
      </c>
      <c r="D446" t="s">
        <v>218</v>
      </c>
      <c r="E446">
        <v>0.14365900352318275</v>
      </c>
      <c r="F446">
        <v>6.4282417658908395E-2</v>
      </c>
      <c r="G446">
        <v>1.7667780072560757E-2</v>
      </c>
      <c r="H446">
        <v>0.26965022697380475</v>
      </c>
      <c r="I446">
        <v>2.2348102133534828</v>
      </c>
      <c r="J446">
        <v>0.14365900352318275</v>
      </c>
      <c r="K446">
        <f>Table2131[[#This Row],[VALUE_ORIGINAL]]-Table2131[[#This Row],[ESTIMATE_VALUE]]</f>
        <v>0</v>
      </c>
      <c r="L446">
        <v>1.7667780072560757E-2</v>
      </c>
      <c r="M446">
        <v>0.26965022697380475</v>
      </c>
      <c r="N446">
        <f>Table2131[[#This Row],[DIFFENCE_ORIGINAL]]^2</f>
        <v>0</v>
      </c>
      <c r="O44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0.25198244690124399</v>
      </c>
      <c r="P446" t="str">
        <f>IF(OR(G446="NA", H446="NA"), "NA", IF(OR(B446="boot", B446="parametric", B446="independent", B446="cart"), Table2131[[#This Row],[conf.high]]-Table2131[[#This Row],[conf.low]], ""))</f>
        <v/>
      </c>
      <c r="Q446" t="str">
        <f>IF(OR(G446="NA", H446="NA"), "NA", IF(OR(B446="boot", B446="parametric", B446="independent", B446="cart"), Table2131[[#This Row],[conf.high.orig]]-Table2131[[#This Row],[conf.low.orig]], ""))</f>
        <v/>
      </c>
      <c r="R446" t="str">
        <f>IF(OR(B446="boot", B446="independent", B446="parametric", B446="cart"), Table2131[[#This Row],[WIDTH_OVERLAP]]/Table2131[[#This Row],[WIDTH_NEW]], "NA")</f>
        <v>NA</v>
      </c>
      <c r="S446" t="str">
        <f>IF(OR(B446="boot", B446="independent", B446="parametric", B446="cart"), Table2131[[#This Row],[WIDTH_OVERLAP]]/Table2131[[#This Row],[WIDTH_ORIG]], "")</f>
        <v/>
      </c>
      <c r="T446" t="str">
        <f>IF(OR(B446="boot", B446="independent", B446="parametric", B446="cart"), (Table2131[[#This Row],[PERS_NEW]]+Table2131[[#This Row],[PERS_ORIG]]) / 2, "")</f>
        <v/>
      </c>
      <c r="U446" t="e">
        <f>0.5*(Table2131[[#This Row],[WIDTH_OVERLAP]]/Table2131[[#This Row],[WIDTH_ORIG]] +Table2131[[#This Row],[WIDTH_OVERLAP]]/Table2131[[#This Row],[WIDTH_NEW]])</f>
        <v>#VALUE!</v>
      </c>
      <c r="V446" t="e">
        <f>0.5*(Table2131[[#This Row],[WIDTH_OVERLAP]]/Table2131[[#This Row],[WIDTH_ORIG]] +Table2131[[#This Row],[WIDTH_OVERLAP]]/Table2131[[#This Row],[WIDTH_NEW]])</f>
        <v>#VALUE!</v>
      </c>
    </row>
    <row r="447" spans="1:22" hidden="1" x14ac:dyDescent="0.2">
      <c r="A447" t="s">
        <v>192</v>
      </c>
      <c r="B447" t="s">
        <v>13</v>
      </c>
      <c r="C447" t="s">
        <v>193</v>
      </c>
      <c r="D447" t="s">
        <v>219</v>
      </c>
      <c r="E447">
        <v>1.5517947441329087E-3</v>
      </c>
      <c r="F447">
        <v>1.5049760250500262E-2</v>
      </c>
      <c r="G447">
        <v>-2.7945193322810098E-2</v>
      </c>
      <c r="H447">
        <v>3.1048782811075919E-2</v>
      </c>
      <c r="I447">
        <v>0.10311092790207912</v>
      </c>
      <c r="J447">
        <v>1.5517947441329087E-3</v>
      </c>
      <c r="K447">
        <f>Table2131[[#This Row],[VALUE_ORIGINAL]]-Table2131[[#This Row],[ESTIMATE_VALUE]]</f>
        <v>0</v>
      </c>
      <c r="L447">
        <v>-2.7945193322810098E-2</v>
      </c>
      <c r="M447">
        <v>3.1048782811075919E-2</v>
      </c>
      <c r="N447">
        <f>Table2131[[#This Row],[DIFFENCE_ORIGINAL]]^2</f>
        <v>0</v>
      </c>
      <c r="O44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5.8993976133886017E-2</v>
      </c>
      <c r="P447" t="str">
        <f>IF(OR(G447="NA", H447="NA"), "NA", IF(OR(B447="boot", B447="parametric", B447="independent", B447="cart"), Table2131[[#This Row],[conf.high]]-Table2131[[#This Row],[conf.low]], ""))</f>
        <v/>
      </c>
      <c r="Q447" t="str">
        <f>IF(OR(G447="NA", H447="NA"), "NA", IF(OR(B447="boot", B447="parametric", B447="independent", B447="cart"), Table2131[[#This Row],[conf.high.orig]]-Table2131[[#This Row],[conf.low.orig]], ""))</f>
        <v/>
      </c>
      <c r="R447" t="str">
        <f>IF(OR(B447="boot", B447="independent", B447="parametric", B447="cart"), Table2131[[#This Row],[WIDTH_OVERLAP]]/Table2131[[#This Row],[WIDTH_NEW]], "NA")</f>
        <v>NA</v>
      </c>
      <c r="S447" t="str">
        <f>IF(OR(B447="boot", B447="independent", B447="parametric", B447="cart"), Table2131[[#This Row],[WIDTH_OVERLAP]]/Table2131[[#This Row],[WIDTH_ORIG]], "")</f>
        <v/>
      </c>
      <c r="T447" t="str">
        <f>IF(OR(B447="boot", B447="independent", B447="parametric", B447="cart"), (Table2131[[#This Row],[PERS_NEW]]+Table2131[[#This Row],[PERS_ORIG]]) / 2, "")</f>
        <v/>
      </c>
      <c r="U447" t="e">
        <f>0.5*(Table2131[[#This Row],[WIDTH_OVERLAP]]/Table2131[[#This Row],[WIDTH_ORIG]] +Table2131[[#This Row],[WIDTH_OVERLAP]]/Table2131[[#This Row],[WIDTH_NEW]])</f>
        <v>#VALUE!</v>
      </c>
      <c r="V447" t="e">
        <f>0.5*(Table2131[[#This Row],[WIDTH_OVERLAP]]/Table2131[[#This Row],[WIDTH_ORIG]] +Table2131[[#This Row],[WIDTH_OVERLAP]]/Table2131[[#This Row],[WIDTH_NEW]])</f>
        <v>#VALUE!</v>
      </c>
    </row>
    <row r="448" spans="1:22" hidden="1" x14ac:dyDescent="0.2">
      <c r="A448" t="s">
        <v>192</v>
      </c>
      <c r="B448" t="s">
        <v>13</v>
      </c>
      <c r="C448" t="s">
        <v>193</v>
      </c>
      <c r="D448" t="s">
        <v>220</v>
      </c>
      <c r="E448">
        <v>6.784710822842771E-2</v>
      </c>
      <c r="F448">
        <v>3.2540069456523643E-2</v>
      </c>
      <c r="G448">
        <v>4.0697440392095385E-3</v>
      </c>
      <c r="H448">
        <v>0.13162447241764588</v>
      </c>
      <c r="I448">
        <v>2.0850326800647223</v>
      </c>
      <c r="J448">
        <v>6.784710822842771E-2</v>
      </c>
      <c r="K448">
        <f>Table2131[[#This Row],[VALUE_ORIGINAL]]-Table2131[[#This Row],[ESTIMATE_VALUE]]</f>
        <v>0</v>
      </c>
      <c r="L448">
        <v>4.0697440392095385E-3</v>
      </c>
      <c r="M448">
        <v>0.13162447241764588</v>
      </c>
      <c r="N448">
        <f>Table2131[[#This Row],[DIFFENCE_ORIGINAL]]^2</f>
        <v>0</v>
      </c>
      <c r="O44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0.12755472837843634</v>
      </c>
      <c r="P448" t="str">
        <f>IF(OR(G448="NA", H448="NA"), "NA", IF(OR(B448="boot", B448="parametric", B448="independent", B448="cart"), Table2131[[#This Row],[conf.high]]-Table2131[[#This Row],[conf.low]], ""))</f>
        <v/>
      </c>
      <c r="Q448" t="str">
        <f>IF(OR(G448="NA", H448="NA"), "NA", IF(OR(B448="boot", B448="parametric", B448="independent", B448="cart"), Table2131[[#This Row],[conf.high.orig]]-Table2131[[#This Row],[conf.low.orig]], ""))</f>
        <v/>
      </c>
      <c r="R448" t="str">
        <f>IF(OR(B448="boot", B448="independent", B448="parametric", B448="cart"), Table2131[[#This Row],[WIDTH_OVERLAP]]/Table2131[[#This Row],[WIDTH_NEW]], "NA")</f>
        <v>NA</v>
      </c>
      <c r="S448" t="str">
        <f>IF(OR(B448="boot", B448="independent", B448="parametric", B448="cart"), Table2131[[#This Row],[WIDTH_OVERLAP]]/Table2131[[#This Row],[WIDTH_ORIG]], "")</f>
        <v/>
      </c>
      <c r="T448" t="str">
        <f>IF(OR(B448="boot", B448="independent", B448="parametric", B448="cart"), (Table2131[[#This Row],[PERS_NEW]]+Table2131[[#This Row],[PERS_ORIG]]) / 2, "")</f>
        <v/>
      </c>
      <c r="U448" t="e">
        <f>0.5*(Table2131[[#This Row],[WIDTH_OVERLAP]]/Table2131[[#This Row],[WIDTH_ORIG]] +Table2131[[#This Row],[WIDTH_OVERLAP]]/Table2131[[#This Row],[WIDTH_NEW]])</f>
        <v>#VALUE!</v>
      </c>
      <c r="V448" t="e">
        <f>0.5*(Table2131[[#This Row],[WIDTH_OVERLAP]]/Table2131[[#This Row],[WIDTH_ORIG]] +Table2131[[#This Row],[WIDTH_OVERLAP]]/Table2131[[#This Row],[WIDTH_NEW]])</f>
        <v>#VALUE!</v>
      </c>
    </row>
    <row r="449" spans="1:22" hidden="1" x14ac:dyDescent="0.2">
      <c r="A449" t="s">
        <v>192</v>
      </c>
      <c r="B449" t="s">
        <v>13</v>
      </c>
      <c r="C449" t="s">
        <v>193</v>
      </c>
      <c r="D449" t="s">
        <v>221</v>
      </c>
      <c r="E449">
        <v>-5.3636467190411518E-3</v>
      </c>
      <c r="F449">
        <v>1.5368140025405101E-2</v>
      </c>
      <c r="G449">
        <v>-3.5484647678203612E-2</v>
      </c>
      <c r="H449">
        <v>2.4757354240121307E-2</v>
      </c>
      <c r="I449">
        <v>-0.34901079181830058</v>
      </c>
      <c r="J449">
        <v>-5.3636467190411518E-3</v>
      </c>
      <c r="K449">
        <f>Table2131[[#This Row],[VALUE_ORIGINAL]]-Table2131[[#This Row],[ESTIMATE_VALUE]]</f>
        <v>0</v>
      </c>
      <c r="L449">
        <v>-3.5484647678203612E-2</v>
      </c>
      <c r="M449">
        <v>2.4757354240121307E-2</v>
      </c>
      <c r="N449">
        <f>Table2131[[#This Row],[DIFFENCE_ORIGINAL]]^2</f>
        <v>0</v>
      </c>
      <c r="O44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6.0242001918324919E-2</v>
      </c>
      <c r="P449" t="str">
        <f>IF(OR(G449="NA", H449="NA"), "NA", IF(OR(B449="boot", B449="parametric", B449="independent", B449="cart"), Table2131[[#This Row],[conf.high]]-Table2131[[#This Row],[conf.low]], ""))</f>
        <v/>
      </c>
      <c r="Q449" t="str">
        <f>IF(OR(G449="NA", H449="NA"), "NA", IF(OR(B449="boot", B449="parametric", B449="independent", B449="cart"), Table2131[[#This Row],[conf.high.orig]]-Table2131[[#This Row],[conf.low.orig]], ""))</f>
        <v/>
      </c>
      <c r="R449" t="str">
        <f>IF(OR(B449="boot", B449="independent", B449="parametric", B449="cart"), Table2131[[#This Row],[WIDTH_OVERLAP]]/Table2131[[#This Row],[WIDTH_NEW]], "NA")</f>
        <v>NA</v>
      </c>
      <c r="S449" t="str">
        <f>IF(OR(B449="boot", B449="independent", B449="parametric", B449="cart"), Table2131[[#This Row],[WIDTH_OVERLAP]]/Table2131[[#This Row],[WIDTH_ORIG]], "")</f>
        <v/>
      </c>
      <c r="T449" t="str">
        <f>IF(OR(B449="boot", B449="independent", B449="parametric", B449="cart"), (Table2131[[#This Row],[PERS_NEW]]+Table2131[[#This Row],[PERS_ORIG]]) / 2, "")</f>
        <v/>
      </c>
      <c r="U449" t="e">
        <f>0.5*(Table2131[[#This Row],[WIDTH_OVERLAP]]/Table2131[[#This Row],[WIDTH_ORIG]] +Table2131[[#This Row],[WIDTH_OVERLAP]]/Table2131[[#This Row],[WIDTH_NEW]])</f>
        <v>#VALUE!</v>
      </c>
      <c r="V449" t="e">
        <f>0.5*(Table2131[[#This Row],[WIDTH_OVERLAP]]/Table2131[[#This Row],[WIDTH_ORIG]] +Table2131[[#This Row],[WIDTH_OVERLAP]]/Table2131[[#This Row],[WIDTH_NEW]])</f>
        <v>#VALUE!</v>
      </c>
    </row>
    <row r="450" spans="1:22" hidden="1" x14ac:dyDescent="0.2">
      <c r="A450" t="s">
        <v>192</v>
      </c>
      <c r="B450" t="s">
        <v>13</v>
      </c>
      <c r="C450" t="s">
        <v>193</v>
      </c>
      <c r="D450" t="s">
        <v>222</v>
      </c>
      <c r="E450">
        <v>-3.3726285046907015E-2</v>
      </c>
      <c r="F450">
        <v>5.4095777503140159E-2</v>
      </c>
      <c r="G450">
        <v>-0.13975206066875379</v>
      </c>
      <c r="H450">
        <v>7.229949057493977E-2</v>
      </c>
      <c r="I450">
        <v>-0.62345503851847339</v>
      </c>
      <c r="J450">
        <v>-3.3726285046907015E-2</v>
      </c>
      <c r="K450">
        <f>Table2131[[#This Row],[VALUE_ORIGINAL]]-Table2131[[#This Row],[ESTIMATE_VALUE]]</f>
        <v>0</v>
      </c>
      <c r="L450">
        <v>-0.13975206066875379</v>
      </c>
      <c r="M450">
        <v>7.229949057493977E-2</v>
      </c>
      <c r="N450">
        <f>Table2131[[#This Row],[DIFFENCE_ORIGINAL]]^2</f>
        <v>0</v>
      </c>
      <c r="O45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0.21205155124369357</v>
      </c>
      <c r="P450" t="str">
        <f>IF(OR(G450="NA", H450="NA"), "NA", IF(OR(B450="boot", B450="parametric", B450="independent", B450="cart"), Table2131[[#This Row],[conf.high]]-Table2131[[#This Row],[conf.low]], ""))</f>
        <v/>
      </c>
      <c r="Q450" t="str">
        <f>IF(OR(G450="NA", H450="NA"), "NA", IF(OR(B450="boot", B450="parametric", B450="independent", B450="cart"), Table2131[[#This Row],[conf.high.orig]]-Table2131[[#This Row],[conf.low.orig]], ""))</f>
        <v/>
      </c>
      <c r="R450" t="str">
        <f>IF(OR(B450="boot", B450="independent", B450="parametric", B450="cart"), Table2131[[#This Row],[WIDTH_OVERLAP]]/Table2131[[#This Row],[WIDTH_NEW]], "NA")</f>
        <v>NA</v>
      </c>
      <c r="S450" t="str">
        <f>IF(OR(B450="boot", B450="independent", B450="parametric", B450="cart"), Table2131[[#This Row],[WIDTH_OVERLAP]]/Table2131[[#This Row],[WIDTH_ORIG]], "")</f>
        <v/>
      </c>
      <c r="T450" t="str">
        <f>IF(OR(B450="boot", B450="independent", B450="parametric", B450="cart"), (Table2131[[#This Row],[PERS_NEW]]+Table2131[[#This Row],[PERS_ORIG]]) / 2, "")</f>
        <v/>
      </c>
      <c r="U450" t="e">
        <f>0.5*(Table2131[[#This Row],[WIDTH_OVERLAP]]/Table2131[[#This Row],[WIDTH_ORIG]] +Table2131[[#This Row],[WIDTH_OVERLAP]]/Table2131[[#This Row],[WIDTH_NEW]])</f>
        <v>#VALUE!</v>
      </c>
      <c r="V450" t="e">
        <f>0.5*(Table2131[[#This Row],[WIDTH_OVERLAP]]/Table2131[[#This Row],[WIDTH_ORIG]] +Table2131[[#This Row],[WIDTH_OVERLAP]]/Table2131[[#This Row],[WIDTH_NEW]])</f>
        <v>#VALUE!</v>
      </c>
    </row>
    <row r="451" spans="1:22" hidden="1" x14ac:dyDescent="0.2">
      <c r="A451" t="s">
        <v>192</v>
      </c>
      <c r="B451" t="s">
        <v>13</v>
      </c>
      <c r="C451" t="s">
        <v>193</v>
      </c>
      <c r="D451" t="s">
        <v>223</v>
      </c>
      <c r="E451">
        <v>8.8621957300221432E-3</v>
      </c>
      <c r="F451">
        <v>1.5072797611810986E-2</v>
      </c>
      <c r="G451">
        <v>-2.0679944735388721E-2</v>
      </c>
      <c r="H451">
        <v>3.8404336195433007E-2</v>
      </c>
      <c r="I451">
        <v>0.58795957845793412</v>
      </c>
      <c r="J451">
        <v>8.8621957300221432E-3</v>
      </c>
      <c r="K451">
        <f>Table2131[[#This Row],[VALUE_ORIGINAL]]-Table2131[[#This Row],[ESTIMATE_VALUE]]</f>
        <v>0</v>
      </c>
      <c r="L451">
        <v>-2.0679944735388721E-2</v>
      </c>
      <c r="M451">
        <v>3.8404336195433007E-2</v>
      </c>
      <c r="N451">
        <f>Table2131[[#This Row],[DIFFENCE_ORIGINAL]]^2</f>
        <v>0</v>
      </c>
      <c r="O45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5.9084280930821728E-2</v>
      </c>
      <c r="P451" t="str">
        <f>IF(OR(G451="NA", H451="NA"), "NA", IF(OR(B451="boot", B451="parametric", B451="independent", B451="cart"), Table2131[[#This Row],[conf.high]]-Table2131[[#This Row],[conf.low]], ""))</f>
        <v/>
      </c>
      <c r="Q451" t="str">
        <f>IF(OR(G451="NA", H451="NA"), "NA", IF(OR(B451="boot", B451="parametric", B451="independent", B451="cart"), Table2131[[#This Row],[conf.high.orig]]-Table2131[[#This Row],[conf.low.orig]], ""))</f>
        <v/>
      </c>
      <c r="R451" t="str">
        <f>IF(OR(B451="boot", B451="independent", B451="parametric", B451="cart"), Table2131[[#This Row],[WIDTH_OVERLAP]]/Table2131[[#This Row],[WIDTH_NEW]], "NA")</f>
        <v>NA</v>
      </c>
      <c r="S451" t="str">
        <f>IF(OR(B451="boot", B451="independent", B451="parametric", B451="cart"), Table2131[[#This Row],[WIDTH_OVERLAP]]/Table2131[[#This Row],[WIDTH_ORIG]], "")</f>
        <v/>
      </c>
      <c r="T451" t="str">
        <f>IF(OR(B451="boot", B451="independent", B451="parametric", B451="cart"), (Table2131[[#This Row],[PERS_NEW]]+Table2131[[#This Row],[PERS_ORIG]]) / 2, "")</f>
        <v/>
      </c>
      <c r="U451" t="e">
        <f>0.5*(Table2131[[#This Row],[WIDTH_OVERLAP]]/Table2131[[#This Row],[WIDTH_ORIG]] +Table2131[[#This Row],[WIDTH_OVERLAP]]/Table2131[[#This Row],[WIDTH_NEW]])</f>
        <v>#VALUE!</v>
      </c>
      <c r="V451" t="e">
        <f>0.5*(Table2131[[#This Row],[WIDTH_OVERLAP]]/Table2131[[#This Row],[WIDTH_ORIG]] +Table2131[[#This Row],[WIDTH_OVERLAP]]/Table2131[[#This Row],[WIDTH_NEW]])</f>
        <v>#VALUE!</v>
      </c>
    </row>
    <row r="452" spans="1:22" hidden="1" x14ac:dyDescent="0.2">
      <c r="A452" t="s">
        <v>192</v>
      </c>
      <c r="B452" t="s">
        <v>13</v>
      </c>
      <c r="C452" t="s">
        <v>193</v>
      </c>
      <c r="D452" t="s">
        <v>224</v>
      </c>
      <c r="E452">
        <v>-3.5858609819679511E-2</v>
      </c>
      <c r="F452">
        <v>5.7029472819629397E-2</v>
      </c>
      <c r="G452">
        <v>-0.14763432260345902</v>
      </c>
      <c r="H452">
        <v>7.5917102964100008E-2</v>
      </c>
      <c r="I452">
        <v>-0.62877329995828179</v>
      </c>
      <c r="J452">
        <v>-3.5858609819679511E-2</v>
      </c>
      <c r="K452">
        <f>Table2131[[#This Row],[VALUE_ORIGINAL]]-Table2131[[#This Row],[ESTIMATE_VALUE]]</f>
        <v>0</v>
      </c>
      <c r="L452">
        <v>-0.14763432260345902</v>
      </c>
      <c r="M452">
        <v>7.5917102964100008E-2</v>
      </c>
      <c r="N452">
        <f>Table2131[[#This Row],[DIFFENCE_ORIGINAL]]^2</f>
        <v>0</v>
      </c>
      <c r="O45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0.22355142556755903</v>
      </c>
      <c r="P452" t="str">
        <f>IF(OR(G452="NA", H452="NA"), "NA", IF(OR(B452="boot", B452="parametric", B452="independent", B452="cart"), Table2131[[#This Row],[conf.high]]-Table2131[[#This Row],[conf.low]], ""))</f>
        <v/>
      </c>
      <c r="Q452" t="str">
        <f>IF(OR(G452="NA", H452="NA"), "NA", IF(OR(B452="boot", B452="parametric", B452="independent", B452="cart"), Table2131[[#This Row],[conf.high.orig]]-Table2131[[#This Row],[conf.low.orig]], ""))</f>
        <v/>
      </c>
      <c r="R452" t="str">
        <f>IF(OR(B452="boot", B452="independent", B452="parametric", B452="cart"), Table2131[[#This Row],[WIDTH_OVERLAP]]/Table2131[[#This Row],[WIDTH_NEW]], "NA")</f>
        <v>NA</v>
      </c>
      <c r="S452" t="str">
        <f>IF(OR(B452="boot", B452="independent", B452="parametric", B452="cart"), Table2131[[#This Row],[WIDTH_OVERLAP]]/Table2131[[#This Row],[WIDTH_ORIG]], "")</f>
        <v/>
      </c>
      <c r="T452" t="str">
        <f>IF(OR(B452="boot", B452="independent", B452="parametric", B452="cart"), (Table2131[[#This Row],[PERS_NEW]]+Table2131[[#This Row],[PERS_ORIG]]) / 2, "")</f>
        <v/>
      </c>
      <c r="U452" t="e">
        <f>0.5*(Table2131[[#This Row],[WIDTH_OVERLAP]]/Table2131[[#This Row],[WIDTH_ORIG]] +Table2131[[#This Row],[WIDTH_OVERLAP]]/Table2131[[#This Row],[WIDTH_NEW]])</f>
        <v>#VALUE!</v>
      </c>
      <c r="V452" t="e">
        <f>0.5*(Table2131[[#This Row],[WIDTH_OVERLAP]]/Table2131[[#This Row],[WIDTH_ORIG]] +Table2131[[#This Row],[WIDTH_OVERLAP]]/Table2131[[#This Row],[WIDTH_NEW]])</f>
        <v>#VALUE!</v>
      </c>
    </row>
    <row r="453" spans="1:22" hidden="1" x14ac:dyDescent="0.2">
      <c r="A453" t="s">
        <v>192</v>
      </c>
      <c r="B453" t="s">
        <v>13</v>
      </c>
      <c r="C453" t="s">
        <v>193</v>
      </c>
      <c r="D453" t="s">
        <v>225</v>
      </c>
      <c r="E453">
        <v>3.6143877640496679E-3</v>
      </c>
      <c r="F453">
        <v>3.5231298160171252E-2</v>
      </c>
      <c r="G453">
        <v>-6.5437687758478247E-2</v>
      </c>
      <c r="H453">
        <v>7.2666463286577582E-2</v>
      </c>
      <c r="I453">
        <v>0.10259025221317872</v>
      </c>
      <c r="J453">
        <v>3.6143877640496679E-3</v>
      </c>
      <c r="K453">
        <f>Table2131[[#This Row],[VALUE_ORIGINAL]]-Table2131[[#This Row],[ESTIMATE_VALUE]]</f>
        <v>0</v>
      </c>
      <c r="L453">
        <v>-6.5437687758478247E-2</v>
      </c>
      <c r="M453">
        <v>7.2666463286577582E-2</v>
      </c>
      <c r="N453">
        <f>Table2131[[#This Row],[DIFFENCE_ORIGINAL]]^2</f>
        <v>0</v>
      </c>
      <c r="O45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0.13810415104505583</v>
      </c>
      <c r="P453" t="str">
        <f>IF(OR(G453="NA", H453="NA"), "NA", IF(OR(B453="boot", B453="parametric", B453="independent", B453="cart"), Table2131[[#This Row],[conf.high]]-Table2131[[#This Row],[conf.low]], ""))</f>
        <v/>
      </c>
      <c r="Q453" t="str">
        <f>IF(OR(G453="NA", H453="NA"), "NA", IF(OR(B453="boot", B453="parametric", B453="independent", B453="cart"), Table2131[[#This Row],[conf.high.orig]]-Table2131[[#This Row],[conf.low.orig]], ""))</f>
        <v/>
      </c>
      <c r="R453" t="str">
        <f>IF(OR(B453="boot", B453="independent", B453="parametric", B453="cart"), Table2131[[#This Row],[WIDTH_OVERLAP]]/Table2131[[#This Row],[WIDTH_NEW]], "NA")</f>
        <v>NA</v>
      </c>
      <c r="S453" t="str">
        <f>IF(OR(B453="boot", B453="independent", B453="parametric", B453="cart"), Table2131[[#This Row],[WIDTH_OVERLAP]]/Table2131[[#This Row],[WIDTH_ORIG]], "")</f>
        <v/>
      </c>
      <c r="T453" t="str">
        <f>IF(OR(B453="boot", B453="independent", B453="parametric", B453="cart"), (Table2131[[#This Row],[PERS_NEW]]+Table2131[[#This Row],[PERS_ORIG]]) / 2, "")</f>
        <v/>
      </c>
      <c r="U453" t="e">
        <f>0.5*(Table2131[[#This Row],[WIDTH_OVERLAP]]/Table2131[[#This Row],[WIDTH_ORIG]] +Table2131[[#This Row],[WIDTH_OVERLAP]]/Table2131[[#This Row],[WIDTH_NEW]])</f>
        <v>#VALUE!</v>
      </c>
      <c r="V453" t="e">
        <f>0.5*(Table2131[[#This Row],[WIDTH_OVERLAP]]/Table2131[[#This Row],[WIDTH_ORIG]] +Table2131[[#This Row],[WIDTH_OVERLAP]]/Table2131[[#This Row],[WIDTH_NEW]])</f>
        <v>#VALUE!</v>
      </c>
    </row>
    <row r="454" spans="1:22" hidden="1" x14ac:dyDescent="0.2">
      <c r="A454" t="s">
        <v>192</v>
      </c>
      <c r="B454" t="s">
        <v>13</v>
      </c>
      <c r="C454" t="s">
        <v>193</v>
      </c>
      <c r="D454" t="s">
        <v>226</v>
      </c>
      <c r="E454">
        <v>0.15802718673596655</v>
      </c>
      <c r="F454">
        <v>4.6123934852112337E-2</v>
      </c>
      <c r="G454">
        <v>6.7625935600554604E-2</v>
      </c>
      <c r="H454">
        <v>0.2484284378713785</v>
      </c>
      <c r="I454">
        <v>3.4261427877446016</v>
      </c>
      <c r="J454">
        <v>0.15802718673596655</v>
      </c>
      <c r="K454">
        <f>Table2131[[#This Row],[VALUE_ORIGINAL]]-Table2131[[#This Row],[ESTIMATE_VALUE]]</f>
        <v>0</v>
      </c>
      <c r="L454">
        <v>6.7625935600554604E-2</v>
      </c>
      <c r="M454">
        <v>0.2484284378713785</v>
      </c>
      <c r="N454">
        <f>Table2131[[#This Row],[DIFFENCE_ORIGINAL]]^2</f>
        <v>0</v>
      </c>
      <c r="O45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0.18080250227082389</v>
      </c>
      <c r="P454" t="str">
        <f>IF(OR(G454="NA", H454="NA"), "NA", IF(OR(B454="boot", B454="parametric", B454="independent", B454="cart"), Table2131[[#This Row],[conf.high]]-Table2131[[#This Row],[conf.low]], ""))</f>
        <v/>
      </c>
      <c r="Q454" t="str">
        <f>IF(OR(G454="NA", H454="NA"), "NA", IF(OR(B454="boot", B454="parametric", B454="independent", B454="cart"), Table2131[[#This Row],[conf.high.orig]]-Table2131[[#This Row],[conf.low.orig]], ""))</f>
        <v/>
      </c>
      <c r="R454" t="str">
        <f>IF(OR(B454="boot", B454="independent", B454="parametric", B454="cart"), Table2131[[#This Row],[WIDTH_OVERLAP]]/Table2131[[#This Row],[WIDTH_NEW]], "NA")</f>
        <v>NA</v>
      </c>
      <c r="S454" t="str">
        <f>IF(OR(B454="boot", B454="independent", B454="parametric", B454="cart"), Table2131[[#This Row],[WIDTH_OVERLAP]]/Table2131[[#This Row],[WIDTH_ORIG]], "")</f>
        <v/>
      </c>
      <c r="T454" t="str">
        <f>IF(OR(B454="boot", B454="independent", B454="parametric", B454="cart"), (Table2131[[#This Row],[PERS_NEW]]+Table2131[[#This Row],[PERS_ORIG]]) / 2, "")</f>
        <v/>
      </c>
      <c r="U454" t="e">
        <f>0.5*(Table2131[[#This Row],[WIDTH_OVERLAP]]/Table2131[[#This Row],[WIDTH_ORIG]] +Table2131[[#This Row],[WIDTH_OVERLAP]]/Table2131[[#This Row],[WIDTH_NEW]])</f>
        <v>#VALUE!</v>
      </c>
      <c r="V454" t="e">
        <f>0.5*(Table2131[[#This Row],[WIDTH_OVERLAP]]/Table2131[[#This Row],[WIDTH_ORIG]] +Table2131[[#This Row],[WIDTH_OVERLAP]]/Table2131[[#This Row],[WIDTH_NEW]])</f>
        <v>#VALUE!</v>
      </c>
    </row>
    <row r="455" spans="1:22" hidden="1" x14ac:dyDescent="0.2">
      <c r="A455" t="s">
        <v>192</v>
      </c>
      <c r="B455" t="s">
        <v>13</v>
      </c>
      <c r="C455" t="s">
        <v>193</v>
      </c>
      <c r="D455" t="s">
        <v>227</v>
      </c>
      <c r="E455">
        <v>-1.2492824289606614E-2</v>
      </c>
      <c r="F455">
        <v>3.5343673612275785E-2</v>
      </c>
      <c r="G455">
        <v>-8.1765151651005813E-2</v>
      </c>
      <c r="H455">
        <v>5.6779503071792581E-2</v>
      </c>
      <c r="I455">
        <v>-0.3534670568389226</v>
      </c>
      <c r="J455">
        <v>-1.2492824289606614E-2</v>
      </c>
      <c r="K455">
        <f>Table2131[[#This Row],[VALUE_ORIGINAL]]-Table2131[[#This Row],[ESTIMATE_VALUE]]</f>
        <v>0</v>
      </c>
      <c r="L455">
        <v>-8.1765151651005813E-2</v>
      </c>
      <c r="M455">
        <v>5.6779503071792581E-2</v>
      </c>
      <c r="N455">
        <f>Table2131[[#This Row],[DIFFENCE_ORIGINAL]]^2</f>
        <v>0</v>
      </c>
      <c r="O45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0.13854465472279839</v>
      </c>
      <c r="P455" t="str">
        <f>IF(OR(G455="NA", H455="NA"), "NA", IF(OR(B455="boot", B455="parametric", B455="independent", B455="cart"), Table2131[[#This Row],[conf.high]]-Table2131[[#This Row],[conf.low]], ""))</f>
        <v/>
      </c>
      <c r="Q455" t="str">
        <f>IF(OR(G455="NA", H455="NA"), "NA", IF(OR(B455="boot", B455="parametric", B455="independent", B455="cart"), Table2131[[#This Row],[conf.high.orig]]-Table2131[[#This Row],[conf.low.orig]], ""))</f>
        <v/>
      </c>
      <c r="R455" t="str">
        <f>IF(OR(B455="boot", B455="independent", B455="parametric", B455="cart"), Table2131[[#This Row],[WIDTH_OVERLAP]]/Table2131[[#This Row],[WIDTH_NEW]], "NA")</f>
        <v>NA</v>
      </c>
      <c r="S455" t="str">
        <f>IF(OR(B455="boot", B455="independent", B455="parametric", B455="cart"), Table2131[[#This Row],[WIDTH_OVERLAP]]/Table2131[[#This Row],[WIDTH_ORIG]], "")</f>
        <v/>
      </c>
      <c r="T455" t="str">
        <f>IF(OR(B455="boot", B455="independent", B455="parametric", B455="cart"), (Table2131[[#This Row],[PERS_NEW]]+Table2131[[#This Row],[PERS_ORIG]]) / 2, "")</f>
        <v/>
      </c>
      <c r="U455" t="e">
        <f>0.5*(Table2131[[#This Row],[WIDTH_OVERLAP]]/Table2131[[#This Row],[WIDTH_ORIG]] +Table2131[[#This Row],[WIDTH_OVERLAP]]/Table2131[[#This Row],[WIDTH_NEW]])</f>
        <v>#VALUE!</v>
      </c>
      <c r="V455" t="e">
        <f>0.5*(Table2131[[#This Row],[WIDTH_OVERLAP]]/Table2131[[#This Row],[WIDTH_ORIG]] +Table2131[[#This Row],[WIDTH_OVERLAP]]/Table2131[[#This Row],[WIDTH_NEW]])</f>
        <v>#VALUE!</v>
      </c>
    </row>
    <row r="456" spans="1:22" hidden="1" x14ac:dyDescent="0.2">
      <c r="A456" t="s">
        <v>192</v>
      </c>
      <c r="B456" t="s">
        <v>13</v>
      </c>
      <c r="C456" t="s">
        <v>193</v>
      </c>
      <c r="D456" t="s">
        <v>228</v>
      </c>
      <c r="E456">
        <v>0.39573237926974142</v>
      </c>
      <c r="F456">
        <v>0.12844125429880909</v>
      </c>
      <c r="G456">
        <v>0.14399214671492527</v>
      </c>
      <c r="H456">
        <v>0.64747261182455751</v>
      </c>
      <c r="I456">
        <v>3.0810379533440186</v>
      </c>
      <c r="J456">
        <v>0.39573237926974142</v>
      </c>
      <c r="K456">
        <f>Table2131[[#This Row],[VALUE_ORIGINAL]]-Table2131[[#This Row],[ESTIMATE_VALUE]]</f>
        <v>0</v>
      </c>
      <c r="L456">
        <v>0.14399214671492527</v>
      </c>
      <c r="M456">
        <v>0.64747261182455751</v>
      </c>
      <c r="N456">
        <f>Table2131[[#This Row],[DIFFENCE_ORIGINAL]]^2</f>
        <v>0</v>
      </c>
      <c r="O45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0.50348046510963229</v>
      </c>
      <c r="P456" t="str">
        <f>IF(OR(G456="NA", H456="NA"), "NA", IF(OR(B456="boot", B456="parametric", B456="independent", B456="cart"), Table2131[[#This Row],[conf.high]]-Table2131[[#This Row],[conf.low]], ""))</f>
        <v/>
      </c>
      <c r="Q456" t="str">
        <f>IF(OR(G456="NA", H456="NA"), "NA", IF(OR(B456="boot", B456="parametric", B456="independent", B456="cart"), Table2131[[#This Row],[conf.high.orig]]-Table2131[[#This Row],[conf.low.orig]], ""))</f>
        <v/>
      </c>
      <c r="R456" t="str">
        <f>IF(OR(B456="boot", B456="independent", B456="parametric", B456="cart"), Table2131[[#This Row],[WIDTH_OVERLAP]]/Table2131[[#This Row],[WIDTH_NEW]], "NA")</f>
        <v>NA</v>
      </c>
      <c r="S456" t="str">
        <f>IF(OR(B456="boot", B456="independent", B456="parametric", B456="cart"), Table2131[[#This Row],[WIDTH_OVERLAP]]/Table2131[[#This Row],[WIDTH_ORIG]], "")</f>
        <v/>
      </c>
      <c r="T456" t="str">
        <f>IF(OR(B456="boot", B456="independent", B456="parametric", B456="cart"), (Table2131[[#This Row],[PERS_NEW]]+Table2131[[#This Row],[PERS_ORIG]]) / 2, "")</f>
        <v/>
      </c>
      <c r="U456" t="e">
        <f>0.5*(Table2131[[#This Row],[WIDTH_OVERLAP]]/Table2131[[#This Row],[WIDTH_ORIG]] +Table2131[[#This Row],[WIDTH_OVERLAP]]/Table2131[[#This Row],[WIDTH_NEW]])</f>
        <v>#VALUE!</v>
      </c>
      <c r="V456" t="e">
        <f>0.5*(Table2131[[#This Row],[WIDTH_OVERLAP]]/Table2131[[#This Row],[WIDTH_ORIG]] +Table2131[[#This Row],[WIDTH_OVERLAP]]/Table2131[[#This Row],[WIDTH_NEW]])</f>
        <v>#VALUE!</v>
      </c>
    </row>
    <row r="457" spans="1:22" hidden="1" x14ac:dyDescent="0.2">
      <c r="A457" t="s">
        <v>192</v>
      </c>
      <c r="B457" t="s">
        <v>13</v>
      </c>
      <c r="C457" t="s">
        <v>229</v>
      </c>
      <c r="D457" t="s">
        <v>194</v>
      </c>
      <c r="E457">
        <v>0.17809498483468869</v>
      </c>
      <c r="F457">
        <v>7.5047543798837116E-2</v>
      </c>
      <c r="G457">
        <v>3.1004501860775718E-2</v>
      </c>
      <c r="H457">
        <v>0.32518546780860169</v>
      </c>
      <c r="I457">
        <v>2.3730954514922891</v>
      </c>
      <c r="J457">
        <v>0.17809498483468869</v>
      </c>
      <c r="K457">
        <f>Table2131[[#This Row],[VALUE_ORIGINAL]]-Table2131[[#This Row],[ESTIMATE_VALUE]]</f>
        <v>0</v>
      </c>
      <c r="L457">
        <v>3.1004501860775718E-2</v>
      </c>
      <c r="M457">
        <v>0.32518546780860169</v>
      </c>
      <c r="N457">
        <f>Table2131[[#This Row],[DIFFENCE_ORIGINAL]]^2</f>
        <v>0</v>
      </c>
      <c r="O45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0.29418096594782595</v>
      </c>
      <c r="P457" t="str">
        <f>IF(OR(G457="NA", H457="NA"), "NA", IF(OR(B457="boot", B457="parametric", B457="independent", B457="cart"), Table2131[[#This Row],[conf.high]]-Table2131[[#This Row],[conf.low]], ""))</f>
        <v/>
      </c>
      <c r="Q457" t="str">
        <f>IF(OR(G457="NA", H457="NA"), "NA", IF(OR(B457="boot", B457="parametric", B457="independent", B457="cart"), Table2131[[#This Row],[conf.high.orig]]-Table2131[[#This Row],[conf.low.orig]], ""))</f>
        <v/>
      </c>
      <c r="R457" t="str">
        <f>IF(OR(B457="boot", B457="independent", B457="parametric", B457="cart"), Table2131[[#This Row],[WIDTH_OVERLAP]]/Table2131[[#This Row],[WIDTH_NEW]], "NA")</f>
        <v>NA</v>
      </c>
      <c r="S457" t="str">
        <f>IF(OR(B457="boot", B457="independent", B457="parametric", B457="cart"), Table2131[[#This Row],[WIDTH_OVERLAP]]/Table2131[[#This Row],[WIDTH_ORIG]], "")</f>
        <v/>
      </c>
      <c r="T457" t="str">
        <f>IF(OR(B457="boot", B457="independent", B457="parametric", B457="cart"), (Table2131[[#This Row],[PERS_NEW]]+Table2131[[#This Row],[PERS_ORIG]]) / 2, "")</f>
        <v/>
      </c>
      <c r="U457" t="e">
        <f>0.5*(Table2131[[#This Row],[WIDTH_OVERLAP]]/Table2131[[#This Row],[WIDTH_ORIG]] +Table2131[[#This Row],[WIDTH_OVERLAP]]/Table2131[[#This Row],[WIDTH_NEW]])</f>
        <v>#VALUE!</v>
      </c>
      <c r="V457" t="e">
        <f>0.5*(Table2131[[#This Row],[WIDTH_OVERLAP]]/Table2131[[#This Row],[WIDTH_ORIG]] +Table2131[[#This Row],[WIDTH_OVERLAP]]/Table2131[[#This Row],[WIDTH_NEW]])</f>
        <v>#VALUE!</v>
      </c>
    </row>
    <row r="458" spans="1:22" hidden="1" x14ac:dyDescent="0.2">
      <c r="A458" t="s">
        <v>192</v>
      </c>
      <c r="B458" t="s">
        <v>13</v>
      </c>
      <c r="C458" t="s">
        <v>229</v>
      </c>
      <c r="D458" t="s">
        <v>196</v>
      </c>
      <c r="E458">
        <v>0.1861868037015833</v>
      </c>
      <c r="F458">
        <v>8.0906607703072911E-2</v>
      </c>
      <c r="G458">
        <v>2.761276649224953E-2</v>
      </c>
      <c r="H458">
        <v>0.34476084091091708</v>
      </c>
      <c r="I458">
        <v>2.3012558428464644</v>
      </c>
      <c r="J458">
        <v>0.1861868037015833</v>
      </c>
      <c r="K458">
        <f>Table2131[[#This Row],[VALUE_ORIGINAL]]-Table2131[[#This Row],[ESTIMATE_VALUE]]</f>
        <v>0</v>
      </c>
      <c r="L458">
        <v>2.761276649224953E-2</v>
      </c>
      <c r="M458">
        <v>0.34476084091091708</v>
      </c>
      <c r="N458">
        <f>Table2131[[#This Row],[DIFFENCE_ORIGINAL]]^2</f>
        <v>0</v>
      </c>
      <c r="O45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0.31714807441866755</v>
      </c>
      <c r="P458" t="str">
        <f>IF(OR(G458="NA", H458="NA"), "NA", IF(OR(B458="boot", B458="parametric", B458="independent", B458="cart"), Table2131[[#This Row],[conf.high]]-Table2131[[#This Row],[conf.low]], ""))</f>
        <v/>
      </c>
      <c r="Q458" t="str">
        <f>IF(OR(G458="NA", H458="NA"), "NA", IF(OR(B458="boot", B458="parametric", B458="independent", B458="cart"), Table2131[[#This Row],[conf.high.orig]]-Table2131[[#This Row],[conf.low.orig]], ""))</f>
        <v/>
      </c>
      <c r="R458" t="str">
        <f>IF(OR(B458="boot", B458="independent", B458="parametric", B458="cart"), Table2131[[#This Row],[WIDTH_OVERLAP]]/Table2131[[#This Row],[WIDTH_NEW]], "NA")</f>
        <v>NA</v>
      </c>
      <c r="S458" t="str">
        <f>IF(OR(B458="boot", B458="independent", B458="parametric", B458="cart"), Table2131[[#This Row],[WIDTH_OVERLAP]]/Table2131[[#This Row],[WIDTH_ORIG]], "")</f>
        <v/>
      </c>
      <c r="T458" t="str">
        <f>IF(OR(B458="boot", B458="independent", B458="parametric", B458="cart"), (Table2131[[#This Row],[PERS_NEW]]+Table2131[[#This Row],[PERS_ORIG]]) / 2, "")</f>
        <v/>
      </c>
      <c r="U458" t="e">
        <f>0.5*(Table2131[[#This Row],[WIDTH_OVERLAP]]/Table2131[[#This Row],[WIDTH_ORIG]] +Table2131[[#This Row],[WIDTH_OVERLAP]]/Table2131[[#This Row],[WIDTH_NEW]])</f>
        <v>#VALUE!</v>
      </c>
      <c r="V458" t="e">
        <f>0.5*(Table2131[[#This Row],[WIDTH_OVERLAP]]/Table2131[[#This Row],[WIDTH_ORIG]] +Table2131[[#This Row],[WIDTH_OVERLAP]]/Table2131[[#This Row],[WIDTH_NEW]])</f>
        <v>#VALUE!</v>
      </c>
    </row>
    <row r="459" spans="1:22" hidden="1" x14ac:dyDescent="0.2">
      <c r="A459" t="s">
        <v>192</v>
      </c>
      <c r="B459" t="s">
        <v>13</v>
      </c>
      <c r="C459" t="s">
        <v>229</v>
      </c>
      <c r="D459" t="s">
        <v>197</v>
      </c>
      <c r="E459">
        <v>0.49300171462900477</v>
      </c>
      <c r="F459">
        <v>8.1362280522639482E-2</v>
      </c>
      <c r="G459">
        <v>0.33353457510458673</v>
      </c>
      <c r="H459">
        <v>0.65246885415342282</v>
      </c>
      <c r="I459">
        <v>6.0593399233914598</v>
      </c>
      <c r="J459">
        <v>0.49300171462900477</v>
      </c>
      <c r="K459">
        <f>Table2131[[#This Row],[VALUE_ORIGINAL]]-Table2131[[#This Row],[ESTIMATE_VALUE]]</f>
        <v>0</v>
      </c>
      <c r="L459">
        <v>0.33353457510458673</v>
      </c>
      <c r="M459">
        <v>0.65246885415342282</v>
      </c>
      <c r="N459">
        <f>Table2131[[#This Row],[DIFFENCE_ORIGINAL]]^2</f>
        <v>0</v>
      </c>
      <c r="O45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0.31893427904883609</v>
      </c>
      <c r="P459" t="str">
        <f>IF(OR(G459="NA", H459="NA"), "NA", IF(OR(B459="boot", B459="parametric", B459="independent", B459="cart"), Table2131[[#This Row],[conf.high]]-Table2131[[#This Row],[conf.low]], ""))</f>
        <v/>
      </c>
      <c r="Q459" t="str">
        <f>IF(OR(G459="NA", H459="NA"), "NA", IF(OR(B459="boot", B459="parametric", B459="independent", B459="cart"), Table2131[[#This Row],[conf.high.orig]]-Table2131[[#This Row],[conf.low.orig]], ""))</f>
        <v/>
      </c>
      <c r="R459" t="str">
        <f>IF(OR(B459="boot", B459="independent", B459="parametric", B459="cart"), Table2131[[#This Row],[WIDTH_OVERLAP]]/Table2131[[#This Row],[WIDTH_NEW]], "NA")</f>
        <v>NA</v>
      </c>
      <c r="S459" t="str">
        <f>IF(OR(B459="boot", B459="independent", B459="parametric", B459="cart"), Table2131[[#This Row],[WIDTH_OVERLAP]]/Table2131[[#This Row],[WIDTH_ORIG]], "")</f>
        <v/>
      </c>
      <c r="T459" t="str">
        <f>IF(OR(B459="boot", B459="independent", B459="parametric", B459="cart"), (Table2131[[#This Row],[PERS_NEW]]+Table2131[[#This Row],[PERS_ORIG]]) / 2, "")</f>
        <v/>
      </c>
      <c r="U459" t="e">
        <f>0.5*(Table2131[[#This Row],[WIDTH_OVERLAP]]/Table2131[[#This Row],[WIDTH_ORIG]] +Table2131[[#This Row],[WIDTH_OVERLAP]]/Table2131[[#This Row],[WIDTH_NEW]])</f>
        <v>#VALUE!</v>
      </c>
      <c r="V459" t="e">
        <f>0.5*(Table2131[[#This Row],[WIDTH_OVERLAP]]/Table2131[[#This Row],[WIDTH_ORIG]] +Table2131[[#This Row],[WIDTH_OVERLAP]]/Table2131[[#This Row],[WIDTH_NEW]])</f>
        <v>#VALUE!</v>
      </c>
    </row>
    <row r="460" spans="1:22" hidden="1" x14ac:dyDescent="0.2">
      <c r="A460" t="s">
        <v>192</v>
      </c>
      <c r="B460" t="s">
        <v>13</v>
      </c>
      <c r="C460" t="s">
        <v>229</v>
      </c>
      <c r="D460" t="s">
        <v>198</v>
      </c>
      <c r="E460">
        <v>0.62967048026352512</v>
      </c>
      <c r="F460">
        <v>9.4956805252790072E-2</v>
      </c>
      <c r="G460">
        <v>0.44355856188107279</v>
      </c>
      <c r="H460">
        <v>0.81578239864597746</v>
      </c>
      <c r="I460">
        <v>6.6311253689216105</v>
      </c>
      <c r="J460">
        <v>0.62967048026352512</v>
      </c>
      <c r="K460">
        <f>Table2131[[#This Row],[VALUE_ORIGINAL]]-Table2131[[#This Row],[ESTIMATE_VALUE]]</f>
        <v>0</v>
      </c>
      <c r="L460">
        <v>0.44355856188107279</v>
      </c>
      <c r="M460">
        <v>0.81578239864597746</v>
      </c>
      <c r="N460">
        <f>Table2131[[#This Row],[DIFFENCE_ORIGINAL]]^2</f>
        <v>0</v>
      </c>
      <c r="O46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0.37222383676490467</v>
      </c>
      <c r="P460" t="str">
        <f>IF(OR(G460="NA", H460="NA"), "NA", IF(OR(B460="boot", B460="parametric", B460="independent", B460="cart"), Table2131[[#This Row],[conf.high]]-Table2131[[#This Row],[conf.low]], ""))</f>
        <v/>
      </c>
      <c r="Q460" t="str">
        <f>IF(OR(G460="NA", H460="NA"), "NA", IF(OR(B460="boot", B460="parametric", B460="independent", B460="cart"), Table2131[[#This Row],[conf.high.orig]]-Table2131[[#This Row],[conf.low.orig]], ""))</f>
        <v/>
      </c>
      <c r="R460" t="str">
        <f>IF(OR(B460="boot", B460="independent", B460="parametric", B460="cart"), Table2131[[#This Row],[WIDTH_OVERLAP]]/Table2131[[#This Row],[WIDTH_NEW]], "NA")</f>
        <v>NA</v>
      </c>
      <c r="S460" t="str">
        <f>IF(OR(B460="boot", B460="independent", B460="parametric", B460="cart"), Table2131[[#This Row],[WIDTH_OVERLAP]]/Table2131[[#This Row],[WIDTH_ORIG]], "")</f>
        <v/>
      </c>
      <c r="T460" t="str">
        <f>IF(OR(B460="boot", B460="independent", B460="parametric", B460="cart"), (Table2131[[#This Row],[PERS_NEW]]+Table2131[[#This Row],[PERS_ORIG]]) / 2, "")</f>
        <v/>
      </c>
      <c r="U460" t="e">
        <f>0.5*(Table2131[[#This Row],[WIDTH_OVERLAP]]/Table2131[[#This Row],[WIDTH_ORIG]] +Table2131[[#This Row],[WIDTH_OVERLAP]]/Table2131[[#This Row],[WIDTH_NEW]])</f>
        <v>#VALUE!</v>
      </c>
      <c r="V460" t="e">
        <f>0.5*(Table2131[[#This Row],[WIDTH_OVERLAP]]/Table2131[[#This Row],[WIDTH_ORIG]] +Table2131[[#This Row],[WIDTH_OVERLAP]]/Table2131[[#This Row],[WIDTH_NEW]])</f>
        <v>#VALUE!</v>
      </c>
    </row>
    <row r="461" spans="1:22" hidden="1" x14ac:dyDescent="0.2">
      <c r="A461" t="s">
        <v>192</v>
      </c>
      <c r="B461" t="s">
        <v>13</v>
      </c>
      <c r="C461" t="s">
        <v>229</v>
      </c>
      <c r="D461" t="s">
        <v>200</v>
      </c>
      <c r="E461">
        <v>0.61415608553746992</v>
      </c>
      <c r="F461">
        <v>9.198056795885487E-2</v>
      </c>
      <c r="G461">
        <v>0.43387748506057555</v>
      </c>
      <c r="H461">
        <v>0.79443468601436429</v>
      </c>
      <c r="I461">
        <v>6.6770199311249829</v>
      </c>
      <c r="J461">
        <v>0.61415608553746992</v>
      </c>
      <c r="K461">
        <f>Table2131[[#This Row],[VALUE_ORIGINAL]]-Table2131[[#This Row],[ESTIMATE_VALUE]]</f>
        <v>0</v>
      </c>
      <c r="L461">
        <v>0.43387748506057555</v>
      </c>
      <c r="M461">
        <v>0.79443468601436429</v>
      </c>
      <c r="N461">
        <f>Table2131[[#This Row],[DIFFENCE_ORIGINAL]]^2</f>
        <v>0</v>
      </c>
      <c r="O46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0.36055720095378874</v>
      </c>
      <c r="P461" t="str">
        <f>IF(OR(G461="NA", H461="NA"), "NA", IF(OR(B461="boot", B461="parametric", B461="independent", B461="cart"), Table2131[[#This Row],[conf.high]]-Table2131[[#This Row],[conf.low]], ""))</f>
        <v/>
      </c>
      <c r="Q461" t="str">
        <f>IF(OR(G461="NA", H461="NA"), "NA", IF(OR(B461="boot", B461="parametric", B461="independent", B461="cart"), Table2131[[#This Row],[conf.high.orig]]-Table2131[[#This Row],[conf.low.orig]], ""))</f>
        <v/>
      </c>
      <c r="R461" t="str">
        <f>IF(OR(B461="boot", B461="independent", B461="parametric", B461="cart"), Table2131[[#This Row],[WIDTH_OVERLAP]]/Table2131[[#This Row],[WIDTH_NEW]], "NA")</f>
        <v>NA</v>
      </c>
      <c r="S461" t="str">
        <f>IF(OR(B461="boot", B461="independent", B461="parametric", B461="cart"), Table2131[[#This Row],[WIDTH_OVERLAP]]/Table2131[[#This Row],[WIDTH_ORIG]], "")</f>
        <v/>
      </c>
      <c r="T461" t="str">
        <f>IF(OR(B461="boot", B461="independent", B461="parametric", B461="cart"), (Table2131[[#This Row],[PERS_NEW]]+Table2131[[#This Row],[PERS_ORIG]]) / 2, "")</f>
        <v/>
      </c>
      <c r="U461" t="e">
        <f>0.5*(Table2131[[#This Row],[WIDTH_OVERLAP]]/Table2131[[#This Row],[WIDTH_ORIG]] +Table2131[[#This Row],[WIDTH_OVERLAP]]/Table2131[[#This Row],[WIDTH_NEW]])</f>
        <v>#VALUE!</v>
      </c>
      <c r="V461" t="e">
        <f>0.5*(Table2131[[#This Row],[WIDTH_OVERLAP]]/Table2131[[#This Row],[WIDTH_ORIG]] +Table2131[[#This Row],[WIDTH_OVERLAP]]/Table2131[[#This Row],[WIDTH_NEW]])</f>
        <v>#VALUE!</v>
      </c>
    </row>
    <row r="462" spans="1:22" hidden="1" x14ac:dyDescent="0.2">
      <c r="A462" t="s">
        <v>192</v>
      </c>
      <c r="B462" t="s">
        <v>13</v>
      </c>
      <c r="C462" t="s">
        <v>229</v>
      </c>
      <c r="D462" t="s">
        <v>203</v>
      </c>
      <c r="E462">
        <v>0.28679382089966404</v>
      </c>
      <c r="F462">
        <v>6.1798845012781087E-2</v>
      </c>
      <c r="G462">
        <v>0.16567031038844041</v>
      </c>
      <c r="H462">
        <v>0.40791733141088771</v>
      </c>
      <c r="I462">
        <v>4.6407634453419</v>
      </c>
      <c r="J462">
        <v>0.28679382089966404</v>
      </c>
      <c r="K462">
        <f>Table2131[[#This Row],[VALUE_ORIGINAL]]-Table2131[[#This Row],[ESTIMATE_VALUE]]</f>
        <v>0</v>
      </c>
      <c r="L462">
        <v>0.16567031038844041</v>
      </c>
      <c r="M462">
        <v>0.40791733141088771</v>
      </c>
      <c r="N462">
        <f>Table2131[[#This Row],[DIFFENCE_ORIGINAL]]^2</f>
        <v>0</v>
      </c>
      <c r="O46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0.2422470210224473</v>
      </c>
      <c r="P462" t="str">
        <f>IF(OR(G462="NA", H462="NA"), "NA", IF(OR(B462="boot", B462="parametric", B462="independent", B462="cart"), Table2131[[#This Row],[conf.high]]-Table2131[[#This Row],[conf.low]], ""))</f>
        <v/>
      </c>
      <c r="Q462" t="str">
        <f>IF(OR(G462="NA", H462="NA"), "NA", IF(OR(B462="boot", B462="parametric", B462="independent", B462="cart"), Table2131[[#This Row],[conf.high.orig]]-Table2131[[#This Row],[conf.low.orig]], ""))</f>
        <v/>
      </c>
      <c r="R462" t="str">
        <f>IF(OR(B462="boot", B462="independent", B462="parametric", B462="cart"), Table2131[[#This Row],[WIDTH_OVERLAP]]/Table2131[[#This Row],[WIDTH_NEW]], "NA")</f>
        <v>NA</v>
      </c>
      <c r="S462" t="str">
        <f>IF(OR(B462="boot", B462="independent", B462="parametric", B462="cart"), Table2131[[#This Row],[WIDTH_OVERLAP]]/Table2131[[#This Row],[WIDTH_ORIG]], "")</f>
        <v/>
      </c>
      <c r="T462" t="str">
        <f>IF(OR(B462="boot", B462="independent", B462="parametric", B462="cart"), (Table2131[[#This Row],[PERS_NEW]]+Table2131[[#This Row],[PERS_ORIG]]) / 2, "")</f>
        <v/>
      </c>
      <c r="U462" t="e">
        <f>0.5*(Table2131[[#This Row],[WIDTH_OVERLAP]]/Table2131[[#This Row],[WIDTH_ORIG]] +Table2131[[#This Row],[WIDTH_OVERLAP]]/Table2131[[#This Row],[WIDTH_NEW]])</f>
        <v>#VALUE!</v>
      </c>
      <c r="V462" t="e">
        <f>0.5*(Table2131[[#This Row],[WIDTH_OVERLAP]]/Table2131[[#This Row],[WIDTH_ORIG]] +Table2131[[#This Row],[WIDTH_OVERLAP]]/Table2131[[#This Row],[WIDTH_NEW]])</f>
        <v>#VALUE!</v>
      </c>
    </row>
    <row r="463" spans="1:22" hidden="1" x14ac:dyDescent="0.2">
      <c r="A463" t="s">
        <v>192</v>
      </c>
      <c r="B463" t="s">
        <v>13</v>
      </c>
      <c r="C463" t="s">
        <v>229</v>
      </c>
      <c r="D463" t="s">
        <v>204</v>
      </c>
      <c r="E463">
        <v>0.93833938901761638</v>
      </c>
      <c r="F463">
        <v>0.1521205620825456</v>
      </c>
      <c r="G463">
        <v>0.64018856602783769</v>
      </c>
      <c r="H463">
        <v>1.2364902120073951</v>
      </c>
      <c r="I463">
        <v>6.1683928600555831</v>
      </c>
      <c r="J463">
        <v>0.93833938901761638</v>
      </c>
      <c r="K463">
        <f>Table2131[[#This Row],[VALUE_ORIGINAL]]-Table2131[[#This Row],[ESTIMATE_VALUE]]</f>
        <v>0</v>
      </c>
      <c r="L463">
        <v>0.64018856602783769</v>
      </c>
      <c r="M463">
        <v>1.2364902120073951</v>
      </c>
      <c r="N463">
        <f>Table2131[[#This Row],[DIFFENCE_ORIGINAL]]^2</f>
        <v>0</v>
      </c>
      <c r="O46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0.59630164597955737</v>
      </c>
      <c r="P463" t="str">
        <f>IF(OR(G463="NA", H463="NA"), "NA", IF(OR(B463="boot", B463="parametric", B463="independent", B463="cart"), Table2131[[#This Row],[conf.high]]-Table2131[[#This Row],[conf.low]], ""))</f>
        <v/>
      </c>
      <c r="Q463" t="str">
        <f>IF(OR(G463="NA", H463="NA"), "NA", IF(OR(B463="boot", B463="parametric", B463="independent", B463="cart"), Table2131[[#This Row],[conf.high.orig]]-Table2131[[#This Row],[conf.low.orig]], ""))</f>
        <v/>
      </c>
      <c r="R463" t="str">
        <f>IF(OR(B463="boot", B463="independent", B463="parametric", B463="cart"), Table2131[[#This Row],[WIDTH_OVERLAP]]/Table2131[[#This Row],[WIDTH_NEW]], "NA")</f>
        <v>NA</v>
      </c>
      <c r="S463" t="str">
        <f>IF(OR(B463="boot", B463="independent", B463="parametric", B463="cart"), Table2131[[#This Row],[WIDTH_OVERLAP]]/Table2131[[#This Row],[WIDTH_ORIG]], "")</f>
        <v/>
      </c>
      <c r="T463" t="str">
        <f>IF(OR(B463="boot", B463="independent", B463="parametric", B463="cart"), (Table2131[[#This Row],[PERS_NEW]]+Table2131[[#This Row],[PERS_ORIG]]) / 2, "")</f>
        <v/>
      </c>
      <c r="U463" t="e">
        <f>0.5*(Table2131[[#This Row],[WIDTH_OVERLAP]]/Table2131[[#This Row],[WIDTH_ORIG]] +Table2131[[#This Row],[WIDTH_OVERLAP]]/Table2131[[#This Row],[WIDTH_NEW]])</f>
        <v>#VALUE!</v>
      </c>
      <c r="V463" t="e">
        <f>0.5*(Table2131[[#This Row],[WIDTH_OVERLAP]]/Table2131[[#This Row],[WIDTH_ORIG]] +Table2131[[#This Row],[WIDTH_OVERLAP]]/Table2131[[#This Row],[WIDTH_NEW]])</f>
        <v>#VALUE!</v>
      </c>
    </row>
    <row r="464" spans="1:22" hidden="1" x14ac:dyDescent="0.2">
      <c r="A464" t="s">
        <v>192</v>
      </c>
      <c r="B464" t="s">
        <v>13</v>
      </c>
      <c r="C464" t="s">
        <v>229</v>
      </c>
      <c r="D464" t="s">
        <v>205</v>
      </c>
      <c r="E464">
        <v>0.60929656060243609</v>
      </c>
      <c r="F464">
        <v>0.10747449260817218</v>
      </c>
      <c r="G464">
        <v>0.39865042583370236</v>
      </c>
      <c r="H464">
        <v>0.81994269537116982</v>
      </c>
      <c r="I464">
        <v>5.6692201639303779</v>
      </c>
      <c r="J464">
        <v>0.60929656060243609</v>
      </c>
      <c r="K464">
        <f>Table2131[[#This Row],[VALUE_ORIGINAL]]-Table2131[[#This Row],[ESTIMATE_VALUE]]</f>
        <v>0</v>
      </c>
      <c r="L464">
        <v>0.39865042583370236</v>
      </c>
      <c r="M464">
        <v>0.81994269537116982</v>
      </c>
      <c r="N464">
        <f>Table2131[[#This Row],[DIFFENCE_ORIGINAL]]^2</f>
        <v>0</v>
      </c>
      <c r="O46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0.42129226953746746</v>
      </c>
      <c r="P464" t="str">
        <f>IF(OR(G464="NA", H464="NA"), "NA", IF(OR(B464="boot", B464="parametric", B464="independent", B464="cart"), Table2131[[#This Row],[conf.high]]-Table2131[[#This Row],[conf.low]], ""))</f>
        <v/>
      </c>
      <c r="Q464" t="str">
        <f>IF(OR(G464="NA", H464="NA"), "NA", IF(OR(B464="boot", B464="parametric", B464="independent", B464="cart"), Table2131[[#This Row],[conf.high.orig]]-Table2131[[#This Row],[conf.low.orig]], ""))</f>
        <v/>
      </c>
      <c r="R464" t="str">
        <f>IF(OR(B464="boot", B464="independent", B464="parametric", B464="cart"), Table2131[[#This Row],[WIDTH_OVERLAP]]/Table2131[[#This Row],[WIDTH_NEW]], "NA")</f>
        <v>NA</v>
      </c>
      <c r="S464" t="str">
        <f>IF(OR(B464="boot", B464="independent", B464="parametric", B464="cart"), Table2131[[#This Row],[WIDTH_OVERLAP]]/Table2131[[#This Row],[WIDTH_ORIG]], "")</f>
        <v/>
      </c>
      <c r="T464" t="str">
        <f>IF(OR(B464="boot", B464="independent", B464="parametric", B464="cart"), (Table2131[[#This Row],[PERS_NEW]]+Table2131[[#This Row],[PERS_ORIG]]) / 2, "")</f>
        <v/>
      </c>
      <c r="U464" t="e">
        <f>0.5*(Table2131[[#This Row],[WIDTH_OVERLAP]]/Table2131[[#This Row],[WIDTH_ORIG]] +Table2131[[#This Row],[WIDTH_OVERLAP]]/Table2131[[#This Row],[WIDTH_NEW]])</f>
        <v>#VALUE!</v>
      </c>
      <c r="V464" t="e">
        <f>0.5*(Table2131[[#This Row],[WIDTH_OVERLAP]]/Table2131[[#This Row],[WIDTH_ORIG]] +Table2131[[#This Row],[WIDTH_OVERLAP]]/Table2131[[#This Row],[WIDTH_NEW]])</f>
        <v>#VALUE!</v>
      </c>
    </row>
    <row r="465" spans="1:22" hidden="1" x14ac:dyDescent="0.2">
      <c r="A465" t="s">
        <v>192</v>
      </c>
      <c r="B465" t="s">
        <v>13</v>
      </c>
      <c r="C465" t="s">
        <v>229</v>
      </c>
      <c r="D465" t="s">
        <v>206</v>
      </c>
      <c r="E465">
        <v>1.0886970694377851</v>
      </c>
      <c r="F465">
        <v>0.19126227704317589</v>
      </c>
      <c r="G465">
        <v>0.71382989483203851</v>
      </c>
      <c r="H465">
        <v>1.4635642440435317</v>
      </c>
      <c r="I465">
        <v>5.6921682951208448</v>
      </c>
      <c r="J465">
        <v>1.0886970694377851</v>
      </c>
      <c r="K465">
        <f>Table2131[[#This Row],[VALUE_ORIGINAL]]-Table2131[[#This Row],[ESTIMATE_VALUE]]</f>
        <v>0</v>
      </c>
      <c r="L465">
        <v>0.71382989483203851</v>
      </c>
      <c r="M465">
        <v>1.4635642440435317</v>
      </c>
      <c r="N465">
        <f>Table2131[[#This Row],[DIFFENCE_ORIGINAL]]^2</f>
        <v>0</v>
      </c>
      <c r="O46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0.74973434921149318</v>
      </c>
      <c r="P465" t="str">
        <f>IF(OR(G465="NA", H465="NA"), "NA", IF(OR(B465="boot", B465="parametric", B465="independent", B465="cart"), Table2131[[#This Row],[conf.high]]-Table2131[[#This Row],[conf.low]], ""))</f>
        <v/>
      </c>
      <c r="Q465" t="str">
        <f>IF(OR(G465="NA", H465="NA"), "NA", IF(OR(B465="boot", B465="parametric", B465="independent", B465="cart"), Table2131[[#This Row],[conf.high.orig]]-Table2131[[#This Row],[conf.low.orig]], ""))</f>
        <v/>
      </c>
      <c r="R465" t="str">
        <f>IF(OR(B465="boot", B465="independent", B465="parametric", B465="cart"), Table2131[[#This Row],[WIDTH_OVERLAP]]/Table2131[[#This Row],[WIDTH_NEW]], "NA")</f>
        <v>NA</v>
      </c>
      <c r="S465" t="str">
        <f>IF(OR(B465="boot", B465="independent", B465="parametric", B465="cart"), Table2131[[#This Row],[WIDTH_OVERLAP]]/Table2131[[#This Row],[WIDTH_ORIG]], "")</f>
        <v/>
      </c>
      <c r="T465" t="str">
        <f>IF(OR(B465="boot", B465="independent", B465="parametric", B465="cart"), (Table2131[[#This Row],[PERS_NEW]]+Table2131[[#This Row],[PERS_ORIG]]) / 2, "")</f>
        <v/>
      </c>
      <c r="U465" t="e">
        <f>0.5*(Table2131[[#This Row],[WIDTH_OVERLAP]]/Table2131[[#This Row],[WIDTH_ORIG]] +Table2131[[#This Row],[WIDTH_OVERLAP]]/Table2131[[#This Row],[WIDTH_NEW]])</f>
        <v>#VALUE!</v>
      </c>
      <c r="V465" t="e">
        <f>0.5*(Table2131[[#This Row],[WIDTH_OVERLAP]]/Table2131[[#This Row],[WIDTH_ORIG]] +Table2131[[#This Row],[WIDTH_OVERLAP]]/Table2131[[#This Row],[WIDTH_NEW]])</f>
        <v>#VALUE!</v>
      </c>
    </row>
    <row r="466" spans="1:22" hidden="1" x14ac:dyDescent="0.2">
      <c r="A466" t="s">
        <v>192</v>
      </c>
      <c r="B466" t="s">
        <v>13</v>
      </c>
      <c r="C466" t="s">
        <v>229</v>
      </c>
      <c r="D466" t="s">
        <v>207</v>
      </c>
      <c r="E466">
        <v>-0.62421866503422796</v>
      </c>
      <c r="F466">
        <v>0.16230268752282287</v>
      </c>
      <c r="G466">
        <v>-0.94232608717301913</v>
      </c>
      <c r="H466">
        <v>-0.30611124289543679</v>
      </c>
      <c r="I466">
        <v>-3.8460155808969634</v>
      </c>
      <c r="J466">
        <v>-0.62421866503422796</v>
      </c>
      <c r="K466">
        <f>Table2131[[#This Row],[VALUE_ORIGINAL]]-Table2131[[#This Row],[ESTIMATE_VALUE]]</f>
        <v>0</v>
      </c>
      <c r="L466">
        <v>-0.94232608717301913</v>
      </c>
      <c r="M466">
        <v>-0.30611124289543679</v>
      </c>
      <c r="N466">
        <f>Table2131[[#This Row],[DIFFENCE_ORIGINAL]]^2</f>
        <v>0</v>
      </c>
      <c r="O46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0.63621484427758235</v>
      </c>
      <c r="P466" t="str">
        <f>IF(OR(G466="NA", H466="NA"), "NA", IF(OR(B466="boot", B466="parametric", B466="independent", B466="cart"), Table2131[[#This Row],[conf.high]]-Table2131[[#This Row],[conf.low]], ""))</f>
        <v/>
      </c>
      <c r="Q466" t="str">
        <f>IF(OR(G466="NA", H466="NA"), "NA", IF(OR(B466="boot", B466="parametric", B466="independent", B466="cart"), Table2131[[#This Row],[conf.high.orig]]-Table2131[[#This Row],[conf.low.orig]], ""))</f>
        <v/>
      </c>
      <c r="R466" t="str">
        <f>IF(OR(B466="boot", B466="independent", B466="parametric", B466="cart"), Table2131[[#This Row],[WIDTH_OVERLAP]]/Table2131[[#This Row],[WIDTH_NEW]], "NA")</f>
        <v>NA</v>
      </c>
      <c r="S466" t="str">
        <f>IF(OR(B466="boot", B466="independent", B466="parametric", B466="cart"), Table2131[[#This Row],[WIDTH_OVERLAP]]/Table2131[[#This Row],[WIDTH_ORIG]], "")</f>
        <v/>
      </c>
      <c r="T466" t="str">
        <f>IF(OR(B466="boot", B466="independent", B466="parametric", B466="cart"), (Table2131[[#This Row],[PERS_NEW]]+Table2131[[#This Row],[PERS_ORIG]]) / 2, "")</f>
        <v/>
      </c>
      <c r="U466" t="e">
        <f>0.5*(Table2131[[#This Row],[WIDTH_OVERLAP]]/Table2131[[#This Row],[WIDTH_ORIG]] +Table2131[[#This Row],[WIDTH_OVERLAP]]/Table2131[[#This Row],[WIDTH_NEW]])</f>
        <v>#VALUE!</v>
      </c>
      <c r="V466" t="e">
        <f>0.5*(Table2131[[#This Row],[WIDTH_OVERLAP]]/Table2131[[#This Row],[WIDTH_ORIG]] +Table2131[[#This Row],[WIDTH_OVERLAP]]/Table2131[[#This Row],[WIDTH_NEW]])</f>
        <v>#VALUE!</v>
      </c>
    </row>
    <row r="467" spans="1:22" hidden="1" x14ac:dyDescent="0.2">
      <c r="A467" t="s">
        <v>192</v>
      </c>
      <c r="B467" t="s">
        <v>13</v>
      </c>
      <c r="C467" t="s">
        <v>229</v>
      </c>
      <c r="D467" t="s">
        <v>208</v>
      </c>
      <c r="E467">
        <v>-0.72723229200793349</v>
      </c>
      <c r="F467">
        <v>0.14832507653508073</v>
      </c>
      <c r="G467">
        <v>-1.0179441000208387</v>
      </c>
      <c r="H467">
        <v>-0.43652048399502824</v>
      </c>
      <c r="I467">
        <v>-4.9029625266091399</v>
      </c>
      <c r="J467">
        <v>-0.72723229200793349</v>
      </c>
      <c r="K467">
        <f>Table2131[[#This Row],[VALUE_ORIGINAL]]-Table2131[[#This Row],[ESTIMATE_VALUE]]</f>
        <v>0</v>
      </c>
      <c r="L467">
        <v>-1.0179441000208387</v>
      </c>
      <c r="M467">
        <v>-0.43652048399502824</v>
      </c>
      <c r="N467">
        <f>Table2131[[#This Row],[DIFFENCE_ORIGINAL]]^2</f>
        <v>0</v>
      </c>
      <c r="O46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0.58142361602581039</v>
      </c>
      <c r="P467" t="str">
        <f>IF(OR(G467="NA", H467="NA"), "NA", IF(OR(B467="boot", B467="parametric", B467="independent", B467="cart"), Table2131[[#This Row],[conf.high]]-Table2131[[#This Row],[conf.low]], ""))</f>
        <v/>
      </c>
      <c r="Q467" t="str">
        <f>IF(OR(G467="NA", H467="NA"), "NA", IF(OR(B467="boot", B467="parametric", B467="independent", B467="cart"), Table2131[[#This Row],[conf.high.orig]]-Table2131[[#This Row],[conf.low.orig]], ""))</f>
        <v/>
      </c>
      <c r="R467" t="str">
        <f>IF(OR(B467="boot", B467="independent", B467="parametric", B467="cart"), Table2131[[#This Row],[WIDTH_OVERLAP]]/Table2131[[#This Row],[WIDTH_NEW]], "NA")</f>
        <v>NA</v>
      </c>
      <c r="S467" t="str">
        <f>IF(OR(B467="boot", B467="independent", B467="parametric", B467="cart"), Table2131[[#This Row],[WIDTH_OVERLAP]]/Table2131[[#This Row],[WIDTH_ORIG]], "")</f>
        <v/>
      </c>
      <c r="T467" t="str">
        <f>IF(OR(B467="boot", B467="independent", B467="parametric", B467="cart"), (Table2131[[#This Row],[PERS_NEW]]+Table2131[[#This Row],[PERS_ORIG]]) / 2, "")</f>
        <v/>
      </c>
      <c r="U467" t="e">
        <f>0.5*(Table2131[[#This Row],[WIDTH_OVERLAP]]/Table2131[[#This Row],[WIDTH_ORIG]] +Table2131[[#This Row],[WIDTH_OVERLAP]]/Table2131[[#This Row],[WIDTH_NEW]])</f>
        <v>#VALUE!</v>
      </c>
      <c r="V467" t="e">
        <f>0.5*(Table2131[[#This Row],[WIDTH_OVERLAP]]/Table2131[[#This Row],[WIDTH_ORIG]] +Table2131[[#This Row],[WIDTH_OVERLAP]]/Table2131[[#This Row],[WIDTH_NEW]])</f>
        <v>#VALUE!</v>
      </c>
    </row>
    <row r="468" spans="1:22" hidden="1" x14ac:dyDescent="0.2">
      <c r="A468" t="s">
        <v>192</v>
      </c>
      <c r="B468" t="s">
        <v>13</v>
      </c>
      <c r="C468" t="s">
        <v>229</v>
      </c>
      <c r="D468" t="s">
        <v>209</v>
      </c>
      <c r="E468">
        <v>1.2430248254460445</v>
      </c>
      <c r="F468">
        <v>0.11691580540883925</v>
      </c>
      <c r="G468">
        <v>1.0138740576212264</v>
      </c>
      <c r="H468">
        <v>1.4721755932708627</v>
      </c>
      <c r="I468">
        <v>10.631794573020727</v>
      </c>
      <c r="J468">
        <v>1.2430248254460445</v>
      </c>
      <c r="K468">
        <f>Table2131[[#This Row],[VALUE_ORIGINAL]]-Table2131[[#This Row],[ESTIMATE_VALUE]]</f>
        <v>0</v>
      </c>
      <c r="L468">
        <v>1.0138740576212264</v>
      </c>
      <c r="M468">
        <v>1.4721755932708627</v>
      </c>
      <c r="N468">
        <f>Table2131[[#This Row],[DIFFENCE_ORIGINAL]]^2</f>
        <v>0</v>
      </c>
      <c r="O46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0.45830153564963627</v>
      </c>
      <c r="P468" t="str">
        <f>IF(OR(G468="NA", H468="NA"), "NA", IF(OR(B468="boot", B468="parametric", B468="independent", B468="cart"), Table2131[[#This Row],[conf.high]]-Table2131[[#This Row],[conf.low]], ""))</f>
        <v/>
      </c>
      <c r="Q468" t="str">
        <f>IF(OR(G468="NA", H468="NA"), "NA", IF(OR(B468="boot", B468="parametric", B468="independent", B468="cart"), Table2131[[#This Row],[conf.high.orig]]-Table2131[[#This Row],[conf.low.orig]], ""))</f>
        <v/>
      </c>
      <c r="R468" t="str">
        <f>IF(OR(B468="boot", B468="independent", B468="parametric", B468="cart"), Table2131[[#This Row],[WIDTH_OVERLAP]]/Table2131[[#This Row],[WIDTH_NEW]], "NA")</f>
        <v>NA</v>
      </c>
      <c r="S468" t="str">
        <f>IF(OR(B468="boot", B468="independent", B468="parametric", B468="cart"), Table2131[[#This Row],[WIDTH_OVERLAP]]/Table2131[[#This Row],[WIDTH_ORIG]], "")</f>
        <v/>
      </c>
      <c r="T468" t="str">
        <f>IF(OR(B468="boot", B468="independent", B468="parametric", B468="cart"), (Table2131[[#This Row],[PERS_NEW]]+Table2131[[#This Row],[PERS_ORIG]]) / 2, "")</f>
        <v/>
      </c>
      <c r="U468" t="e">
        <f>0.5*(Table2131[[#This Row],[WIDTH_OVERLAP]]/Table2131[[#This Row],[WIDTH_ORIG]] +Table2131[[#This Row],[WIDTH_OVERLAP]]/Table2131[[#This Row],[WIDTH_NEW]])</f>
        <v>#VALUE!</v>
      </c>
      <c r="V468" t="e">
        <f>0.5*(Table2131[[#This Row],[WIDTH_OVERLAP]]/Table2131[[#This Row],[WIDTH_ORIG]] +Table2131[[#This Row],[WIDTH_OVERLAP]]/Table2131[[#This Row],[WIDTH_NEW]])</f>
        <v>#VALUE!</v>
      </c>
    </row>
    <row r="469" spans="1:22" hidden="1" x14ac:dyDescent="0.2">
      <c r="A469" t="s">
        <v>192</v>
      </c>
      <c r="B469" t="s">
        <v>13</v>
      </c>
      <c r="C469" t="s">
        <v>229</v>
      </c>
      <c r="D469" t="s">
        <v>210</v>
      </c>
      <c r="E469">
        <v>1.6733121077986997</v>
      </c>
      <c r="F469">
        <v>0.15433623836494728</v>
      </c>
      <c r="G469">
        <v>1.370818639094014</v>
      </c>
      <c r="H469">
        <v>1.9758055765033853</v>
      </c>
      <c r="I469">
        <v>10.841991003058819</v>
      </c>
      <c r="J469">
        <v>1.6733121077986997</v>
      </c>
      <c r="K469">
        <f>Table2131[[#This Row],[VALUE_ORIGINAL]]-Table2131[[#This Row],[ESTIMATE_VALUE]]</f>
        <v>0</v>
      </c>
      <c r="L469">
        <v>1.370818639094014</v>
      </c>
      <c r="M469">
        <v>1.9758055765033853</v>
      </c>
      <c r="N469">
        <f>Table2131[[#This Row],[DIFFENCE_ORIGINAL]]^2</f>
        <v>0</v>
      </c>
      <c r="O46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0.60498693740937126</v>
      </c>
      <c r="P469" t="str">
        <f>IF(OR(G469="NA", H469="NA"), "NA", IF(OR(B469="boot", B469="parametric", B469="independent", B469="cart"), Table2131[[#This Row],[conf.high]]-Table2131[[#This Row],[conf.low]], ""))</f>
        <v/>
      </c>
      <c r="Q469" t="str">
        <f>IF(OR(G469="NA", H469="NA"), "NA", IF(OR(B469="boot", B469="parametric", B469="independent", B469="cart"), Table2131[[#This Row],[conf.high.orig]]-Table2131[[#This Row],[conf.low.orig]], ""))</f>
        <v/>
      </c>
      <c r="R469" t="str">
        <f>IF(OR(B469="boot", B469="independent", B469="parametric", B469="cart"), Table2131[[#This Row],[WIDTH_OVERLAP]]/Table2131[[#This Row],[WIDTH_NEW]], "NA")</f>
        <v>NA</v>
      </c>
      <c r="S469" t="str">
        <f>IF(OR(B469="boot", B469="independent", B469="parametric", B469="cart"), Table2131[[#This Row],[WIDTH_OVERLAP]]/Table2131[[#This Row],[WIDTH_ORIG]], "")</f>
        <v/>
      </c>
      <c r="T469" t="str">
        <f>IF(OR(B469="boot", B469="independent", B469="parametric", B469="cart"), (Table2131[[#This Row],[PERS_NEW]]+Table2131[[#This Row],[PERS_ORIG]]) / 2, "")</f>
        <v/>
      </c>
      <c r="U469" t="e">
        <f>0.5*(Table2131[[#This Row],[WIDTH_OVERLAP]]/Table2131[[#This Row],[WIDTH_ORIG]] +Table2131[[#This Row],[WIDTH_OVERLAP]]/Table2131[[#This Row],[WIDTH_NEW]])</f>
        <v>#VALUE!</v>
      </c>
      <c r="V469" t="e">
        <f>0.5*(Table2131[[#This Row],[WIDTH_OVERLAP]]/Table2131[[#This Row],[WIDTH_ORIG]] +Table2131[[#This Row],[WIDTH_OVERLAP]]/Table2131[[#This Row],[WIDTH_NEW]])</f>
        <v>#VALUE!</v>
      </c>
    </row>
    <row r="470" spans="1:22" hidden="1" x14ac:dyDescent="0.2">
      <c r="A470" t="s">
        <v>192</v>
      </c>
      <c r="B470" t="s">
        <v>13</v>
      </c>
      <c r="C470" t="s">
        <v>229</v>
      </c>
      <c r="D470" t="s">
        <v>211</v>
      </c>
      <c r="E470">
        <v>2.5314973886483343</v>
      </c>
      <c r="F470">
        <v>0.26328927689745091</v>
      </c>
      <c r="G470">
        <v>2.0154598884137371</v>
      </c>
      <c r="H470">
        <v>3.0475348888829314</v>
      </c>
      <c r="I470">
        <v>9.6148898218681822</v>
      </c>
      <c r="J470">
        <v>2.5314973886483343</v>
      </c>
      <c r="K470">
        <f>Table2131[[#This Row],[VALUE_ORIGINAL]]-Table2131[[#This Row],[ESTIMATE_VALUE]]</f>
        <v>0</v>
      </c>
      <c r="L470">
        <v>2.0154598884137371</v>
      </c>
      <c r="M470">
        <v>3.0475348888829314</v>
      </c>
      <c r="N470">
        <f>Table2131[[#This Row],[DIFFENCE_ORIGINAL]]^2</f>
        <v>0</v>
      </c>
      <c r="O47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1.0320750004691943</v>
      </c>
      <c r="P470" t="str">
        <f>IF(OR(G470="NA", H470="NA"), "NA", IF(OR(B470="boot", B470="parametric", B470="independent", B470="cart"), Table2131[[#This Row],[conf.high]]-Table2131[[#This Row],[conf.low]], ""))</f>
        <v/>
      </c>
      <c r="Q470" t="str">
        <f>IF(OR(G470="NA", H470="NA"), "NA", IF(OR(B470="boot", B470="parametric", B470="independent", B470="cart"), Table2131[[#This Row],[conf.high.orig]]-Table2131[[#This Row],[conf.low.orig]], ""))</f>
        <v/>
      </c>
      <c r="R470" t="str">
        <f>IF(OR(B470="boot", B470="independent", B470="parametric", B470="cart"), Table2131[[#This Row],[WIDTH_OVERLAP]]/Table2131[[#This Row],[WIDTH_NEW]], "NA")</f>
        <v>NA</v>
      </c>
      <c r="S470" t="str">
        <f>IF(OR(B470="boot", B470="independent", B470="parametric", B470="cart"), Table2131[[#This Row],[WIDTH_OVERLAP]]/Table2131[[#This Row],[WIDTH_ORIG]], "")</f>
        <v/>
      </c>
      <c r="T470" t="str">
        <f>IF(OR(B470="boot", B470="independent", B470="parametric", B470="cart"), (Table2131[[#This Row],[PERS_NEW]]+Table2131[[#This Row],[PERS_ORIG]]) / 2, "")</f>
        <v/>
      </c>
      <c r="U470" t="e">
        <f>0.5*(Table2131[[#This Row],[WIDTH_OVERLAP]]/Table2131[[#This Row],[WIDTH_ORIG]] +Table2131[[#This Row],[WIDTH_OVERLAP]]/Table2131[[#This Row],[WIDTH_NEW]])</f>
        <v>#VALUE!</v>
      </c>
      <c r="V470" t="e">
        <f>0.5*(Table2131[[#This Row],[WIDTH_OVERLAP]]/Table2131[[#This Row],[WIDTH_ORIG]] +Table2131[[#This Row],[WIDTH_OVERLAP]]/Table2131[[#This Row],[WIDTH_NEW]])</f>
        <v>#VALUE!</v>
      </c>
    </row>
    <row r="471" spans="1:22" hidden="1" x14ac:dyDescent="0.2">
      <c r="A471" t="s">
        <v>192</v>
      </c>
      <c r="B471" t="s">
        <v>13</v>
      </c>
      <c r="C471" t="s">
        <v>229</v>
      </c>
      <c r="D471" t="s">
        <v>212</v>
      </c>
      <c r="E471">
        <v>2.4547514023718633</v>
      </c>
      <c r="F471">
        <v>0.2215794375138922</v>
      </c>
      <c r="G471">
        <v>2.0204636851299913</v>
      </c>
      <c r="H471">
        <v>2.8890391196137353</v>
      </c>
      <c r="I471">
        <v>11.078426003396455</v>
      </c>
      <c r="J471">
        <v>2.4547514023718633</v>
      </c>
      <c r="K471">
        <f>Table2131[[#This Row],[VALUE_ORIGINAL]]-Table2131[[#This Row],[ESTIMATE_VALUE]]</f>
        <v>0</v>
      </c>
      <c r="L471">
        <v>2.0204636851299913</v>
      </c>
      <c r="M471">
        <v>2.8890391196137353</v>
      </c>
      <c r="N471">
        <f>Table2131[[#This Row],[DIFFENCE_ORIGINAL]]^2</f>
        <v>0</v>
      </c>
      <c r="O47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0.86857543448374397</v>
      </c>
      <c r="P471" t="str">
        <f>IF(OR(G471="NA", H471="NA"), "NA", IF(OR(B471="boot", B471="parametric", B471="independent", B471="cart"), Table2131[[#This Row],[conf.high]]-Table2131[[#This Row],[conf.low]], ""))</f>
        <v/>
      </c>
      <c r="Q471" t="str">
        <f>IF(OR(G471="NA", H471="NA"), "NA", IF(OR(B471="boot", B471="parametric", B471="independent", B471="cart"), Table2131[[#This Row],[conf.high.orig]]-Table2131[[#This Row],[conf.low.orig]], ""))</f>
        <v/>
      </c>
      <c r="R471" t="str">
        <f>IF(OR(B471="boot", B471="independent", B471="parametric", B471="cart"), Table2131[[#This Row],[WIDTH_OVERLAP]]/Table2131[[#This Row],[WIDTH_NEW]], "NA")</f>
        <v>NA</v>
      </c>
      <c r="S471" t="str">
        <f>IF(OR(B471="boot", B471="independent", B471="parametric", B471="cart"), Table2131[[#This Row],[WIDTH_OVERLAP]]/Table2131[[#This Row],[WIDTH_ORIG]], "")</f>
        <v/>
      </c>
      <c r="T471" t="str">
        <f>IF(OR(B471="boot", B471="independent", B471="parametric", B471="cart"), (Table2131[[#This Row],[PERS_NEW]]+Table2131[[#This Row],[PERS_ORIG]]) / 2, "")</f>
        <v/>
      </c>
      <c r="U471" t="e">
        <f>0.5*(Table2131[[#This Row],[WIDTH_OVERLAP]]/Table2131[[#This Row],[WIDTH_ORIG]] +Table2131[[#This Row],[WIDTH_OVERLAP]]/Table2131[[#This Row],[WIDTH_NEW]])</f>
        <v>#VALUE!</v>
      </c>
      <c r="V471" t="e">
        <f>0.5*(Table2131[[#This Row],[WIDTH_OVERLAP]]/Table2131[[#This Row],[WIDTH_ORIG]] +Table2131[[#This Row],[WIDTH_OVERLAP]]/Table2131[[#This Row],[WIDTH_NEW]])</f>
        <v>#VALUE!</v>
      </c>
    </row>
    <row r="472" spans="1:22" hidden="1" x14ac:dyDescent="0.2">
      <c r="A472" t="s">
        <v>192</v>
      </c>
      <c r="B472" t="s">
        <v>13</v>
      </c>
      <c r="C472" t="s">
        <v>229</v>
      </c>
      <c r="D472" t="s">
        <v>213</v>
      </c>
      <c r="E472">
        <v>2.2103927780125763</v>
      </c>
      <c r="F472">
        <v>0.15968654426720832</v>
      </c>
      <c r="G472">
        <v>1.8974129024331869</v>
      </c>
      <c r="H472">
        <v>2.5233726535919656</v>
      </c>
      <c r="I472">
        <v>13.842072844371026</v>
      </c>
      <c r="J472">
        <v>2.2103927780125763</v>
      </c>
      <c r="K472">
        <f>Table2131[[#This Row],[VALUE_ORIGINAL]]-Table2131[[#This Row],[ESTIMATE_VALUE]]</f>
        <v>0</v>
      </c>
      <c r="L472">
        <v>1.8974129024331869</v>
      </c>
      <c r="M472">
        <v>2.5233726535919656</v>
      </c>
      <c r="N472">
        <f>Table2131[[#This Row],[DIFFENCE_ORIGINAL]]^2</f>
        <v>0</v>
      </c>
      <c r="O47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0.62595975115877867</v>
      </c>
      <c r="P472" t="str">
        <f>IF(OR(G472="NA", H472="NA"), "NA", IF(OR(B472="boot", B472="parametric", B472="independent", B472="cart"), Table2131[[#This Row],[conf.high]]-Table2131[[#This Row],[conf.low]], ""))</f>
        <v/>
      </c>
      <c r="Q472" t="str">
        <f>IF(OR(G472="NA", H472="NA"), "NA", IF(OR(B472="boot", B472="parametric", B472="independent", B472="cart"), Table2131[[#This Row],[conf.high.orig]]-Table2131[[#This Row],[conf.low.orig]], ""))</f>
        <v/>
      </c>
      <c r="R472" t="str">
        <f>IF(OR(B472="boot", B472="independent", B472="parametric", B472="cart"), Table2131[[#This Row],[WIDTH_OVERLAP]]/Table2131[[#This Row],[WIDTH_NEW]], "NA")</f>
        <v>NA</v>
      </c>
      <c r="S472" t="str">
        <f>IF(OR(B472="boot", B472="independent", B472="parametric", B472="cart"), Table2131[[#This Row],[WIDTH_OVERLAP]]/Table2131[[#This Row],[WIDTH_ORIG]], "")</f>
        <v/>
      </c>
      <c r="T472" t="str">
        <f>IF(OR(B472="boot", B472="independent", B472="parametric", B472="cart"), (Table2131[[#This Row],[PERS_NEW]]+Table2131[[#This Row],[PERS_ORIG]]) / 2, "")</f>
        <v/>
      </c>
      <c r="U472" t="e">
        <f>0.5*(Table2131[[#This Row],[WIDTH_OVERLAP]]/Table2131[[#This Row],[WIDTH_ORIG]] +Table2131[[#This Row],[WIDTH_OVERLAP]]/Table2131[[#This Row],[WIDTH_NEW]])</f>
        <v>#VALUE!</v>
      </c>
      <c r="V472" t="e">
        <f>0.5*(Table2131[[#This Row],[WIDTH_OVERLAP]]/Table2131[[#This Row],[WIDTH_ORIG]] +Table2131[[#This Row],[WIDTH_OVERLAP]]/Table2131[[#This Row],[WIDTH_NEW]])</f>
        <v>#VALUE!</v>
      </c>
    </row>
    <row r="473" spans="1:22" hidden="1" x14ac:dyDescent="0.2">
      <c r="A473" t="s">
        <v>192</v>
      </c>
      <c r="B473" t="s">
        <v>13</v>
      </c>
      <c r="C473" t="s">
        <v>229</v>
      </c>
      <c r="D473" t="s">
        <v>214</v>
      </c>
      <c r="E473">
        <v>1.6381993326590256</v>
      </c>
      <c r="F473">
        <v>0.17735803893105215</v>
      </c>
      <c r="G473">
        <v>1.2905839639855108</v>
      </c>
      <c r="H473">
        <v>1.9858147013325405</v>
      </c>
      <c r="I473">
        <v>9.2366793325667906</v>
      </c>
      <c r="J473">
        <v>1.6381993326590256</v>
      </c>
      <c r="K473">
        <f>Table2131[[#This Row],[VALUE_ORIGINAL]]-Table2131[[#This Row],[ESTIMATE_VALUE]]</f>
        <v>0</v>
      </c>
      <c r="L473">
        <v>1.2905839639855108</v>
      </c>
      <c r="M473">
        <v>1.9858147013325405</v>
      </c>
      <c r="N473">
        <f>Table2131[[#This Row],[DIFFENCE_ORIGINAL]]^2</f>
        <v>0</v>
      </c>
      <c r="O47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0.69523073734702967</v>
      </c>
      <c r="P473" t="str">
        <f>IF(OR(G473="NA", H473="NA"), "NA", IF(OR(B473="boot", B473="parametric", B473="independent", B473="cart"), Table2131[[#This Row],[conf.high]]-Table2131[[#This Row],[conf.low]], ""))</f>
        <v/>
      </c>
      <c r="Q473" t="str">
        <f>IF(OR(G473="NA", H473="NA"), "NA", IF(OR(B473="boot", B473="parametric", B473="independent", B473="cart"), Table2131[[#This Row],[conf.high.orig]]-Table2131[[#This Row],[conf.low.orig]], ""))</f>
        <v/>
      </c>
      <c r="R473" t="str">
        <f>IF(OR(B473="boot", B473="independent", B473="parametric", B473="cart"), Table2131[[#This Row],[WIDTH_OVERLAP]]/Table2131[[#This Row],[WIDTH_NEW]], "NA")</f>
        <v>NA</v>
      </c>
      <c r="S473" t="str">
        <f>IF(OR(B473="boot", B473="independent", B473="parametric", B473="cart"), Table2131[[#This Row],[WIDTH_OVERLAP]]/Table2131[[#This Row],[WIDTH_ORIG]], "")</f>
        <v/>
      </c>
      <c r="T473" t="str">
        <f>IF(OR(B473="boot", B473="independent", B473="parametric", B473="cart"), (Table2131[[#This Row],[PERS_NEW]]+Table2131[[#This Row],[PERS_ORIG]]) / 2, "")</f>
        <v/>
      </c>
      <c r="U473" t="e">
        <f>0.5*(Table2131[[#This Row],[WIDTH_OVERLAP]]/Table2131[[#This Row],[WIDTH_ORIG]] +Table2131[[#This Row],[WIDTH_OVERLAP]]/Table2131[[#This Row],[WIDTH_NEW]])</f>
        <v>#VALUE!</v>
      </c>
      <c r="V473" t="e">
        <f>0.5*(Table2131[[#This Row],[WIDTH_OVERLAP]]/Table2131[[#This Row],[WIDTH_ORIG]] +Table2131[[#This Row],[WIDTH_OVERLAP]]/Table2131[[#This Row],[WIDTH_NEW]])</f>
        <v>#VALUE!</v>
      </c>
    </row>
    <row r="474" spans="1:22" hidden="1" x14ac:dyDescent="0.2">
      <c r="A474" t="s">
        <v>192</v>
      </c>
      <c r="B474" t="s">
        <v>13</v>
      </c>
      <c r="C474" t="s">
        <v>229</v>
      </c>
      <c r="D474" t="s">
        <v>215</v>
      </c>
      <c r="E474">
        <v>1.8620498846317752</v>
      </c>
      <c r="F474">
        <v>0.15560678940295836</v>
      </c>
      <c r="G474">
        <v>1.5570661816520679</v>
      </c>
      <c r="H474">
        <v>2.1670335876114826</v>
      </c>
      <c r="I474">
        <v>11.966379434831873</v>
      </c>
      <c r="J474">
        <v>1.8620498846317752</v>
      </c>
      <c r="K474">
        <f>Table2131[[#This Row],[VALUE_ORIGINAL]]-Table2131[[#This Row],[ESTIMATE_VALUE]]</f>
        <v>0</v>
      </c>
      <c r="L474">
        <v>1.5570661816520679</v>
      </c>
      <c r="M474">
        <v>2.1670335876114826</v>
      </c>
      <c r="N474">
        <f>Table2131[[#This Row],[DIFFENCE_ORIGINAL]]^2</f>
        <v>0</v>
      </c>
      <c r="O47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0.60996740595941468</v>
      </c>
      <c r="P474" t="str">
        <f>IF(OR(G474="NA", H474="NA"), "NA", IF(OR(B474="boot", B474="parametric", B474="independent", B474="cart"), Table2131[[#This Row],[conf.high]]-Table2131[[#This Row],[conf.low]], ""))</f>
        <v/>
      </c>
      <c r="Q474" t="str">
        <f>IF(OR(G474="NA", H474="NA"), "NA", IF(OR(B474="boot", B474="parametric", B474="independent", B474="cart"), Table2131[[#This Row],[conf.high.orig]]-Table2131[[#This Row],[conf.low.orig]], ""))</f>
        <v/>
      </c>
      <c r="R474" t="str">
        <f>IF(OR(B474="boot", B474="independent", B474="parametric", B474="cart"), Table2131[[#This Row],[WIDTH_OVERLAP]]/Table2131[[#This Row],[WIDTH_NEW]], "NA")</f>
        <v>NA</v>
      </c>
      <c r="S474" t="str">
        <f>IF(OR(B474="boot", B474="independent", B474="parametric", B474="cart"), Table2131[[#This Row],[WIDTH_OVERLAP]]/Table2131[[#This Row],[WIDTH_ORIG]], "")</f>
        <v/>
      </c>
      <c r="T474" t="str">
        <f>IF(OR(B474="boot", B474="independent", B474="parametric", B474="cart"), (Table2131[[#This Row],[PERS_NEW]]+Table2131[[#This Row],[PERS_ORIG]]) / 2, "")</f>
        <v/>
      </c>
      <c r="U474" t="e">
        <f>0.5*(Table2131[[#This Row],[WIDTH_OVERLAP]]/Table2131[[#This Row],[WIDTH_ORIG]] +Table2131[[#This Row],[WIDTH_OVERLAP]]/Table2131[[#This Row],[WIDTH_NEW]])</f>
        <v>#VALUE!</v>
      </c>
      <c r="V474" t="e">
        <f>0.5*(Table2131[[#This Row],[WIDTH_OVERLAP]]/Table2131[[#This Row],[WIDTH_ORIG]] +Table2131[[#This Row],[WIDTH_OVERLAP]]/Table2131[[#This Row],[WIDTH_NEW]])</f>
        <v>#VALUE!</v>
      </c>
    </row>
    <row r="475" spans="1:22" hidden="1" x14ac:dyDescent="0.2">
      <c r="A475" t="s">
        <v>192</v>
      </c>
      <c r="B475" t="s">
        <v>13</v>
      </c>
      <c r="C475" t="s">
        <v>229</v>
      </c>
      <c r="D475" t="s">
        <v>216</v>
      </c>
      <c r="E475">
        <v>0.10937811873992748</v>
      </c>
      <c r="F475">
        <v>4.6454770224493069E-2</v>
      </c>
      <c r="G475">
        <v>1.8328442189837396E-2</v>
      </c>
      <c r="H475">
        <v>0.20042779529001756</v>
      </c>
      <c r="I475">
        <v>2.3545077978290885</v>
      </c>
      <c r="J475">
        <v>0.10937811873992748</v>
      </c>
      <c r="K475">
        <f>Table2131[[#This Row],[VALUE_ORIGINAL]]-Table2131[[#This Row],[ESTIMATE_VALUE]]</f>
        <v>0</v>
      </c>
      <c r="L475">
        <v>1.8328442189837396E-2</v>
      </c>
      <c r="M475">
        <v>0.20042779529001756</v>
      </c>
      <c r="N475">
        <f>Table2131[[#This Row],[DIFFENCE_ORIGINAL]]^2</f>
        <v>0</v>
      </c>
      <c r="O47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0.18209935310018016</v>
      </c>
      <c r="P475" t="str">
        <f>IF(OR(G475="NA", H475="NA"), "NA", IF(OR(B475="boot", B475="parametric", B475="independent", B475="cart"), Table2131[[#This Row],[conf.high]]-Table2131[[#This Row],[conf.low]], ""))</f>
        <v/>
      </c>
      <c r="Q475" t="str">
        <f>IF(OR(G475="NA", H475="NA"), "NA", IF(OR(B475="boot", B475="parametric", B475="independent", B475="cart"), Table2131[[#This Row],[conf.high.orig]]-Table2131[[#This Row],[conf.low.orig]], ""))</f>
        <v/>
      </c>
      <c r="R475" t="str">
        <f>IF(OR(B475="boot", B475="independent", B475="parametric", B475="cart"), Table2131[[#This Row],[WIDTH_OVERLAP]]/Table2131[[#This Row],[WIDTH_NEW]], "NA")</f>
        <v>NA</v>
      </c>
      <c r="S475" t="str">
        <f>IF(OR(B475="boot", B475="independent", B475="parametric", B475="cart"), Table2131[[#This Row],[WIDTH_OVERLAP]]/Table2131[[#This Row],[WIDTH_ORIG]], "")</f>
        <v/>
      </c>
      <c r="T475" t="str">
        <f>IF(OR(B475="boot", B475="independent", B475="parametric", B475="cart"), (Table2131[[#This Row],[PERS_NEW]]+Table2131[[#This Row],[PERS_ORIG]]) / 2, "")</f>
        <v/>
      </c>
      <c r="U475" t="e">
        <f>0.5*(Table2131[[#This Row],[WIDTH_OVERLAP]]/Table2131[[#This Row],[WIDTH_ORIG]] +Table2131[[#This Row],[WIDTH_OVERLAP]]/Table2131[[#This Row],[WIDTH_NEW]])</f>
        <v>#VALUE!</v>
      </c>
      <c r="V475" t="e">
        <f>0.5*(Table2131[[#This Row],[WIDTH_OVERLAP]]/Table2131[[#This Row],[WIDTH_ORIG]] +Table2131[[#This Row],[WIDTH_OVERLAP]]/Table2131[[#This Row],[WIDTH_NEW]])</f>
        <v>#VALUE!</v>
      </c>
    </row>
    <row r="476" spans="1:22" hidden="1" x14ac:dyDescent="0.2">
      <c r="A476" t="s">
        <v>192</v>
      </c>
      <c r="B476" t="s">
        <v>13</v>
      </c>
      <c r="C476" t="s">
        <v>229</v>
      </c>
      <c r="D476" t="s">
        <v>218</v>
      </c>
      <c r="E476">
        <v>0.11214115463338366</v>
      </c>
      <c r="F476">
        <v>5.09877783652617E-2</v>
      </c>
      <c r="G476">
        <v>1.2206945385760198E-2</v>
      </c>
      <c r="H476">
        <v>0.21207536388100712</v>
      </c>
      <c r="I476">
        <v>2.1993732268552053</v>
      </c>
      <c r="J476">
        <v>0.11214115463338366</v>
      </c>
      <c r="K476">
        <f>Table2131[[#This Row],[VALUE_ORIGINAL]]-Table2131[[#This Row],[ESTIMATE_VALUE]]</f>
        <v>0</v>
      </c>
      <c r="L476">
        <v>1.2206945385760198E-2</v>
      </c>
      <c r="M476">
        <v>0.21207536388100712</v>
      </c>
      <c r="N476">
        <f>Table2131[[#This Row],[DIFFENCE_ORIGINAL]]^2</f>
        <v>0</v>
      </c>
      <c r="O47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0.19986841849524692</v>
      </c>
      <c r="P476" t="str">
        <f>IF(OR(G476="NA", H476="NA"), "NA", IF(OR(B476="boot", B476="parametric", B476="independent", B476="cart"), Table2131[[#This Row],[conf.high]]-Table2131[[#This Row],[conf.low]], ""))</f>
        <v/>
      </c>
      <c r="Q476" t="str">
        <f>IF(OR(G476="NA", H476="NA"), "NA", IF(OR(B476="boot", B476="parametric", B476="independent", B476="cart"), Table2131[[#This Row],[conf.high.orig]]-Table2131[[#This Row],[conf.low.orig]], ""))</f>
        <v/>
      </c>
      <c r="R476" t="str">
        <f>IF(OR(B476="boot", B476="independent", B476="parametric", B476="cart"), Table2131[[#This Row],[WIDTH_OVERLAP]]/Table2131[[#This Row],[WIDTH_NEW]], "NA")</f>
        <v>NA</v>
      </c>
      <c r="S476" t="str">
        <f>IF(OR(B476="boot", B476="independent", B476="parametric", B476="cart"), Table2131[[#This Row],[WIDTH_OVERLAP]]/Table2131[[#This Row],[WIDTH_ORIG]], "")</f>
        <v/>
      </c>
      <c r="T476" t="str">
        <f>IF(OR(B476="boot", B476="independent", B476="parametric", B476="cart"), (Table2131[[#This Row],[PERS_NEW]]+Table2131[[#This Row],[PERS_ORIG]]) / 2, "")</f>
        <v/>
      </c>
      <c r="U476" t="e">
        <f>0.5*(Table2131[[#This Row],[WIDTH_OVERLAP]]/Table2131[[#This Row],[WIDTH_ORIG]] +Table2131[[#This Row],[WIDTH_OVERLAP]]/Table2131[[#This Row],[WIDTH_NEW]])</f>
        <v>#VALUE!</v>
      </c>
      <c r="V476" t="e">
        <f>0.5*(Table2131[[#This Row],[WIDTH_OVERLAP]]/Table2131[[#This Row],[WIDTH_ORIG]] +Table2131[[#This Row],[WIDTH_OVERLAP]]/Table2131[[#This Row],[WIDTH_NEW]])</f>
        <v>#VALUE!</v>
      </c>
    </row>
    <row r="477" spans="1:22" hidden="1" x14ac:dyDescent="0.2">
      <c r="A477" t="s">
        <v>192</v>
      </c>
      <c r="B477" t="s">
        <v>13</v>
      </c>
      <c r="C477" t="s">
        <v>229</v>
      </c>
      <c r="D477" t="s">
        <v>220</v>
      </c>
      <c r="E477">
        <v>5.3397224834672789E-2</v>
      </c>
      <c r="F477">
        <v>2.4821410387070589E-2</v>
      </c>
      <c r="G477">
        <v>4.7481544305260429E-3</v>
      </c>
      <c r="H477">
        <v>0.10204629523881953</v>
      </c>
      <c r="I477">
        <v>2.1512566772791955</v>
      </c>
      <c r="J477">
        <v>5.3397224834672789E-2</v>
      </c>
      <c r="K477">
        <f>Table2131[[#This Row],[VALUE_ORIGINAL]]-Table2131[[#This Row],[ESTIMATE_VALUE]]</f>
        <v>0</v>
      </c>
      <c r="L477">
        <v>4.7481544305260429E-3</v>
      </c>
      <c r="M477">
        <v>0.10204629523881953</v>
      </c>
      <c r="N477">
        <f>Table2131[[#This Row],[DIFFENCE_ORIGINAL]]^2</f>
        <v>0</v>
      </c>
      <c r="O47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9.7298140808293493E-2</v>
      </c>
      <c r="P477" t="str">
        <f>IF(OR(G477="NA", H477="NA"), "NA", IF(OR(B477="boot", B477="parametric", B477="independent", B477="cart"), Table2131[[#This Row],[conf.high]]-Table2131[[#This Row],[conf.low]], ""))</f>
        <v/>
      </c>
      <c r="Q477" t="str">
        <f>IF(OR(G477="NA", H477="NA"), "NA", IF(OR(B477="boot", B477="parametric", B477="independent", B477="cart"), Table2131[[#This Row],[conf.high.orig]]-Table2131[[#This Row],[conf.low.orig]], ""))</f>
        <v/>
      </c>
      <c r="R477" t="str">
        <f>IF(OR(B477="boot", B477="independent", B477="parametric", B477="cart"), Table2131[[#This Row],[WIDTH_OVERLAP]]/Table2131[[#This Row],[WIDTH_NEW]], "NA")</f>
        <v>NA</v>
      </c>
      <c r="S477" t="str">
        <f>IF(OR(B477="boot", B477="independent", B477="parametric", B477="cart"), Table2131[[#This Row],[WIDTH_OVERLAP]]/Table2131[[#This Row],[WIDTH_ORIG]], "")</f>
        <v/>
      </c>
      <c r="T477" t="str">
        <f>IF(OR(B477="boot", B477="independent", B477="parametric", B477="cart"), (Table2131[[#This Row],[PERS_NEW]]+Table2131[[#This Row],[PERS_ORIG]]) / 2, "")</f>
        <v/>
      </c>
      <c r="U477" t="e">
        <f>0.5*(Table2131[[#This Row],[WIDTH_OVERLAP]]/Table2131[[#This Row],[WIDTH_ORIG]] +Table2131[[#This Row],[WIDTH_OVERLAP]]/Table2131[[#This Row],[WIDTH_NEW]])</f>
        <v>#VALUE!</v>
      </c>
      <c r="V477" t="e">
        <f>0.5*(Table2131[[#This Row],[WIDTH_OVERLAP]]/Table2131[[#This Row],[WIDTH_ORIG]] +Table2131[[#This Row],[WIDTH_OVERLAP]]/Table2131[[#This Row],[WIDTH_NEW]])</f>
        <v>#VALUE!</v>
      </c>
    </row>
    <row r="478" spans="1:22" hidden="1" x14ac:dyDescent="0.2">
      <c r="A478" t="s">
        <v>192</v>
      </c>
      <c r="B478" t="s">
        <v>13</v>
      </c>
      <c r="C478" t="s">
        <v>229</v>
      </c>
      <c r="D478" t="s">
        <v>226</v>
      </c>
      <c r="E478">
        <v>0.14138984544853808</v>
      </c>
      <c r="F478">
        <v>4.0297384243151525E-2</v>
      </c>
      <c r="G478">
        <v>6.2408423660789247E-2</v>
      </c>
      <c r="H478">
        <v>0.22037126723628692</v>
      </c>
      <c r="I478">
        <v>3.5086606265905971</v>
      </c>
      <c r="J478">
        <v>0.14138984544853808</v>
      </c>
      <c r="K478">
        <f>Table2131[[#This Row],[VALUE_ORIGINAL]]-Table2131[[#This Row],[ESTIMATE_VALUE]]</f>
        <v>0</v>
      </c>
      <c r="L478">
        <v>6.2408423660789247E-2</v>
      </c>
      <c r="M478">
        <v>0.22037126723628692</v>
      </c>
      <c r="N478">
        <f>Table2131[[#This Row],[DIFFENCE_ORIGINAL]]^2</f>
        <v>0</v>
      </c>
      <c r="O47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0.15796284357549767</v>
      </c>
      <c r="P478" t="str">
        <f>IF(OR(G478="NA", H478="NA"), "NA", IF(OR(B478="boot", B478="parametric", B478="independent", B478="cart"), Table2131[[#This Row],[conf.high]]-Table2131[[#This Row],[conf.low]], ""))</f>
        <v/>
      </c>
      <c r="Q478" t="str">
        <f>IF(OR(G478="NA", H478="NA"), "NA", IF(OR(B478="boot", B478="parametric", B478="independent", B478="cart"), Table2131[[#This Row],[conf.high.orig]]-Table2131[[#This Row],[conf.low.orig]], ""))</f>
        <v/>
      </c>
      <c r="R478" t="str">
        <f>IF(OR(B478="boot", B478="independent", B478="parametric", B478="cart"), Table2131[[#This Row],[WIDTH_OVERLAP]]/Table2131[[#This Row],[WIDTH_NEW]], "NA")</f>
        <v>NA</v>
      </c>
      <c r="S478" t="str">
        <f>IF(OR(B478="boot", B478="independent", B478="parametric", B478="cart"), Table2131[[#This Row],[WIDTH_OVERLAP]]/Table2131[[#This Row],[WIDTH_ORIG]], "")</f>
        <v/>
      </c>
      <c r="T478" t="str">
        <f>IF(OR(B478="boot", B478="independent", B478="parametric", B478="cart"), (Table2131[[#This Row],[PERS_NEW]]+Table2131[[#This Row],[PERS_ORIG]]) / 2, "")</f>
        <v/>
      </c>
      <c r="U478" t="e">
        <f>0.5*(Table2131[[#This Row],[WIDTH_OVERLAP]]/Table2131[[#This Row],[WIDTH_ORIG]] +Table2131[[#This Row],[WIDTH_OVERLAP]]/Table2131[[#This Row],[WIDTH_NEW]])</f>
        <v>#VALUE!</v>
      </c>
      <c r="V478" t="e">
        <f>0.5*(Table2131[[#This Row],[WIDTH_OVERLAP]]/Table2131[[#This Row],[WIDTH_ORIG]] +Table2131[[#This Row],[WIDTH_OVERLAP]]/Table2131[[#This Row],[WIDTH_NEW]])</f>
        <v>#VALUE!</v>
      </c>
    </row>
    <row r="479" spans="1:22" hidden="1" x14ac:dyDescent="0.2">
      <c r="A479" t="s">
        <v>192</v>
      </c>
      <c r="B479" t="s">
        <v>13</v>
      </c>
      <c r="C479" t="s">
        <v>229</v>
      </c>
      <c r="D479" t="s">
        <v>230</v>
      </c>
      <c r="E479">
        <v>0.41630634365652197</v>
      </c>
      <c r="F479">
        <v>0.10419156618755034</v>
      </c>
      <c r="G479">
        <v>0.21209462643610208</v>
      </c>
      <c r="H479">
        <v>0.62051806087694183</v>
      </c>
      <c r="I479">
        <v>3.9955858126477195</v>
      </c>
      <c r="J479">
        <v>0.41630634365652197</v>
      </c>
      <c r="K479">
        <f>Table2131[[#This Row],[VALUE_ORIGINAL]]-Table2131[[#This Row],[ESTIMATE_VALUE]]</f>
        <v>0</v>
      </c>
      <c r="L479">
        <v>0.21209462643610208</v>
      </c>
      <c r="M479">
        <v>0.62051806087694183</v>
      </c>
      <c r="N479">
        <f>Table2131[[#This Row],[DIFFENCE_ORIGINAL]]^2</f>
        <v>0</v>
      </c>
      <c r="O47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0.40842343444083973</v>
      </c>
      <c r="P479" t="str">
        <f>IF(OR(G479="NA", H479="NA"), "NA", IF(OR(B479="boot", B479="parametric", B479="independent", B479="cart"), Table2131[[#This Row],[conf.high]]-Table2131[[#This Row],[conf.low]], ""))</f>
        <v/>
      </c>
      <c r="Q479" t="str">
        <f>IF(OR(G479="NA", H479="NA"), "NA", IF(OR(B479="boot", B479="parametric", B479="independent", B479="cart"), Table2131[[#This Row],[conf.high.orig]]-Table2131[[#This Row],[conf.low.orig]], ""))</f>
        <v/>
      </c>
      <c r="R479" t="str">
        <f>IF(OR(B479="boot", B479="independent", B479="parametric", B479="cart"), Table2131[[#This Row],[WIDTH_OVERLAP]]/Table2131[[#This Row],[WIDTH_NEW]], "NA")</f>
        <v>NA</v>
      </c>
      <c r="S479" t="str">
        <f>IF(OR(B479="boot", B479="independent", B479="parametric", B479="cart"), Table2131[[#This Row],[WIDTH_OVERLAP]]/Table2131[[#This Row],[WIDTH_ORIG]], "")</f>
        <v/>
      </c>
      <c r="T479" t="str">
        <f>IF(OR(B479="boot", B479="independent", B479="parametric", B479="cart"), (Table2131[[#This Row],[PERS_NEW]]+Table2131[[#This Row],[PERS_ORIG]]) / 2, "")</f>
        <v/>
      </c>
      <c r="U479" t="e">
        <f>0.5*(Table2131[[#This Row],[WIDTH_OVERLAP]]/Table2131[[#This Row],[WIDTH_ORIG]] +Table2131[[#This Row],[WIDTH_OVERLAP]]/Table2131[[#This Row],[WIDTH_NEW]])</f>
        <v>#VALUE!</v>
      </c>
      <c r="V479" t="e">
        <f>0.5*(Table2131[[#This Row],[WIDTH_OVERLAP]]/Table2131[[#This Row],[WIDTH_ORIG]] +Table2131[[#This Row],[WIDTH_OVERLAP]]/Table2131[[#This Row],[WIDTH_NEW]])</f>
        <v>#VALUE!</v>
      </c>
    </row>
    <row r="480" spans="1:22" hidden="1" x14ac:dyDescent="0.2">
      <c r="A480" t="s">
        <v>192</v>
      </c>
      <c r="B480" t="s">
        <v>13</v>
      </c>
      <c r="C480" t="s">
        <v>231</v>
      </c>
      <c r="D480" t="s">
        <v>194</v>
      </c>
      <c r="E480">
        <v>0.20780501289267483</v>
      </c>
      <c r="F480">
        <v>8.560103872500445E-2</v>
      </c>
      <c r="G480">
        <v>4.104077329256188E-2</v>
      </c>
      <c r="H480">
        <v>0.38185202350250647</v>
      </c>
      <c r="I480">
        <v>2.4275991972510265</v>
      </c>
      <c r="J480">
        <v>0.20780501289267483</v>
      </c>
      <c r="K480">
        <f>Table2131[[#This Row],[VALUE_ORIGINAL]]-Table2131[[#This Row],[ESTIMATE_VALUE]]</f>
        <v>0</v>
      </c>
      <c r="L480">
        <v>4.104077329256188E-2</v>
      </c>
      <c r="M480">
        <v>0.38185202350250647</v>
      </c>
      <c r="N480">
        <f>Table2131[[#This Row],[DIFFENCE_ORIGINAL]]^2</f>
        <v>0</v>
      </c>
      <c r="O48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0.34081125020994457</v>
      </c>
      <c r="P480" t="str">
        <f>IF(OR(G480="NA", H480="NA"), "NA", IF(OR(B480="boot", B480="parametric", B480="independent", B480="cart"), Table2131[[#This Row],[conf.high]]-Table2131[[#This Row],[conf.low]], ""))</f>
        <v/>
      </c>
      <c r="Q480" t="str">
        <f>IF(OR(G480="NA", H480="NA"), "NA", IF(OR(B480="boot", B480="parametric", B480="independent", B480="cart"), Table2131[[#This Row],[conf.high.orig]]-Table2131[[#This Row],[conf.low.orig]], ""))</f>
        <v/>
      </c>
      <c r="R480" t="str">
        <f>IF(OR(B480="boot", B480="independent", B480="parametric", B480="cart"), Table2131[[#This Row],[WIDTH_OVERLAP]]/Table2131[[#This Row],[WIDTH_NEW]], "NA")</f>
        <v>NA</v>
      </c>
      <c r="S480" t="str">
        <f>IF(OR(B480="boot", B480="independent", B480="parametric", B480="cart"), Table2131[[#This Row],[WIDTH_OVERLAP]]/Table2131[[#This Row],[WIDTH_ORIG]], "")</f>
        <v/>
      </c>
      <c r="T480" t="str">
        <f>IF(OR(B480="boot", B480="independent", B480="parametric", B480="cart"), (Table2131[[#This Row],[PERS_NEW]]+Table2131[[#This Row],[PERS_ORIG]]) / 2, "")</f>
        <v/>
      </c>
      <c r="U480" t="e">
        <f>0.5*(Table2131[[#This Row],[WIDTH_OVERLAP]]/Table2131[[#This Row],[WIDTH_ORIG]] +Table2131[[#This Row],[WIDTH_OVERLAP]]/Table2131[[#This Row],[WIDTH_NEW]])</f>
        <v>#VALUE!</v>
      </c>
      <c r="V480" t="e">
        <f>0.5*(Table2131[[#This Row],[WIDTH_OVERLAP]]/Table2131[[#This Row],[WIDTH_ORIG]] +Table2131[[#This Row],[WIDTH_OVERLAP]]/Table2131[[#This Row],[WIDTH_NEW]])</f>
        <v>#VALUE!</v>
      </c>
    </row>
    <row r="481" spans="1:22" hidden="1" x14ac:dyDescent="0.2">
      <c r="A481" t="s">
        <v>192</v>
      </c>
      <c r="B481" t="s">
        <v>13</v>
      </c>
      <c r="C481" t="s">
        <v>231</v>
      </c>
      <c r="D481" t="s">
        <v>195</v>
      </c>
      <c r="E481">
        <v>-5.1870327243506383E-2</v>
      </c>
      <c r="F481">
        <v>8.1271235237720271E-2</v>
      </c>
      <c r="G481">
        <v>-0.21633614106448693</v>
      </c>
      <c r="H481">
        <v>0.10549656208244819</v>
      </c>
      <c r="I481">
        <v>-0.63823721999283578</v>
      </c>
      <c r="J481">
        <v>-5.1870327243506383E-2</v>
      </c>
      <c r="K481">
        <f>Table2131[[#This Row],[VALUE_ORIGINAL]]-Table2131[[#This Row],[ESTIMATE_VALUE]]</f>
        <v>0</v>
      </c>
      <c r="L481">
        <v>-0.21633614106448693</v>
      </c>
      <c r="M481">
        <v>0.10549656208244819</v>
      </c>
      <c r="N481">
        <f>Table2131[[#This Row],[DIFFENCE_ORIGINAL]]^2</f>
        <v>0</v>
      </c>
      <c r="O48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0.32183270314693513</v>
      </c>
      <c r="P481" t="str">
        <f>IF(OR(G481="NA", H481="NA"), "NA", IF(OR(B481="boot", B481="parametric", B481="independent", B481="cart"), Table2131[[#This Row],[conf.high]]-Table2131[[#This Row],[conf.low]], ""))</f>
        <v/>
      </c>
      <c r="Q481" t="str">
        <f>IF(OR(G481="NA", H481="NA"), "NA", IF(OR(B481="boot", B481="parametric", B481="independent", B481="cart"), Table2131[[#This Row],[conf.high.orig]]-Table2131[[#This Row],[conf.low.orig]], ""))</f>
        <v/>
      </c>
      <c r="R481" t="str">
        <f>IF(OR(B481="boot", B481="independent", B481="parametric", B481="cart"), Table2131[[#This Row],[WIDTH_OVERLAP]]/Table2131[[#This Row],[WIDTH_NEW]], "NA")</f>
        <v>NA</v>
      </c>
      <c r="S481" t="str">
        <f>IF(OR(B481="boot", B481="independent", B481="parametric", B481="cart"), Table2131[[#This Row],[WIDTH_OVERLAP]]/Table2131[[#This Row],[WIDTH_ORIG]], "")</f>
        <v/>
      </c>
      <c r="T481" t="str">
        <f>IF(OR(B481="boot", B481="independent", B481="parametric", B481="cart"), (Table2131[[#This Row],[PERS_NEW]]+Table2131[[#This Row],[PERS_ORIG]]) / 2, "")</f>
        <v/>
      </c>
      <c r="U481" t="e">
        <f>0.5*(Table2131[[#This Row],[WIDTH_OVERLAP]]/Table2131[[#This Row],[WIDTH_ORIG]] +Table2131[[#This Row],[WIDTH_OVERLAP]]/Table2131[[#This Row],[WIDTH_NEW]])</f>
        <v>#VALUE!</v>
      </c>
      <c r="V481" t="e">
        <f>0.5*(Table2131[[#This Row],[WIDTH_OVERLAP]]/Table2131[[#This Row],[WIDTH_ORIG]] +Table2131[[#This Row],[WIDTH_OVERLAP]]/Table2131[[#This Row],[WIDTH_NEW]])</f>
        <v>#VALUE!</v>
      </c>
    </row>
    <row r="482" spans="1:22" hidden="1" x14ac:dyDescent="0.2">
      <c r="A482" t="s">
        <v>192</v>
      </c>
      <c r="B482" t="s">
        <v>13</v>
      </c>
      <c r="C482" t="s">
        <v>231</v>
      </c>
      <c r="D482" t="s">
        <v>196</v>
      </c>
      <c r="E482">
        <v>0.20074890821112473</v>
      </c>
      <c r="F482">
        <v>8.402347341147122E-2</v>
      </c>
      <c r="G482">
        <v>3.5227552727498682E-2</v>
      </c>
      <c r="H482">
        <v>0.36612632607496648</v>
      </c>
      <c r="I482">
        <v>2.3892003039202816</v>
      </c>
      <c r="J482">
        <v>0.20074890821112473</v>
      </c>
      <c r="K482">
        <f>Table2131[[#This Row],[VALUE_ORIGINAL]]-Table2131[[#This Row],[ESTIMATE_VALUE]]</f>
        <v>0</v>
      </c>
      <c r="L482">
        <v>3.5227552727498682E-2</v>
      </c>
      <c r="M482">
        <v>0.36612632607496648</v>
      </c>
      <c r="N482">
        <f>Table2131[[#This Row],[DIFFENCE_ORIGINAL]]^2</f>
        <v>0</v>
      </c>
      <c r="O48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0.33089877334746781</v>
      </c>
      <c r="P482" t="str">
        <f>IF(OR(G482="NA", H482="NA"), "NA", IF(OR(B482="boot", B482="parametric", B482="independent", B482="cart"), Table2131[[#This Row],[conf.high]]-Table2131[[#This Row],[conf.low]], ""))</f>
        <v/>
      </c>
      <c r="Q482" t="str">
        <f>IF(OR(G482="NA", H482="NA"), "NA", IF(OR(B482="boot", B482="parametric", B482="independent", B482="cart"), Table2131[[#This Row],[conf.high.orig]]-Table2131[[#This Row],[conf.low.orig]], ""))</f>
        <v/>
      </c>
      <c r="R482" t="str">
        <f>IF(OR(B482="boot", B482="independent", B482="parametric", B482="cart"), Table2131[[#This Row],[WIDTH_OVERLAP]]/Table2131[[#This Row],[WIDTH_NEW]], "NA")</f>
        <v>NA</v>
      </c>
      <c r="S482" t="str">
        <f>IF(OR(B482="boot", B482="independent", B482="parametric", B482="cart"), Table2131[[#This Row],[WIDTH_OVERLAP]]/Table2131[[#This Row],[WIDTH_ORIG]], "")</f>
        <v/>
      </c>
      <c r="T482" t="str">
        <f>IF(OR(B482="boot", B482="independent", B482="parametric", B482="cart"), (Table2131[[#This Row],[PERS_NEW]]+Table2131[[#This Row],[PERS_ORIG]]) / 2, "")</f>
        <v/>
      </c>
      <c r="U482" t="e">
        <f>0.5*(Table2131[[#This Row],[WIDTH_OVERLAP]]/Table2131[[#This Row],[WIDTH_ORIG]] +Table2131[[#This Row],[WIDTH_OVERLAP]]/Table2131[[#This Row],[WIDTH_NEW]])</f>
        <v>#VALUE!</v>
      </c>
      <c r="V482" t="e">
        <f>0.5*(Table2131[[#This Row],[WIDTH_OVERLAP]]/Table2131[[#This Row],[WIDTH_ORIG]] +Table2131[[#This Row],[WIDTH_OVERLAP]]/Table2131[[#This Row],[WIDTH_NEW]])</f>
        <v>#VALUE!</v>
      </c>
    </row>
    <row r="483" spans="1:22" hidden="1" x14ac:dyDescent="0.2">
      <c r="A483" t="s">
        <v>192</v>
      </c>
      <c r="B483" t="s">
        <v>13</v>
      </c>
      <c r="C483" t="s">
        <v>231</v>
      </c>
      <c r="D483" t="s">
        <v>197</v>
      </c>
      <c r="E483">
        <v>0.46757738389135417</v>
      </c>
      <c r="F483">
        <v>9.1702855174681103E-2</v>
      </c>
      <c r="G483">
        <v>0.2948695204631484</v>
      </c>
      <c r="H483">
        <v>0.64572873304402112</v>
      </c>
      <c r="I483">
        <v>5.0988312523168959</v>
      </c>
      <c r="J483">
        <v>0.46757738389135417</v>
      </c>
      <c r="K483">
        <f>Table2131[[#This Row],[VALUE_ORIGINAL]]-Table2131[[#This Row],[ESTIMATE_VALUE]]</f>
        <v>0</v>
      </c>
      <c r="L483">
        <v>0.2948695204631484</v>
      </c>
      <c r="M483">
        <v>0.64572873304402112</v>
      </c>
      <c r="N483">
        <f>Table2131[[#This Row],[DIFFENCE_ORIGINAL]]^2</f>
        <v>0</v>
      </c>
      <c r="O48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0.35085921258087271</v>
      </c>
      <c r="P483" t="str">
        <f>IF(OR(G483="NA", H483="NA"), "NA", IF(OR(B483="boot", B483="parametric", B483="independent", B483="cart"), Table2131[[#This Row],[conf.high]]-Table2131[[#This Row],[conf.low]], ""))</f>
        <v/>
      </c>
      <c r="Q483" t="str">
        <f>IF(OR(G483="NA", H483="NA"), "NA", IF(OR(B483="boot", B483="parametric", B483="independent", B483="cart"), Table2131[[#This Row],[conf.high.orig]]-Table2131[[#This Row],[conf.low.orig]], ""))</f>
        <v/>
      </c>
      <c r="R483" t="str">
        <f>IF(OR(B483="boot", B483="independent", B483="parametric", B483="cart"), Table2131[[#This Row],[WIDTH_OVERLAP]]/Table2131[[#This Row],[WIDTH_NEW]], "NA")</f>
        <v>NA</v>
      </c>
      <c r="S483" t="str">
        <f>IF(OR(B483="boot", B483="independent", B483="parametric", B483="cart"), Table2131[[#This Row],[WIDTH_OVERLAP]]/Table2131[[#This Row],[WIDTH_ORIG]], "")</f>
        <v/>
      </c>
      <c r="T483" t="str">
        <f>IF(OR(B483="boot", B483="independent", B483="parametric", B483="cart"), (Table2131[[#This Row],[PERS_NEW]]+Table2131[[#This Row],[PERS_ORIG]]) / 2, "")</f>
        <v/>
      </c>
      <c r="U483" t="e">
        <f>0.5*(Table2131[[#This Row],[WIDTH_OVERLAP]]/Table2131[[#This Row],[WIDTH_ORIG]] +Table2131[[#This Row],[WIDTH_OVERLAP]]/Table2131[[#This Row],[WIDTH_NEW]])</f>
        <v>#VALUE!</v>
      </c>
      <c r="V483" t="e">
        <f>0.5*(Table2131[[#This Row],[WIDTH_OVERLAP]]/Table2131[[#This Row],[WIDTH_ORIG]] +Table2131[[#This Row],[WIDTH_OVERLAP]]/Table2131[[#This Row],[WIDTH_NEW]])</f>
        <v>#VALUE!</v>
      </c>
    </row>
    <row r="484" spans="1:22" hidden="1" x14ac:dyDescent="0.2">
      <c r="A484" t="s">
        <v>192</v>
      </c>
      <c r="B484" t="s">
        <v>13</v>
      </c>
      <c r="C484" t="s">
        <v>231</v>
      </c>
      <c r="D484" t="s">
        <v>198</v>
      </c>
      <c r="E484">
        <v>0.69131566830138669</v>
      </c>
      <c r="F484">
        <v>0.10461497507585613</v>
      </c>
      <c r="G484">
        <v>0.47858876943409823</v>
      </c>
      <c r="H484">
        <v>0.88675166060705979</v>
      </c>
      <c r="I484">
        <v>6.6081903455993274</v>
      </c>
      <c r="J484">
        <v>0.69131566830138669</v>
      </c>
      <c r="K484">
        <f>Table2131[[#This Row],[VALUE_ORIGINAL]]-Table2131[[#This Row],[ESTIMATE_VALUE]]</f>
        <v>0</v>
      </c>
      <c r="L484">
        <v>0.47858876943409823</v>
      </c>
      <c r="M484">
        <v>0.88675166060705979</v>
      </c>
      <c r="N484">
        <f>Table2131[[#This Row],[DIFFENCE_ORIGINAL]]^2</f>
        <v>0</v>
      </c>
      <c r="O48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0.40816289117296156</v>
      </c>
      <c r="P484" t="str">
        <f>IF(OR(G484="NA", H484="NA"), "NA", IF(OR(B484="boot", B484="parametric", B484="independent", B484="cart"), Table2131[[#This Row],[conf.high]]-Table2131[[#This Row],[conf.low]], ""))</f>
        <v/>
      </c>
      <c r="Q484" t="str">
        <f>IF(OR(G484="NA", H484="NA"), "NA", IF(OR(B484="boot", B484="parametric", B484="independent", B484="cart"), Table2131[[#This Row],[conf.high.orig]]-Table2131[[#This Row],[conf.low.orig]], ""))</f>
        <v/>
      </c>
      <c r="R484" t="str">
        <f>IF(OR(B484="boot", B484="independent", B484="parametric", B484="cart"), Table2131[[#This Row],[WIDTH_OVERLAP]]/Table2131[[#This Row],[WIDTH_NEW]], "NA")</f>
        <v>NA</v>
      </c>
      <c r="S484" t="str">
        <f>IF(OR(B484="boot", B484="independent", B484="parametric", B484="cart"), Table2131[[#This Row],[WIDTH_OVERLAP]]/Table2131[[#This Row],[WIDTH_ORIG]], "")</f>
        <v/>
      </c>
      <c r="T484" t="str">
        <f>IF(OR(B484="boot", B484="independent", B484="parametric", B484="cart"), (Table2131[[#This Row],[PERS_NEW]]+Table2131[[#This Row],[PERS_ORIG]]) / 2, "")</f>
        <v/>
      </c>
      <c r="U484" t="e">
        <f>0.5*(Table2131[[#This Row],[WIDTH_OVERLAP]]/Table2131[[#This Row],[WIDTH_ORIG]] +Table2131[[#This Row],[WIDTH_OVERLAP]]/Table2131[[#This Row],[WIDTH_NEW]])</f>
        <v>#VALUE!</v>
      </c>
      <c r="V484" t="e">
        <f>0.5*(Table2131[[#This Row],[WIDTH_OVERLAP]]/Table2131[[#This Row],[WIDTH_ORIG]] +Table2131[[#This Row],[WIDTH_OVERLAP]]/Table2131[[#This Row],[WIDTH_NEW]])</f>
        <v>#VALUE!</v>
      </c>
    </row>
    <row r="485" spans="1:22" hidden="1" x14ac:dyDescent="0.2">
      <c r="A485" t="s">
        <v>192</v>
      </c>
      <c r="B485" t="s">
        <v>13</v>
      </c>
      <c r="C485" t="s">
        <v>231</v>
      </c>
      <c r="D485" t="s">
        <v>199</v>
      </c>
      <c r="E485">
        <v>-2.6718205550997486E-2</v>
      </c>
      <c r="F485">
        <v>7.9020138949390403E-2</v>
      </c>
      <c r="G485">
        <v>-0.18087620601987359</v>
      </c>
      <c r="H485">
        <v>0.13396720612133242</v>
      </c>
      <c r="I485">
        <v>-0.33811893912398139</v>
      </c>
      <c r="J485">
        <v>-2.6718205550997486E-2</v>
      </c>
      <c r="K485">
        <f>Table2131[[#This Row],[VALUE_ORIGINAL]]-Table2131[[#This Row],[ESTIMATE_VALUE]]</f>
        <v>0</v>
      </c>
      <c r="L485">
        <v>-0.18087620601987359</v>
      </c>
      <c r="M485">
        <v>0.13396720612133242</v>
      </c>
      <c r="N485">
        <f>Table2131[[#This Row],[DIFFENCE_ORIGINAL]]^2</f>
        <v>0</v>
      </c>
      <c r="O48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0.31484341214120604</v>
      </c>
      <c r="P485" t="str">
        <f>IF(OR(G485="NA", H485="NA"), "NA", IF(OR(B485="boot", B485="parametric", B485="independent", B485="cart"), Table2131[[#This Row],[conf.high]]-Table2131[[#This Row],[conf.low]], ""))</f>
        <v/>
      </c>
      <c r="Q485" t="str">
        <f>IF(OR(G485="NA", H485="NA"), "NA", IF(OR(B485="boot", B485="parametric", B485="independent", B485="cart"), Table2131[[#This Row],[conf.high.orig]]-Table2131[[#This Row],[conf.low.orig]], ""))</f>
        <v/>
      </c>
      <c r="R485" t="str">
        <f>IF(OR(B485="boot", B485="independent", B485="parametric", B485="cart"), Table2131[[#This Row],[WIDTH_OVERLAP]]/Table2131[[#This Row],[WIDTH_NEW]], "NA")</f>
        <v>NA</v>
      </c>
      <c r="S485" t="str">
        <f>IF(OR(B485="boot", B485="independent", B485="parametric", B485="cart"), Table2131[[#This Row],[WIDTH_OVERLAP]]/Table2131[[#This Row],[WIDTH_ORIG]], "")</f>
        <v/>
      </c>
      <c r="T485" t="str">
        <f>IF(OR(B485="boot", B485="independent", B485="parametric", B485="cart"), (Table2131[[#This Row],[PERS_NEW]]+Table2131[[#This Row],[PERS_ORIG]]) / 2, "")</f>
        <v/>
      </c>
      <c r="U485" t="e">
        <f>0.5*(Table2131[[#This Row],[WIDTH_OVERLAP]]/Table2131[[#This Row],[WIDTH_ORIG]] +Table2131[[#This Row],[WIDTH_OVERLAP]]/Table2131[[#This Row],[WIDTH_NEW]])</f>
        <v>#VALUE!</v>
      </c>
      <c r="V485" t="e">
        <f>0.5*(Table2131[[#This Row],[WIDTH_OVERLAP]]/Table2131[[#This Row],[WIDTH_ORIG]] +Table2131[[#This Row],[WIDTH_OVERLAP]]/Table2131[[#This Row],[WIDTH_NEW]])</f>
        <v>#VALUE!</v>
      </c>
    </row>
    <row r="486" spans="1:22" hidden="1" x14ac:dyDescent="0.2">
      <c r="A486" t="s">
        <v>192</v>
      </c>
      <c r="B486" t="s">
        <v>13</v>
      </c>
      <c r="C486" t="s">
        <v>231</v>
      </c>
      <c r="D486" t="s">
        <v>200</v>
      </c>
      <c r="E486">
        <v>0.65020672590915329</v>
      </c>
      <c r="F486">
        <v>0.10444572155141339</v>
      </c>
      <c r="G486">
        <v>0.42881221281689064</v>
      </c>
      <c r="H486">
        <v>0.8410455516564127</v>
      </c>
      <c r="I486">
        <v>6.2253074252456493</v>
      </c>
      <c r="J486">
        <v>0.65020672590915329</v>
      </c>
      <c r="K486">
        <f>Table2131[[#This Row],[VALUE_ORIGINAL]]-Table2131[[#This Row],[ESTIMATE_VALUE]]</f>
        <v>0</v>
      </c>
      <c r="L486">
        <v>0.42881221281689064</v>
      </c>
      <c r="M486">
        <v>0.8410455516564127</v>
      </c>
      <c r="N486">
        <f>Table2131[[#This Row],[DIFFENCE_ORIGINAL]]^2</f>
        <v>0</v>
      </c>
      <c r="O48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0.41223333883952207</v>
      </c>
      <c r="P486" t="str">
        <f>IF(OR(G486="NA", H486="NA"), "NA", IF(OR(B486="boot", B486="parametric", B486="independent", B486="cart"), Table2131[[#This Row],[conf.high]]-Table2131[[#This Row],[conf.low]], ""))</f>
        <v/>
      </c>
      <c r="Q486" t="str">
        <f>IF(OR(G486="NA", H486="NA"), "NA", IF(OR(B486="boot", B486="parametric", B486="independent", B486="cart"), Table2131[[#This Row],[conf.high.orig]]-Table2131[[#This Row],[conf.low.orig]], ""))</f>
        <v/>
      </c>
      <c r="R486" t="str">
        <f>IF(OR(B486="boot", B486="independent", B486="parametric", B486="cart"), Table2131[[#This Row],[WIDTH_OVERLAP]]/Table2131[[#This Row],[WIDTH_NEW]], "NA")</f>
        <v>NA</v>
      </c>
      <c r="S486" t="str">
        <f>IF(OR(B486="boot", B486="independent", B486="parametric", B486="cart"), Table2131[[#This Row],[WIDTH_OVERLAP]]/Table2131[[#This Row],[WIDTH_ORIG]], "")</f>
        <v/>
      </c>
      <c r="T486" t="str">
        <f>IF(OR(B486="boot", B486="independent", B486="parametric", B486="cart"), (Table2131[[#This Row],[PERS_NEW]]+Table2131[[#This Row],[PERS_ORIG]]) / 2, "")</f>
        <v/>
      </c>
      <c r="U486" t="e">
        <f>0.5*(Table2131[[#This Row],[WIDTH_OVERLAP]]/Table2131[[#This Row],[WIDTH_ORIG]] +Table2131[[#This Row],[WIDTH_OVERLAP]]/Table2131[[#This Row],[WIDTH_NEW]])</f>
        <v>#VALUE!</v>
      </c>
      <c r="V486" t="e">
        <f>0.5*(Table2131[[#This Row],[WIDTH_OVERLAP]]/Table2131[[#This Row],[WIDTH_ORIG]] +Table2131[[#This Row],[WIDTH_OVERLAP]]/Table2131[[#This Row],[WIDTH_NEW]])</f>
        <v>#VALUE!</v>
      </c>
    </row>
    <row r="487" spans="1:22" hidden="1" x14ac:dyDescent="0.2">
      <c r="A487" t="s">
        <v>192</v>
      </c>
      <c r="B487" t="s">
        <v>13</v>
      </c>
      <c r="C487" t="s">
        <v>231</v>
      </c>
      <c r="D487" t="s">
        <v>201</v>
      </c>
      <c r="E487">
        <v>7.7300338961066107E-3</v>
      </c>
      <c r="F487">
        <v>7.606427643313031E-2</v>
      </c>
      <c r="G487">
        <v>-0.13387678066744935</v>
      </c>
      <c r="H487">
        <v>0.16686934625440172</v>
      </c>
      <c r="I487">
        <v>0.10162502371139026</v>
      </c>
      <c r="J487">
        <v>7.7300338961066107E-3</v>
      </c>
      <c r="K487">
        <f>Table2131[[#This Row],[VALUE_ORIGINAL]]-Table2131[[#This Row],[ESTIMATE_VALUE]]</f>
        <v>0</v>
      </c>
      <c r="L487">
        <v>-0.13387678066744935</v>
      </c>
      <c r="M487">
        <v>0.16686934625440172</v>
      </c>
      <c r="N487">
        <f>Table2131[[#This Row],[DIFFENCE_ORIGINAL]]^2</f>
        <v>0</v>
      </c>
      <c r="O48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0.3007461269218511</v>
      </c>
      <c r="P487" t="str">
        <f>IF(OR(G487="NA", H487="NA"), "NA", IF(OR(B487="boot", B487="parametric", B487="independent", B487="cart"), Table2131[[#This Row],[conf.high]]-Table2131[[#This Row],[conf.low]], ""))</f>
        <v/>
      </c>
      <c r="Q487" t="str">
        <f>IF(OR(G487="NA", H487="NA"), "NA", IF(OR(B487="boot", B487="parametric", B487="independent", B487="cart"), Table2131[[#This Row],[conf.high.orig]]-Table2131[[#This Row],[conf.low.orig]], ""))</f>
        <v/>
      </c>
      <c r="R487" t="str">
        <f>IF(OR(B487="boot", B487="independent", B487="parametric", B487="cart"), Table2131[[#This Row],[WIDTH_OVERLAP]]/Table2131[[#This Row],[WIDTH_NEW]], "NA")</f>
        <v>NA</v>
      </c>
      <c r="S487" t="str">
        <f>IF(OR(B487="boot", B487="independent", B487="parametric", B487="cart"), Table2131[[#This Row],[WIDTH_OVERLAP]]/Table2131[[#This Row],[WIDTH_ORIG]], "")</f>
        <v/>
      </c>
      <c r="T487" t="str">
        <f>IF(OR(B487="boot", B487="independent", B487="parametric", B487="cart"), (Table2131[[#This Row],[PERS_NEW]]+Table2131[[#This Row],[PERS_ORIG]]) / 2, "")</f>
        <v/>
      </c>
      <c r="U487" t="e">
        <f>0.5*(Table2131[[#This Row],[WIDTH_OVERLAP]]/Table2131[[#This Row],[WIDTH_ORIG]] +Table2131[[#This Row],[WIDTH_OVERLAP]]/Table2131[[#This Row],[WIDTH_NEW]])</f>
        <v>#VALUE!</v>
      </c>
      <c r="V487" t="e">
        <f>0.5*(Table2131[[#This Row],[WIDTH_OVERLAP]]/Table2131[[#This Row],[WIDTH_ORIG]] +Table2131[[#This Row],[WIDTH_OVERLAP]]/Table2131[[#This Row],[WIDTH_NEW]])</f>
        <v>#VALUE!</v>
      </c>
    </row>
    <row r="488" spans="1:22" hidden="1" x14ac:dyDescent="0.2">
      <c r="A488" t="s">
        <v>192</v>
      </c>
      <c r="B488" t="s">
        <v>13</v>
      </c>
      <c r="C488" t="s">
        <v>231</v>
      </c>
      <c r="D488" t="s">
        <v>202</v>
      </c>
      <c r="E488">
        <v>-0.17085366093449028</v>
      </c>
      <c r="F488">
        <v>9.355220631973625E-2</v>
      </c>
      <c r="G488">
        <v>-0.3471822081639041</v>
      </c>
      <c r="H488">
        <v>1.5169635531831645E-2</v>
      </c>
      <c r="I488">
        <v>-1.8262921598081661</v>
      </c>
      <c r="J488">
        <v>-0.17085366093449028</v>
      </c>
      <c r="K488">
        <f>Table2131[[#This Row],[VALUE_ORIGINAL]]-Table2131[[#This Row],[ESTIMATE_VALUE]]</f>
        <v>0</v>
      </c>
      <c r="L488">
        <v>-0.3471822081639041</v>
      </c>
      <c r="M488">
        <v>1.5169635531831645E-2</v>
      </c>
      <c r="N488">
        <f>Table2131[[#This Row],[DIFFENCE_ORIGINAL]]^2</f>
        <v>0</v>
      </c>
      <c r="O48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0.36235184369573575</v>
      </c>
      <c r="P488" t="str">
        <f>IF(OR(G488="NA", H488="NA"), "NA", IF(OR(B488="boot", B488="parametric", B488="independent", B488="cart"), Table2131[[#This Row],[conf.high]]-Table2131[[#This Row],[conf.low]], ""))</f>
        <v/>
      </c>
      <c r="Q488" t="str">
        <f>IF(OR(G488="NA", H488="NA"), "NA", IF(OR(B488="boot", B488="parametric", B488="independent", B488="cart"), Table2131[[#This Row],[conf.high.orig]]-Table2131[[#This Row],[conf.low.orig]], ""))</f>
        <v/>
      </c>
      <c r="R488" t="str">
        <f>IF(OR(B488="boot", B488="independent", B488="parametric", B488="cart"), Table2131[[#This Row],[WIDTH_OVERLAP]]/Table2131[[#This Row],[WIDTH_NEW]], "NA")</f>
        <v>NA</v>
      </c>
      <c r="S488" t="str">
        <f>IF(OR(B488="boot", B488="independent", B488="parametric", B488="cart"), Table2131[[#This Row],[WIDTH_OVERLAP]]/Table2131[[#This Row],[WIDTH_ORIG]], "")</f>
        <v/>
      </c>
      <c r="T488" t="str">
        <f>IF(OR(B488="boot", B488="independent", B488="parametric", B488="cart"), (Table2131[[#This Row],[PERS_NEW]]+Table2131[[#This Row],[PERS_ORIG]]) / 2, "")</f>
        <v/>
      </c>
      <c r="U488" t="e">
        <f>0.5*(Table2131[[#This Row],[WIDTH_OVERLAP]]/Table2131[[#This Row],[WIDTH_ORIG]] +Table2131[[#This Row],[WIDTH_OVERLAP]]/Table2131[[#This Row],[WIDTH_NEW]])</f>
        <v>#VALUE!</v>
      </c>
      <c r="V488" t="e">
        <f>0.5*(Table2131[[#This Row],[WIDTH_OVERLAP]]/Table2131[[#This Row],[WIDTH_ORIG]] +Table2131[[#This Row],[WIDTH_OVERLAP]]/Table2131[[#This Row],[WIDTH_NEW]])</f>
        <v>#VALUE!</v>
      </c>
    </row>
    <row r="489" spans="1:22" hidden="1" x14ac:dyDescent="0.2">
      <c r="A489" t="s">
        <v>192</v>
      </c>
      <c r="B489" t="s">
        <v>13</v>
      </c>
      <c r="C489" t="s">
        <v>231</v>
      </c>
      <c r="D489" t="s">
        <v>203</v>
      </c>
      <c r="E489">
        <v>0.33797024276205284</v>
      </c>
      <c r="F489">
        <v>7.0240594765607678E-2</v>
      </c>
      <c r="G489">
        <v>0.19588310408818793</v>
      </c>
      <c r="H489">
        <v>0.4704793736604152</v>
      </c>
      <c r="I489">
        <v>4.811608499185648</v>
      </c>
      <c r="J489">
        <v>0.33797024276205284</v>
      </c>
      <c r="K489">
        <f>Table2131[[#This Row],[VALUE_ORIGINAL]]-Table2131[[#This Row],[ESTIMATE_VALUE]]</f>
        <v>0</v>
      </c>
      <c r="L489">
        <v>0.19588310408818793</v>
      </c>
      <c r="M489">
        <v>0.4704793736604152</v>
      </c>
      <c r="N489">
        <f>Table2131[[#This Row],[DIFFENCE_ORIGINAL]]^2</f>
        <v>0</v>
      </c>
      <c r="O48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0.27459626957222727</v>
      </c>
      <c r="P489" t="str">
        <f>IF(OR(G489="NA", H489="NA"), "NA", IF(OR(B489="boot", B489="parametric", B489="independent", B489="cart"), Table2131[[#This Row],[conf.high]]-Table2131[[#This Row],[conf.low]], ""))</f>
        <v/>
      </c>
      <c r="Q489" t="str">
        <f>IF(OR(G489="NA", H489="NA"), "NA", IF(OR(B489="boot", B489="parametric", B489="independent", B489="cart"), Table2131[[#This Row],[conf.high.orig]]-Table2131[[#This Row],[conf.low.orig]], ""))</f>
        <v/>
      </c>
      <c r="R489" t="str">
        <f>IF(OR(B489="boot", B489="independent", B489="parametric", B489="cart"), Table2131[[#This Row],[WIDTH_OVERLAP]]/Table2131[[#This Row],[WIDTH_NEW]], "NA")</f>
        <v>NA</v>
      </c>
      <c r="S489" t="str">
        <f>IF(OR(B489="boot", B489="independent", B489="parametric", B489="cart"), Table2131[[#This Row],[WIDTH_OVERLAP]]/Table2131[[#This Row],[WIDTH_ORIG]], "")</f>
        <v/>
      </c>
      <c r="T489" t="str">
        <f>IF(OR(B489="boot", B489="independent", B489="parametric", B489="cart"), (Table2131[[#This Row],[PERS_NEW]]+Table2131[[#This Row],[PERS_ORIG]]) / 2, "")</f>
        <v/>
      </c>
      <c r="U489" t="e">
        <f>0.5*(Table2131[[#This Row],[WIDTH_OVERLAP]]/Table2131[[#This Row],[WIDTH_ORIG]] +Table2131[[#This Row],[WIDTH_OVERLAP]]/Table2131[[#This Row],[WIDTH_NEW]])</f>
        <v>#VALUE!</v>
      </c>
      <c r="V489" t="e">
        <f>0.5*(Table2131[[#This Row],[WIDTH_OVERLAP]]/Table2131[[#This Row],[WIDTH_ORIG]] +Table2131[[#This Row],[WIDTH_OVERLAP]]/Table2131[[#This Row],[WIDTH_NEW]])</f>
        <v>#VALUE!</v>
      </c>
    </row>
    <row r="490" spans="1:22" hidden="1" x14ac:dyDescent="0.2">
      <c r="A490" t="s">
        <v>192</v>
      </c>
      <c r="B490" t="s">
        <v>13</v>
      </c>
      <c r="C490" t="s">
        <v>231</v>
      </c>
      <c r="D490" t="s">
        <v>204</v>
      </c>
      <c r="E490">
        <v>0.93833895589413963</v>
      </c>
      <c r="F490">
        <v>0.14729915677968525</v>
      </c>
      <c r="G490">
        <v>0.649763337869533</v>
      </c>
      <c r="H490">
        <v>1.2541378180613312</v>
      </c>
      <c r="I490">
        <v>6.3702941443012424</v>
      </c>
      <c r="J490">
        <v>0.93833895589413963</v>
      </c>
      <c r="K490">
        <f>Table2131[[#This Row],[VALUE_ORIGINAL]]-Table2131[[#This Row],[ESTIMATE_VALUE]]</f>
        <v>0</v>
      </c>
      <c r="L490">
        <v>0.649763337869533</v>
      </c>
      <c r="M490">
        <v>1.2541378180613312</v>
      </c>
      <c r="N490">
        <f>Table2131[[#This Row],[DIFFENCE_ORIGINAL]]^2</f>
        <v>0</v>
      </c>
      <c r="O49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0.60437448019179818</v>
      </c>
      <c r="P490" t="str">
        <f>IF(OR(G490="NA", H490="NA"), "NA", IF(OR(B490="boot", B490="parametric", B490="independent", B490="cart"), Table2131[[#This Row],[conf.high]]-Table2131[[#This Row],[conf.low]], ""))</f>
        <v/>
      </c>
      <c r="Q490" t="str">
        <f>IF(OR(G490="NA", H490="NA"), "NA", IF(OR(B490="boot", B490="parametric", B490="independent", B490="cart"), Table2131[[#This Row],[conf.high.orig]]-Table2131[[#This Row],[conf.low.orig]], ""))</f>
        <v/>
      </c>
      <c r="R490" t="str">
        <f>IF(OR(B490="boot", B490="independent", B490="parametric", B490="cart"), Table2131[[#This Row],[WIDTH_OVERLAP]]/Table2131[[#This Row],[WIDTH_NEW]], "NA")</f>
        <v>NA</v>
      </c>
      <c r="S490" t="str">
        <f>IF(OR(B490="boot", B490="independent", B490="parametric", B490="cart"), Table2131[[#This Row],[WIDTH_OVERLAP]]/Table2131[[#This Row],[WIDTH_ORIG]], "")</f>
        <v/>
      </c>
      <c r="T490" t="str">
        <f>IF(OR(B490="boot", B490="independent", B490="parametric", B490="cart"), (Table2131[[#This Row],[PERS_NEW]]+Table2131[[#This Row],[PERS_ORIG]]) / 2, "")</f>
        <v/>
      </c>
      <c r="U490" t="e">
        <f>0.5*(Table2131[[#This Row],[WIDTH_OVERLAP]]/Table2131[[#This Row],[WIDTH_ORIG]] +Table2131[[#This Row],[WIDTH_OVERLAP]]/Table2131[[#This Row],[WIDTH_NEW]])</f>
        <v>#VALUE!</v>
      </c>
      <c r="V490" t="e">
        <f>0.5*(Table2131[[#This Row],[WIDTH_OVERLAP]]/Table2131[[#This Row],[WIDTH_ORIG]] +Table2131[[#This Row],[WIDTH_OVERLAP]]/Table2131[[#This Row],[WIDTH_NEW]])</f>
        <v>#VALUE!</v>
      </c>
    </row>
    <row r="491" spans="1:22" hidden="1" x14ac:dyDescent="0.2">
      <c r="A491" t="s">
        <v>192</v>
      </c>
      <c r="B491" t="s">
        <v>13</v>
      </c>
      <c r="C491" t="s">
        <v>231</v>
      </c>
      <c r="D491" t="s">
        <v>205</v>
      </c>
      <c r="E491">
        <v>0.60754936146128558</v>
      </c>
      <c r="F491">
        <v>0.1072265164699765</v>
      </c>
      <c r="G491">
        <v>0.3890799372391795</v>
      </c>
      <c r="H491">
        <v>0.81724119147515395</v>
      </c>
      <c r="I491">
        <v>5.666036550123307</v>
      </c>
      <c r="J491">
        <v>0.60754936146128558</v>
      </c>
      <c r="K491">
        <f>Table2131[[#This Row],[VALUE_ORIGINAL]]-Table2131[[#This Row],[ESTIMATE_VALUE]]</f>
        <v>0</v>
      </c>
      <c r="L491">
        <v>0.3890799372391795</v>
      </c>
      <c r="M491">
        <v>0.81724119147515395</v>
      </c>
      <c r="N491">
        <f>Table2131[[#This Row],[DIFFENCE_ORIGINAL]]^2</f>
        <v>0</v>
      </c>
      <c r="O49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0.42816125423597445</v>
      </c>
      <c r="P491" t="str">
        <f>IF(OR(G491="NA", H491="NA"), "NA", IF(OR(B491="boot", B491="parametric", B491="independent", B491="cart"), Table2131[[#This Row],[conf.high]]-Table2131[[#This Row],[conf.low]], ""))</f>
        <v/>
      </c>
      <c r="Q491" t="str">
        <f>IF(OR(G491="NA", H491="NA"), "NA", IF(OR(B491="boot", B491="parametric", B491="independent", B491="cart"), Table2131[[#This Row],[conf.high.orig]]-Table2131[[#This Row],[conf.low.orig]], ""))</f>
        <v/>
      </c>
      <c r="R491" t="str">
        <f>IF(OR(B491="boot", B491="independent", B491="parametric", B491="cart"), Table2131[[#This Row],[WIDTH_OVERLAP]]/Table2131[[#This Row],[WIDTH_NEW]], "NA")</f>
        <v>NA</v>
      </c>
      <c r="S491" t="str">
        <f>IF(OR(B491="boot", B491="independent", B491="parametric", B491="cart"), Table2131[[#This Row],[WIDTH_OVERLAP]]/Table2131[[#This Row],[WIDTH_ORIG]], "")</f>
        <v/>
      </c>
      <c r="T491" t="str">
        <f>IF(OR(B491="boot", B491="independent", B491="parametric", B491="cart"), (Table2131[[#This Row],[PERS_NEW]]+Table2131[[#This Row],[PERS_ORIG]]) / 2, "")</f>
        <v/>
      </c>
      <c r="U491" t="e">
        <f>0.5*(Table2131[[#This Row],[WIDTH_OVERLAP]]/Table2131[[#This Row],[WIDTH_ORIG]] +Table2131[[#This Row],[WIDTH_OVERLAP]]/Table2131[[#This Row],[WIDTH_NEW]])</f>
        <v>#VALUE!</v>
      </c>
      <c r="V491" t="e">
        <f>0.5*(Table2131[[#This Row],[WIDTH_OVERLAP]]/Table2131[[#This Row],[WIDTH_ORIG]] +Table2131[[#This Row],[WIDTH_OVERLAP]]/Table2131[[#This Row],[WIDTH_NEW]])</f>
        <v>#VALUE!</v>
      </c>
    </row>
    <row r="492" spans="1:22" hidden="1" x14ac:dyDescent="0.2">
      <c r="A492" t="s">
        <v>192</v>
      </c>
      <c r="B492" t="s">
        <v>13</v>
      </c>
      <c r="C492" t="s">
        <v>231</v>
      </c>
      <c r="D492" t="s">
        <v>206</v>
      </c>
      <c r="E492">
        <v>1.0866457673320569</v>
      </c>
      <c r="F492">
        <v>0.18877513997576631</v>
      </c>
      <c r="G492">
        <v>0.70191334107215875</v>
      </c>
      <c r="H492">
        <v>1.4699806851192789</v>
      </c>
      <c r="I492">
        <v>5.7562969757117024</v>
      </c>
      <c r="J492">
        <v>1.0866457673320569</v>
      </c>
      <c r="K492">
        <f>Table2131[[#This Row],[VALUE_ORIGINAL]]-Table2131[[#This Row],[ESTIMATE_VALUE]]</f>
        <v>0</v>
      </c>
      <c r="L492">
        <v>0.70191334107215875</v>
      </c>
      <c r="M492">
        <v>1.4699806851192789</v>
      </c>
      <c r="N492">
        <f>Table2131[[#This Row],[DIFFENCE_ORIGINAL]]^2</f>
        <v>0</v>
      </c>
      <c r="O49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0.76806734404712018</v>
      </c>
      <c r="P492" t="str">
        <f>IF(OR(G492="NA", H492="NA"), "NA", IF(OR(B492="boot", B492="parametric", B492="independent", B492="cart"), Table2131[[#This Row],[conf.high]]-Table2131[[#This Row],[conf.low]], ""))</f>
        <v/>
      </c>
      <c r="Q492" t="str">
        <f>IF(OR(G492="NA", H492="NA"), "NA", IF(OR(B492="boot", B492="parametric", B492="independent", B492="cart"), Table2131[[#This Row],[conf.high.orig]]-Table2131[[#This Row],[conf.low.orig]], ""))</f>
        <v/>
      </c>
      <c r="R492" t="str">
        <f>IF(OR(B492="boot", B492="independent", B492="parametric", B492="cart"), Table2131[[#This Row],[WIDTH_OVERLAP]]/Table2131[[#This Row],[WIDTH_NEW]], "NA")</f>
        <v>NA</v>
      </c>
      <c r="S492" t="str">
        <f>IF(OR(B492="boot", B492="independent", B492="parametric", B492="cart"), Table2131[[#This Row],[WIDTH_OVERLAP]]/Table2131[[#This Row],[WIDTH_ORIG]], "")</f>
        <v/>
      </c>
      <c r="T492" t="str">
        <f>IF(OR(B492="boot", B492="independent", B492="parametric", B492="cart"), (Table2131[[#This Row],[PERS_NEW]]+Table2131[[#This Row],[PERS_ORIG]]) / 2, "")</f>
        <v/>
      </c>
      <c r="U492" t="e">
        <f>0.5*(Table2131[[#This Row],[WIDTH_OVERLAP]]/Table2131[[#This Row],[WIDTH_ORIG]] +Table2131[[#This Row],[WIDTH_OVERLAP]]/Table2131[[#This Row],[WIDTH_NEW]])</f>
        <v>#VALUE!</v>
      </c>
      <c r="V492" t="e">
        <f>0.5*(Table2131[[#This Row],[WIDTH_OVERLAP]]/Table2131[[#This Row],[WIDTH_ORIG]] +Table2131[[#This Row],[WIDTH_OVERLAP]]/Table2131[[#This Row],[WIDTH_NEW]])</f>
        <v>#VALUE!</v>
      </c>
    </row>
    <row r="493" spans="1:22" hidden="1" x14ac:dyDescent="0.2">
      <c r="A493" t="s">
        <v>192</v>
      </c>
      <c r="B493" t="s">
        <v>13</v>
      </c>
      <c r="C493" t="s">
        <v>231</v>
      </c>
      <c r="D493" t="s">
        <v>207</v>
      </c>
      <c r="E493">
        <v>-0.61753343218162815</v>
      </c>
      <c r="F493">
        <v>0.15860108278025375</v>
      </c>
      <c r="G493">
        <v>-0.9369343261240245</v>
      </c>
      <c r="H493">
        <v>-0.30438037993583811</v>
      </c>
      <c r="I493">
        <v>-3.8936268363138353</v>
      </c>
      <c r="J493">
        <v>-0.61753343218162815</v>
      </c>
      <c r="K493">
        <f>Table2131[[#This Row],[VALUE_ORIGINAL]]-Table2131[[#This Row],[ESTIMATE_VALUE]]</f>
        <v>0</v>
      </c>
      <c r="L493">
        <v>-0.9369343261240245</v>
      </c>
      <c r="M493">
        <v>-0.30438037993583811</v>
      </c>
      <c r="N493">
        <f>Table2131[[#This Row],[DIFFENCE_ORIGINAL]]^2</f>
        <v>0</v>
      </c>
      <c r="O49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0.63255394618818639</v>
      </c>
      <c r="P493" t="str">
        <f>IF(OR(G493="NA", H493="NA"), "NA", IF(OR(B493="boot", B493="parametric", B493="independent", B493="cart"), Table2131[[#This Row],[conf.high]]-Table2131[[#This Row],[conf.low]], ""))</f>
        <v/>
      </c>
      <c r="Q493" t="str">
        <f>IF(OR(G493="NA", H493="NA"), "NA", IF(OR(B493="boot", B493="parametric", B493="independent", B493="cart"), Table2131[[#This Row],[conf.high.orig]]-Table2131[[#This Row],[conf.low.orig]], ""))</f>
        <v/>
      </c>
      <c r="R493" t="str">
        <f>IF(OR(B493="boot", B493="independent", B493="parametric", B493="cart"), Table2131[[#This Row],[WIDTH_OVERLAP]]/Table2131[[#This Row],[WIDTH_NEW]], "NA")</f>
        <v>NA</v>
      </c>
      <c r="S493" t="str">
        <f>IF(OR(B493="boot", B493="independent", B493="parametric", B493="cart"), Table2131[[#This Row],[WIDTH_OVERLAP]]/Table2131[[#This Row],[WIDTH_ORIG]], "")</f>
        <v/>
      </c>
      <c r="T493" t="str">
        <f>IF(OR(B493="boot", B493="independent", B493="parametric", B493="cart"), (Table2131[[#This Row],[PERS_NEW]]+Table2131[[#This Row],[PERS_ORIG]]) / 2, "")</f>
        <v/>
      </c>
      <c r="U493" t="e">
        <f>0.5*(Table2131[[#This Row],[WIDTH_OVERLAP]]/Table2131[[#This Row],[WIDTH_ORIG]] +Table2131[[#This Row],[WIDTH_OVERLAP]]/Table2131[[#This Row],[WIDTH_NEW]])</f>
        <v>#VALUE!</v>
      </c>
      <c r="V493" t="e">
        <f>0.5*(Table2131[[#This Row],[WIDTH_OVERLAP]]/Table2131[[#This Row],[WIDTH_ORIG]] +Table2131[[#This Row],[WIDTH_OVERLAP]]/Table2131[[#This Row],[WIDTH_NEW]])</f>
        <v>#VALUE!</v>
      </c>
    </row>
    <row r="494" spans="1:22" hidden="1" x14ac:dyDescent="0.2">
      <c r="A494" t="s">
        <v>192</v>
      </c>
      <c r="B494" t="s">
        <v>13</v>
      </c>
      <c r="C494" t="s">
        <v>231</v>
      </c>
      <c r="D494" t="s">
        <v>208</v>
      </c>
      <c r="E494">
        <v>-0.71591539894851897</v>
      </c>
      <c r="F494">
        <v>0.14590304683015035</v>
      </c>
      <c r="G494">
        <v>-1.0069102241504477</v>
      </c>
      <c r="H494">
        <v>-0.42298543471107991</v>
      </c>
      <c r="I494">
        <v>-4.906788545560226</v>
      </c>
      <c r="J494">
        <v>-0.71591539894851897</v>
      </c>
      <c r="K494">
        <f>Table2131[[#This Row],[VALUE_ORIGINAL]]-Table2131[[#This Row],[ESTIMATE_VALUE]]</f>
        <v>0</v>
      </c>
      <c r="L494">
        <v>-1.0069102241504477</v>
      </c>
      <c r="M494">
        <v>-0.42298543471107991</v>
      </c>
      <c r="N494">
        <f>Table2131[[#This Row],[DIFFENCE_ORIGINAL]]^2</f>
        <v>0</v>
      </c>
      <c r="O49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0.58392478943936776</v>
      </c>
      <c r="P494" t="str">
        <f>IF(OR(G494="NA", H494="NA"), "NA", IF(OR(B494="boot", B494="parametric", B494="independent", B494="cart"), Table2131[[#This Row],[conf.high]]-Table2131[[#This Row],[conf.low]], ""))</f>
        <v/>
      </c>
      <c r="Q494" t="str">
        <f>IF(OR(G494="NA", H494="NA"), "NA", IF(OR(B494="boot", B494="parametric", B494="independent", B494="cart"), Table2131[[#This Row],[conf.high.orig]]-Table2131[[#This Row],[conf.low.orig]], ""))</f>
        <v/>
      </c>
      <c r="R494" t="str">
        <f>IF(OR(B494="boot", B494="independent", B494="parametric", B494="cart"), Table2131[[#This Row],[WIDTH_OVERLAP]]/Table2131[[#This Row],[WIDTH_NEW]], "NA")</f>
        <v>NA</v>
      </c>
      <c r="S494" t="str">
        <f>IF(OR(B494="boot", B494="independent", B494="parametric", B494="cart"), Table2131[[#This Row],[WIDTH_OVERLAP]]/Table2131[[#This Row],[WIDTH_ORIG]], "")</f>
        <v/>
      </c>
      <c r="T494" t="str">
        <f>IF(OR(B494="boot", B494="independent", B494="parametric", B494="cart"), (Table2131[[#This Row],[PERS_NEW]]+Table2131[[#This Row],[PERS_ORIG]]) / 2, "")</f>
        <v/>
      </c>
      <c r="U494" t="e">
        <f>0.5*(Table2131[[#This Row],[WIDTH_OVERLAP]]/Table2131[[#This Row],[WIDTH_ORIG]] +Table2131[[#This Row],[WIDTH_OVERLAP]]/Table2131[[#This Row],[WIDTH_NEW]])</f>
        <v>#VALUE!</v>
      </c>
      <c r="V494" t="e">
        <f>0.5*(Table2131[[#This Row],[WIDTH_OVERLAP]]/Table2131[[#This Row],[WIDTH_ORIG]] +Table2131[[#This Row],[WIDTH_OVERLAP]]/Table2131[[#This Row],[WIDTH_NEW]])</f>
        <v>#VALUE!</v>
      </c>
    </row>
    <row r="495" spans="1:22" hidden="1" x14ac:dyDescent="0.2">
      <c r="A495" t="s">
        <v>192</v>
      </c>
      <c r="B495" t="s">
        <v>13</v>
      </c>
      <c r="C495" t="s">
        <v>231</v>
      </c>
      <c r="D495" t="s">
        <v>209</v>
      </c>
      <c r="E495">
        <v>1.2394604950166366</v>
      </c>
      <c r="F495">
        <v>0.1173229999461043</v>
      </c>
      <c r="G495">
        <v>0.98206084643276947</v>
      </c>
      <c r="H495">
        <v>1.4525774346989884</v>
      </c>
      <c r="I495">
        <v>10.564514166753479</v>
      </c>
      <c r="J495">
        <v>1.2394604950166366</v>
      </c>
      <c r="K495">
        <f>Table2131[[#This Row],[VALUE_ORIGINAL]]-Table2131[[#This Row],[ESTIMATE_VALUE]]</f>
        <v>0</v>
      </c>
      <c r="L495">
        <v>0.98206084643276947</v>
      </c>
      <c r="M495">
        <v>1.4525774346989884</v>
      </c>
      <c r="N495">
        <f>Table2131[[#This Row],[DIFFENCE_ORIGINAL]]^2</f>
        <v>0</v>
      </c>
      <c r="O49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0.47051658826621889</v>
      </c>
      <c r="P495" t="str">
        <f>IF(OR(G495="NA", H495="NA"), "NA", IF(OR(B495="boot", B495="parametric", B495="independent", B495="cart"), Table2131[[#This Row],[conf.high]]-Table2131[[#This Row],[conf.low]], ""))</f>
        <v/>
      </c>
      <c r="Q495" t="str">
        <f>IF(OR(G495="NA", H495="NA"), "NA", IF(OR(B495="boot", B495="parametric", B495="independent", B495="cart"), Table2131[[#This Row],[conf.high.orig]]-Table2131[[#This Row],[conf.low.orig]], ""))</f>
        <v/>
      </c>
      <c r="R495" t="str">
        <f>IF(OR(B495="boot", B495="independent", B495="parametric", B495="cart"), Table2131[[#This Row],[WIDTH_OVERLAP]]/Table2131[[#This Row],[WIDTH_NEW]], "NA")</f>
        <v>NA</v>
      </c>
      <c r="S495" t="str">
        <f>IF(OR(B495="boot", B495="independent", B495="parametric", B495="cart"), Table2131[[#This Row],[WIDTH_OVERLAP]]/Table2131[[#This Row],[WIDTH_ORIG]], "")</f>
        <v/>
      </c>
      <c r="T495" t="str">
        <f>IF(OR(B495="boot", B495="independent", B495="parametric", B495="cart"), (Table2131[[#This Row],[PERS_NEW]]+Table2131[[#This Row],[PERS_ORIG]]) / 2, "")</f>
        <v/>
      </c>
      <c r="U495" t="e">
        <f>0.5*(Table2131[[#This Row],[WIDTH_OVERLAP]]/Table2131[[#This Row],[WIDTH_ORIG]] +Table2131[[#This Row],[WIDTH_OVERLAP]]/Table2131[[#This Row],[WIDTH_NEW]])</f>
        <v>#VALUE!</v>
      </c>
      <c r="V495" t="e">
        <f>0.5*(Table2131[[#This Row],[WIDTH_OVERLAP]]/Table2131[[#This Row],[WIDTH_ORIG]] +Table2131[[#This Row],[WIDTH_OVERLAP]]/Table2131[[#This Row],[WIDTH_NEW]])</f>
        <v>#VALUE!</v>
      </c>
    </row>
    <row r="496" spans="1:22" hidden="1" x14ac:dyDescent="0.2">
      <c r="A496" t="s">
        <v>192</v>
      </c>
      <c r="B496" t="s">
        <v>13</v>
      </c>
      <c r="C496" t="s">
        <v>231</v>
      </c>
      <c r="D496" t="s">
        <v>210</v>
      </c>
      <c r="E496">
        <v>1.6724555880239564</v>
      </c>
      <c r="F496">
        <v>0.15931399590352835</v>
      </c>
      <c r="G496">
        <v>1.3451407352188074</v>
      </c>
      <c r="H496">
        <v>1.968927771533278</v>
      </c>
      <c r="I496">
        <v>10.497857256914841</v>
      </c>
      <c r="J496">
        <v>1.6724555880239564</v>
      </c>
      <c r="K496">
        <f>Table2131[[#This Row],[VALUE_ORIGINAL]]-Table2131[[#This Row],[ESTIMATE_VALUE]]</f>
        <v>0</v>
      </c>
      <c r="L496">
        <v>1.3451407352188074</v>
      </c>
      <c r="M496">
        <v>1.968927771533278</v>
      </c>
      <c r="N496">
        <f>Table2131[[#This Row],[DIFFENCE_ORIGINAL]]^2</f>
        <v>0</v>
      </c>
      <c r="O49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0.62378703631447063</v>
      </c>
      <c r="P496" t="str">
        <f>IF(OR(G496="NA", H496="NA"), "NA", IF(OR(B496="boot", B496="parametric", B496="independent", B496="cart"), Table2131[[#This Row],[conf.high]]-Table2131[[#This Row],[conf.low]], ""))</f>
        <v/>
      </c>
      <c r="Q496" t="str">
        <f>IF(OR(G496="NA", H496="NA"), "NA", IF(OR(B496="boot", B496="parametric", B496="independent", B496="cart"), Table2131[[#This Row],[conf.high.orig]]-Table2131[[#This Row],[conf.low.orig]], ""))</f>
        <v/>
      </c>
      <c r="R496" t="str">
        <f>IF(OR(B496="boot", B496="independent", B496="parametric", B496="cart"), Table2131[[#This Row],[WIDTH_OVERLAP]]/Table2131[[#This Row],[WIDTH_NEW]], "NA")</f>
        <v>NA</v>
      </c>
      <c r="S496" t="str">
        <f>IF(OR(B496="boot", B496="independent", B496="parametric", B496="cart"), Table2131[[#This Row],[WIDTH_OVERLAP]]/Table2131[[#This Row],[WIDTH_ORIG]], "")</f>
        <v/>
      </c>
      <c r="T496" t="str">
        <f>IF(OR(B496="boot", B496="independent", B496="parametric", B496="cart"), (Table2131[[#This Row],[PERS_NEW]]+Table2131[[#This Row],[PERS_ORIG]]) / 2, "")</f>
        <v/>
      </c>
      <c r="U496" t="e">
        <f>0.5*(Table2131[[#This Row],[WIDTH_OVERLAP]]/Table2131[[#This Row],[WIDTH_ORIG]] +Table2131[[#This Row],[WIDTH_OVERLAP]]/Table2131[[#This Row],[WIDTH_NEW]])</f>
        <v>#VALUE!</v>
      </c>
      <c r="V496" t="e">
        <f>0.5*(Table2131[[#This Row],[WIDTH_OVERLAP]]/Table2131[[#This Row],[WIDTH_ORIG]] +Table2131[[#This Row],[WIDTH_OVERLAP]]/Table2131[[#This Row],[WIDTH_NEW]])</f>
        <v>#VALUE!</v>
      </c>
    </row>
    <row r="497" spans="1:22" hidden="1" x14ac:dyDescent="0.2">
      <c r="A497" t="s">
        <v>192</v>
      </c>
      <c r="B497" t="s">
        <v>13</v>
      </c>
      <c r="C497" t="s">
        <v>231</v>
      </c>
      <c r="D497" t="s">
        <v>211</v>
      </c>
      <c r="E497">
        <v>2.5272644775104984</v>
      </c>
      <c r="F497">
        <v>0.26029338719002543</v>
      </c>
      <c r="G497">
        <v>2.0134109094932522</v>
      </c>
      <c r="H497">
        <v>2.9960614305429973</v>
      </c>
      <c r="I497">
        <v>9.7092919063114191</v>
      </c>
      <c r="J497">
        <v>2.5272644775104984</v>
      </c>
      <c r="K497">
        <f>Table2131[[#This Row],[VALUE_ORIGINAL]]-Table2131[[#This Row],[ESTIMATE_VALUE]]</f>
        <v>0</v>
      </c>
      <c r="L497">
        <v>2.0134109094932522</v>
      </c>
      <c r="M497">
        <v>2.9960614305429973</v>
      </c>
      <c r="N497">
        <f>Table2131[[#This Row],[DIFFENCE_ORIGINAL]]^2</f>
        <v>0</v>
      </c>
      <c r="O49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0.98265052104974515</v>
      </c>
      <c r="P497" t="str">
        <f>IF(OR(G497="NA", H497="NA"), "NA", IF(OR(B497="boot", B497="parametric", B497="independent", B497="cart"), Table2131[[#This Row],[conf.high]]-Table2131[[#This Row],[conf.low]], ""))</f>
        <v/>
      </c>
      <c r="Q497" t="str">
        <f>IF(OR(G497="NA", H497="NA"), "NA", IF(OR(B497="boot", B497="parametric", B497="independent", B497="cart"), Table2131[[#This Row],[conf.high.orig]]-Table2131[[#This Row],[conf.low.orig]], ""))</f>
        <v/>
      </c>
      <c r="R497" t="str">
        <f>IF(OR(B497="boot", B497="independent", B497="parametric", B497="cart"), Table2131[[#This Row],[WIDTH_OVERLAP]]/Table2131[[#This Row],[WIDTH_NEW]], "NA")</f>
        <v>NA</v>
      </c>
      <c r="S497" t="str">
        <f>IF(OR(B497="boot", B497="independent", B497="parametric", B497="cart"), Table2131[[#This Row],[WIDTH_OVERLAP]]/Table2131[[#This Row],[WIDTH_ORIG]], "")</f>
        <v/>
      </c>
      <c r="T497" t="str">
        <f>IF(OR(B497="boot", B497="independent", B497="parametric", B497="cart"), (Table2131[[#This Row],[PERS_NEW]]+Table2131[[#This Row],[PERS_ORIG]]) / 2, "")</f>
        <v/>
      </c>
      <c r="U497" t="e">
        <f>0.5*(Table2131[[#This Row],[WIDTH_OVERLAP]]/Table2131[[#This Row],[WIDTH_ORIG]] +Table2131[[#This Row],[WIDTH_OVERLAP]]/Table2131[[#This Row],[WIDTH_NEW]])</f>
        <v>#VALUE!</v>
      </c>
      <c r="V497" t="e">
        <f>0.5*(Table2131[[#This Row],[WIDTH_OVERLAP]]/Table2131[[#This Row],[WIDTH_ORIG]] +Table2131[[#This Row],[WIDTH_OVERLAP]]/Table2131[[#This Row],[WIDTH_NEW]])</f>
        <v>#VALUE!</v>
      </c>
    </row>
    <row r="498" spans="1:22" hidden="1" x14ac:dyDescent="0.2">
      <c r="A498" t="s">
        <v>192</v>
      </c>
      <c r="B498" t="s">
        <v>13</v>
      </c>
      <c r="C498" t="s">
        <v>231</v>
      </c>
      <c r="D498" t="s">
        <v>212</v>
      </c>
      <c r="E498">
        <v>2.4525327381213602</v>
      </c>
      <c r="F498">
        <v>0.21994117452300571</v>
      </c>
      <c r="G498">
        <v>2.0122115296595706</v>
      </c>
      <c r="H498">
        <v>2.8669835156240615</v>
      </c>
      <c r="I498">
        <v>11.150857693836798</v>
      </c>
      <c r="J498">
        <v>2.4525327381213602</v>
      </c>
      <c r="K498">
        <f>Table2131[[#This Row],[VALUE_ORIGINAL]]-Table2131[[#This Row],[ESTIMATE_VALUE]]</f>
        <v>0</v>
      </c>
      <c r="L498">
        <v>2.0122115296595706</v>
      </c>
      <c r="M498">
        <v>2.8669835156240615</v>
      </c>
      <c r="N498">
        <f>Table2131[[#This Row],[DIFFENCE_ORIGINAL]]^2</f>
        <v>0</v>
      </c>
      <c r="O49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0.85477198596449089</v>
      </c>
      <c r="P498" t="str">
        <f>IF(OR(G498="NA", H498="NA"), "NA", IF(OR(B498="boot", B498="parametric", B498="independent", B498="cart"), Table2131[[#This Row],[conf.high]]-Table2131[[#This Row],[conf.low]], ""))</f>
        <v/>
      </c>
      <c r="Q498" t="str">
        <f>IF(OR(G498="NA", H498="NA"), "NA", IF(OR(B498="boot", B498="parametric", B498="independent", B498="cart"), Table2131[[#This Row],[conf.high.orig]]-Table2131[[#This Row],[conf.low.orig]], ""))</f>
        <v/>
      </c>
      <c r="R498" t="str">
        <f>IF(OR(B498="boot", B498="independent", B498="parametric", B498="cart"), Table2131[[#This Row],[WIDTH_OVERLAP]]/Table2131[[#This Row],[WIDTH_NEW]], "NA")</f>
        <v>NA</v>
      </c>
      <c r="S498" t="str">
        <f>IF(OR(B498="boot", B498="independent", B498="parametric", B498="cart"), Table2131[[#This Row],[WIDTH_OVERLAP]]/Table2131[[#This Row],[WIDTH_ORIG]], "")</f>
        <v/>
      </c>
      <c r="T498" t="str">
        <f>IF(OR(B498="boot", B498="independent", B498="parametric", B498="cart"), (Table2131[[#This Row],[PERS_NEW]]+Table2131[[#This Row],[PERS_ORIG]]) / 2, "")</f>
        <v/>
      </c>
      <c r="U498" t="e">
        <f>0.5*(Table2131[[#This Row],[WIDTH_OVERLAP]]/Table2131[[#This Row],[WIDTH_ORIG]] +Table2131[[#This Row],[WIDTH_OVERLAP]]/Table2131[[#This Row],[WIDTH_NEW]])</f>
        <v>#VALUE!</v>
      </c>
      <c r="V498" t="e">
        <f>0.5*(Table2131[[#This Row],[WIDTH_OVERLAP]]/Table2131[[#This Row],[WIDTH_ORIG]] +Table2131[[#This Row],[WIDTH_OVERLAP]]/Table2131[[#This Row],[WIDTH_NEW]])</f>
        <v>#VALUE!</v>
      </c>
    </row>
    <row r="499" spans="1:22" hidden="1" x14ac:dyDescent="0.2">
      <c r="A499" t="s">
        <v>192</v>
      </c>
      <c r="B499" t="s">
        <v>13</v>
      </c>
      <c r="C499" t="s">
        <v>231</v>
      </c>
      <c r="D499" t="s">
        <v>213</v>
      </c>
      <c r="E499">
        <v>2.1789633379921782</v>
      </c>
      <c r="F499">
        <v>0.15876743836143653</v>
      </c>
      <c r="G499">
        <v>1.8362354108489951</v>
      </c>
      <c r="H499">
        <v>2.4679095427132332</v>
      </c>
      <c r="I499">
        <v>13.72424572998233</v>
      </c>
      <c r="J499">
        <v>2.1789633379921782</v>
      </c>
      <c r="K499">
        <f>Table2131[[#This Row],[VALUE_ORIGINAL]]-Table2131[[#This Row],[ESTIMATE_VALUE]]</f>
        <v>0</v>
      </c>
      <c r="L499">
        <v>1.8362354108489951</v>
      </c>
      <c r="M499">
        <v>2.4679095427132332</v>
      </c>
      <c r="N499">
        <f>Table2131[[#This Row],[DIFFENCE_ORIGINAL]]^2</f>
        <v>0</v>
      </c>
      <c r="O49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0.63167413186423804</v>
      </c>
      <c r="P499" t="str">
        <f>IF(OR(G499="NA", H499="NA"), "NA", IF(OR(B499="boot", B499="parametric", B499="independent", B499="cart"), Table2131[[#This Row],[conf.high]]-Table2131[[#This Row],[conf.low]], ""))</f>
        <v/>
      </c>
      <c r="Q499" t="str">
        <f>IF(OR(G499="NA", H499="NA"), "NA", IF(OR(B499="boot", B499="parametric", B499="independent", B499="cart"), Table2131[[#This Row],[conf.high.orig]]-Table2131[[#This Row],[conf.low.orig]], ""))</f>
        <v/>
      </c>
      <c r="R499" t="str">
        <f>IF(OR(B499="boot", B499="independent", B499="parametric", B499="cart"), Table2131[[#This Row],[WIDTH_OVERLAP]]/Table2131[[#This Row],[WIDTH_NEW]], "NA")</f>
        <v>NA</v>
      </c>
      <c r="S499" t="str">
        <f>IF(OR(B499="boot", B499="independent", B499="parametric", B499="cart"), Table2131[[#This Row],[WIDTH_OVERLAP]]/Table2131[[#This Row],[WIDTH_ORIG]], "")</f>
        <v/>
      </c>
      <c r="T499" t="str">
        <f>IF(OR(B499="boot", B499="independent", B499="parametric", B499="cart"), (Table2131[[#This Row],[PERS_NEW]]+Table2131[[#This Row],[PERS_ORIG]]) / 2, "")</f>
        <v/>
      </c>
      <c r="U499" t="e">
        <f>0.5*(Table2131[[#This Row],[WIDTH_OVERLAP]]/Table2131[[#This Row],[WIDTH_ORIG]] +Table2131[[#This Row],[WIDTH_OVERLAP]]/Table2131[[#This Row],[WIDTH_NEW]])</f>
        <v>#VALUE!</v>
      </c>
      <c r="V499" t="e">
        <f>0.5*(Table2131[[#This Row],[WIDTH_OVERLAP]]/Table2131[[#This Row],[WIDTH_ORIG]] +Table2131[[#This Row],[WIDTH_OVERLAP]]/Table2131[[#This Row],[WIDTH_NEW]])</f>
        <v>#VALUE!</v>
      </c>
    </row>
    <row r="500" spans="1:22" hidden="1" x14ac:dyDescent="0.2">
      <c r="A500" t="s">
        <v>192</v>
      </c>
      <c r="B500" t="s">
        <v>13</v>
      </c>
      <c r="C500" t="s">
        <v>231</v>
      </c>
      <c r="D500" t="s">
        <v>214</v>
      </c>
      <c r="E500">
        <v>1.6381983949503764</v>
      </c>
      <c r="F500">
        <v>0.16862228327357406</v>
      </c>
      <c r="G500">
        <v>1.3088727648926621</v>
      </c>
      <c r="H500">
        <v>1.9849980180125411</v>
      </c>
      <c r="I500">
        <v>9.715195187415123</v>
      </c>
      <c r="J500">
        <v>1.6381983949503764</v>
      </c>
      <c r="K500">
        <f>Table2131[[#This Row],[VALUE_ORIGINAL]]-Table2131[[#This Row],[ESTIMATE_VALUE]]</f>
        <v>0</v>
      </c>
      <c r="L500">
        <v>1.3088727648926621</v>
      </c>
      <c r="M500">
        <v>1.9849980180125411</v>
      </c>
      <c r="N500">
        <f>Table2131[[#This Row],[DIFFENCE_ORIGINAL]]^2</f>
        <v>0</v>
      </c>
      <c r="O50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0.67612525311987892</v>
      </c>
      <c r="P500" t="str">
        <f>IF(OR(G500="NA", H500="NA"), "NA", IF(OR(B500="boot", B500="parametric", B500="independent", B500="cart"), Table2131[[#This Row],[conf.high]]-Table2131[[#This Row],[conf.low]], ""))</f>
        <v/>
      </c>
      <c r="Q500" t="str">
        <f>IF(OR(G500="NA", H500="NA"), "NA", IF(OR(B500="boot", B500="parametric", B500="independent", B500="cart"), Table2131[[#This Row],[conf.high.orig]]-Table2131[[#This Row],[conf.low.orig]], ""))</f>
        <v/>
      </c>
      <c r="R500" t="str">
        <f>IF(OR(B500="boot", B500="independent", B500="parametric", B500="cart"), Table2131[[#This Row],[WIDTH_OVERLAP]]/Table2131[[#This Row],[WIDTH_NEW]], "NA")</f>
        <v>NA</v>
      </c>
      <c r="S500" t="str">
        <f>IF(OR(B500="boot", B500="independent", B500="parametric", B500="cart"), Table2131[[#This Row],[WIDTH_OVERLAP]]/Table2131[[#This Row],[WIDTH_ORIG]], "")</f>
        <v/>
      </c>
      <c r="T500" t="str">
        <f>IF(OR(B500="boot", B500="independent", B500="parametric", B500="cart"), (Table2131[[#This Row],[PERS_NEW]]+Table2131[[#This Row],[PERS_ORIG]]) / 2, "")</f>
        <v/>
      </c>
      <c r="U500" t="e">
        <f>0.5*(Table2131[[#This Row],[WIDTH_OVERLAP]]/Table2131[[#This Row],[WIDTH_ORIG]] +Table2131[[#This Row],[WIDTH_OVERLAP]]/Table2131[[#This Row],[WIDTH_NEW]])</f>
        <v>#VALUE!</v>
      </c>
      <c r="V500" t="e">
        <f>0.5*(Table2131[[#This Row],[WIDTH_OVERLAP]]/Table2131[[#This Row],[WIDTH_ORIG]] +Table2131[[#This Row],[WIDTH_OVERLAP]]/Table2131[[#This Row],[WIDTH_NEW]])</f>
        <v>#VALUE!</v>
      </c>
    </row>
    <row r="501" spans="1:22" hidden="1" x14ac:dyDescent="0.2">
      <c r="A501" t="s">
        <v>192</v>
      </c>
      <c r="B501" t="s">
        <v>13</v>
      </c>
      <c r="C501" t="s">
        <v>231</v>
      </c>
      <c r="D501" t="s">
        <v>215</v>
      </c>
      <c r="E501">
        <v>1.8620511679084852</v>
      </c>
      <c r="F501">
        <v>0.15379177227122942</v>
      </c>
      <c r="G501">
        <v>1.5661789561187083</v>
      </c>
      <c r="H501">
        <v>2.1688229289408376</v>
      </c>
      <c r="I501">
        <v>12.107612393103478</v>
      </c>
      <c r="J501">
        <v>1.8620511679084852</v>
      </c>
      <c r="K501">
        <f>Table2131[[#This Row],[VALUE_ORIGINAL]]-Table2131[[#This Row],[ESTIMATE_VALUE]]</f>
        <v>0</v>
      </c>
      <c r="L501">
        <v>1.5661789561187083</v>
      </c>
      <c r="M501">
        <v>2.1688229289408376</v>
      </c>
      <c r="N501">
        <f>Table2131[[#This Row],[DIFFENCE_ORIGINAL]]^2</f>
        <v>0</v>
      </c>
      <c r="O50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0.60264397282212934</v>
      </c>
      <c r="P501" t="str">
        <f>IF(OR(G501="NA", H501="NA"), "NA", IF(OR(B501="boot", B501="parametric", B501="independent", B501="cart"), Table2131[[#This Row],[conf.high]]-Table2131[[#This Row],[conf.low]], ""))</f>
        <v/>
      </c>
      <c r="Q501" t="str">
        <f>IF(OR(G501="NA", H501="NA"), "NA", IF(OR(B501="boot", B501="parametric", B501="independent", B501="cart"), Table2131[[#This Row],[conf.high.orig]]-Table2131[[#This Row],[conf.low.orig]], ""))</f>
        <v/>
      </c>
      <c r="R501" t="str">
        <f>IF(OR(B501="boot", B501="independent", B501="parametric", B501="cart"), Table2131[[#This Row],[WIDTH_OVERLAP]]/Table2131[[#This Row],[WIDTH_NEW]], "NA")</f>
        <v>NA</v>
      </c>
      <c r="S501" t="str">
        <f>IF(OR(B501="boot", B501="independent", B501="parametric", B501="cart"), Table2131[[#This Row],[WIDTH_OVERLAP]]/Table2131[[#This Row],[WIDTH_ORIG]], "")</f>
        <v/>
      </c>
      <c r="T501" t="str">
        <f>IF(OR(B501="boot", B501="independent", B501="parametric", B501="cart"), (Table2131[[#This Row],[PERS_NEW]]+Table2131[[#This Row],[PERS_ORIG]]) / 2, "")</f>
        <v/>
      </c>
      <c r="U501" t="e">
        <f>0.5*(Table2131[[#This Row],[WIDTH_OVERLAP]]/Table2131[[#This Row],[WIDTH_ORIG]] +Table2131[[#This Row],[WIDTH_OVERLAP]]/Table2131[[#This Row],[WIDTH_NEW]])</f>
        <v>#VALUE!</v>
      </c>
      <c r="V501" t="e">
        <f>0.5*(Table2131[[#This Row],[WIDTH_OVERLAP]]/Table2131[[#This Row],[WIDTH_ORIG]] +Table2131[[#This Row],[WIDTH_OVERLAP]]/Table2131[[#This Row],[WIDTH_NEW]])</f>
        <v>#VALUE!</v>
      </c>
    </row>
    <row r="502" spans="1:22" hidden="1" x14ac:dyDescent="0.2">
      <c r="A502" t="s">
        <v>192</v>
      </c>
      <c r="B502" t="s">
        <v>13</v>
      </c>
      <c r="C502" t="s">
        <v>231</v>
      </c>
      <c r="D502" t="s">
        <v>216</v>
      </c>
      <c r="E502">
        <v>0.13511621706045548</v>
      </c>
      <c r="F502">
        <v>5.65279777912562E-2</v>
      </c>
      <c r="G502">
        <v>2.6370572171813007E-2</v>
      </c>
      <c r="H502">
        <v>0.25785098058481282</v>
      </c>
      <c r="I502">
        <v>2.390253859060838</v>
      </c>
      <c r="J502">
        <v>0.13511621706045548</v>
      </c>
      <c r="K502">
        <f>Table2131[[#This Row],[VALUE_ORIGINAL]]-Table2131[[#This Row],[ESTIMATE_VALUE]]</f>
        <v>0</v>
      </c>
      <c r="L502">
        <v>2.6370572171813007E-2</v>
      </c>
      <c r="M502">
        <v>0.25785098058481282</v>
      </c>
      <c r="N502">
        <f>Table2131[[#This Row],[DIFFENCE_ORIGINAL]]^2</f>
        <v>0</v>
      </c>
      <c r="O50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0.2314804084129998</v>
      </c>
      <c r="P502" t="str">
        <f>IF(OR(G502="NA", H502="NA"), "NA", IF(OR(B502="boot", B502="parametric", B502="independent", B502="cart"), Table2131[[#This Row],[conf.high]]-Table2131[[#This Row],[conf.low]], ""))</f>
        <v/>
      </c>
      <c r="Q502" t="str">
        <f>IF(OR(G502="NA", H502="NA"), "NA", IF(OR(B502="boot", B502="parametric", B502="independent", B502="cart"), Table2131[[#This Row],[conf.high.orig]]-Table2131[[#This Row],[conf.low.orig]], ""))</f>
        <v/>
      </c>
      <c r="R502" t="str">
        <f>IF(OR(B502="boot", B502="independent", B502="parametric", B502="cart"), Table2131[[#This Row],[WIDTH_OVERLAP]]/Table2131[[#This Row],[WIDTH_NEW]], "NA")</f>
        <v>NA</v>
      </c>
      <c r="S502" t="str">
        <f>IF(OR(B502="boot", B502="independent", B502="parametric", B502="cart"), Table2131[[#This Row],[WIDTH_OVERLAP]]/Table2131[[#This Row],[WIDTH_ORIG]], "")</f>
        <v/>
      </c>
      <c r="T502" t="str">
        <f>IF(OR(B502="boot", B502="independent", B502="parametric", B502="cart"), (Table2131[[#This Row],[PERS_NEW]]+Table2131[[#This Row],[PERS_ORIG]]) / 2, "")</f>
        <v/>
      </c>
      <c r="U502" t="e">
        <f>0.5*(Table2131[[#This Row],[WIDTH_OVERLAP]]/Table2131[[#This Row],[WIDTH_ORIG]] +Table2131[[#This Row],[WIDTH_OVERLAP]]/Table2131[[#This Row],[WIDTH_NEW]])</f>
        <v>#VALUE!</v>
      </c>
      <c r="V502" t="e">
        <f>0.5*(Table2131[[#This Row],[WIDTH_OVERLAP]]/Table2131[[#This Row],[WIDTH_ORIG]] +Table2131[[#This Row],[WIDTH_OVERLAP]]/Table2131[[#This Row],[WIDTH_NEW]])</f>
        <v>#VALUE!</v>
      </c>
    </row>
    <row r="503" spans="1:22" hidden="1" x14ac:dyDescent="0.2">
      <c r="A503" t="s">
        <v>192</v>
      </c>
      <c r="B503" t="s">
        <v>13</v>
      </c>
      <c r="C503" t="s">
        <v>231</v>
      </c>
      <c r="D503" t="s">
        <v>217</v>
      </c>
      <c r="E503">
        <v>-3.5504247213252446E-2</v>
      </c>
      <c r="F503">
        <v>2.4244593391345902E-2</v>
      </c>
      <c r="G503">
        <v>-9.115251829824432E-2</v>
      </c>
      <c r="H503">
        <v>4.7878857947652497E-3</v>
      </c>
      <c r="I503">
        <v>-1.4644191651374807</v>
      </c>
      <c r="J503">
        <v>-3.5504247213252446E-2</v>
      </c>
      <c r="K503">
        <f>Table2131[[#This Row],[VALUE_ORIGINAL]]-Table2131[[#This Row],[ESTIMATE_VALUE]]</f>
        <v>0</v>
      </c>
      <c r="L503">
        <v>-9.115251829824432E-2</v>
      </c>
      <c r="M503">
        <v>4.7878857947652497E-3</v>
      </c>
      <c r="N503">
        <f>Table2131[[#This Row],[DIFFENCE_ORIGINAL]]^2</f>
        <v>0</v>
      </c>
      <c r="O50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9.5940404093009565E-2</v>
      </c>
      <c r="P503" t="str">
        <f>IF(OR(G503="NA", H503="NA"), "NA", IF(OR(B503="boot", B503="parametric", B503="independent", B503="cart"), Table2131[[#This Row],[conf.high]]-Table2131[[#This Row],[conf.low]], ""))</f>
        <v/>
      </c>
      <c r="Q503" t="str">
        <f>IF(OR(G503="NA", H503="NA"), "NA", IF(OR(B503="boot", B503="parametric", B503="independent", B503="cart"), Table2131[[#This Row],[conf.high.orig]]-Table2131[[#This Row],[conf.low.orig]], ""))</f>
        <v/>
      </c>
      <c r="R503" t="str">
        <f>IF(OR(B503="boot", B503="independent", B503="parametric", B503="cart"), Table2131[[#This Row],[WIDTH_OVERLAP]]/Table2131[[#This Row],[WIDTH_NEW]], "NA")</f>
        <v>NA</v>
      </c>
      <c r="S503" t="str">
        <f>IF(OR(B503="boot", B503="independent", B503="parametric", B503="cart"), Table2131[[#This Row],[WIDTH_OVERLAP]]/Table2131[[#This Row],[WIDTH_ORIG]], "")</f>
        <v/>
      </c>
      <c r="T503" t="str">
        <f>IF(OR(B503="boot", B503="independent", B503="parametric", B503="cart"), (Table2131[[#This Row],[PERS_NEW]]+Table2131[[#This Row],[PERS_ORIG]]) / 2, "")</f>
        <v/>
      </c>
      <c r="U503" t="e">
        <f>0.5*(Table2131[[#This Row],[WIDTH_OVERLAP]]/Table2131[[#This Row],[WIDTH_ORIG]] +Table2131[[#This Row],[WIDTH_OVERLAP]]/Table2131[[#This Row],[WIDTH_NEW]])</f>
        <v>#VALUE!</v>
      </c>
      <c r="V503" t="e">
        <f>0.5*(Table2131[[#This Row],[WIDTH_OVERLAP]]/Table2131[[#This Row],[WIDTH_ORIG]] +Table2131[[#This Row],[WIDTH_OVERLAP]]/Table2131[[#This Row],[WIDTH_NEW]])</f>
        <v>#VALUE!</v>
      </c>
    </row>
    <row r="504" spans="1:22" hidden="1" x14ac:dyDescent="0.2">
      <c r="A504" t="s">
        <v>192</v>
      </c>
      <c r="B504" t="s">
        <v>13</v>
      </c>
      <c r="C504" t="s">
        <v>231</v>
      </c>
      <c r="D504" t="s">
        <v>218</v>
      </c>
      <c r="E504">
        <v>0.14365886136427777</v>
      </c>
      <c r="F504">
        <v>6.439779844850102E-2</v>
      </c>
      <c r="G504">
        <v>2.7799800205257172E-2</v>
      </c>
      <c r="H504">
        <v>0.28962035047338713</v>
      </c>
      <c r="I504">
        <v>2.2308039222670306</v>
      </c>
      <c r="J504">
        <v>0.14365886136427777</v>
      </c>
      <c r="K504">
        <f>Table2131[[#This Row],[VALUE_ORIGINAL]]-Table2131[[#This Row],[ESTIMATE_VALUE]]</f>
        <v>0</v>
      </c>
      <c r="L504">
        <v>2.7799800205257172E-2</v>
      </c>
      <c r="M504">
        <v>0.28962035047338713</v>
      </c>
      <c r="N504">
        <f>Table2131[[#This Row],[DIFFENCE_ORIGINAL]]^2</f>
        <v>0</v>
      </c>
      <c r="O50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0.26182055026812995</v>
      </c>
      <c r="P504" t="str">
        <f>IF(OR(G504="NA", H504="NA"), "NA", IF(OR(B504="boot", B504="parametric", B504="independent", B504="cart"), Table2131[[#This Row],[conf.high]]-Table2131[[#This Row],[conf.low]], ""))</f>
        <v/>
      </c>
      <c r="Q504" t="str">
        <f>IF(OR(G504="NA", H504="NA"), "NA", IF(OR(B504="boot", B504="parametric", B504="independent", B504="cart"), Table2131[[#This Row],[conf.high.orig]]-Table2131[[#This Row],[conf.low.orig]], ""))</f>
        <v/>
      </c>
      <c r="R504" t="str">
        <f>IF(OR(B504="boot", B504="independent", B504="parametric", B504="cart"), Table2131[[#This Row],[WIDTH_OVERLAP]]/Table2131[[#This Row],[WIDTH_NEW]], "NA")</f>
        <v>NA</v>
      </c>
      <c r="S504" t="str">
        <f>IF(OR(B504="boot", B504="independent", B504="parametric", B504="cart"), Table2131[[#This Row],[WIDTH_OVERLAP]]/Table2131[[#This Row],[WIDTH_ORIG]], "")</f>
        <v/>
      </c>
      <c r="T504" t="str">
        <f>IF(OR(B504="boot", B504="independent", B504="parametric", B504="cart"), (Table2131[[#This Row],[PERS_NEW]]+Table2131[[#This Row],[PERS_ORIG]]) / 2, "")</f>
        <v/>
      </c>
      <c r="U504" t="e">
        <f>0.5*(Table2131[[#This Row],[WIDTH_OVERLAP]]/Table2131[[#This Row],[WIDTH_ORIG]] +Table2131[[#This Row],[WIDTH_OVERLAP]]/Table2131[[#This Row],[WIDTH_NEW]])</f>
        <v>#VALUE!</v>
      </c>
      <c r="V504" t="e">
        <f>0.5*(Table2131[[#This Row],[WIDTH_OVERLAP]]/Table2131[[#This Row],[WIDTH_ORIG]] +Table2131[[#This Row],[WIDTH_OVERLAP]]/Table2131[[#This Row],[WIDTH_NEW]])</f>
        <v>#VALUE!</v>
      </c>
    </row>
    <row r="505" spans="1:22" hidden="1" x14ac:dyDescent="0.2">
      <c r="A505" t="s">
        <v>192</v>
      </c>
      <c r="B505" t="s">
        <v>13</v>
      </c>
      <c r="C505" t="s">
        <v>231</v>
      </c>
      <c r="D505" t="s">
        <v>219</v>
      </c>
      <c r="E505">
        <v>1.5517958650783888E-3</v>
      </c>
      <c r="F505">
        <v>1.60815690039216E-2</v>
      </c>
      <c r="G505">
        <v>-3.1839383292692432E-2</v>
      </c>
      <c r="H505">
        <v>3.5624096648774459E-2</v>
      </c>
      <c r="I505">
        <v>9.6495302460846505E-2</v>
      </c>
      <c r="J505">
        <v>1.5517958650783888E-3</v>
      </c>
      <c r="K505">
        <f>Table2131[[#This Row],[VALUE_ORIGINAL]]-Table2131[[#This Row],[ESTIMATE_VALUE]]</f>
        <v>0</v>
      </c>
      <c r="L505">
        <v>-3.1839383292692432E-2</v>
      </c>
      <c r="M505">
        <v>3.5624096648774459E-2</v>
      </c>
      <c r="N505">
        <f>Table2131[[#This Row],[DIFFENCE_ORIGINAL]]^2</f>
        <v>0</v>
      </c>
      <c r="O50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6.7463479941466897E-2</v>
      </c>
      <c r="P505" t="str">
        <f>IF(OR(G505="NA", H505="NA"), "NA", IF(OR(B505="boot", B505="parametric", B505="independent", B505="cart"), Table2131[[#This Row],[conf.high]]-Table2131[[#This Row],[conf.low]], ""))</f>
        <v/>
      </c>
      <c r="Q505" t="str">
        <f>IF(OR(G505="NA", H505="NA"), "NA", IF(OR(B505="boot", B505="parametric", B505="independent", B505="cart"), Table2131[[#This Row],[conf.high.orig]]-Table2131[[#This Row],[conf.low.orig]], ""))</f>
        <v/>
      </c>
      <c r="R505" t="str">
        <f>IF(OR(B505="boot", B505="independent", B505="parametric", B505="cart"), Table2131[[#This Row],[WIDTH_OVERLAP]]/Table2131[[#This Row],[WIDTH_NEW]], "NA")</f>
        <v>NA</v>
      </c>
      <c r="S505" t="str">
        <f>IF(OR(B505="boot", B505="independent", B505="parametric", B505="cart"), Table2131[[#This Row],[WIDTH_OVERLAP]]/Table2131[[#This Row],[WIDTH_ORIG]], "")</f>
        <v/>
      </c>
      <c r="T505" t="str">
        <f>IF(OR(B505="boot", B505="independent", B505="parametric", B505="cart"), (Table2131[[#This Row],[PERS_NEW]]+Table2131[[#This Row],[PERS_ORIG]]) / 2, "")</f>
        <v/>
      </c>
      <c r="U505" t="e">
        <f>0.5*(Table2131[[#This Row],[WIDTH_OVERLAP]]/Table2131[[#This Row],[WIDTH_ORIG]] +Table2131[[#This Row],[WIDTH_OVERLAP]]/Table2131[[#This Row],[WIDTH_NEW]])</f>
        <v>#VALUE!</v>
      </c>
      <c r="V505" t="e">
        <f>0.5*(Table2131[[#This Row],[WIDTH_OVERLAP]]/Table2131[[#This Row],[WIDTH_ORIG]] +Table2131[[#This Row],[WIDTH_OVERLAP]]/Table2131[[#This Row],[WIDTH_NEW]])</f>
        <v>#VALUE!</v>
      </c>
    </row>
    <row r="506" spans="1:22" hidden="1" x14ac:dyDescent="0.2">
      <c r="A506" t="s">
        <v>192</v>
      </c>
      <c r="B506" t="s">
        <v>13</v>
      </c>
      <c r="C506" t="s">
        <v>231</v>
      </c>
      <c r="D506" t="s">
        <v>220</v>
      </c>
      <c r="E506">
        <v>6.7847157242330883E-2</v>
      </c>
      <c r="F506">
        <v>3.1896718627687483E-2</v>
      </c>
      <c r="G506">
        <v>1.1624353843178767E-2</v>
      </c>
      <c r="H506">
        <v>0.13720645068818463</v>
      </c>
      <c r="I506">
        <v>2.127088934578905</v>
      </c>
      <c r="J506">
        <v>6.7847157242330883E-2</v>
      </c>
      <c r="K506">
        <f>Table2131[[#This Row],[VALUE_ORIGINAL]]-Table2131[[#This Row],[ESTIMATE_VALUE]]</f>
        <v>0</v>
      </c>
      <c r="L506">
        <v>1.1624353843178767E-2</v>
      </c>
      <c r="M506">
        <v>0.13720645068818463</v>
      </c>
      <c r="N506">
        <f>Table2131[[#This Row],[DIFFENCE_ORIGINAL]]^2</f>
        <v>0</v>
      </c>
      <c r="O50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0.12558209684500587</v>
      </c>
      <c r="P506" t="str">
        <f>IF(OR(G506="NA", H506="NA"), "NA", IF(OR(B506="boot", B506="parametric", B506="independent", B506="cart"), Table2131[[#This Row],[conf.high]]-Table2131[[#This Row],[conf.low]], ""))</f>
        <v/>
      </c>
      <c r="Q506" t="str">
        <f>IF(OR(G506="NA", H506="NA"), "NA", IF(OR(B506="boot", B506="parametric", B506="independent", B506="cart"), Table2131[[#This Row],[conf.high.orig]]-Table2131[[#This Row],[conf.low.orig]], ""))</f>
        <v/>
      </c>
      <c r="R506" t="str">
        <f>IF(OR(B506="boot", B506="independent", B506="parametric", B506="cart"), Table2131[[#This Row],[WIDTH_OVERLAP]]/Table2131[[#This Row],[WIDTH_NEW]], "NA")</f>
        <v>NA</v>
      </c>
      <c r="S506" t="str">
        <f>IF(OR(B506="boot", B506="independent", B506="parametric", B506="cart"), Table2131[[#This Row],[WIDTH_OVERLAP]]/Table2131[[#This Row],[WIDTH_ORIG]], "")</f>
        <v/>
      </c>
      <c r="T506" t="str">
        <f>IF(OR(B506="boot", B506="independent", B506="parametric", B506="cart"), (Table2131[[#This Row],[PERS_NEW]]+Table2131[[#This Row],[PERS_ORIG]]) / 2, "")</f>
        <v/>
      </c>
      <c r="U506" t="e">
        <f>0.5*(Table2131[[#This Row],[WIDTH_OVERLAP]]/Table2131[[#This Row],[WIDTH_ORIG]] +Table2131[[#This Row],[WIDTH_OVERLAP]]/Table2131[[#This Row],[WIDTH_NEW]])</f>
        <v>#VALUE!</v>
      </c>
      <c r="V506" t="e">
        <f>0.5*(Table2131[[#This Row],[WIDTH_OVERLAP]]/Table2131[[#This Row],[WIDTH_ORIG]] +Table2131[[#This Row],[WIDTH_OVERLAP]]/Table2131[[#This Row],[WIDTH_NEW]])</f>
        <v>#VALUE!</v>
      </c>
    </row>
    <row r="507" spans="1:22" hidden="1" x14ac:dyDescent="0.2">
      <c r="A507" t="s">
        <v>192</v>
      </c>
      <c r="B507" t="s">
        <v>13</v>
      </c>
      <c r="C507" t="s">
        <v>231</v>
      </c>
      <c r="D507" t="s">
        <v>221</v>
      </c>
      <c r="E507">
        <v>-5.3636505937231576E-3</v>
      </c>
      <c r="F507">
        <v>1.7251086476487015E-2</v>
      </c>
      <c r="G507">
        <v>-4.2534139537411815E-2</v>
      </c>
      <c r="H507">
        <v>2.7755525764773616E-2</v>
      </c>
      <c r="I507">
        <v>-0.31091668348157298</v>
      </c>
      <c r="J507">
        <v>-5.3636505937231576E-3</v>
      </c>
      <c r="K507">
        <f>Table2131[[#This Row],[VALUE_ORIGINAL]]-Table2131[[#This Row],[ESTIMATE_VALUE]]</f>
        <v>0</v>
      </c>
      <c r="L507">
        <v>-4.2534139537411815E-2</v>
      </c>
      <c r="M507">
        <v>2.7755525764773616E-2</v>
      </c>
      <c r="N507">
        <f>Table2131[[#This Row],[DIFFENCE_ORIGINAL]]^2</f>
        <v>0</v>
      </c>
      <c r="O50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7.0289665302185431E-2</v>
      </c>
      <c r="P507" t="str">
        <f>IF(OR(G507="NA", H507="NA"), "NA", IF(OR(B507="boot", B507="parametric", B507="independent", B507="cart"), Table2131[[#This Row],[conf.high]]-Table2131[[#This Row],[conf.low]], ""))</f>
        <v/>
      </c>
      <c r="Q507" t="str">
        <f>IF(OR(G507="NA", H507="NA"), "NA", IF(OR(B507="boot", B507="parametric", B507="independent", B507="cart"), Table2131[[#This Row],[conf.high.orig]]-Table2131[[#This Row],[conf.low.orig]], ""))</f>
        <v/>
      </c>
      <c r="R507" t="str">
        <f>IF(OR(B507="boot", B507="independent", B507="parametric", B507="cart"), Table2131[[#This Row],[WIDTH_OVERLAP]]/Table2131[[#This Row],[WIDTH_NEW]], "NA")</f>
        <v>NA</v>
      </c>
      <c r="S507" t="str">
        <f>IF(OR(B507="boot", B507="independent", B507="parametric", B507="cart"), Table2131[[#This Row],[WIDTH_OVERLAP]]/Table2131[[#This Row],[WIDTH_ORIG]], "")</f>
        <v/>
      </c>
      <c r="T507" t="str">
        <f>IF(OR(B507="boot", B507="independent", B507="parametric", B507="cart"), (Table2131[[#This Row],[PERS_NEW]]+Table2131[[#This Row],[PERS_ORIG]]) / 2, "")</f>
        <v/>
      </c>
      <c r="U507" t="e">
        <f>0.5*(Table2131[[#This Row],[WIDTH_OVERLAP]]/Table2131[[#This Row],[WIDTH_ORIG]] +Table2131[[#This Row],[WIDTH_OVERLAP]]/Table2131[[#This Row],[WIDTH_NEW]])</f>
        <v>#VALUE!</v>
      </c>
      <c r="V507" t="e">
        <f>0.5*(Table2131[[#This Row],[WIDTH_OVERLAP]]/Table2131[[#This Row],[WIDTH_ORIG]] +Table2131[[#This Row],[WIDTH_OVERLAP]]/Table2131[[#This Row],[WIDTH_NEW]])</f>
        <v>#VALUE!</v>
      </c>
    </row>
    <row r="508" spans="1:22" hidden="1" x14ac:dyDescent="0.2">
      <c r="A508" t="s">
        <v>192</v>
      </c>
      <c r="B508" t="s">
        <v>13</v>
      </c>
      <c r="C508" t="s">
        <v>231</v>
      </c>
      <c r="D508" t="s">
        <v>222</v>
      </c>
      <c r="E508">
        <v>-3.3726435648836643E-2</v>
      </c>
      <c r="F508">
        <v>5.4450150042092887E-2</v>
      </c>
      <c r="G508">
        <v>-0.14828721806420403</v>
      </c>
      <c r="H508">
        <v>6.6201920401400535E-2</v>
      </c>
      <c r="I508">
        <v>-0.61940023347528517</v>
      </c>
      <c r="J508">
        <v>-3.3726435648836643E-2</v>
      </c>
      <c r="K508">
        <f>Table2131[[#This Row],[VALUE_ORIGINAL]]-Table2131[[#This Row],[ESTIMATE_VALUE]]</f>
        <v>0</v>
      </c>
      <c r="L508">
        <v>-0.14828721806420403</v>
      </c>
      <c r="M508">
        <v>6.6201920401400535E-2</v>
      </c>
      <c r="N508">
        <f>Table2131[[#This Row],[DIFFENCE_ORIGINAL]]^2</f>
        <v>0</v>
      </c>
      <c r="O50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0.21448913846560458</v>
      </c>
      <c r="P508" t="str">
        <f>IF(OR(G508="NA", H508="NA"), "NA", IF(OR(B508="boot", B508="parametric", B508="independent", B508="cart"), Table2131[[#This Row],[conf.high]]-Table2131[[#This Row],[conf.low]], ""))</f>
        <v/>
      </c>
      <c r="Q508" t="str">
        <f>IF(OR(G508="NA", H508="NA"), "NA", IF(OR(B508="boot", B508="parametric", B508="independent", B508="cart"), Table2131[[#This Row],[conf.high.orig]]-Table2131[[#This Row],[conf.low.orig]], ""))</f>
        <v/>
      </c>
      <c r="R508" t="str">
        <f>IF(OR(B508="boot", B508="independent", B508="parametric", B508="cart"), Table2131[[#This Row],[WIDTH_OVERLAP]]/Table2131[[#This Row],[WIDTH_NEW]], "NA")</f>
        <v>NA</v>
      </c>
      <c r="S508" t="str">
        <f>IF(OR(B508="boot", B508="independent", B508="parametric", B508="cart"), Table2131[[#This Row],[WIDTH_OVERLAP]]/Table2131[[#This Row],[WIDTH_ORIG]], "")</f>
        <v/>
      </c>
      <c r="T508" t="str">
        <f>IF(OR(B508="boot", B508="independent", B508="parametric", B508="cart"), (Table2131[[#This Row],[PERS_NEW]]+Table2131[[#This Row],[PERS_ORIG]]) / 2, "")</f>
        <v/>
      </c>
      <c r="U508" t="e">
        <f>0.5*(Table2131[[#This Row],[WIDTH_OVERLAP]]/Table2131[[#This Row],[WIDTH_ORIG]] +Table2131[[#This Row],[WIDTH_OVERLAP]]/Table2131[[#This Row],[WIDTH_NEW]])</f>
        <v>#VALUE!</v>
      </c>
      <c r="V508" t="e">
        <f>0.5*(Table2131[[#This Row],[WIDTH_OVERLAP]]/Table2131[[#This Row],[WIDTH_ORIG]] +Table2131[[#This Row],[WIDTH_OVERLAP]]/Table2131[[#This Row],[WIDTH_NEW]])</f>
        <v>#VALUE!</v>
      </c>
    </row>
    <row r="509" spans="1:22" hidden="1" x14ac:dyDescent="0.2">
      <c r="A509" t="s">
        <v>192</v>
      </c>
      <c r="B509" t="s">
        <v>13</v>
      </c>
      <c r="C509" t="s">
        <v>231</v>
      </c>
      <c r="D509" t="s">
        <v>223</v>
      </c>
      <c r="E509">
        <v>8.8622353034230935E-3</v>
      </c>
      <c r="F509">
        <v>1.6345255844025904E-2</v>
      </c>
      <c r="G509">
        <v>-1.8677812074439235E-2</v>
      </c>
      <c r="H509">
        <v>4.9568050211850088E-2</v>
      </c>
      <c r="I509">
        <v>0.54219006346494047</v>
      </c>
      <c r="J509">
        <v>8.8622353034230935E-3</v>
      </c>
      <c r="K509">
        <f>Table2131[[#This Row],[VALUE_ORIGINAL]]-Table2131[[#This Row],[ESTIMATE_VALUE]]</f>
        <v>0</v>
      </c>
      <c r="L509">
        <v>-1.8677812074439235E-2</v>
      </c>
      <c r="M509">
        <v>4.9568050211850088E-2</v>
      </c>
      <c r="N509">
        <f>Table2131[[#This Row],[DIFFENCE_ORIGINAL]]^2</f>
        <v>0</v>
      </c>
      <c r="O50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6.8245862286289316E-2</v>
      </c>
      <c r="P509" t="str">
        <f>IF(OR(G509="NA", H509="NA"), "NA", IF(OR(B509="boot", B509="parametric", B509="independent", B509="cart"), Table2131[[#This Row],[conf.high]]-Table2131[[#This Row],[conf.low]], ""))</f>
        <v/>
      </c>
      <c r="Q509" t="str">
        <f>IF(OR(G509="NA", H509="NA"), "NA", IF(OR(B509="boot", B509="parametric", B509="independent", B509="cart"), Table2131[[#This Row],[conf.high.orig]]-Table2131[[#This Row],[conf.low.orig]], ""))</f>
        <v/>
      </c>
      <c r="R509" t="str">
        <f>IF(OR(B509="boot", B509="independent", B509="parametric", B509="cart"), Table2131[[#This Row],[WIDTH_OVERLAP]]/Table2131[[#This Row],[WIDTH_NEW]], "NA")</f>
        <v>NA</v>
      </c>
      <c r="S509" t="str">
        <f>IF(OR(B509="boot", B509="independent", B509="parametric", B509="cart"), Table2131[[#This Row],[WIDTH_OVERLAP]]/Table2131[[#This Row],[WIDTH_ORIG]], "")</f>
        <v/>
      </c>
      <c r="T509" t="str">
        <f>IF(OR(B509="boot", B509="independent", B509="parametric", B509="cart"), (Table2131[[#This Row],[PERS_NEW]]+Table2131[[#This Row],[PERS_ORIG]]) / 2, "")</f>
        <v/>
      </c>
      <c r="U509" t="e">
        <f>0.5*(Table2131[[#This Row],[WIDTH_OVERLAP]]/Table2131[[#This Row],[WIDTH_ORIG]] +Table2131[[#This Row],[WIDTH_OVERLAP]]/Table2131[[#This Row],[WIDTH_NEW]])</f>
        <v>#VALUE!</v>
      </c>
      <c r="V509" t="e">
        <f>0.5*(Table2131[[#This Row],[WIDTH_OVERLAP]]/Table2131[[#This Row],[WIDTH_ORIG]] +Table2131[[#This Row],[WIDTH_OVERLAP]]/Table2131[[#This Row],[WIDTH_NEW]])</f>
        <v>#VALUE!</v>
      </c>
    </row>
    <row r="510" spans="1:22" hidden="1" x14ac:dyDescent="0.2">
      <c r="A510" t="s">
        <v>192</v>
      </c>
      <c r="B510" t="s">
        <v>13</v>
      </c>
      <c r="C510" t="s">
        <v>231</v>
      </c>
      <c r="D510" t="s">
        <v>224</v>
      </c>
      <c r="E510">
        <v>-3.5858769943356239E-2</v>
      </c>
      <c r="F510">
        <v>5.7851227633090752E-2</v>
      </c>
      <c r="G510">
        <v>-0.15758959037275044</v>
      </c>
      <c r="H510">
        <v>7.4609593551042186E-2</v>
      </c>
      <c r="I510">
        <v>-0.619844580840755</v>
      </c>
      <c r="J510">
        <v>-3.5858769943356239E-2</v>
      </c>
      <c r="K510">
        <f>Table2131[[#This Row],[VALUE_ORIGINAL]]-Table2131[[#This Row],[ESTIMATE_VALUE]]</f>
        <v>0</v>
      </c>
      <c r="L510">
        <v>-0.15758959037275044</v>
      </c>
      <c r="M510">
        <v>7.4609593551042186E-2</v>
      </c>
      <c r="N510">
        <f>Table2131[[#This Row],[DIFFENCE_ORIGINAL]]^2</f>
        <v>0</v>
      </c>
      <c r="O51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0.23219918392379263</v>
      </c>
      <c r="P510" t="str">
        <f>IF(OR(G510="NA", H510="NA"), "NA", IF(OR(B510="boot", B510="parametric", B510="independent", B510="cart"), Table2131[[#This Row],[conf.high]]-Table2131[[#This Row],[conf.low]], ""))</f>
        <v/>
      </c>
      <c r="Q510" t="str">
        <f>IF(OR(G510="NA", H510="NA"), "NA", IF(OR(B510="boot", B510="parametric", B510="independent", B510="cart"), Table2131[[#This Row],[conf.high.orig]]-Table2131[[#This Row],[conf.low.orig]], ""))</f>
        <v/>
      </c>
      <c r="R510" t="str">
        <f>IF(OR(B510="boot", B510="independent", B510="parametric", B510="cart"), Table2131[[#This Row],[WIDTH_OVERLAP]]/Table2131[[#This Row],[WIDTH_NEW]], "NA")</f>
        <v>NA</v>
      </c>
      <c r="S510" t="str">
        <f>IF(OR(B510="boot", B510="independent", B510="parametric", B510="cart"), Table2131[[#This Row],[WIDTH_OVERLAP]]/Table2131[[#This Row],[WIDTH_ORIG]], "")</f>
        <v/>
      </c>
      <c r="T510" t="str">
        <f>IF(OR(B510="boot", B510="independent", B510="parametric", B510="cart"), (Table2131[[#This Row],[PERS_NEW]]+Table2131[[#This Row],[PERS_ORIG]]) / 2, "")</f>
        <v/>
      </c>
      <c r="U510" t="e">
        <f>0.5*(Table2131[[#This Row],[WIDTH_OVERLAP]]/Table2131[[#This Row],[WIDTH_ORIG]] +Table2131[[#This Row],[WIDTH_OVERLAP]]/Table2131[[#This Row],[WIDTH_NEW]])</f>
        <v>#VALUE!</v>
      </c>
      <c r="V510" t="e">
        <f>0.5*(Table2131[[#This Row],[WIDTH_OVERLAP]]/Table2131[[#This Row],[WIDTH_ORIG]] +Table2131[[#This Row],[WIDTH_OVERLAP]]/Table2131[[#This Row],[WIDTH_NEW]])</f>
        <v>#VALUE!</v>
      </c>
    </row>
    <row r="511" spans="1:22" hidden="1" x14ac:dyDescent="0.2">
      <c r="A511" t="s">
        <v>192</v>
      </c>
      <c r="B511" t="s">
        <v>13</v>
      </c>
      <c r="C511" t="s">
        <v>231</v>
      </c>
      <c r="D511" t="s">
        <v>225</v>
      </c>
      <c r="E511">
        <v>3.614389026533021E-3</v>
      </c>
      <c r="F511">
        <v>3.7262058415273164E-2</v>
      </c>
      <c r="G511">
        <v>-6.7779282854374415E-2</v>
      </c>
      <c r="H511">
        <v>7.8461966599168487E-2</v>
      </c>
      <c r="I511">
        <v>9.6999177722600985E-2</v>
      </c>
      <c r="J511">
        <v>3.614389026533021E-3</v>
      </c>
      <c r="K511">
        <f>Table2131[[#This Row],[VALUE_ORIGINAL]]-Table2131[[#This Row],[ESTIMATE_VALUE]]</f>
        <v>0</v>
      </c>
      <c r="L511">
        <v>-6.7779282854374415E-2</v>
      </c>
      <c r="M511">
        <v>7.8461966599168487E-2</v>
      </c>
      <c r="N511">
        <f>Table2131[[#This Row],[DIFFENCE_ORIGINAL]]^2</f>
        <v>0</v>
      </c>
      <c r="O51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0.14624124945354289</v>
      </c>
      <c r="P511" t="str">
        <f>IF(OR(G511="NA", H511="NA"), "NA", IF(OR(B511="boot", B511="parametric", B511="independent", B511="cart"), Table2131[[#This Row],[conf.high]]-Table2131[[#This Row],[conf.low]], ""))</f>
        <v/>
      </c>
      <c r="Q511" t="str">
        <f>IF(OR(G511="NA", H511="NA"), "NA", IF(OR(B511="boot", B511="parametric", B511="independent", B511="cart"), Table2131[[#This Row],[conf.high.orig]]-Table2131[[#This Row],[conf.low.orig]], ""))</f>
        <v/>
      </c>
      <c r="R511" t="str">
        <f>IF(OR(B511="boot", B511="independent", B511="parametric", B511="cart"), Table2131[[#This Row],[WIDTH_OVERLAP]]/Table2131[[#This Row],[WIDTH_NEW]], "NA")</f>
        <v>NA</v>
      </c>
      <c r="S511" t="str">
        <f>IF(OR(B511="boot", B511="independent", B511="parametric", B511="cart"), Table2131[[#This Row],[WIDTH_OVERLAP]]/Table2131[[#This Row],[WIDTH_ORIG]], "")</f>
        <v/>
      </c>
      <c r="T511" t="str">
        <f>IF(OR(B511="boot", B511="independent", B511="parametric", B511="cart"), (Table2131[[#This Row],[PERS_NEW]]+Table2131[[#This Row],[PERS_ORIG]]) / 2, "")</f>
        <v/>
      </c>
      <c r="U511" t="e">
        <f>0.5*(Table2131[[#This Row],[WIDTH_OVERLAP]]/Table2131[[#This Row],[WIDTH_ORIG]] +Table2131[[#This Row],[WIDTH_OVERLAP]]/Table2131[[#This Row],[WIDTH_NEW]])</f>
        <v>#VALUE!</v>
      </c>
      <c r="V511" t="e">
        <f>0.5*(Table2131[[#This Row],[WIDTH_OVERLAP]]/Table2131[[#This Row],[WIDTH_ORIG]] +Table2131[[#This Row],[WIDTH_OVERLAP]]/Table2131[[#This Row],[WIDTH_NEW]])</f>
        <v>#VALUE!</v>
      </c>
    </row>
    <row r="512" spans="1:22" hidden="1" x14ac:dyDescent="0.2">
      <c r="A512" t="s">
        <v>192</v>
      </c>
      <c r="B512" t="s">
        <v>13</v>
      </c>
      <c r="C512" t="s">
        <v>231</v>
      </c>
      <c r="D512" t="s">
        <v>226</v>
      </c>
      <c r="E512">
        <v>0.15802724194380655</v>
      </c>
      <c r="F512">
        <v>4.7554519454241564E-2</v>
      </c>
      <c r="G512">
        <v>7.440755967983681E-2</v>
      </c>
      <c r="H512">
        <v>0.25629590317342227</v>
      </c>
      <c r="I512">
        <v>3.3230751515818651</v>
      </c>
      <c r="J512">
        <v>0.15802724194380655</v>
      </c>
      <c r="K512">
        <f>Table2131[[#This Row],[VALUE_ORIGINAL]]-Table2131[[#This Row],[ESTIMATE_VALUE]]</f>
        <v>0</v>
      </c>
      <c r="L512">
        <v>7.440755967983681E-2</v>
      </c>
      <c r="M512">
        <v>0.25629590317342227</v>
      </c>
      <c r="N512">
        <f>Table2131[[#This Row],[DIFFENCE_ORIGINAL]]^2</f>
        <v>0</v>
      </c>
      <c r="O51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0.18188834349358546</v>
      </c>
      <c r="P512" t="str">
        <f>IF(OR(G512="NA", H512="NA"), "NA", IF(OR(B512="boot", B512="parametric", B512="independent", B512="cart"), Table2131[[#This Row],[conf.high]]-Table2131[[#This Row],[conf.low]], ""))</f>
        <v/>
      </c>
      <c r="Q512" t="str">
        <f>IF(OR(G512="NA", H512="NA"), "NA", IF(OR(B512="boot", B512="parametric", B512="independent", B512="cart"), Table2131[[#This Row],[conf.high.orig]]-Table2131[[#This Row],[conf.low.orig]], ""))</f>
        <v/>
      </c>
      <c r="R512" t="str">
        <f>IF(OR(B512="boot", B512="independent", B512="parametric", B512="cart"), Table2131[[#This Row],[WIDTH_OVERLAP]]/Table2131[[#This Row],[WIDTH_NEW]], "NA")</f>
        <v>NA</v>
      </c>
      <c r="S512" t="str">
        <f>IF(OR(B512="boot", B512="independent", B512="parametric", B512="cart"), Table2131[[#This Row],[WIDTH_OVERLAP]]/Table2131[[#This Row],[WIDTH_ORIG]], "")</f>
        <v/>
      </c>
      <c r="T512" t="str">
        <f>IF(OR(B512="boot", B512="independent", B512="parametric", B512="cart"), (Table2131[[#This Row],[PERS_NEW]]+Table2131[[#This Row],[PERS_ORIG]]) / 2, "")</f>
        <v/>
      </c>
      <c r="U512" t="e">
        <f>0.5*(Table2131[[#This Row],[WIDTH_OVERLAP]]/Table2131[[#This Row],[WIDTH_ORIG]] +Table2131[[#This Row],[WIDTH_OVERLAP]]/Table2131[[#This Row],[WIDTH_NEW]])</f>
        <v>#VALUE!</v>
      </c>
      <c r="V512" t="e">
        <f>0.5*(Table2131[[#This Row],[WIDTH_OVERLAP]]/Table2131[[#This Row],[WIDTH_ORIG]] +Table2131[[#This Row],[WIDTH_OVERLAP]]/Table2131[[#This Row],[WIDTH_NEW]])</f>
        <v>#VALUE!</v>
      </c>
    </row>
    <row r="513" spans="1:22" hidden="1" x14ac:dyDescent="0.2">
      <c r="A513" t="s">
        <v>192</v>
      </c>
      <c r="B513" t="s">
        <v>13</v>
      </c>
      <c r="C513" t="s">
        <v>231</v>
      </c>
      <c r="D513" t="s">
        <v>227</v>
      </c>
      <c r="E513">
        <v>-1.2492828653806862E-2</v>
      </c>
      <c r="F513">
        <v>3.8405490341418998E-2</v>
      </c>
      <c r="G513">
        <v>-9.0687020859274187E-2</v>
      </c>
      <c r="H513">
        <v>6.2770911592668066E-2</v>
      </c>
      <c r="I513">
        <v>-0.32528757067667946</v>
      </c>
      <c r="J513">
        <v>-1.2492828653806862E-2</v>
      </c>
      <c r="K513">
        <f>Table2131[[#This Row],[VALUE_ORIGINAL]]-Table2131[[#This Row],[ESTIMATE_VALUE]]</f>
        <v>0</v>
      </c>
      <c r="L513">
        <v>-9.0687020859274187E-2</v>
      </c>
      <c r="M513">
        <v>6.2770911592668066E-2</v>
      </c>
      <c r="N513">
        <f>Table2131[[#This Row],[DIFFENCE_ORIGINAL]]^2</f>
        <v>0</v>
      </c>
      <c r="O51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0.15345793245194225</v>
      </c>
      <c r="P513" t="str">
        <f>IF(OR(G513="NA", H513="NA"), "NA", IF(OR(B513="boot", B513="parametric", B513="independent", B513="cart"), Table2131[[#This Row],[conf.high]]-Table2131[[#This Row],[conf.low]], ""))</f>
        <v/>
      </c>
      <c r="Q513" t="str">
        <f>IF(OR(G513="NA", H513="NA"), "NA", IF(OR(B513="boot", B513="parametric", B513="independent", B513="cart"), Table2131[[#This Row],[conf.high.orig]]-Table2131[[#This Row],[conf.low.orig]], ""))</f>
        <v/>
      </c>
      <c r="R513" t="str">
        <f>IF(OR(B513="boot", B513="independent", B513="parametric", B513="cart"), Table2131[[#This Row],[WIDTH_OVERLAP]]/Table2131[[#This Row],[WIDTH_NEW]], "NA")</f>
        <v>NA</v>
      </c>
      <c r="S513" t="str">
        <f>IF(OR(B513="boot", B513="independent", B513="parametric", B513="cart"), Table2131[[#This Row],[WIDTH_OVERLAP]]/Table2131[[#This Row],[WIDTH_ORIG]], "")</f>
        <v/>
      </c>
      <c r="T513" t="str">
        <f>IF(OR(B513="boot", B513="independent", B513="parametric", B513="cart"), (Table2131[[#This Row],[PERS_NEW]]+Table2131[[#This Row],[PERS_ORIG]]) / 2, "")</f>
        <v/>
      </c>
      <c r="U513" t="e">
        <f>0.5*(Table2131[[#This Row],[WIDTH_OVERLAP]]/Table2131[[#This Row],[WIDTH_ORIG]] +Table2131[[#This Row],[WIDTH_OVERLAP]]/Table2131[[#This Row],[WIDTH_NEW]])</f>
        <v>#VALUE!</v>
      </c>
      <c r="V513" t="e">
        <f>0.5*(Table2131[[#This Row],[WIDTH_OVERLAP]]/Table2131[[#This Row],[WIDTH_ORIG]] +Table2131[[#This Row],[WIDTH_OVERLAP]]/Table2131[[#This Row],[WIDTH_NEW]])</f>
        <v>#VALUE!</v>
      </c>
    </row>
    <row r="514" spans="1:22" hidden="1" x14ac:dyDescent="0.2">
      <c r="A514" t="s">
        <v>192</v>
      </c>
      <c r="B514" t="s">
        <v>13</v>
      </c>
      <c r="C514" t="s">
        <v>231</v>
      </c>
      <c r="D514" t="s">
        <v>228</v>
      </c>
      <c r="E514">
        <v>0.39573196575292979</v>
      </c>
      <c r="F514">
        <v>0.13206465872277781</v>
      </c>
      <c r="G514">
        <v>0.15547583204462814</v>
      </c>
      <c r="H514">
        <v>0.67037123000175858</v>
      </c>
      <c r="I514">
        <v>2.9965016347305036</v>
      </c>
      <c r="J514">
        <v>0.39573196575292979</v>
      </c>
      <c r="K514">
        <f>Table2131[[#This Row],[VALUE_ORIGINAL]]-Table2131[[#This Row],[ESTIMATE_VALUE]]</f>
        <v>0</v>
      </c>
      <c r="L514">
        <v>0.15547583204462814</v>
      </c>
      <c r="M514">
        <v>0.67037123000175858</v>
      </c>
      <c r="N514">
        <f>Table2131[[#This Row],[DIFFENCE_ORIGINAL]]^2</f>
        <v>0</v>
      </c>
      <c r="O51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0.51489539795713046</v>
      </c>
      <c r="P514" t="str">
        <f>IF(OR(G514="NA", H514="NA"), "NA", IF(OR(B514="boot", B514="parametric", B514="independent", B514="cart"), Table2131[[#This Row],[conf.high]]-Table2131[[#This Row],[conf.low]], ""))</f>
        <v/>
      </c>
      <c r="Q514" t="str">
        <f>IF(OR(G514="NA", H514="NA"), "NA", IF(OR(B514="boot", B514="parametric", B514="independent", B514="cart"), Table2131[[#This Row],[conf.high.orig]]-Table2131[[#This Row],[conf.low.orig]], ""))</f>
        <v/>
      </c>
      <c r="R514" t="str">
        <f>IF(OR(B514="boot", B514="independent", B514="parametric", B514="cart"), Table2131[[#This Row],[WIDTH_OVERLAP]]/Table2131[[#This Row],[WIDTH_NEW]], "NA")</f>
        <v>NA</v>
      </c>
      <c r="S514" t="str">
        <f>IF(OR(B514="boot", B514="independent", B514="parametric", B514="cart"), Table2131[[#This Row],[WIDTH_OVERLAP]]/Table2131[[#This Row],[WIDTH_ORIG]], "")</f>
        <v/>
      </c>
      <c r="T514" t="str">
        <f>IF(OR(B514="boot", B514="independent", B514="parametric", B514="cart"), (Table2131[[#This Row],[PERS_NEW]]+Table2131[[#This Row],[PERS_ORIG]]) / 2, "")</f>
        <v/>
      </c>
      <c r="U514" t="e">
        <f>0.5*(Table2131[[#This Row],[WIDTH_OVERLAP]]/Table2131[[#This Row],[WIDTH_ORIG]] +Table2131[[#This Row],[WIDTH_OVERLAP]]/Table2131[[#This Row],[WIDTH_NEW]])</f>
        <v>#VALUE!</v>
      </c>
      <c r="V514" t="e">
        <f>0.5*(Table2131[[#This Row],[WIDTH_OVERLAP]]/Table2131[[#This Row],[WIDTH_ORIG]] +Table2131[[#This Row],[WIDTH_OVERLAP]]/Table2131[[#This Row],[WIDTH_NEW]])</f>
        <v>#VALUE!</v>
      </c>
    </row>
    <row r="515" spans="1:22" hidden="1" x14ac:dyDescent="0.2">
      <c r="A515" t="s">
        <v>192</v>
      </c>
      <c r="B515" t="s">
        <v>13</v>
      </c>
      <c r="C515" t="s">
        <v>232</v>
      </c>
      <c r="D515" t="s">
        <v>194</v>
      </c>
      <c r="E515">
        <v>0.17809481069039715</v>
      </c>
      <c r="F515">
        <v>7.7004011710036332E-2</v>
      </c>
      <c r="G515">
        <v>3.8017309435967525E-2</v>
      </c>
      <c r="H515">
        <v>0.34322255787812789</v>
      </c>
      <c r="I515">
        <v>2.3127991222200848</v>
      </c>
      <c r="J515">
        <v>0.17809481069039715</v>
      </c>
      <c r="K515">
        <f>Table2131[[#This Row],[VALUE_ORIGINAL]]-Table2131[[#This Row],[ESTIMATE_VALUE]]</f>
        <v>0</v>
      </c>
      <c r="L515">
        <v>3.8017309435967525E-2</v>
      </c>
      <c r="M515">
        <v>0.34322255787812789</v>
      </c>
      <c r="N515">
        <f>Table2131[[#This Row],[DIFFENCE_ORIGINAL]]^2</f>
        <v>0</v>
      </c>
      <c r="O51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0.30520524844216035</v>
      </c>
      <c r="P515" t="str">
        <f>IF(OR(G515="NA", H515="NA"), "NA", IF(OR(B515="boot", B515="parametric", B515="independent", B515="cart"), Table2131[[#This Row],[conf.high]]-Table2131[[#This Row],[conf.low]], ""))</f>
        <v/>
      </c>
      <c r="Q515" t="str">
        <f>IF(OR(G515="NA", H515="NA"), "NA", IF(OR(B515="boot", B515="parametric", B515="independent", B515="cart"), Table2131[[#This Row],[conf.high.orig]]-Table2131[[#This Row],[conf.low.orig]], ""))</f>
        <v/>
      </c>
      <c r="R515" t="str">
        <f>IF(OR(B515="boot", B515="independent", B515="parametric", B515="cart"), Table2131[[#This Row],[WIDTH_OVERLAP]]/Table2131[[#This Row],[WIDTH_NEW]], "NA")</f>
        <v>NA</v>
      </c>
      <c r="S515" t="str">
        <f>IF(OR(B515="boot", B515="independent", B515="parametric", B515="cart"), Table2131[[#This Row],[WIDTH_OVERLAP]]/Table2131[[#This Row],[WIDTH_ORIG]], "")</f>
        <v/>
      </c>
      <c r="T515" t="str">
        <f>IF(OR(B515="boot", B515="independent", B515="parametric", B515="cart"), (Table2131[[#This Row],[PERS_NEW]]+Table2131[[#This Row],[PERS_ORIG]]) / 2, "")</f>
        <v/>
      </c>
      <c r="U515" t="e">
        <f>0.5*(Table2131[[#This Row],[WIDTH_OVERLAP]]/Table2131[[#This Row],[WIDTH_ORIG]] +Table2131[[#This Row],[WIDTH_OVERLAP]]/Table2131[[#This Row],[WIDTH_NEW]])</f>
        <v>#VALUE!</v>
      </c>
      <c r="V515" t="e">
        <f>0.5*(Table2131[[#This Row],[WIDTH_OVERLAP]]/Table2131[[#This Row],[WIDTH_ORIG]] +Table2131[[#This Row],[WIDTH_OVERLAP]]/Table2131[[#This Row],[WIDTH_NEW]])</f>
        <v>#VALUE!</v>
      </c>
    </row>
    <row r="516" spans="1:22" hidden="1" x14ac:dyDescent="0.2">
      <c r="A516" t="s">
        <v>192</v>
      </c>
      <c r="B516" t="s">
        <v>13</v>
      </c>
      <c r="C516" t="s">
        <v>232</v>
      </c>
      <c r="D516" t="s">
        <v>196</v>
      </c>
      <c r="E516">
        <v>0.18618608877542239</v>
      </c>
      <c r="F516">
        <v>8.4629333896759945E-2</v>
      </c>
      <c r="G516">
        <v>1.0013056772384074E-2</v>
      </c>
      <c r="H516">
        <v>0.35460897592095292</v>
      </c>
      <c r="I516">
        <v>2.2000183648207892</v>
      </c>
      <c r="J516">
        <v>0.18618608877542239</v>
      </c>
      <c r="K516">
        <f>Table2131[[#This Row],[VALUE_ORIGINAL]]-Table2131[[#This Row],[ESTIMATE_VALUE]]</f>
        <v>0</v>
      </c>
      <c r="L516">
        <v>1.0013056772384074E-2</v>
      </c>
      <c r="M516">
        <v>0.35460897592095292</v>
      </c>
      <c r="N516">
        <f>Table2131[[#This Row],[DIFFENCE_ORIGINAL]]^2</f>
        <v>0</v>
      </c>
      <c r="O51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0.34459591914856885</v>
      </c>
      <c r="P516" t="str">
        <f>IF(OR(G516="NA", H516="NA"), "NA", IF(OR(B516="boot", B516="parametric", B516="independent", B516="cart"), Table2131[[#This Row],[conf.high]]-Table2131[[#This Row],[conf.low]], ""))</f>
        <v/>
      </c>
      <c r="Q516" t="str">
        <f>IF(OR(G516="NA", H516="NA"), "NA", IF(OR(B516="boot", B516="parametric", B516="independent", B516="cart"), Table2131[[#This Row],[conf.high.orig]]-Table2131[[#This Row],[conf.low.orig]], ""))</f>
        <v/>
      </c>
      <c r="R516" t="str">
        <f>IF(OR(B516="boot", B516="independent", B516="parametric", B516="cart"), Table2131[[#This Row],[WIDTH_OVERLAP]]/Table2131[[#This Row],[WIDTH_NEW]], "NA")</f>
        <v>NA</v>
      </c>
      <c r="S516" t="str">
        <f>IF(OR(B516="boot", B516="independent", B516="parametric", B516="cart"), Table2131[[#This Row],[WIDTH_OVERLAP]]/Table2131[[#This Row],[WIDTH_ORIG]], "")</f>
        <v/>
      </c>
      <c r="T516" t="str">
        <f>IF(OR(B516="boot", B516="independent", B516="parametric", B516="cart"), (Table2131[[#This Row],[PERS_NEW]]+Table2131[[#This Row],[PERS_ORIG]]) / 2, "")</f>
        <v/>
      </c>
      <c r="U516" t="e">
        <f>0.5*(Table2131[[#This Row],[WIDTH_OVERLAP]]/Table2131[[#This Row],[WIDTH_ORIG]] +Table2131[[#This Row],[WIDTH_OVERLAP]]/Table2131[[#This Row],[WIDTH_NEW]])</f>
        <v>#VALUE!</v>
      </c>
      <c r="V516" t="e">
        <f>0.5*(Table2131[[#This Row],[WIDTH_OVERLAP]]/Table2131[[#This Row],[WIDTH_ORIG]] +Table2131[[#This Row],[WIDTH_OVERLAP]]/Table2131[[#This Row],[WIDTH_NEW]])</f>
        <v>#VALUE!</v>
      </c>
    </row>
    <row r="517" spans="1:22" hidden="1" x14ac:dyDescent="0.2">
      <c r="A517" t="s">
        <v>192</v>
      </c>
      <c r="B517" t="s">
        <v>13</v>
      </c>
      <c r="C517" t="s">
        <v>232</v>
      </c>
      <c r="D517" t="s">
        <v>197</v>
      </c>
      <c r="E517">
        <v>0.49300215558615001</v>
      </c>
      <c r="F517">
        <v>8.1690043921998398E-2</v>
      </c>
      <c r="G517">
        <v>0.33828925276439847</v>
      </c>
      <c r="H517">
        <v>0.65830644871233068</v>
      </c>
      <c r="I517">
        <v>6.0350335477465569</v>
      </c>
      <c r="J517">
        <v>0.49300215558615001</v>
      </c>
      <c r="K517">
        <f>Table2131[[#This Row],[VALUE_ORIGINAL]]-Table2131[[#This Row],[ESTIMATE_VALUE]]</f>
        <v>0</v>
      </c>
      <c r="L517">
        <v>0.33828925276439847</v>
      </c>
      <c r="M517">
        <v>0.65830644871233068</v>
      </c>
      <c r="N517">
        <f>Table2131[[#This Row],[DIFFENCE_ORIGINAL]]^2</f>
        <v>0</v>
      </c>
      <c r="O51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0.32001719594793221</v>
      </c>
      <c r="P517" t="str">
        <f>IF(OR(G517="NA", H517="NA"), "NA", IF(OR(B517="boot", B517="parametric", B517="independent", B517="cart"), Table2131[[#This Row],[conf.high]]-Table2131[[#This Row],[conf.low]], ""))</f>
        <v/>
      </c>
      <c r="Q517" t="str">
        <f>IF(OR(G517="NA", H517="NA"), "NA", IF(OR(B517="boot", B517="parametric", B517="independent", B517="cart"), Table2131[[#This Row],[conf.high.orig]]-Table2131[[#This Row],[conf.low.orig]], ""))</f>
        <v/>
      </c>
      <c r="R517" t="str">
        <f>IF(OR(B517="boot", B517="independent", B517="parametric", B517="cart"), Table2131[[#This Row],[WIDTH_OVERLAP]]/Table2131[[#This Row],[WIDTH_NEW]], "NA")</f>
        <v>NA</v>
      </c>
      <c r="S517" t="str">
        <f>IF(OR(B517="boot", B517="independent", B517="parametric", B517="cart"), Table2131[[#This Row],[WIDTH_OVERLAP]]/Table2131[[#This Row],[WIDTH_ORIG]], "")</f>
        <v/>
      </c>
      <c r="T517" t="str">
        <f>IF(OR(B517="boot", B517="independent", B517="parametric", B517="cart"), (Table2131[[#This Row],[PERS_NEW]]+Table2131[[#This Row],[PERS_ORIG]]) / 2, "")</f>
        <v/>
      </c>
      <c r="U517" t="e">
        <f>0.5*(Table2131[[#This Row],[WIDTH_OVERLAP]]/Table2131[[#This Row],[WIDTH_ORIG]] +Table2131[[#This Row],[WIDTH_OVERLAP]]/Table2131[[#This Row],[WIDTH_NEW]])</f>
        <v>#VALUE!</v>
      </c>
      <c r="V517" t="e">
        <f>0.5*(Table2131[[#This Row],[WIDTH_OVERLAP]]/Table2131[[#This Row],[WIDTH_ORIG]] +Table2131[[#This Row],[WIDTH_OVERLAP]]/Table2131[[#This Row],[WIDTH_NEW]])</f>
        <v>#VALUE!</v>
      </c>
    </row>
    <row r="518" spans="1:22" hidden="1" x14ac:dyDescent="0.2">
      <c r="A518" t="s">
        <v>192</v>
      </c>
      <c r="B518" t="s">
        <v>13</v>
      </c>
      <c r="C518" t="s">
        <v>232</v>
      </c>
      <c r="D518" t="s">
        <v>198</v>
      </c>
      <c r="E518">
        <v>0.6296703541777926</v>
      </c>
      <c r="F518">
        <v>9.6503180692237345E-2</v>
      </c>
      <c r="G518">
        <v>0.43210575876704355</v>
      </c>
      <c r="H518">
        <v>0.82109221715959124</v>
      </c>
      <c r="I518">
        <v>6.5248663273172598</v>
      </c>
      <c r="J518">
        <v>0.6296703541777926</v>
      </c>
      <c r="K518">
        <f>Table2131[[#This Row],[VALUE_ORIGINAL]]-Table2131[[#This Row],[ESTIMATE_VALUE]]</f>
        <v>0</v>
      </c>
      <c r="L518">
        <v>0.43210575876704355</v>
      </c>
      <c r="M518">
        <v>0.82109221715959124</v>
      </c>
      <c r="N518">
        <f>Table2131[[#This Row],[DIFFENCE_ORIGINAL]]^2</f>
        <v>0</v>
      </c>
      <c r="O51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0.3889864583925477</v>
      </c>
      <c r="P518" t="str">
        <f>IF(OR(G518="NA", H518="NA"), "NA", IF(OR(B518="boot", B518="parametric", B518="independent", B518="cart"), Table2131[[#This Row],[conf.high]]-Table2131[[#This Row],[conf.low]], ""))</f>
        <v/>
      </c>
      <c r="Q518" t="str">
        <f>IF(OR(G518="NA", H518="NA"), "NA", IF(OR(B518="boot", B518="parametric", B518="independent", B518="cart"), Table2131[[#This Row],[conf.high.orig]]-Table2131[[#This Row],[conf.low.orig]], ""))</f>
        <v/>
      </c>
      <c r="R518" t="str">
        <f>IF(OR(B518="boot", B518="independent", B518="parametric", B518="cart"), Table2131[[#This Row],[WIDTH_OVERLAP]]/Table2131[[#This Row],[WIDTH_NEW]], "NA")</f>
        <v>NA</v>
      </c>
      <c r="S518" t="str">
        <f>IF(OR(B518="boot", B518="independent", B518="parametric", B518="cart"), Table2131[[#This Row],[WIDTH_OVERLAP]]/Table2131[[#This Row],[WIDTH_ORIG]], "")</f>
        <v/>
      </c>
      <c r="T518" t="str">
        <f>IF(OR(B518="boot", B518="independent", B518="parametric", B518="cart"), (Table2131[[#This Row],[PERS_NEW]]+Table2131[[#This Row],[PERS_ORIG]]) / 2, "")</f>
        <v/>
      </c>
      <c r="U518" t="e">
        <f>0.5*(Table2131[[#This Row],[WIDTH_OVERLAP]]/Table2131[[#This Row],[WIDTH_ORIG]] +Table2131[[#This Row],[WIDTH_OVERLAP]]/Table2131[[#This Row],[WIDTH_NEW]])</f>
        <v>#VALUE!</v>
      </c>
      <c r="V518" t="e">
        <f>0.5*(Table2131[[#This Row],[WIDTH_OVERLAP]]/Table2131[[#This Row],[WIDTH_ORIG]] +Table2131[[#This Row],[WIDTH_OVERLAP]]/Table2131[[#This Row],[WIDTH_NEW]])</f>
        <v>#VALUE!</v>
      </c>
    </row>
    <row r="519" spans="1:22" hidden="1" x14ac:dyDescent="0.2">
      <c r="A519" t="s">
        <v>192</v>
      </c>
      <c r="B519" t="s">
        <v>13</v>
      </c>
      <c r="C519" t="s">
        <v>232</v>
      </c>
      <c r="D519" t="s">
        <v>200</v>
      </c>
      <c r="E519">
        <v>0.6141559553028032</v>
      </c>
      <c r="F519">
        <v>9.4301347687510889E-2</v>
      </c>
      <c r="G519">
        <v>0.42221750619658005</v>
      </c>
      <c r="H519">
        <v>0.79184601327828763</v>
      </c>
      <c r="I519">
        <v>6.5126954212568586</v>
      </c>
      <c r="J519">
        <v>0.6141559553028032</v>
      </c>
      <c r="K519">
        <f>Table2131[[#This Row],[VALUE_ORIGINAL]]-Table2131[[#This Row],[ESTIMATE_VALUE]]</f>
        <v>0</v>
      </c>
      <c r="L519">
        <v>0.42221750619658005</v>
      </c>
      <c r="M519">
        <v>0.79184601327828763</v>
      </c>
      <c r="N519">
        <f>Table2131[[#This Row],[DIFFENCE_ORIGINAL]]^2</f>
        <v>0</v>
      </c>
      <c r="O51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0.36962850708170758</v>
      </c>
      <c r="P519" t="str">
        <f>IF(OR(G519="NA", H519="NA"), "NA", IF(OR(B519="boot", B519="parametric", B519="independent", B519="cart"), Table2131[[#This Row],[conf.high]]-Table2131[[#This Row],[conf.low]], ""))</f>
        <v/>
      </c>
      <c r="Q519" t="str">
        <f>IF(OR(G519="NA", H519="NA"), "NA", IF(OR(B519="boot", B519="parametric", B519="independent", B519="cart"), Table2131[[#This Row],[conf.high.orig]]-Table2131[[#This Row],[conf.low.orig]], ""))</f>
        <v/>
      </c>
      <c r="R519" t="str">
        <f>IF(OR(B519="boot", B519="independent", B519="parametric", B519="cart"), Table2131[[#This Row],[WIDTH_OVERLAP]]/Table2131[[#This Row],[WIDTH_NEW]], "NA")</f>
        <v>NA</v>
      </c>
      <c r="S519" t="str">
        <f>IF(OR(B519="boot", B519="independent", B519="parametric", B519="cart"), Table2131[[#This Row],[WIDTH_OVERLAP]]/Table2131[[#This Row],[WIDTH_ORIG]], "")</f>
        <v/>
      </c>
      <c r="T519" t="str">
        <f>IF(OR(B519="boot", B519="independent", B519="parametric", B519="cart"), (Table2131[[#This Row],[PERS_NEW]]+Table2131[[#This Row],[PERS_ORIG]]) / 2, "")</f>
        <v/>
      </c>
      <c r="U519" t="e">
        <f>0.5*(Table2131[[#This Row],[WIDTH_OVERLAP]]/Table2131[[#This Row],[WIDTH_ORIG]] +Table2131[[#This Row],[WIDTH_OVERLAP]]/Table2131[[#This Row],[WIDTH_NEW]])</f>
        <v>#VALUE!</v>
      </c>
      <c r="V519" t="e">
        <f>0.5*(Table2131[[#This Row],[WIDTH_OVERLAP]]/Table2131[[#This Row],[WIDTH_ORIG]] +Table2131[[#This Row],[WIDTH_OVERLAP]]/Table2131[[#This Row],[WIDTH_NEW]])</f>
        <v>#VALUE!</v>
      </c>
    </row>
    <row r="520" spans="1:22" hidden="1" x14ac:dyDescent="0.2">
      <c r="A520" t="s">
        <v>192</v>
      </c>
      <c r="B520" t="s">
        <v>13</v>
      </c>
      <c r="C520" t="s">
        <v>232</v>
      </c>
      <c r="D520" t="s">
        <v>203</v>
      </c>
      <c r="E520">
        <v>0.2867938421283156</v>
      </c>
      <c r="F520">
        <v>6.3258254253863042E-2</v>
      </c>
      <c r="G520">
        <v>0.16431647751864059</v>
      </c>
      <c r="H520">
        <v>0.40571502915783314</v>
      </c>
      <c r="I520">
        <v>4.533698337253778</v>
      </c>
      <c r="J520">
        <v>0.2867938421283156</v>
      </c>
      <c r="K520">
        <f>Table2131[[#This Row],[VALUE_ORIGINAL]]-Table2131[[#This Row],[ESTIMATE_VALUE]]</f>
        <v>0</v>
      </c>
      <c r="L520">
        <v>0.16431647751864059</v>
      </c>
      <c r="M520">
        <v>0.40571502915783314</v>
      </c>
      <c r="N520">
        <f>Table2131[[#This Row],[DIFFENCE_ORIGINAL]]^2</f>
        <v>0</v>
      </c>
      <c r="O52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0.24139855163919255</v>
      </c>
      <c r="P520" t="str">
        <f>IF(OR(G520="NA", H520="NA"), "NA", IF(OR(B520="boot", B520="parametric", B520="independent", B520="cart"), Table2131[[#This Row],[conf.high]]-Table2131[[#This Row],[conf.low]], ""))</f>
        <v/>
      </c>
      <c r="Q520" t="str">
        <f>IF(OR(G520="NA", H520="NA"), "NA", IF(OR(B520="boot", B520="parametric", B520="independent", B520="cart"), Table2131[[#This Row],[conf.high.orig]]-Table2131[[#This Row],[conf.low.orig]], ""))</f>
        <v/>
      </c>
      <c r="R520" t="str">
        <f>IF(OR(B520="boot", B520="independent", B520="parametric", B520="cart"), Table2131[[#This Row],[WIDTH_OVERLAP]]/Table2131[[#This Row],[WIDTH_NEW]], "NA")</f>
        <v>NA</v>
      </c>
      <c r="S520" t="str">
        <f>IF(OR(B520="boot", B520="independent", B520="parametric", B520="cart"), Table2131[[#This Row],[WIDTH_OVERLAP]]/Table2131[[#This Row],[WIDTH_ORIG]], "")</f>
        <v/>
      </c>
      <c r="T520" t="str">
        <f>IF(OR(B520="boot", B520="independent", B520="parametric", B520="cart"), (Table2131[[#This Row],[PERS_NEW]]+Table2131[[#This Row],[PERS_ORIG]]) / 2, "")</f>
        <v/>
      </c>
      <c r="U520" t="e">
        <f>0.5*(Table2131[[#This Row],[WIDTH_OVERLAP]]/Table2131[[#This Row],[WIDTH_ORIG]] +Table2131[[#This Row],[WIDTH_OVERLAP]]/Table2131[[#This Row],[WIDTH_NEW]])</f>
        <v>#VALUE!</v>
      </c>
      <c r="V520" t="e">
        <f>0.5*(Table2131[[#This Row],[WIDTH_OVERLAP]]/Table2131[[#This Row],[WIDTH_ORIG]] +Table2131[[#This Row],[WIDTH_OVERLAP]]/Table2131[[#This Row],[WIDTH_NEW]])</f>
        <v>#VALUE!</v>
      </c>
    </row>
    <row r="521" spans="1:22" hidden="1" x14ac:dyDescent="0.2">
      <c r="A521" t="s">
        <v>192</v>
      </c>
      <c r="B521" t="s">
        <v>13</v>
      </c>
      <c r="C521" t="s">
        <v>232</v>
      </c>
      <c r="D521" t="s">
        <v>204</v>
      </c>
      <c r="E521">
        <v>0.93833906021054048</v>
      </c>
      <c r="F521">
        <v>0.15531189093218342</v>
      </c>
      <c r="G521">
        <v>0.63788758124871248</v>
      </c>
      <c r="H521">
        <v>1.2452698410286649</v>
      </c>
      <c r="I521">
        <v>6.0416433962565304</v>
      </c>
      <c r="J521">
        <v>0.93833906021054048</v>
      </c>
      <c r="K521">
        <f>Table2131[[#This Row],[VALUE_ORIGINAL]]-Table2131[[#This Row],[ESTIMATE_VALUE]]</f>
        <v>0</v>
      </c>
      <c r="L521">
        <v>0.63788758124871248</v>
      </c>
      <c r="M521">
        <v>1.2452698410286649</v>
      </c>
      <c r="N521">
        <f>Table2131[[#This Row],[DIFFENCE_ORIGINAL]]^2</f>
        <v>0</v>
      </c>
      <c r="O52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0.60738225977995242</v>
      </c>
      <c r="P521" t="str">
        <f>IF(OR(G521="NA", H521="NA"), "NA", IF(OR(B521="boot", B521="parametric", B521="independent", B521="cart"), Table2131[[#This Row],[conf.high]]-Table2131[[#This Row],[conf.low]], ""))</f>
        <v/>
      </c>
      <c r="Q521" t="str">
        <f>IF(OR(G521="NA", H521="NA"), "NA", IF(OR(B521="boot", B521="parametric", B521="independent", B521="cart"), Table2131[[#This Row],[conf.high.orig]]-Table2131[[#This Row],[conf.low.orig]], ""))</f>
        <v/>
      </c>
      <c r="R521" t="str">
        <f>IF(OR(B521="boot", B521="independent", B521="parametric", B521="cart"), Table2131[[#This Row],[WIDTH_OVERLAP]]/Table2131[[#This Row],[WIDTH_NEW]], "NA")</f>
        <v>NA</v>
      </c>
      <c r="S521" t="str">
        <f>IF(OR(B521="boot", B521="independent", B521="parametric", B521="cart"), Table2131[[#This Row],[WIDTH_OVERLAP]]/Table2131[[#This Row],[WIDTH_ORIG]], "")</f>
        <v/>
      </c>
      <c r="T521" t="str">
        <f>IF(OR(B521="boot", B521="independent", B521="parametric", B521="cart"), (Table2131[[#This Row],[PERS_NEW]]+Table2131[[#This Row],[PERS_ORIG]]) / 2, "")</f>
        <v/>
      </c>
      <c r="U521" t="e">
        <f>0.5*(Table2131[[#This Row],[WIDTH_OVERLAP]]/Table2131[[#This Row],[WIDTH_ORIG]] +Table2131[[#This Row],[WIDTH_OVERLAP]]/Table2131[[#This Row],[WIDTH_NEW]])</f>
        <v>#VALUE!</v>
      </c>
      <c r="V521" t="e">
        <f>0.5*(Table2131[[#This Row],[WIDTH_OVERLAP]]/Table2131[[#This Row],[WIDTH_ORIG]] +Table2131[[#This Row],[WIDTH_OVERLAP]]/Table2131[[#This Row],[WIDTH_NEW]])</f>
        <v>#VALUE!</v>
      </c>
    </row>
    <row r="522" spans="1:22" hidden="1" x14ac:dyDescent="0.2">
      <c r="A522" t="s">
        <v>192</v>
      </c>
      <c r="B522" t="s">
        <v>13</v>
      </c>
      <c r="C522" t="s">
        <v>232</v>
      </c>
      <c r="D522" t="s">
        <v>205</v>
      </c>
      <c r="E522">
        <v>0.60929653109160198</v>
      </c>
      <c r="F522">
        <v>0.10578110234361945</v>
      </c>
      <c r="G522">
        <v>0.38489998520992202</v>
      </c>
      <c r="H522">
        <v>0.81150884429497838</v>
      </c>
      <c r="I522">
        <v>5.7599752469241849</v>
      </c>
      <c r="J522">
        <v>0.60929653109160198</v>
      </c>
      <c r="K522">
        <f>Table2131[[#This Row],[VALUE_ORIGINAL]]-Table2131[[#This Row],[ESTIMATE_VALUE]]</f>
        <v>0</v>
      </c>
      <c r="L522">
        <v>0.38489998520992202</v>
      </c>
      <c r="M522">
        <v>0.81150884429497838</v>
      </c>
      <c r="N522">
        <f>Table2131[[#This Row],[DIFFENCE_ORIGINAL]]^2</f>
        <v>0</v>
      </c>
      <c r="O52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0.42660885908505636</v>
      </c>
      <c r="P522" t="str">
        <f>IF(OR(G522="NA", H522="NA"), "NA", IF(OR(B522="boot", B522="parametric", B522="independent", B522="cart"), Table2131[[#This Row],[conf.high]]-Table2131[[#This Row],[conf.low]], ""))</f>
        <v/>
      </c>
      <c r="Q522" t="str">
        <f>IF(OR(G522="NA", H522="NA"), "NA", IF(OR(B522="boot", B522="parametric", B522="independent", B522="cart"), Table2131[[#This Row],[conf.high.orig]]-Table2131[[#This Row],[conf.low.orig]], ""))</f>
        <v/>
      </c>
      <c r="R522" t="str">
        <f>IF(OR(B522="boot", B522="independent", B522="parametric", B522="cart"), Table2131[[#This Row],[WIDTH_OVERLAP]]/Table2131[[#This Row],[WIDTH_NEW]], "NA")</f>
        <v>NA</v>
      </c>
      <c r="S522" t="str">
        <f>IF(OR(B522="boot", B522="independent", B522="parametric", B522="cart"), Table2131[[#This Row],[WIDTH_OVERLAP]]/Table2131[[#This Row],[WIDTH_ORIG]], "")</f>
        <v/>
      </c>
      <c r="T522" t="str">
        <f>IF(OR(B522="boot", B522="independent", B522="parametric", B522="cart"), (Table2131[[#This Row],[PERS_NEW]]+Table2131[[#This Row],[PERS_ORIG]]) / 2, "")</f>
        <v/>
      </c>
      <c r="U522" t="e">
        <f>0.5*(Table2131[[#This Row],[WIDTH_OVERLAP]]/Table2131[[#This Row],[WIDTH_ORIG]] +Table2131[[#This Row],[WIDTH_OVERLAP]]/Table2131[[#This Row],[WIDTH_NEW]])</f>
        <v>#VALUE!</v>
      </c>
      <c r="V522" t="e">
        <f>0.5*(Table2131[[#This Row],[WIDTH_OVERLAP]]/Table2131[[#This Row],[WIDTH_ORIG]] +Table2131[[#This Row],[WIDTH_OVERLAP]]/Table2131[[#This Row],[WIDTH_NEW]])</f>
        <v>#VALUE!</v>
      </c>
    </row>
    <row r="523" spans="1:22" hidden="1" x14ac:dyDescent="0.2">
      <c r="A523" t="s">
        <v>192</v>
      </c>
      <c r="B523" t="s">
        <v>13</v>
      </c>
      <c r="C523" t="s">
        <v>232</v>
      </c>
      <c r="D523" t="s">
        <v>206</v>
      </c>
      <c r="E523">
        <v>1.0886973669257032</v>
      </c>
      <c r="F523">
        <v>0.1941031333699334</v>
      </c>
      <c r="G523">
        <v>0.71646035881028236</v>
      </c>
      <c r="H523">
        <v>1.4783592457482737</v>
      </c>
      <c r="I523">
        <v>5.6088603415319342</v>
      </c>
      <c r="J523">
        <v>1.0886973669257032</v>
      </c>
      <c r="K523">
        <f>Table2131[[#This Row],[VALUE_ORIGINAL]]-Table2131[[#This Row],[ESTIMATE_VALUE]]</f>
        <v>0</v>
      </c>
      <c r="L523">
        <v>0.71646035881028236</v>
      </c>
      <c r="M523">
        <v>1.4783592457482737</v>
      </c>
      <c r="N523">
        <f>Table2131[[#This Row],[DIFFENCE_ORIGINAL]]^2</f>
        <v>0</v>
      </c>
      <c r="O52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0.76189888693799135</v>
      </c>
      <c r="P523" t="str">
        <f>IF(OR(G523="NA", H523="NA"), "NA", IF(OR(B523="boot", B523="parametric", B523="independent", B523="cart"), Table2131[[#This Row],[conf.high]]-Table2131[[#This Row],[conf.low]], ""))</f>
        <v/>
      </c>
      <c r="Q523" t="str">
        <f>IF(OR(G523="NA", H523="NA"), "NA", IF(OR(B523="boot", B523="parametric", B523="independent", B523="cart"), Table2131[[#This Row],[conf.high.orig]]-Table2131[[#This Row],[conf.low.orig]], ""))</f>
        <v/>
      </c>
      <c r="R523" t="str">
        <f>IF(OR(B523="boot", B523="independent", B523="parametric", B523="cart"), Table2131[[#This Row],[WIDTH_OVERLAP]]/Table2131[[#This Row],[WIDTH_NEW]], "NA")</f>
        <v>NA</v>
      </c>
      <c r="S523" t="str">
        <f>IF(OR(B523="boot", B523="independent", B523="parametric", B523="cart"), Table2131[[#This Row],[WIDTH_OVERLAP]]/Table2131[[#This Row],[WIDTH_ORIG]], "")</f>
        <v/>
      </c>
      <c r="T523" t="str">
        <f>IF(OR(B523="boot", B523="independent", B523="parametric", B523="cart"), (Table2131[[#This Row],[PERS_NEW]]+Table2131[[#This Row],[PERS_ORIG]]) / 2, "")</f>
        <v/>
      </c>
      <c r="U523" t="e">
        <f>0.5*(Table2131[[#This Row],[WIDTH_OVERLAP]]/Table2131[[#This Row],[WIDTH_ORIG]] +Table2131[[#This Row],[WIDTH_OVERLAP]]/Table2131[[#This Row],[WIDTH_NEW]])</f>
        <v>#VALUE!</v>
      </c>
      <c r="V523" t="e">
        <f>0.5*(Table2131[[#This Row],[WIDTH_OVERLAP]]/Table2131[[#This Row],[WIDTH_ORIG]] +Table2131[[#This Row],[WIDTH_OVERLAP]]/Table2131[[#This Row],[WIDTH_NEW]])</f>
        <v>#VALUE!</v>
      </c>
    </row>
    <row r="524" spans="1:22" hidden="1" x14ac:dyDescent="0.2">
      <c r="A524" t="s">
        <v>192</v>
      </c>
      <c r="B524" t="s">
        <v>13</v>
      </c>
      <c r="C524" t="s">
        <v>232</v>
      </c>
      <c r="D524" t="s">
        <v>207</v>
      </c>
      <c r="E524">
        <v>-0.62421856699554268</v>
      </c>
      <c r="F524">
        <v>0.16253811677468516</v>
      </c>
      <c r="G524">
        <v>-0.94286260884821915</v>
      </c>
      <c r="H524">
        <v>-0.31283389014786905</v>
      </c>
      <c r="I524">
        <v>-3.8404441947660297</v>
      </c>
      <c r="J524">
        <v>-0.62421856699554268</v>
      </c>
      <c r="K524">
        <f>Table2131[[#This Row],[VALUE_ORIGINAL]]-Table2131[[#This Row],[ESTIMATE_VALUE]]</f>
        <v>0</v>
      </c>
      <c r="L524">
        <v>-0.94286260884821915</v>
      </c>
      <c r="M524">
        <v>-0.31283389014786905</v>
      </c>
      <c r="N524">
        <f>Table2131[[#This Row],[DIFFENCE_ORIGINAL]]^2</f>
        <v>0</v>
      </c>
      <c r="O52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0.63002871870035015</v>
      </c>
      <c r="P524" t="str">
        <f>IF(OR(G524="NA", H524="NA"), "NA", IF(OR(B524="boot", B524="parametric", B524="independent", B524="cart"), Table2131[[#This Row],[conf.high]]-Table2131[[#This Row],[conf.low]], ""))</f>
        <v/>
      </c>
      <c r="Q524" t="str">
        <f>IF(OR(G524="NA", H524="NA"), "NA", IF(OR(B524="boot", B524="parametric", B524="independent", B524="cart"), Table2131[[#This Row],[conf.high.orig]]-Table2131[[#This Row],[conf.low.orig]], ""))</f>
        <v/>
      </c>
      <c r="R524" t="str">
        <f>IF(OR(B524="boot", B524="independent", B524="parametric", B524="cart"), Table2131[[#This Row],[WIDTH_OVERLAP]]/Table2131[[#This Row],[WIDTH_NEW]], "NA")</f>
        <v>NA</v>
      </c>
      <c r="S524" t="str">
        <f>IF(OR(B524="boot", B524="independent", B524="parametric", B524="cart"), Table2131[[#This Row],[WIDTH_OVERLAP]]/Table2131[[#This Row],[WIDTH_ORIG]], "")</f>
        <v/>
      </c>
      <c r="T524" t="str">
        <f>IF(OR(B524="boot", B524="independent", B524="parametric", B524="cart"), (Table2131[[#This Row],[PERS_NEW]]+Table2131[[#This Row],[PERS_ORIG]]) / 2, "")</f>
        <v/>
      </c>
      <c r="U524" t="e">
        <f>0.5*(Table2131[[#This Row],[WIDTH_OVERLAP]]/Table2131[[#This Row],[WIDTH_ORIG]] +Table2131[[#This Row],[WIDTH_OVERLAP]]/Table2131[[#This Row],[WIDTH_NEW]])</f>
        <v>#VALUE!</v>
      </c>
      <c r="V524" t="e">
        <f>0.5*(Table2131[[#This Row],[WIDTH_OVERLAP]]/Table2131[[#This Row],[WIDTH_ORIG]] +Table2131[[#This Row],[WIDTH_OVERLAP]]/Table2131[[#This Row],[WIDTH_NEW]])</f>
        <v>#VALUE!</v>
      </c>
    </row>
    <row r="525" spans="1:22" hidden="1" x14ac:dyDescent="0.2">
      <c r="A525" t="s">
        <v>192</v>
      </c>
      <c r="B525" t="s">
        <v>13</v>
      </c>
      <c r="C525" t="s">
        <v>232</v>
      </c>
      <c r="D525" t="s">
        <v>208</v>
      </c>
      <c r="E525">
        <v>-0.72723214521847124</v>
      </c>
      <c r="F525">
        <v>0.14836385842354174</v>
      </c>
      <c r="G525">
        <v>-1.0101790707959437</v>
      </c>
      <c r="H525">
        <v>-0.44208999914923913</v>
      </c>
      <c r="I525">
        <v>-4.9016799168326104</v>
      </c>
      <c r="J525">
        <v>-0.72723214521847124</v>
      </c>
      <c r="K525">
        <f>Table2131[[#This Row],[VALUE_ORIGINAL]]-Table2131[[#This Row],[ESTIMATE_VALUE]]</f>
        <v>0</v>
      </c>
      <c r="L525">
        <v>-1.0101790707959437</v>
      </c>
      <c r="M525">
        <v>-0.44208999914923913</v>
      </c>
      <c r="N525">
        <f>Table2131[[#This Row],[DIFFENCE_ORIGINAL]]^2</f>
        <v>0</v>
      </c>
      <c r="O52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0.56808907164670464</v>
      </c>
      <c r="P525" t="str">
        <f>IF(OR(G525="NA", H525="NA"), "NA", IF(OR(B525="boot", B525="parametric", B525="independent", B525="cart"), Table2131[[#This Row],[conf.high]]-Table2131[[#This Row],[conf.low]], ""))</f>
        <v/>
      </c>
      <c r="Q525" t="str">
        <f>IF(OR(G525="NA", H525="NA"), "NA", IF(OR(B525="boot", B525="parametric", B525="independent", B525="cart"), Table2131[[#This Row],[conf.high.orig]]-Table2131[[#This Row],[conf.low.orig]], ""))</f>
        <v/>
      </c>
      <c r="R525" t="str">
        <f>IF(OR(B525="boot", B525="independent", B525="parametric", B525="cart"), Table2131[[#This Row],[WIDTH_OVERLAP]]/Table2131[[#This Row],[WIDTH_NEW]], "NA")</f>
        <v>NA</v>
      </c>
      <c r="S525" t="str">
        <f>IF(OR(B525="boot", B525="independent", B525="parametric", B525="cart"), Table2131[[#This Row],[WIDTH_OVERLAP]]/Table2131[[#This Row],[WIDTH_ORIG]], "")</f>
        <v/>
      </c>
      <c r="T525" t="str">
        <f>IF(OR(B525="boot", B525="independent", B525="parametric", B525="cart"), (Table2131[[#This Row],[PERS_NEW]]+Table2131[[#This Row],[PERS_ORIG]]) / 2, "")</f>
        <v/>
      </c>
      <c r="U525" t="e">
        <f>0.5*(Table2131[[#This Row],[WIDTH_OVERLAP]]/Table2131[[#This Row],[WIDTH_ORIG]] +Table2131[[#This Row],[WIDTH_OVERLAP]]/Table2131[[#This Row],[WIDTH_NEW]])</f>
        <v>#VALUE!</v>
      </c>
      <c r="V525" t="e">
        <f>0.5*(Table2131[[#This Row],[WIDTH_OVERLAP]]/Table2131[[#This Row],[WIDTH_ORIG]] +Table2131[[#This Row],[WIDTH_OVERLAP]]/Table2131[[#This Row],[WIDTH_NEW]])</f>
        <v>#VALUE!</v>
      </c>
    </row>
    <row r="526" spans="1:22" hidden="1" x14ac:dyDescent="0.2">
      <c r="A526" t="s">
        <v>192</v>
      </c>
      <c r="B526" t="s">
        <v>13</v>
      </c>
      <c r="C526" t="s">
        <v>232</v>
      </c>
      <c r="D526" t="s">
        <v>209</v>
      </c>
      <c r="E526">
        <v>1.2430246361528332</v>
      </c>
      <c r="F526">
        <v>0.11246822522406856</v>
      </c>
      <c r="G526">
        <v>1.0185107816429058</v>
      </c>
      <c r="H526">
        <v>1.4443375162512104</v>
      </c>
      <c r="I526">
        <v>11.052229495720912</v>
      </c>
      <c r="J526">
        <v>1.2430246361528332</v>
      </c>
      <c r="K526">
        <f>Table2131[[#This Row],[VALUE_ORIGINAL]]-Table2131[[#This Row],[ESTIMATE_VALUE]]</f>
        <v>0</v>
      </c>
      <c r="L526">
        <v>1.0185107816429058</v>
      </c>
      <c r="M526">
        <v>1.4443375162512104</v>
      </c>
      <c r="N526">
        <f>Table2131[[#This Row],[DIFFENCE_ORIGINAL]]^2</f>
        <v>0</v>
      </c>
      <c r="O52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0.42582673460830467</v>
      </c>
      <c r="P526" t="str">
        <f>IF(OR(G526="NA", H526="NA"), "NA", IF(OR(B526="boot", B526="parametric", B526="independent", B526="cart"), Table2131[[#This Row],[conf.high]]-Table2131[[#This Row],[conf.low]], ""))</f>
        <v/>
      </c>
      <c r="Q526" t="str">
        <f>IF(OR(G526="NA", H526="NA"), "NA", IF(OR(B526="boot", B526="parametric", B526="independent", B526="cart"), Table2131[[#This Row],[conf.high.orig]]-Table2131[[#This Row],[conf.low.orig]], ""))</f>
        <v/>
      </c>
      <c r="R526" t="str">
        <f>IF(OR(B526="boot", B526="independent", B526="parametric", B526="cart"), Table2131[[#This Row],[WIDTH_OVERLAP]]/Table2131[[#This Row],[WIDTH_NEW]], "NA")</f>
        <v>NA</v>
      </c>
      <c r="S526" t="str">
        <f>IF(OR(B526="boot", B526="independent", B526="parametric", B526="cart"), Table2131[[#This Row],[WIDTH_OVERLAP]]/Table2131[[#This Row],[WIDTH_ORIG]], "")</f>
        <v/>
      </c>
      <c r="T526" t="str">
        <f>IF(OR(B526="boot", B526="independent", B526="parametric", B526="cart"), (Table2131[[#This Row],[PERS_NEW]]+Table2131[[#This Row],[PERS_ORIG]]) / 2, "")</f>
        <v/>
      </c>
      <c r="U526" t="e">
        <f>0.5*(Table2131[[#This Row],[WIDTH_OVERLAP]]/Table2131[[#This Row],[WIDTH_ORIG]] +Table2131[[#This Row],[WIDTH_OVERLAP]]/Table2131[[#This Row],[WIDTH_NEW]])</f>
        <v>#VALUE!</v>
      </c>
      <c r="V526" t="e">
        <f>0.5*(Table2131[[#This Row],[WIDTH_OVERLAP]]/Table2131[[#This Row],[WIDTH_ORIG]] +Table2131[[#This Row],[WIDTH_OVERLAP]]/Table2131[[#This Row],[WIDTH_NEW]])</f>
        <v>#VALUE!</v>
      </c>
    </row>
    <row r="527" spans="1:22" hidden="1" x14ac:dyDescent="0.2">
      <c r="A527" t="s">
        <v>192</v>
      </c>
      <c r="B527" t="s">
        <v>13</v>
      </c>
      <c r="C527" t="s">
        <v>232</v>
      </c>
      <c r="D527" t="s">
        <v>210</v>
      </c>
      <c r="E527">
        <v>1.6733120944990389</v>
      </c>
      <c r="F527">
        <v>0.15112898660805935</v>
      </c>
      <c r="G527">
        <v>1.3572096197949302</v>
      </c>
      <c r="H527">
        <v>1.9370869117201388</v>
      </c>
      <c r="I527">
        <v>11.072079103121606</v>
      </c>
      <c r="J527">
        <v>1.6733120944990389</v>
      </c>
      <c r="K527">
        <f>Table2131[[#This Row],[VALUE_ORIGINAL]]-Table2131[[#This Row],[ESTIMATE_VALUE]]</f>
        <v>0</v>
      </c>
      <c r="L527">
        <v>1.3572096197949302</v>
      </c>
      <c r="M527">
        <v>1.9370869117201388</v>
      </c>
      <c r="N527">
        <f>Table2131[[#This Row],[DIFFENCE_ORIGINAL]]^2</f>
        <v>0</v>
      </c>
      <c r="O52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0.57987729192520865</v>
      </c>
      <c r="P527" t="str">
        <f>IF(OR(G527="NA", H527="NA"), "NA", IF(OR(B527="boot", B527="parametric", B527="independent", B527="cart"), Table2131[[#This Row],[conf.high]]-Table2131[[#This Row],[conf.low]], ""))</f>
        <v/>
      </c>
      <c r="Q527" t="str">
        <f>IF(OR(G527="NA", H527="NA"), "NA", IF(OR(B527="boot", B527="parametric", B527="independent", B527="cart"), Table2131[[#This Row],[conf.high.orig]]-Table2131[[#This Row],[conf.low.orig]], ""))</f>
        <v/>
      </c>
      <c r="R527" t="str">
        <f>IF(OR(B527="boot", B527="independent", B527="parametric", B527="cart"), Table2131[[#This Row],[WIDTH_OVERLAP]]/Table2131[[#This Row],[WIDTH_NEW]], "NA")</f>
        <v>NA</v>
      </c>
      <c r="S527" t="str">
        <f>IF(OR(B527="boot", B527="independent", B527="parametric", B527="cart"), Table2131[[#This Row],[WIDTH_OVERLAP]]/Table2131[[#This Row],[WIDTH_ORIG]], "")</f>
        <v/>
      </c>
      <c r="T527" t="str">
        <f>IF(OR(B527="boot", B527="independent", B527="parametric", B527="cart"), (Table2131[[#This Row],[PERS_NEW]]+Table2131[[#This Row],[PERS_ORIG]]) / 2, "")</f>
        <v/>
      </c>
      <c r="U527" t="e">
        <f>0.5*(Table2131[[#This Row],[WIDTH_OVERLAP]]/Table2131[[#This Row],[WIDTH_ORIG]] +Table2131[[#This Row],[WIDTH_OVERLAP]]/Table2131[[#This Row],[WIDTH_NEW]])</f>
        <v>#VALUE!</v>
      </c>
      <c r="V527" t="e">
        <f>0.5*(Table2131[[#This Row],[WIDTH_OVERLAP]]/Table2131[[#This Row],[WIDTH_ORIG]] +Table2131[[#This Row],[WIDTH_OVERLAP]]/Table2131[[#This Row],[WIDTH_NEW]])</f>
        <v>#VALUE!</v>
      </c>
    </row>
    <row r="528" spans="1:22" hidden="1" x14ac:dyDescent="0.2">
      <c r="A528" t="s">
        <v>192</v>
      </c>
      <c r="B528" t="s">
        <v>13</v>
      </c>
      <c r="C528" t="s">
        <v>232</v>
      </c>
      <c r="D528" t="s">
        <v>211</v>
      </c>
      <c r="E528">
        <v>2.5314968979657961</v>
      </c>
      <c r="F528">
        <v>0.24695202395575186</v>
      </c>
      <c r="G528">
        <v>2.0495917088549134</v>
      </c>
      <c r="H528">
        <v>2.9930866195942496</v>
      </c>
      <c r="I528">
        <v>10.250966391833996</v>
      </c>
      <c r="J528">
        <v>2.5314968979657961</v>
      </c>
      <c r="K528">
        <f>Table2131[[#This Row],[VALUE_ORIGINAL]]-Table2131[[#This Row],[ESTIMATE_VALUE]]</f>
        <v>0</v>
      </c>
      <c r="L528">
        <v>2.0495917088549134</v>
      </c>
      <c r="M528">
        <v>2.9930866195942496</v>
      </c>
      <c r="N528">
        <f>Table2131[[#This Row],[DIFFENCE_ORIGINAL]]^2</f>
        <v>0</v>
      </c>
      <c r="O52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0.94349491073933622</v>
      </c>
      <c r="P528" t="str">
        <f>IF(OR(G528="NA", H528="NA"), "NA", IF(OR(B528="boot", B528="parametric", B528="independent", B528="cart"), Table2131[[#This Row],[conf.high]]-Table2131[[#This Row],[conf.low]], ""))</f>
        <v/>
      </c>
      <c r="Q528" t="str">
        <f>IF(OR(G528="NA", H528="NA"), "NA", IF(OR(B528="boot", B528="parametric", B528="independent", B528="cart"), Table2131[[#This Row],[conf.high.orig]]-Table2131[[#This Row],[conf.low.orig]], ""))</f>
        <v/>
      </c>
      <c r="R528" t="str">
        <f>IF(OR(B528="boot", B528="independent", B528="parametric", B528="cart"), Table2131[[#This Row],[WIDTH_OVERLAP]]/Table2131[[#This Row],[WIDTH_NEW]], "NA")</f>
        <v>NA</v>
      </c>
      <c r="S528" t="str">
        <f>IF(OR(B528="boot", B528="independent", B528="parametric", B528="cart"), Table2131[[#This Row],[WIDTH_OVERLAP]]/Table2131[[#This Row],[WIDTH_ORIG]], "")</f>
        <v/>
      </c>
      <c r="T528" t="str">
        <f>IF(OR(B528="boot", B528="independent", B528="parametric", B528="cart"), (Table2131[[#This Row],[PERS_NEW]]+Table2131[[#This Row],[PERS_ORIG]]) / 2, "")</f>
        <v/>
      </c>
      <c r="U528" t="e">
        <f>0.5*(Table2131[[#This Row],[WIDTH_OVERLAP]]/Table2131[[#This Row],[WIDTH_ORIG]] +Table2131[[#This Row],[WIDTH_OVERLAP]]/Table2131[[#This Row],[WIDTH_NEW]])</f>
        <v>#VALUE!</v>
      </c>
      <c r="V528" t="e">
        <f>0.5*(Table2131[[#This Row],[WIDTH_OVERLAP]]/Table2131[[#This Row],[WIDTH_ORIG]] +Table2131[[#This Row],[WIDTH_OVERLAP]]/Table2131[[#This Row],[WIDTH_NEW]])</f>
        <v>#VALUE!</v>
      </c>
    </row>
    <row r="529" spans="1:22" hidden="1" x14ac:dyDescent="0.2">
      <c r="A529" t="s">
        <v>192</v>
      </c>
      <c r="B529" t="s">
        <v>13</v>
      </c>
      <c r="C529" t="s">
        <v>232</v>
      </c>
      <c r="D529" t="s">
        <v>212</v>
      </c>
      <c r="E529">
        <v>2.4547512895524033</v>
      </c>
      <c r="F529">
        <v>0.21819239052597761</v>
      </c>
      <c r="G529">
        <v>2.0246877889037229</v>
      </c>
      <c r="H529">
        <v>2.8628070729558082</v>
      </c>
      <c r="I529">
        <v>11.250398254654737</v>
      </c>
      <c r="J529">
        <v>2.4547512895524033</v>
      </c>
      <c r="K529">
        <f>Table2131[[#This Row],[VALUE_ORIGINAL]]-Table2131[[#This Row],[ESTIMATE_VALUE]]</f>
        <v>0</v>
      </c>
      <c r="L529">
        <v>2.0246877889037229</v>
      </c>
      <c r="M529">
        <v>2.8628070729558082</v>
      </c>
      <c r="N529">
        <f>Table2131[[#This Row],[DIFFENCE_ORIGINAL]]^2</f>
        <v>0</v>
      </c>
      <c r="O52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0.83811928405208524</v>
      </c>
      <c r="P529" t="str">
        <f>IF(OR(G529="NA", H529="NA"), "NA", IF(OR(B529="boot", B529="parametric", B529="independent", B529="cart"), Table2131[[#This Row],[conf.high]]-Table2131[[#This Row],[conf.low]], ""))</f>
        <v/>
      </c>
      <c r="Q529" t="str">
        <f>IF(OR(G529="NA", H529="NA"), "NA", IF(OR(B529="boot", B529="parametric", B529="independent", B529="cart"), Table2131[[#This Row],[conf.high.orig]]-Table2131[[#This Row],[conf.low.orig]], ""))</f>
        <v/>
      </c>
      <c r="R529" t="str">
        <f>IF(OR(B529="boot", B529="independent", B529="parametric", B529="cart"), Table2131[[#This Row],[WIDTH_OVERLAP]]/Table2131[[#This Row],[WIDTH_NEW]], "NA")</f>
        <v>NA</v>
      </c>
      <c r="S529" t="str">
        <f>IF(OR(B529="boot", B529="independent", B529="parametric", B529="cart"), Table2131[[#This Row],[WIDTH_OVERLAP]]/Table2131[[#This Row],[WIDTH_ORIG]], "")</f>
        <v/>
      </c>
      <c r="T529" t="str">
        <f>IF(OR(B529="boot", B529="independent", B529="parametric", B529="cart"), (Table2131[[#This Row],[PERS_NEW]]+Table2131[[#This Row],[PERS_ORIG]]) / 2, "")</f>
        <v/>
      </c>
      <c r="U529" t="e">
        <f>0.5*(Table2131[[#This Row],[WIDTH_OVERLAP]]/Table2131[[#This Row],[WIDTH_ORIG]] +Table2131[[#This Row],[WIDTH_OVERLAP]]/Table2131[[#This Row],[WIDTH_NEW]])</f>
        <v>#VALUE!</v>
      </c>
      <c r="V529" t="e">
        <f>0.5*(Table2131[[#This Row],[WIDTH_OVERLAP]]/Table2131[[#This Row],[WIDTH_ORIG]] +Table2131[[#This Row],[WIDTH_OVERLAP]]/Table2131[[#This Row],[WIDTH_NEW]])</f>
        <v>#VALUE!</v>
      </c>
    </row>
    <row r="530" spans="1:22" hidden="1" x14ac:dyDescent="0.2">
      <c r="A530" t="s">
        <v>192</v>
      </c>
      <c r="B530" t="s">
        <v>13</v>
      </c>
      <c r="C530" t="s">
        <v>232</v>
      </c>
      <c r="D530" t="s">
        <v>213</v>
      </c>
      <c r="E530">
        <v>2.2103929548828756</v>
      </c>
      <c r="F530">
        <v>0.16260395303672986</v>
      </c>
      <c r="G530">
        <v>1.8786927270464626</v>
      </c>
      <c r="H530">
        <v>2.5039954522144465</v>
      </c>
      <c r="I530">
        <v>13.593722130381295</v>
      </c>
      <c r="J530">
        <v>2.2103929548828756</v>
      </c>
      <c r="K530">
        <f>Table2131[[#This Row],[VALUE_ORIGINAL]]-Table2131[[#This Row],[ESTIMATE_VALUE]]</f>
        <v>0</v>
      </c>
      <c r="L530">
        <v>1.8786927270464626</v>
      </c>
      <c r="M530">
        <v>2.5039954522144465</v>
      </c>
      <c r="N530">
        <f>Table2131[[#This Row],[DIFFENCE_ORIGINAL]]^2</f>
        <v>0</v>
      </c>
      <c r="O53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0.62530272516798391</v>
      </c>
      <c r="P530" t="str">
        <f>IF(OR(G530="NA", H530="NA"), "NA", IF(OR(B530="boot", B530="parametric", B530="independent", B530="cart"), Table2131[[#This Row],[conf.high]]-Table2131[[#This Row],[conf.low]], ""))</f>
        <v/>
      </c>
      <c r="Q530" t="str">
        <f>IF(OR(G530="NA", H530="NA"), "NA", IF(OR(B530="boot", B530="parametric", B530="independent", B530="cart"), Table2131[[#This Row],[conf.high.orig]]-Table2131[[#This Row],[conf.low.orig]], ""))</f>
        <v/>
      </c>
      <c r="R530" t="str">
        <f>IF(OR(B530="boot", B530="independent", B530="parametric", B530="cart"), Table2131[[#This Row],[WIDTH_OVERLAP]]/Table2131[[#This Row],[WIDTH_NEW]], "NA")</f>
        <v>NA</v>
      </c>
      <c r="S530" t="str">
        <f>IF(OR(B530="boot", B530="independent", B530="parametric", B530="cart"), Table2131[[#This Row],[WIDTH_OVERLAP]]/Table2131[[#This Row],[WIDTH_ORIG]], "")</f>
        <v/>
      </c>
      <c r="T530" t="str">
        <f>IF(OR(B530="boot", B530="independent", B530="parametric", B530="cart"), (Table2131[[#This Row],[PERS_NEW]]+Table2131[[#This Row],[PERS_ORIG]]) / 2, "")</f>
        <v/>
      </c>
      <c r="U530" t="e">
        <f>0.5*(Table2131[[#This Row],[WIDTH_OVERLAP]]/Table2131[[#This Row],[WIDTH_ORIG]] +Table2131[[#This Row],[WIDTH_OVERLAP]]/Table2131[[#This Row],[WIDTH_NEW]])</f>
        <v>#VALUE!</v>
      </c>
      <c r="V530" t="e">
        <f>0.5*(Table2131[[#This Row],[WIDTH_OVERLAP]]/Table2131[[#This Row],[WIDTH_ORIG]] +Table2131[[#This Row],[WIDTH_OVERLAP]]/Table2131[[#This Row],[WIDTH_NEW]])</f>
        <v>#VALUE!</v>
      </c>
    </row>
    <row r="531" spans="1:22" hidden="1" x14ac:dyDescent="0.2">
      <c r="A531" t="s">
        <v>192</v>
      </c>
      <c r="B531" t="s">
        <v>13</v>
      </c>
      <c r="C531" t="s">
        <v>232</v>
      </c>
      <c r="D531" t="s">
        <v>214</v>
      </c>
      <c r="E531">
        <v>1.6381988893183386</v>
      </c>
      <c r="F531">
        <v>0.17655004956526382</v>
      </c>
      <c r="G531">
        <v>1.3026178229378362</v>
      </c>
      <c r="H531">
        <v>1.9691377796362057</v>
      </c>
      <c r="I531">
        <v>9.2789489062859705</v>
      </c>
      <c r="J531">
        <v>1.6381988893183386</v>
      </c>
      <c r="K531">
        <f>Table2131[[#This Row],[VALUE_ORIGINAL]]-Table2131[[#This Row],[ESTIMATE_VALUE]]</f>
        <v>0</v>
      </c>
      <c r="L531">
        <v>1.3026178229378362</v>
      </c>
      <c r="M531">
        <v>1.9691377796362057</v>
      </c>
      <c r="N531">
        <f>Table2131[[#This Row],[DIFFENCE_ORIGINAL]]^2</f>
        <v>0</v>
      </c>
      <c r="O53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0.6665199566983695</v>
      </c>
      <c r="P531" t="str">
        <f>IF(OR(G531="NA", H531="NA"), "NA", IF(OR(B531="boot", B531="parametric", B531="independent", B531="cart"), Table2131[[#This Row],[conf.high]]-Table2131[[#This Row],[conf.low]], ""))</f>
        <v/>
      </c>
      <c r="Q531" t="str">
        <f>IF(OR(G531="NA", H531="NA"), "NA", IF(OR(B531="boot", B531="parametric", B531="independent", B531="cart"), Table2131[[#This Row],[conf.high.orig]]-Table2131[[#This Row],[conf.low.orig]], ""))</f>
        <v/>
      </c>
      <c r="R531" t="str">
        <f>IF(OR(B531="boot", B531="independent", B531="parametric", B531="cart"), Table2131[[#This Row],[WIDTH_OVERLAP]]/Table2131[[#This Row],[WIDTH_NEW]], "NA")</f>
        <v>NA</v>
      </c>
      <c r="S531" t="str">
        <f>IF(OR(B531="boot", B531="independent", B531="parametric", B531="cart"), Table2131[[#This Row],[WIDTH_OVERLAP]]/Table2131[[#This Row],[WIDTH_ORIG]], "")</f>
        <v/>
      </c>
      <c r="T531" t="str">
        <f>IF(OR(B531="boot", B531="independent", B531="parametric", B531="cart"), (Table2131[[#This Row],[PERS_NEW]]+Table2131[[#This Row],[PERS_ORIG]]) / 2, "")</f>
        <v/>
      </c>
      <c r="U531" t="e">
        <f>0.5*(Table2131[[#This Row],[WIDTH_OVERLAP]]/Table2131[[#This Row],[WIDTH_ORIG]] +Table2131[[#This Row],[WIDTH_OVERLAP]]/Table2131[[#This Row],[WIDTH_NEW]])</f>
        <v>#VALUE!</v>
      </c>
      <c r="V531" t="e">
        <f>0.5*(Table2131[[#This Row],[WIDTH_OVERLAP]]/Table2131[[#This Row],[WIDTH_ORIG]] +Table2131[[#This Row],[WIDTH_OVERLAP]]/Table2131[[#This Row],[WIDTH_NEW]])</f>
        <v>#VALUE!</v>
      </c>
    </row>
    <row r="532" spans="1:22" hidden="1" x14ac:dyDescent="0.2">
      <c r="A532" t="s">
        <v>192</v>
      </c>
      <c r="B532" t="s">
        <v>13</v>
      </c>
      <c r="C532" t="s">
        <v>232</v>
      </c>
      <c r="D532" t="s">
        <v>215</v>
      </c>
      <c r="E532">
        <v>1.8620513228561157</v>
      </c>
      <c r="F532">
        <v>0.15783050475116203</v>
      </c>
      <c r="G532">
        <v>1.5437512759186744</v>
      </c>
      <c r="H532">
        <v>2.1614847182978911</v>
      </c>
      <c r="I532">
        <v>11.797791091093918</v>
      </c>
      <c r="J532">
        <v>1.8620513228561157</v>
      </c>
      <c r="K532">
        <f>Table2131[[#This Row],[VALUE_ORIGINAL]]-Table2131[[#This Row],[ESTIMATE_VALUE]]</f>
        <v>0</v>
      </c>
      <c r="L532">
        <v>1.5437512759186744</v>
      </c>
      <c r="M532">
        <v>2.1614847182978911</v>
      </c>
      <c r="N532">
        <f>Table2131[[#This Row],[DIFFENCE_ORIGINAL]]^2</f>
        <v>0</v>
      </c>
      <c r="O53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0.61773344237921668</v>
      </c>
      <c r="P532" t="str">
        <f>IF(OR(G532="NA", H532="NA"), "NA", IF(OR(B532="boot", B532="parametric", B532="independent", B532="cart"), Table2131[[#This Row],[conf.high]]-Table2131[[#This Row],[conf.low]], ""))</f>
        <v/>
      </c>
      <c r="Q532" t="str">
        <f>IF(OR(G532="NA", H532="NA"), "NA", IF(OR(B532="boot", B532="parametric", B532="independent", B532="cart"), Table2131[[#This Row],[conf.high.orig]]-Table2131[[#This Row],[conf.low.orig]], ""))</f>
        <v/>
      </c>
      <c r="R532" t="str">
        <f>IF(OR(B532="boot", B532="independent", B532="parametric", B532="cart"), Table2131[[#This Row],[WIDTH_OVERLAP]]/Table2131[[#This Row],[WIDTH_NEW]], "NA")</f>
        <v>NA</v>
      </c>
      <c r="S532" t="str">
        <f>IF(OR(B532="boot", B532="independent", B532="parametric", B532="cart"), Table2131[[#This Row],[WIDTH_OVERLAP]]/Table2131[[#This Row],[WIDTH_ORIG]], "")</f>
        <v/>
      </c>
      <c r="T532" t="str">
        <f>IF(OR(B532="boot", B532="independent", B532="parametric", B532="cart"), (Table2131[[#This Row],[PERS_NEW]]+Table2131[[#This Row],[PERS_ORIG]]) / 2, "")</f>
        <v/>
      </c>
      <c r="U532" t="e">
        <f>0.5*(Table2131[[#This Row],[WIDTH_OVERLAP]]/Table2131[[#This Row],[WIDTH_ORIG]] +Table2131[[#This Row],[WIDTH_OVERLAP]]/Table2131[[#This Row],[WIDTH_NEW]])</f>
        <v>#VALUE!</v>
      </c>
      <c r="V532" t="e">
        <f>0.5*(Table2131[[#This Row],[WIDTH_OVERLAP]]/Table2131[[#This Row],[WIDTH_ORIG]] +Table2131[[#This Row],[WIDTH_OVERLAP]]/Table2131[[#This Row],[WIDTH_NEW]])</f>
        <v>#VALUE!</v>
      </c>
    </row>
    <row r="533" spans="1:22" hidden="1" x14ac:dyDescent="0.2">
      <c r="A533" t="s">
        <v>192</v>
      </c>
      <c r="B533" t="s">
        <v>13</v>
      </c>
      <c r="C533" t="s">
        <v>232</v>
      </c>
      <c r="D533" t="s">
        <v>216</v>
      </c>
      <c r="E533">
        <v>0.10937798859403275</v>
      </c>
      <c r="F533">
        <v>4.7660775172626069E-2</v>
      </c>
      <c r="G533">
        <v>2.1736562737254869E-2</v>
      </c>
      <c r="H533">
        <v>0.21366430850576187</v>
      </c>
      <c r="I533">
        <v>2.2949267652040608</v>
      </c>
      <c r="J533">
        <v>0.10937798859403275</v>
      </c>
      <c r="K533">
        <f>Table2131[[#This Row],[VALUE_ORIGINAL]]-Table2131[[#This Row],[ESTIMATE_VALUE]]</f>
        <v>0</v>
      </c>
      <c r="L533">
        <v>2.1736562737254869E-2</v>
      </c>
      <c r="M533">
        <v>0.21366430850576187</v>
      </c>
      <c r="N533">
        <f>Table2131[[#This Row],[DIFFENCE_ORIGINAL]]^2</f>
        <v>0</v>
      </c>
      <c r="O53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0.19192774576850702</v>
      </c>
      <c r="P533" t="str">
        <f>IF(OR(G533="NA", H533="NA"), "NA", IF(OR(B533="boot", B533="parametric", B533="independent", B533="cart"), Table2131[[#This Row],[conf.high]]-Table2131[[#This Row],[conf.low]], ""))</f>
        <v/>
      </c>
      <c r="Q533" t="str">
        <f>IF(OR(G533="NA", H533="NA"), "NA", IF(OR(B533="boot", B533="parametric", B533="independent", B533="cart"), Table2131[[#This Row],[conf.high.orig]]-Table2131[[#This Row],[conf.low.orig]], ""))</f>
        <v/>
      </c>
      <c r="R533" t="str">
        <f>IF(OR(B533="boot", B533="independent", B533="parametric", B533="cart"), Table2131[[#This Row],[WIDTH_OVERLAP]]/Table2131[[#This Row],[WIDTH_NEW]], "NA")</f>
        <v>NA</v>
      </c>
      <c r="S533" t="str">
        <f>IF(OR(B533="boot", B533="independent", B533="parametric", B533="cart"), Table2131[[#This Row],[WIDTH_OVERLAP]]/Table2131[[#This Row],[WIDTH_ORIG]], "")</f>
        <v/>
      </c>
      <c r="T533" t="str">
        <f>IF(OR(B533="boot", B533="independent", B533="parametric", B533="cart"), (Table2131[[#This Row],[PERS_NEW]]+Table2131[[#This Row],[PERS_ORIG]]) / 2, "")</f>
        <v/>
      </c>
      <c r="U533" t="e">
        <f>0.5*(Table2131[[#This Row],[WIDTH_OVERLAP]]/Table2131[[#This Row],[WIDTH_ORIG]] +Table2131[[#This Row],[WIDTH_OVERLAP]]/Table2131[[#This Row],[WIDTH_NEW]])</f>
        <v>#VALUE!</v>
      </c>
      <c r="V533" t="e">
        <f>0.5*(Table2131[[#This Row],[WIDTH_OVERLAP]]/Table2131[[#This Row],[WIDTH_ORIG]] +Table2131[[#This Row],[WIDTH_OVERLAP]]/Table2131[[#This Row],[WIDTH_NEW]])</f>
        <v>#VALUE!</v>
      </c>
    </row>
    <row r="534" spans="1:22" hidden="1" x14ac:dyDescent="0.2">
      <c r="A534" t="s">
        <v>192</v>
      </c>
      <c r="B534" t="s">
        <v>13</v>
      </c>
      <c r="C534" t="s">
        <v>232</v>
      </c>
      <c r="D534" t="s">
        <v>218</v>
      </c>
      <c r="E534">
        <v>0.1121410225246493</v>
      </c>
      <c r="F534">
        <v>5.318261465358496E-2</v>
      </c>
      <c r="G534">
        <v>2.2039336146454695E-2</v>
      </c>
      <c r="H534">
        <v>0.2302792685921618</v>
      </c>
      <c r="I534">
        <v>2.1086030323086051</v>
      </c>
      <c r="J534">
        <v>0.1121410225246493</v>
      </c>
      <c r="K534">
        <f>Table2131[[#This Row],[VALUE_ORIGINAL]]-Table2131[[#This Row],[ESTIMATE_VALUE]]</f>
        <v>0</v>
      </c>
      <c r="L534">
        <v>2.2039336146454695E-2</v>
      </c>
      <c r="M534">
        <v>0.2302792685921618</v>
      </c>
      <c r="N534">
        <f>Table2131[[#This Row],[DIFFENCE_ORIGINAL]]^2</f>
        <v>0</v>
      </c>
      <c r="O53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0.2082399324457071</v>
      </c>
      <c r="P534" t="str">
        <f>IF(OR(G534="NA", H534="NA"), "NA", IF(OR(B534="boot", B534="parametric", B534="independent", B534="cart"), Table2131[[#This Row],[conf.high]]-Table2131[[#This Row],[conf.low]], ""))</f>
        <v/>
      </c>
      <c r="Q534" t="str">
        <f>IF(OR(G534="NA", H534="NA"), "NA", IF(OR(B534="boot", B534="parametric", B534="independent", B534="cart"), Table2131[[#This Row],[conf.high.orig]]-Table2131[[#This Row],[conf.low.orig]], ""))</f>
        <v/>
      </c>
      <c r="R534" t="str">
        <f>IF(OR(B534="boot", B534="independent", B534="parametric", B534="cart"), Table2131[[#This Row],[WIDTH_OVERLAP]]/Table2131[[#This Row],[WIDTH_NEW]], "NA")</f>
        <v>NA</v>
      </c>
      <c r="S534" t="str">
        <f>IF(OR(B534="boot", B534="independent", B534="parametric", B534="cart"), Table2131[[#This Row],[WIDTH_OVERLAP]]/Table2131[[#This Row],[WIDTH_ORIG]], "")</f>
        <v/>
      </c>
      <c r="T534" t="str">
        <f>IF(OR(B534="boot", B534="independent", B534="parametric", B534="cart"), (Table2131[[#This Row],[PERS_NEW]]+Table2131[[#This Row],[PERS_ORIG]]) / 2, "")</f>
        <v/>
      </c>
      <c r="U534" t="e">
        <f>0.5*(Table2131[[#This Row],[WIDTH_OVERLAP]]/Table2131[[#This Row],[WIDTH_ORIG]] +Table2131[[#This Row],[WIDTH_OVERLAP]]/Table2131[[#This Row],[WIDTH_NEW]])</f>
        <v>#VALUE!</v>
      </c>
      <c r="V534" t="e">
        <f>0.5*(Table2131[[#This Row],[WIDTH_OVERLAP]]/Table2131[[#This Row],[WIDTH_ORIG]] +Table2131[[#This Row],[WIDTH_OVERLAP]]/Table2131[[#This Row],[WIDTH_NEW]])</f>
        <v>#VALUE!</v>
      </c>
    </row>
    <row r="535" spans="1:22" hidden="1" x14ac:dyDescent="0.2">
      <c r="A535" t="s">
        <v>192</v>
      </c>
      <c r="B535" t="s">
        <v>13</v>
      </c>
      <c r="C535" t="s">
        <v>232</v>
      </c>
      <c r="D535" t="s">
        <v>220</v>
      </c>
      <c r="E535">
        <v>5.3397023750747043E-2</v>
      </c>
      <c r="F535">
        <v>2.5966184042527408E-2</v>
      </c>
      <c r="G535">
        <v>2.9855396132581814E-3</v>
      </c>
      <c r="H535">
        <v>0.10482802018117358</v>
      </c>
      <c r="I535">
        <v>2.0564062729931134</v>
      </c>
      <c r="J535">
        <v>5.3397023750747043E-2</v>
      </c>
      <c r="K535">
        <f>Table2131[[#This Row],[VALUE_ORIGINAL]]-Table2131[[#This Row],[ESTIMATE_VALUE]]</f>
        <v>0</v>
      </c>
      <c r="L535">
        <v>2.9855396132581814E-3</v>
      </c>
      <c r="M535">
        <v>0.10482802018117358</v>
      </c>
      <c r="N535">
        <f>Table2131[[#This Row],[DIFFENCE_ORIGINAL]]^2</f>
        <v>0</v>
      </c>
      <c r="O53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0.10184248056791541</v>
      </c>
      <c r="P535" t="str">
        <f>IF(OR(G535="NA", H535="NA"), "NA", IF(OR(B535="boot", B535="parametric", B535="independent", B535="cart"), Table2131[[#This Row],[conf.high]]-Table2131[[#This Row],[conf.low]], ""))</f>
        <v/>
      </c>
      <c r="Q535" t="str">
        <f>IF(OR(G535="NA", H535="NA"), "NA", IF(OR(B535="boot", B535="parametric", B535="independent", B535="cart"), Table2131[[#This Row],[conf.high.orig]]-Table2131[[#This Row],[conf.low.orig]], ""))</f>
        <v/>
      </c>
      <c r="R535" t="str">
        <f>IF(OR(B535="boot", B535="independent", B535="parametric", B535="cart"), Table2131[[#This Row],[WIDTH_OVERLAP]]/Table2131[[#This Row],[WIDTH_NEW]], "NA")</f>
        <v>NA</v>
      </c>
      <c r="S535" t="str">
        <f>IF(OR(B535="boot", B535="independent", B535="parametric", B535="cart"), Table2131[[#This Row],[WIDTH_OVERLAP]]/Table2131[[#This Row],[WIDTH_ORIG]], "")</f>
        <v/>
      </c>
      <c r="T535" t="str">
        <f>IF(OR(B535="boot", B535="independent", B535="parametric", B535="cart"), (Table2131[[#This Row],[PERS_NEW]]+Table2131[[#This Row],[PERS_ORIG]]) / 2, "")</f>
        <v/>
      </c>
      <c r="U535" t="e">
        <f>0.5*(Table2131[[#This Row],[WIDTH_OVERLAP]]/Table2131[[#This Row],[WIDTH_ORIG]] +Table2131[[#This Row],[WIDTH_OVERLAP]]/Table2131[[#This Row],[WIDTH_NEW]])</f>
        <v>#VALUE!</v>
      </c>
      <c r="V535" t="e">
        <f>0.5*(Table2131[[#This Row],[WIDTH_OVERLAP]]/Table2131[[#This Row],[WIDTH_ORIG]] +Table2131[[#This Row],[WIDTH_OVERLAP]]/Table2131[[#This Row],[WIDTH_NEW]])</f>
        <v>#VALUE!</v>
      </c>
    </row>
    <row r="536" spans="1:22" hidden="1" x14ac:dyDescent="0.2">
      <c r="A536" t="s">
        <v>192</v>
      </c>
      <c r="B536" t="s">
        <v>13</v>
      </c>
      <c r="C536" t="s">
        <v>232</v>
      </c>
      <c r="D536" t="s">
        <v>226</v>
      </c>
      <c r="E536">
        <v>0.14138998237809358</v>
      </c>
      <c r="F536">
        <v>4.0852546778743719E-2</v>
      </c>
      <c r="G536">
        <v>6.7477621351376832E-2</v>
      </c>
      <c r="H536">
        <v>0.22778948583639166</v>
      </c>
      <c r="I536">
        <v>3.4609833052479662</v>
      </c>
      <c r="J536">
        <v>0.14138998237809358</v>
      </c>
      <c r="K536">
        <f>Table2131[[#This Row],[VALUE_ORIGINAL]]-Table2131[[#This Row],[ESTIMATE_VALUE]]</f>
        <v>0</v>
      </c>
      <c r="L536">
        <v>6.7477621351376832E-2</v>
      </c>
      <c r="M536">
        <v>0.22778948583639166</v>
      </c>
      <c r="N536">
        <f>Table2131[[#This Row],[DIFFENCE_ORIGINAL]]^2</f>
        <v>0</v>
      </c>
      <c r="O53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0.16031186448501483</v>
      </c>
      <c r="P536" t="str">
        <f>IF(OR(G536="NA", H536="NA"), "NA", IF(OR(B536="boot", B536="parametric", B536="independent", B536="cart"), Table2131[[#This Row],[conf.high]]-Table2131[[#This Row],[conf.low]], ""))</f>
        <v/>
      </c>
      <c r="Q536" t="str">
        <f>IF(OR(G536="NA", H536="NA"), "NA", IF(OR(B536="boot", B536="parametric", B536="independent", B536="cart"), Table2131[[#This Row],[conf.high.orig]]-Table2131[[#This Row],[conf.low.orig]], ""))</f>
        <v/>
      </c>
      <c r="R536" t="str">
        <f>IF(OR(B536="boot", B536="independent", B536="parametric", B536="cart"), Table2131[[#This Row],[WIDTH_OVERLAP]]/Table2131[[#This Row],[WIDTH_NEW]], "NA")</f>
        <v>NA</v>
      </c>
      <c r="S536" t="str">
        <f>IF(OR(B536="boot", B536="independent", B536="parametric", B536="cart"), Table2131[[#This Row],[WIDTH_OVERLAP]]/Table2131[[#This Row],[WIDTH_ORIG]], "")</f>
        <v/>
      </c>
      <c r="T536" t="str">
        <f>IF(OR(B536="boot", B536="independent", B536="parametric", B536="cart"), (Table2131[[#This Row],[PERS_NEW]]+Table2131[[#This Row],[PERS_ORIG]]) / 2, "")</f>
        <v/>
      </c>
      <c r="U536" t="e">
        <f>0.5*(Table2131[[#This Row],[WIDTH_OVERLAP]]/Table2131[[#This Row],[WIDTH_ORIG]] +Table2131[[#This Row],[WIDTH_OVERLAP]]/Table2131[[#This Row],[WIDTH_NEW]])</f>
        <v>#VALUE!</v>
      </c>
      <c r="V536" t="e">
        <f>0.5*(Table2131[[#This Row],[WIDTH_OVERLAP]]/Table2131[[#This Row],[WIDTH_ORIG]] +Table2131[[#This Row],[WIDTH_OVERLAP]]/Table2131[[#This Row],[WIDTH_NEW]])</f>
        <v>#VALUE!</v>
      </c>
    </row>
    <row r="537" spans="1:22" hidden="1" x14ac:dyDescent="0.2">
      <c r="A537" t="s">
        <v>192</v>
      </c>
      <c r="B537" t="s">
        <v>13</v>
      </c>
      <c r="C537" t="s">
        <v>232</v>
      </c>
      <c r="D537" t="s">
        <v>230</v>
      </c>
      <c r="E537">
        <v>0.4163060172475227</v>
      </c>
      <c r="F537">
        <v>0.10753398502447428</v>
      </c>
      <c r="G537">
        <v>0.22586551386134376</v>
      </c>
      <c r="H537">
        <v>0.64946538394190001</v>
      </c>
      <c r="I537">
        <v>3.8713902135475888</v>
      </c>
      <c r="J537">
        <v>0.4163060172475227</v>
      </c>
      <c r="K537">
        <f>Table2131[[#This Row],[VALUE_ORIGINAL]]-Table2131[[#This Row],[ESTIMATE_VALUE]]</f>
        <v>0</v>
      </c>
      <c r="L537">
        <v>0.22586551386134376</v>
      </c>
      <c r="M537">
        <v>0.64946538394190001</v>
      </c>
      <c r="N537">
        <f>Table2131[[#This Row],[DIFFENCE_ORIGINAL]]^2</f>
        <v>0</v>
      </c>
      <c r="O53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0.42359987008055622</v>
      </c>
      <c r="P537" t="str">
        <f>IF(OR(G537="NA", H537="NA"), "NA", IF(OR(B537="boot", B537="parametric", B537="independent", B537="cart"), Table2131[[#This Row],[conf.high]]-Table2131[[#This Row],[conf.low]], ""))</f>
        <v/>
      </c>
      <c r="Q537" t="str">
        <f>IF(OR(G537="NA", H537="NA"), "NA", IF(OR(B537="boot", B537="parametric", B537="independent", B537="cart"), Table2131[[#This Row],[conf.high.orig]]-Table2131[[#This Row],[conf.low.orig]], ""))</f>
        <v/>
      </c>
      <c r="R537" t="str">
        <f>IF(OR(B537="boot", B537="independent", B537="parametric", B537="cart"), Table2131[[#This Row],[WIDTH_OVERLAP]]/Table2131[[#This Row],[WIDTH_NEW]], "NA")</f>
        <v>NA</v>
      </c>
      <c r="S537" t="str">
        <f>IF(OR(B537="boot", B537="independent", B537="parametric", B537="cart"), Table2131[[#This Row],[WIDTH_OVERLAP]]/Table2131[[#This Row],[WIDTH_ORIG]], "")</f>
        <v/>
      </c>
      <c r="T537" t="str">
        <f>IF(OR(B537="boot", B537="independent", B537="parametric", B537="cart"), (Table2131[[#This Row],[PERS_NEW]]+Table2131[[#This Row],[PERS_ORIG]]) / 2, "")</f>
        <v/>
      </c>
      <c r="U537" t="e">
        <f>0.5*(Table2131[[#This Row],[WIDTH_OVERLAP]]/Table2131[[#This Row],[WIDTH_ORIG]] +Table2131[[#This Row],[WIDTH_OVERLAP]]/Table2131[[#This Row],[WIDTH_NEW]])</f>
        <v>#VALUE!</v>
      </c>
      <c r="V537" t="e">
        <f>0.5*(Table2131[[#This Row],[WIDTH_OVERLAP]]/Table2131[[#This Row],[WIDTH_ORIG]] +Table2131[[#This Row],[WIDTH_OVERLAP]]/Table2131[[#This Row],[WIDTH_NEW]])</f>
        <v>#VALUE!</v>
      </c>
    </row>
    <row r="538" spans="1:22" hidden="1" x14ac:dyDescent="0.2">
      <c r="A538" t="s">
        <v>192</v>
      </c>
      <c r="B538" t="s">
        <v>50</v>
      </c>
      <c r="C538" s="3" t="s">
        <v>193</v>
      </c>
      <c r="D538" t="s">
        <v>194</v>
      </c>
      <c r="E538">
        <v>0.24324059542785859</v>
      </c>
      <c r="F538">
        <v>0.10403568111999612</v>
      </c>
      <c r="G538" s="1">
        <v>3.9334407325572585E-2</v>
      </c>
      <c r="H538" s="1">
        <v>0.44714678353014459</v>
      </c>
      <c r="I538">
        <v>2.3380497230301374</v>
      </c>
      <c r="J538">
        <v>0.20780521852805617</v>
      </c>
      <c r="K538">
        <f>Table2131[[#This Row],[VALUE_ORIGINAL]]-Table2131[[#This Row],[ESTIMATE_VALUE]]</f>
        <v>-3.5435376899802418E-2</v>
      </c>
      <c r="L538">
        <v>3.4555781644118072E-2</v>
      </c>
      <c r="M538">
        <v>0.38105465541199424</v>
      </c>
      <c r="N538">
        <f>Table2131[[#This Row],[DIFFENCE_ORIGINAL]]^2</f>
        <v>1.2556659360310508E-3</v>
      </c>
      <c r="O53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0.34172024808642165</v>
      </c>
      <c r="P538">
        <f>IF(OR(G538="NA", H538="NA"), "NA", IF(OR(B538="boot", B538="parametric", B538="independent", B538="cart"), Table2131[[#This Row],[conf.high]]-Table2131[[#This Row],[conf.low]], ""))</f>
        <v>0.407812376204572</v>
      </c>
      <c r="Q538">
        <f>IF(OR(G538="NA", H538="NA"), "NA", IF(OR(B538="boot", B538="parametric", B538="independent", B538="cart"), Table2131[[#This Row],[conf.high.orig]]-Table2131[[#This Row],[conf.low.orig]], ""))</f>
        <v>0.34649887376787614</v>
      </c>
      <c r="R538">
        <f>IF(OR(B538="boot", B538="independent", B538="parametric", B538="cart"), Table2131[[#This Row],[WIDTH_OVERLAP]]/Table2131[[#This Row],[WIDTH_NEW]], "NA")</f>
        <v>0.8379349623146396</v>
      </c>
      <c r="S538">
        <f>IF(OR(B538="boot", B538="independent", B538="parametric", B538="cart"), Table2131[[#This Row],[WIDTH_OVERLAP]]/Table2131[[#This Row],[WIDTH_ORIG]], "")</f>
        <v>0.9862088276666211</v>
      </c>
      <c r="T538">
        <f>IF(OR(B538="boot", B538="independent", B538="parametric", B538="cart"), (Table2131[[#This Row],[PERS_NEW]]+Table2131[[#This Row],[PERS_ORIG]]) / 2, "")</f>
        <v>0.91207189499063035</v>
      </c>
      <c r="U538">
        <f>0.5*(Table2131[[#This Row],[WIDTH_OVERLAP]]/Table2131[[#This Row],[WIDTH_ORIG]] +Table2131[[#This Row],[WIDTH_OVERLAP]]/Table2131[[#This Row],[WIDTH_NEW]])</f>
        <v>0.91207189499063035</v>
      </c>
      <c r="V538">
        <f>0.5*(Table2131[[#This Row],[WIDTH_OVERLAP]]/Table2131[[#This Row],[WIDTH_ORIG]] +Table2131[[#This Row],[WIDTH_OVERLAP]]/Table2131[[#This Row],[WIDTH_NEW]])</f>
        <v>0.91207189499063035</v>
      </c>
    </row>
    <row r="539" spans="1:22" hidden="1" x14ac:dyDescent="0.2">
      <c r="A539" t="s">
        <v>192</v>
      </c>
      <c r="B539" t="s">
        <v>50</v>
      </c>
      <c r="C539" s="3" t="s">
        <v>193</v>
      </c>
      <c r="D539" t="s">
        <v>195</v>
      </c>
      <c r="E539">
        <v>2.4204663877231327E-2</v>
      </c>
      <c r="F539">
        <v>8.5310323947016029E-2</v>
      </c>
      <c r="G539" s="1">
        <v>-0.14300049856836497</v>
      </c>
      <c r="H539" s="1">
        <v>0.19140982632282763</v>
      </c>
      <c r="I539">
        <v>0.28372490874919432</v>
      </c>
      <c r="J539">
        <v>-5.1870095621875237E-2</v>
      </c>
      <c r="K539">
        <f>Table2131[[#This Row],[VALUE_ORIGINAL]]-Table2131[[#This Row],[ESTIMATE_VALUE]]</f>
        <v>-7.6074759499106567E-2</v>
      </c>
      <c r="L539">
        <v>-0.21286562082501231</v>
      </c>
      <c r="M539">
        <v>0.10912542958126183</v>
      </c>
      <c r="N539">
        <f>Table2131[[#This Row],[DIFFENCE_ORIGINAL]]^2</f>
        <v>5.7873690328469046E-3</v>
      </c>
      <c r="O53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0.25212592814962681</v>
      </c>
      <c r="P539">
        <f>IF(OR(G539="NA", H539="NA"), "NA", IF(OR(B539="boot", B539="parametric", B539="independent", B539="cart"), Table2131[[#This Row],[conf.high]]-Table2131[[#This Row],[conf.low]], ""))</f>
        <v>0.3344103248911926</v>
      </c>
      <c r="Q539">
        <f>IF(OR(G539="NA", H539="NA"), "NA", IF(OR(B539="boot", B539="parametric", B539="independent", B539="cart"), Table2131[[#This Row],[conf.high.orig]]-Table2131[[#This Row],[conf.low.orig]], ""))</f>
        <v>0.32199105040627413</v>
      </c>
      <c r="R539">
        <f>IF(OR(B539="boot", B539="independent", B539="parametric", B539="cart"), Table2131[[#This Row],[WIDTH_OVERLAP]]/Table2131[[#This Row],[WIDTH_NEW]], "NA")</f>
        <v>0.75394181753108624</v>
      </c>
      <c r="S539">
        <f>IF(OR(B539="boot", B539="independent", B539="parametric", B539="cart"), Table2131[[#This Row],[WIDTH_OVERLAP]]/Table2131[[#This Row],[WIDTH_ORIG]], "")</f>
        <v>0.78302153998226165</v>
      </c>
      <c r="T539">
        <f>IF(OR(B539="boot", B539="independent", B539="parametric", B539="cart"), (Table2131[[#This Row],[PERS_NEW]]+Table2131[[#This Row],[PERS_ORIG]]) / 2, "")</f>
        <v>0.76848167875667395</v>
      </c>
      <c r="U539">
        <f>0.5*(Table2131[[#This Row],[WIDTH_OVERLAP]]/Table2131[[#This Row],[WIDTH_ORIG]] +Table2131[[#This Row],[WIDTH_OVERLAP]]/Table2131[[#This Row],[WIDTH_NEW]])</f>
        <v>0.76848167875667395</v>
      </c>
      <c r="V539">
        <f>0.5*(Table2131[[#This Row],[WIDTH_OVERLAP]]/Table2131[[#This Row],[WIDTH_ORIG]] +Table2131[[#This Row],[WIDTH_OVERLAP]]/Table2131[[#This Row],[WIDTH_NEW]])</f>
        <v>0.76848167875667395</v>
      </c>
    </row>
    <row r="540" spans="1:22" hidden="1" x14ac:dyDescent="0.2">
      <c r="A540" t="s">
        <v>192</v>
      </c>
      <c r="B540" t="s">
        <v>50</v>
      </c>
      <c r="C540" s="3" t="s">
        <v>193</v>
      </c>
      <c r="D540" t="s">
        <v>196</v>
      </c>
      <c r="E540">
        <v>0.20160243297894764</v>
      </c>
      <c r="F540">
        <v>9.0869305111240598E-2</v>
      </c>
      <c r="G540" s="1">
        <v>2.3501867660734671E-2</v>
      </c>
      <c r="H540" s="1">
        <v>0.37970299829716059</v>
      </c>
      <c r="I540">
        <v>2.2185977182520489</v>
      </c>
      <c r="J540">
        <v>0.20074876318686907</v>
      </c>
      <c r="K540">
        <f>Table2131[[#This Row],[VALUE_ORIGINAL]]-Table2131[[#This Row],[ESTIMATE_VALUE]]</f>
        <v>-8.5366979207857074E-4</v>
      </c>
      <c r="L540">
        <v>3.0038381906260847E-2</v>
      </c>
      <c r="M540">
        <v>0.3714591444674773</v>
      </c>
      <c r="N540">
        <f>Table2131[[#This Row],[DIFFENCE_ORIGINAL]]^2</f>
        <v>7.2875211390747018E-7</v>
      </c>
      <c r="O54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0.34142076256121645</v>
      </c>
      <c r="P540">
        <f>IF(OR(G540="NA", H540="NA"), "NA", IF(OR(B540="boot", B540="parametric", B540="independent", B540="cart"), Table2131[[#This Row],[conf.high]]-Table2131[[#This Row],[conf.low]], ""))</f>
        <v>0.35620113063642589</v>
      </c>
      <c r="Q540">
        <f>IF(OR(G540="NA", H540="NA"), "NA", IF(OR(B540="boot", B540="parametric", B540="independent", B540="cart"), Table2131[[#This Row],[conf.high.orig]]-Table2131[[#This Row],[conf.low.orig]], ""))</f>
        <v>0.34142076256121645</v>
      </c>
      <c r="R540">
        <f>IF(OR(B540="boot", B540="independent", B540="parametric", B540="cart"), Table2131[[#This Row],[WIDTH_OVERLAP]]/Table2131[[#This Row],[WIDTH_NEW]], "NA")</f>
        <v>0.9585055554180828</v>
      </c>
      <c r="S540">
        <f>IF(OR(B540="boot", B540="independent", B540="parametric", B540="cart"), Table2131[[#This Row],[WIDTH_OVERLAP]]/Table2131[[#This Row],[WIDTH_ORIG]], "")</f>
        <v>1</v>
      </c>
      <c r="T540">
        <f>IF(OR(B540="boot", B540="independent", B540="parametric", B540="cart"), (Table2131[[#This Row],[PERS_NEW]]+Table2131[[#This Row],[PERS_ORIG]]) / 2, "")</f>
        <v>0.9792527777090414</v>
      </c>
      <c r="U540">
        <f>0.5*(Table2131[[#This Row],[WIDTH_OVERLAP]]/Table2131[[#This Row],[WIDTH_ORIG]] +Table2131[[#This Row],[WIDTH_OVERLAP]]/Table2131[[#This Row],[WIDTH_NEW]])</f>
        <v>0.9792527777090414</v>
      </c>
      <c r="V540">
        <f>0.5*(Table2131[[#This Row],[WIDTH_OVERLAP]]/Table2131[[#This Row],[WIDTH_ORIG]] +Table2131[[#This Row],[WIDTH_OVERLAP]]/Table2131[[#This Row],[WIDTH_NEW]])</f>
        <v>0.9792527777090414</v>
      </c>
    </row>
    <row r="541" spans="1:22" hidden="1" x14ac:dyDescent="0.2">
      <c r="A541" t="s">
        <v>192</v>
      </c>
      <c r="B541" t="s">
        <v>50</v>
      </c>
      <c r="C541" s="3" t="s">
        <v>193</v>
      </c>
      <c r="D541" t="s">
        <v>197</v>
      </c>
      <c r="E541">
        <v>0.52085483199893268</v>
      </c>
      <c r="F541">
        <v>7.8707903652290703E-2</v>
      </c>
      <c r="G541" s="1">
        <v>0.36659017554179435</v>
      </c>
      <c r="H541" s="1">
        <v>0.67511948845607095</v>
      </c>
      <c r="I541">
        <v>6.6175670781415077</v>
      </c>
      <c r="J541">
        <v>0.46757722054030804</v>
      </c>
      <c r="K541">
        <f>Table2131[[#This Row],[VALUE_ORIGINAL]]-Table2131[[#This Row],[ESTIMATE_VALUE]]</f>
        <v>-5.3277611458624641E-2</v>
      </c>
      <c r="L541">
        <v>0.28729197627463854</v>
      </c>
      <c r="M541">
        <v>0.64786246480597753</v>
      </c>
      <c r="N541">
        <f>Table2131[[#This Row],[DIFFENCE_ORIGINAL]]^2</f>
        <v>2.8385038827361715E-3</v>
      </c>
      <c r="O54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0.28127228926418318</v>
      </c>
      <c r="P541">
        <f>IF(OR(G541="NA", H541="NA"), "NA", IF(OR(B541="boot", B541="parametric", B541="independent", B541="cart"), Table2131[[#This Row],[conf.high]]-Table2131[[#This Row],[conf.low]], ""))</f>
        <v>0.3085293129142766</v>
      </c>
      <c r="Q541">
        <f>IF(OR(G541="NA", H541="NA"), "NA", IF(OR(B541="boot", B541="parametric", B541="independent", B541="cart"), Table2131[[#This Row],[conf.high.orig]]-Table2131[[#This Row],[conf.low.orig]], ""))</f>
        <v>0.360570488531339</v>
      </c>
      <c r="R541">
        <f>IF(OR(B541="boot", B541="independent", B541="parametric", B541="cart"), Table2131[[#This Row],[WIDTH_OVERLAP]]/Table2131[[#This Row],[WIDTH_NEW]], "NA")</f>
        <v>0.911654995136016</v>
      </c>
      <c r="S541">
        <f>IF(OR(B541="boot", B541="independent", B541="parametric", B541="cart"), Table2131[[#This Row],[WIDTH_OVERLAP]]/Table2131[[#This Row],[WIDTH_ORIG]], "")</f>
        <v>0.78007573611986381</v>
      </c>
      <c r="T541">
        <f>IF(OR(B541="boot", B541="independent", B541="parametric", B541="cart"), (Table2131[[#This Row],[PERS_NEW]]+Table2131[[#This Row],[PERS_ORIG]]) / 2, "")</f>
        <v>0.8458653656279399</v>
      </c>
      <c r="U541">
        <f>0.5*(Table2131[[#This Row],[WIDTH_OVERLAP]]/Table2131[[#This Row],[WIDTH_ORIG]] +Table2131[[#This Row],[WIDTH_OVERLAP]]/Table2131[[#This Row],[WIDTH_NEW]])</f>
        <v>0.8458653656279399</v>
      </c>
      <c r="V541">
        <f>0.5*(Table2131[[#This Row],[WIDTH_OVERLAP]]/Table2131[[#This Row],[WIDTH_ORIG]] +Table2131[[#This Row],[WIDTH_OVERLAP]]/Table2131[[#This Row],[WIDTH_NEW]])</f>
        <v>0.8458653656279399</v>
      </c>
    </row>
    <row r="542" spans="1:22" hidden="1" x14ac:dyDescent="0.2">
      <c r="A542" t="s">
        <v>192</v>
      </c>
      <c r="B542" t="s">
        <v>50</v>
      </c>
      <c r="C542" s="3" t="s">
        <v>193</v>
      </c>
      <c r="D542" t="s">
        <v>198</v>
      </c>
      <c r="E542">
        <v>0.80561312648219319</v>
      </c>
      <c r="F542">
        <v>9.9710099423017451E-2</v>
      </c>
      <c r="G542" s="1">
        <v>0.61018492271817104</v>
      </c>
      <c r="H542" s="1">
        <v>1.0010413302462153</v>
      </c>
      <c r="I542">
        <v>8.0795539383066988</v>
      </c>
      <c r="J542">
        <v>0.69131566830111679</v>
      </c>
      <c r="K542">
        <f>Table2131[[#This Row],[VALUE_ORIGINAL]]-Table2131[[#This Row],[ESTIMATE_VALUE]]</f>
        <v>-0.11429745818107639</v>
      </c>
      <c r="L542">
        <v>0.48153232425721193</v>
      </c>
      <c r="M542">
        <v>0.90109901234502165</v>
      </c>
      <c r="N542">
        <f>Table2131[[#This Row],[DIFFENCE_ORIGINAL]]^2</f>
        <v>1.3063908946654908E-2</v>
      </c>
      <c r="O54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0.29091408962685061</v>
      </c>
      <c r="P542">
        <f>IF(OR(G542="NA", H542="NA"), "NA", IF(OR(B542="boot", B542="parametric", B542="independent", B542="cart"), Table2131[[#This Row],[conf.high]]-Table2131[[#This Row],[conf.low]], ""))</f>
        <v>0.39085640752804429</v>
      </c>
      <c r="Q542">
        <f>IF(OR(G542="NA", H542="NA"), "NA", IF(OR(B542="boot", B542="parametric", B542="independent", B542="cart"), Table2131[[#This Row],[conf.high.orig]]-Table2131[[#This Row],[conf.low.orig]], ""))</f>
        <v>0.41956668808780972</v>
      </c>
      <c r="R542">
        <f>IF(OR(B542="boot", B542="independent", B542="parametric", B542="cart"), Table2131[[#This Row],[WIDTH_OVERLAP]]/Table2131[[#This Row],[WIDTH_NEW]], "NA")</f>
        <v>0.74429914419652254</v>
      </c>
      <c r="S542">
        <f>IF(OR(B542="boot", B542="independent", B542="parametric", B542="cart"), Table2131[[#This Row],[WIDTH_OVERLAP]]/Table2131[[#This Row],[WIDTH_ORIG]], "")</f>
        <v>0.69336793860518819</v>
      </c>
      <c r="T542">
        <f>IF(OR(B542="boot", B542="independent", B542="parametric", B542="cart"), (Table2131[[#This Row],[PERS_NEW]]+Table2131[[#This Row],[PERS_ORIG]]) / 2, "")</f>
        <v>0.71883354140085531</v>
      </c>
      <c r="U542">
        <f>0.5*(Table2131[[#This Row],[WIDTH_OVERLAP]]/Table2131[[#This Row],[WIDTH_ORIG]] +Table2131[[#This Row],[WIDTH_OVERLAP]]/Table2131[[#This Row],[WIDTH_NEW]])</f>
        <v>0.71883354140085531</v>
      </c>
      <c r="V542">
        <f>0.5*(Table2131[[#This Row],[WIDTH_OVERLAP]]/Table2131[[#This Row],[WIDTH_ORIG]] +Table2131[[#This Row],[WIDTH_OVERLAP]]/Table2131[[#This Row],[WIDTH_NEW]])</f>
        <v>0.71883354140085531</v>
      </c>
    </row>
    <row r="543" spans="1:22" hidden="1" x14ac:dyDescent="0.2">
      <c r="A543" t="s">
        <v>192</v>
      </c>
      <c r="B543" t="s">
        <v>50</v>
      </c>
      <c r="C543" s="3" t="s">
        <v>193</v>
      </c>
      <c r="D543" t="s">
        <v>199</v>
      </c>
      <c r="E543">
        <v>-6.2047378490835241E-2</v>
      </c>
      <c r="F543">
        <v>6.9559611312999342E-2</v>
      </c>
      <c r="G543" s="1">
        <v>-0.19838171144291883</v>
      </c>
      <c r="H543" s="1">
        <v>7.4286954461248333E-2</v>
      </c>
      <c r="I543">
        <v>-0.89200294998255392</v>
      </c>
      <c r="J543">
        <v>-2.6718205551524845E-2</v>
      </c>
      <c r="K543">
        <f>Table2131[[#This Row],[VALUE_ORIGINAL]]-Table2131[[#This Row],[ESTIMATE_VALUE]]</f>
        <v>3.5329172939310399E-2</v>
      </c>
      <c r="L543">
        <v>-0.17412839368296618</v>
      </c>
      <c r="M543">
        <v>0.12069198257991648</v>
      </c>
      <c r="N543">
        <f>Table2131[[#This Row],[DIFFENCE_ORIGINAL]]^2</f>
        <v>1.2481504605757021E-3</v>
      </c>
      <c r="O54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0.24841534814421451</v>
      </c>
      <c r="P543">
        <f>IF(OR(G543="NA", H543="NA"), "NA", IF(OR(B543="boot", B543="parametric", B543="independent", B543="cart"), Table2131[[#This Row],[conf.high]]-Table2131[[#This Row],[conf.low]], ""))</f>
        <v>0.27266866590416716</v>
      </c>
      <c r="Q543">
        <f>IF(OR(G543="NA", H543="NA"), "NA", IF(OR(B543="boot", B543="parametric", B543="independent", B543="cart"), Table2131[[#This Row],[conf.high.orig]]-Table2131[[#This Row],[conf.low.orig]], ""))</f>
        <v>0.29482037626288266</v>
      </c>
      <c r="R543">
        <f>IF(OR(B543="boot", B543="independent", B543="parametric", B543="cart"), Table2131[[#This Row],[WIDTH_OVERLAP]]/Table2131[[#This Row],[WIDTH_NEW]], "NA")</f>
        <v>0.91105205403954703</v>
      </c>
      <c r="S543">
        <f>IF(OR(B543="boot", B543="independent", B543="parametric", B543="cart"), Table2131[[#This Row],[WIDTH_OVERLAP]]/Table2131[[#This Row],[WIDTH_ORIG]], "")</f>
        <v>0.84259897939588091</v>
      </c>
      <c r="T543">
        <f>IF(OR(B543="boot", B543="independent", B543="parametric", B543="cart"), (Table2131[[#This Row],[PERS_NEW]]+Table2131[[#This Row],[PERS_ORIG]]) / 2, "")</f>
        <v>0.87682551671771392</v>
      </c>
      <c r="U543">
        <f>0.5*(Table2131[[#This Row],[WIDTH_OVERLAP]]/Table2131[[#This Row],[WIDTH_ORIG]] +Table2131[[#This Row],[WIDTH_OVERLAP]]/Table2131[[#This Row],[WIDTH_NEW]])</f>
        <v>0.87682551671771392</v>
      </c>
      <c r="V543">
        <f>0.5*(Table2131[[#This Row],[WIDTH_OVERLAP]]/Table2131[[#This Row],[WIDTH_ORIG]] +Table2131[[#This Row],[WIDTH_OVERLAP]]/Table2131[[#This Row],[WIDTH_NEW]])</f>
        <v>0.87682551671771392</v>
      </c>
    </row>
    <row r="544" spans="1:22" hidden="1" x14ac:dyDescent="0.2">
      <c r="A544" t="s">
        <v>192</v>
      </c>
      <c r="B544" t="s">
        <v>50</v>
      </c>
      <c r="C544" s="3" t="s">
        <v>193</v>
      </c>
      <c r="D544" t="s">
        <v>200</v>
      </c>
      <c r="E544">
        <v>0.61739938435876107</v>
      </c>
      <c r="F544">
        <v>9.6973029280415221E-2</v>
      </c>
      <c r="G544" s="1">
        <v>0.42733573949739917</v>
      </c>
      <c r="H544" s="1">
        <v>0.80746302922012303</v>
      </c>
      <c r="I544">
        <v>6.3667123626038125</v>
      </c>
      <c r="J544">
        <v>0.65020672590940032</v>
      </c>
      <c r="K544">
        <f>Table2131[[#This Row],[VALUE_ORIGINAL]]-Table2131[[#This Row],[ESTIMATE_VALUE]]</f>
        <v>3.2807341550639246E-2</v>
      </c>
      <c r="L544">
        <v>0.45032741722549852</v>
      </c>
      <c r="M544">
        <v>0.85008603459330212</v>
      </c>
      <c r="N544">
        <f>Table2131[[#This Row],[DIFFENCE_ORIGINAL]]^2</f>
        <v>1.0763216596203003E-3</v>
      </c>
      <c r="O54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0.35713561199462451</v>
      </c>
      <c r="P544">
        <f>IF(OR(G544="NA", H544="NA"), "NA", IF(OR(B544="boot", B544="parametric", B544="independent", B544="cart"), Table2131[[#This Row],[conf.high]]-Table2131[[#This Row],[conf.low]], ""))</f>
        <v>0.38012728972272386</v>
      </c>
      <c r="Q544">
        <f>IF(OR(G544="NA", H544="NA"), "NA", IF(OR(B544="boot", B544="parametric", B544="independent", B544="cart"), Table2131[[#This Row],[conf.high.orig]]-Table2131[[#This Row],[conf.low.orig]], ""))</f>
        <v>0.3997586173678036</v>
      </c>
      <c r="R544">
        <f>IF(OR(B544="boot", B544="independent", B544="parametric", B544="cart"), Table2131[[#This Row],[WIDTH_OVERLAP]]/Table2131[[#This Row],[WIDTH_NEW]], "NA")</f>
        <v>0.93951584548199585</v>
      </c>
      <c r="S544">
        <f>IF(OR(B544="boot", B544="independent", B544="parametric", B544="cart"), Table2131[[#This Row],[WIDTH_OVERLAP]]/Table2131[[#This Row],[WIDTH_ORIG]], "")</f>
        <v>0.8933781449069722</v>
      </c>
      <c r="T544">
        <f>IF(OR(B544="boot", B544="independent", B544="parametric", B544="cart"), (Table2131[[#This Row],[PERS_NEW]]+Table2131[[#This Row],[PERS_ORIG]]) / 2, "")</f>
        <v>0.91644699519448403</v>
      </c>
      <c r="U544">
        <f>0.5*(Table2131[[#This Row],[WIDTH_OVERLAP]]/Table2131[[#This Row],[WIDTH_ORIG]] +Table2131[[#This Row],[WIDTH_OVERLAP]]/Table2131[[#This Row],[WIDTH_NEW]])</f>
        <v>0.91644699519448403</v>
      </c>
      <c r="V544">
        <f>0.5*(Table2131[[#This Row],[WIDTH_OVERLAP]]/Table2131[[#This Row],[WIDTH_ORIG]] +Table2131[[#This Row],[WIDTH_OVERLAP]]/Table2131[[#This Row],[WIDTH_NEW]])</f>
        <v>0.91644699519448403</v>
      </c>
    </row>
    <row r="545" spans="1:22" hidden="1" x14ac:dyDescent="0.2">
      <c r="A545" t="s">
        <v>192</v>
      </c>
      <c r="B545" t="s">
        <v>50</v>
      </c>
      <c r="C545" s="3" t="s">
        <v>193</v>
      </c>
      <c r="D545" t="s">
        <v>201</v>
      </c>
      <c r="E545">
        <v>9.3916242890026425E-3</v>
      </c>
      <c r="F545">
        <v>6.488518574066747E-2</v>
      </c>
      <c r="G545" s="1">
        <v>-0.11778100289289745</v>
      </c>
      <c r="H545" s="1">
        <v>0.13656425147090273</v>
      </c>
      <c r="I545">
        <v>0.14474219626247203</v>
      </c>
      <c r="J545">
        <v>7.7300338965894623E-3</v>
      </c>
      <c r="K545">
        <f>Table2131[[#This Row],[VALUE_ORIGINAL]]-Table2131[[#This Row],[ESTIMATE_VALUE]]</f>
        <v>-1.6615903924131802E-3</v>
      </c>
      <c r="L545">
        <v>-0.13983404390815179</v>
      </c>
      <c r="M545">
        <v>0.15529411170133073</v>
      </c>
      <c r="N545">
        <f>Table2131[[#This Row],[DIFFENCE_ORIGINAL]]^2</f>
        <v>2.7608826321597862E-6</v>
      </c>
      <c r="O54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0.25434525436380018</v>
      </c>
      <c r="P545">
        <f>IF(OR(G545="NA", H545="NA"), "NA", IF(OR(B545="boot", B545="parametric", B545="independent", B545="cart"), Table2131[[#This Row],[conf.high]]-Table2131[[#This Row],[conf.low]], ""))</f>
        <v>0.25434525436380018</v>
      </c>
      <c r="Q545">
        <f>IF(OR(G545="NA", H545="NA"), "NA", IF(OR(B545="boot", B545="parametric", B545="independent", B545="cart"), Table2131[[#This Row],[conf.high.orig]]-Table2131[[#This Row],[conf.low.orig]], ""))</f>
        <v>0.29512815560948252</v>
      </c>
      <c r="R545">
        <f>IF(OR(B545="boot", B545="independent", B545="parametric", B545="cart"), Table2131[[#This Row],[WIDTH_OVERLAP]]/Table2131[[#This Row],[WIDTH_NEW]], "NA")</f>
        <v>1</v>
      </c>
      <c r="S545">
        <f>IF(OR(B545="boot", B545="independent", B545="parametric", B545="cart"), Table2131[[#This Row],[WIDTH_OVERLAP]]/Table2131[[#This Row],[WIDTH_ORIG]], "")</f>
        <v>0.86181290917005282</v>
      </c>
      <c r="T545">
        <f>IF(OR(B545="boot", B545="independent", B545="parametric", B545="cart"), (Table2131[[#This Row],[PERS_NEW]]+Table2131[[#This Row],[PERS_ORIG]]) / 2, "")</f>
        <v>0.93090645458502641</v>
      </c>
      <c r="U545">
        <f>0.5*(Table2131[[#This Row],[WIDTH_OVERLAP]]/Table2131[[#This Row],[WIDTH_ORIG]] +Table2131[[#This Row],[WIDTH_OVERLAP]]/Table2131[[#This Row],[WIDTH_NEW]])</f>
        <v>0.93090645458502641</v>
      </c>
      <c r="V545">
        <f>0.5*(Table2131[[#This Row],[WIDTH_OVERLAP]]/Table2131[[#This Row],[WIDTH_ORIG]] +Table2131[[#This Row],[WIDTH_OVERLAP]]/Table2131[[#This Row],[WIDTH_NEW]])</f>
        <v>0.93090645458502641</v>
      </c>
    </row>
    <row r="546" spans="1:22" hidden="1" x14ac:dyDescent="0.2">
      <c r="A546" t="s">
        <v>192</v>
      </c>
      <c r="B546" t="s">
        <v>50</v>
      </c>
      <c r="C546" s="3" t="s">
        <v>193</v>
      </c>
      <c r="D546" t="s">
        <v>202</v>
      </c>
      <c r="E546">
        <v>-0.20154861468588725</v>
      </c>
      <c r="F546">
        <v>8.6317552649414375E-2</v>
      </c>
      <c r="G546" s="1">
        <v>-0.37072790911237929</v>
      </c>
      <c r="H546" s="1">
        <v>-3.2369320259395179E-2</v>
      </c>
      <c r="I546">
        <v>-2.3349667419846001</v>
      </c>
      <c r="J546">
        <v>-0.17085366093454202</v>
      </c>
      <c r="K546">
        <f>Table2131[[#This Row],[VALUE_ORIGINAL]]-Table2131[[#This Row],[ESTIMATE_VALUE]]</f>
        <v>3.0694953751345233E-2</v>
      </c>
      <c r="L546">
        <v>-0.35328420937342714</v>
      </c>
      <c r="M546">
        <v>1.1576887504343103E-2</v>
      </c>
      <c r="N546">
        <f>Table2131[[#This Row],[DIFFENCE_ORIGINAL]]^2</f>
        <v>9.421801857972228E-4</v>
      </c>
      <c r="O54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0.32091488911403199</v>
      </c>
      <c r="P546">
        <f>IF(OR(G546="NA", H546="NA"), "NA", IF(OR(B546="boot", B546="parametric", B546="independent", B546="cart"), Table2131[[#This Row],[conf.high]]-Table2131[[#This Row],[conf.low]], ""))</f>
        <v>0.33835858885298409</v>
      </c>
      <c r="Q546">
        <f>IF(OR(G546="NA", H546="NA"), "NA", IF(OR(B546="boot", B546="parametric", B546="independent", B546="cart"), Table2131[[#This Row],[conf.high.orig]]-Table2131[[#This Row],[conf.low.orig]], ""))</f>
        <v>0.36486109687777024</v>
      </c>
      <c r="R546">
        <f>IF(OR(B546="boot", B546="independent", B546="parametric", B546="cart"), Table2131[[#This Row],[WIDTH_OVERLAP]]/Table2131[[#This Row],[WIDTH_NEW]], "NA")</f>
        <v>0.94844611511684918</v>
      </c>
      <c r="S546">
        <f>IF(OR(B546="boot", B546="independent", B546="parametric", B546="cart"), Table2131[[#This Row],[WIDTH_OVERLAP]]/Table2131[[#This Row],[WIDTH_ORIG]], "")</f>
        <v>0.8795535941217093</v>
      </c>
      <c r="T546">
        <f>IF(OR(B546="boot", B546="independent", B546="parametric", B546="cart"), (Table2131[[#This Row],[PERS_NEW]]+Table2131[[#This Row],[PERS_ORIG]]) / 2, "")</f>
        <v>0.91399985461927924</v>
      </c>
      <c r="U546">
        <f>0.5*(Table2131[[#This Row],[WIDTH_OVERLAP]]/Table2131[[#This Row],[WIDTH_ORIG]] +Table2131[[#This Row],[WIDTH_OVERLAP]]/Table2131[[#This Row],[WIDTH_NEW]])</f>
        <v>0.91399985461927924</v>
      </c>
      <c r="V546">
        <f>0.5*(Table2131[[#This Row],[WIDTH_OVERLAP]]/Table2131[[#This Row],[WIDTH_ORIG]] +Table2131[[#This Row],[WIDTH_OVERLAP]]/Table2131[[#This Row],[WIDTH_NEW]])</f>
        <v>0.91399985461927924</v>
      </c>
    </row>
    <row r="547" spans="1:22" hidden="1" x14ac:dyDescent="0.2">
      <c r="A547" t="s">
        <v>192</v>
      </c>
      <c r="B547" t="s">
        <v>50</v>
      </c>
      <c r="C547" s="3" t="s">
        <v>193</v>
      </c>
      <c r="D547" t="s">
        <v>203</v>
      </c>
      <c r="E547">
        <v>0.30430501157592432</v>
      </c>
      <c r="F547">
        <v>7.0605761512292503E-2</v>
      </c>
      <c r="G547" s="1">
        <v>0.16592026191080675</v>
      </c>
      <c r="H547" s="1">
        <v>0.44268976124104187</v>
      </c>
      <c r="I547">
        <v>4.309917562789046</v>
      </c>
      <c r="J547">
        <v>0.33797024276195176</v>
      </c>
      <c r="K547">
        <f>Table2131[[#This Row],[VALUE_ORIGINAL]]-Table2131[[#This Row],[ESTIMATE_VALUE]]</f>
        <v>3.3665231186027433E-2</v>
      </c>
      <c r="L547">
        <v>0.20379158321182014</v>
      </c>
      <c r="M547">
        <v>0.4721489023120834</v>
      </c>
      <c r="N547">
        <f>Table2131[[#This Row],[DIFFENCE_ORIGINAL]]^2</f>
        <v>1.133347790808674E-3</v>
      </c>
      <c r="O54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0.23889817802922172</v>
      </c>
      <c r="P547">
        <f>IF(OR(G547="NA", H547="NA"), "NA", IF(OR(B547="boot", B547="parametric", B547="independent", B547="cart"), Table2131[[#This Row],[conf.high]]-Table2131[[#This Row],[conf.low]], ""))</f>
        <v>0.27676949933023509</v>
      </c>
      <c r="Q547">
        <f>IF(OR(G547="NA", H547="NA"), "NA", IF(OR(B547="boot", B547="parametric", B547="independent", B547="cart"), Table2131[[#This Row],[conf.high.orig]]-Table2131[[#This Row],[conf.low.orig]], ""))</f>
        <v>0.26835731910026328</v>
      </c>
      <c r="R547">
        <f>IF(OR(B547="boot", B547="independent", B547="parametric", B547="cart"), Table2131[[#This Row],[WIDTH_OVERLAP]]/Table2131[[#This Row],[WIDTH_NEW]], "NA")</f>
        <v>0.86316656498400435</v>
      </c>
      <c r="S547">
        <f>IF(OR(B547="boot", B547="independent", B547="parametric", B547="cart"), Table2131[[#This Row],[WIDTH_OVERLAP]]/Table2131[[#This Row],[WIDTH_ORIG]], "")</f>
        <v>0.89022419373613182</v>
      </c>
      <c r="T547">
        <f>IF(OR(B547="boot", B547="independent", B547="parametric", B547="cart"), (Table2131[[#This Row],[PERS_NEW]]+Table2131[[#This Row],[PERS_ORIG]]) / 2, "")</f>
        <v>0.87669537936006803</v>
      </c>
      <c r="U547">
        <f>0.5*(Table2131[[#This Row],[WIDTH_OVERLAP]]/Table2131[[#This Row],[WIDTH_ORIG]] +Table2131[[#This Row],[WIDTH_OVERLAP]]/Table2131[[#This Row],[WIDTH_NEW]])</f>
        <v>0.87669537936006803</v>
      </c>
      <c r="V547">
        <f>0.5*(Table2131[[#This Row],[WIDTH_OVERLAP]]/Table2131[[#This Row],[WIDTH_ORIG]] +Table2131[[#This Row],[WIDTH_OVERLAP]]/Table2131[[#This Row],[WIDTH_NEW]])</f>
        <v>0.87669537936006803</v>
      </c>
    </row>
    <row r="548" spans="1:22" hidden="1" x14ac:dyDescent="0.2">
      <c r="A548" t="s">
        <v>192</v>
      </c>
      <c r="B548" t="s">
        <v>50</v>
      </c>
      <c r="C548" s="3" t="s">
        <v>193</v>
      </c>
      <c r="D548" t="s">
        <v>204</v>
      </c>
      <c r="E548">
        <v>0.96851748469923082</v>
      </c>
      <c r="F548">
        <v>0.15393224223336421</v>
      </c>
      <c r="G548" s="1">
        <v>0.66681583386234156</v>
      </c>
      <c r="H548" s="1">
        <v>1.2702191355361201</v>
      </c>
      <c r="I548">
        <v>6.2918428955964911</v>
      </c>
      <c r="J548">
        <v>0.9383390542325335</v>
      </c>
      <c r="K548">
        <f>Table2131[[#This Row],[VALUE_ORIGINAL]]-Table2131[[#This Row],[ESTIMATE_VALUE]]</f>
        <v>-3.0178430466697326E-2</v>
      </c>
      <c r="L548">
        <v>0.64018832593864405</v>
      </c>
      <c r="M548">
        <v>1.2364897825264229</v>
      </c>
      <c r="N548">
        <f>Table2131[[#This Row],[DIFFENCE_ORIGINAL]]^2</f>
        <v>9.1073766543328541E-4</v>
      </c>
      <c r="O54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0.56967394866408139</v>
      </c>
      <c r="P548">
        <f>IF(OR(G548="NA", H548="NA"), "NA", IF(OR(B548="boot", B548="parametric", B548="independent", B548="cart"), Table2131[[#This Row],[conf.high]]-Table2131[[#This Row],[conf.low]], ""))</f>
        <v>0.60340330167377854</v>
      </c>
      <c r="Q548">
        <f>IF(OR(G548="NA", H548="NA"), "NA", IF(OR(B548="boot", B548="parametric", B548="independent", B548="cart"), Table2131[[#This Row],[conf.high.orig]]-Table2131[[#This Row],[conf.low.orig]], ""))</f>
        <v>0.59630145658777889</v>
      </c>
      <c r="R548">
        <f>IF(OR(B548="boot", B548="independent", B548="parametric", B548="cart"), Table2131[[#This Row],[WIDTH_OVERLAP]]/Table2131[[#This Row],[WIDTH_NEW]], "NA")</f>
        <v>0.94410147754224183</v>
      </c>
      <c r="S548">
        <f>IF(OR(B548="boot", B548="independent", B548="parametric", B548="cart"), Table2131[[#This Row],[WIDTH_OVERLAP]]/Table2131[[#This Row],[WIDTH_ORIG]], "")</f>
        <v>0.95534555948250011</v>
      </c>
      <c r="T548">
        <f>IF(OR(B548="boot", B548="independent", B548="parametric", B548="cart"), (Table2131[[#This Row],[PERS_NEW]]+Table2131[[#This Row],[PERS_ORIG]]) / 2, "")</f>
        <v>0.94972351851237091</v>
      </c>
      <c r="U548">
        <f>0.5*(Table2131[[#This Row],[WIDTH_OVERLAP]]/Table2131[[#This Row],[WIDTH_ORIG]] +Table2131[[#This Row],[WIDTH_OVERLAP]]/Table2131[[#This Row],[WIDTH_NEW]])</f>
        <v>0.94972351851237091</v>
      </c>
      <c r="V548">
        <f>0.5*(Table2131[[#This Row],[WIDTH_OVERLAP]]/Table2131[[#This Row],[WIDTH_ORIG]] +Table2131[[#This Row],[WIDTH_OVERLAP]]/Table2131[[#This Row],[WIDTH_NEW]])</f>
        <v>0.94972351851237091</v>
      </c>
    </row>
    <row r="549" spans="1:22" hidden="1" x14ac:dyDescent="0.2">
      <c r="A549" t="s">
        <v>192</v>
      </c>
      <c r="B549" t="s">
        <v>50</v>
      </c>
      <c r="C549" s="3" t="s">
        <v>193</v>
      </c>
      <c r="D549" t="s">
        <v>205</v>
      </c>
      <c r="E549">
        <v>0.63114544552695651</v>
      </c>
      <c r="F549">
        <v>0.11309708749607209</v>
      </c>
      <c r="G549" s="1">
        <v>0.40947922727828001</v>
      </c>
      <c r="H549" s="1">
        <v>0.852811663775633</v>
      </c>
      <c r="I549">
        <v>5.5805632090116948</v>
      </c>
      <c r="J549">
        <v>0.6075493255989568</v>
      </c>
      <c r="K549">
        <f>Table2131[[#This Row],[VALUE_ORIGINAL]]-Table2131[[#This Row],[ESTIMATE_VALUE]]</f>
        <v>-2.3596119927999704E-2</v>
      </c>
      <c r="L549">
        <v>0.39835863949511552</v>
      </c>
      <c r="M549">
        <v>0.81674001170279809</v>
      </c>
      <c r="N549">
        <f>Table2131[[#This Row],[DIFFENCE_ORIGINAL]]^2</f>
        <v>5.5677687565654471E-4</v>
      </c>
      <c r="O54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0.40726078442451807</v>
      </c>
      <c r="P549">
        <f>IF(OR(G549="NA", H549="NA"), "NA", IF(OR(B549="boot", B549="parametric", B549="independent", B549="cart"), Table2131[[#This Row],[conf.high]]-Table2131[[#This Row],[conf.low]], ""))</f>
        <v>0.44333243649735299</v>
      </c>
      <c r="Q549">
        <f>IF(OR(G549="NA", H549="NA"), "NA", IF(OR(B549="boot", B549="parametric", B549="independent", B549="cart"), Table2131[[#This Row],[conf.high.orig]]-Table2131[[#This Row],[conf.low.orig]], ""))</f>
        <v>0.41838137220768257</v>
      </c>
      <c r="R549">
        <f>IF(OR(B549="boot", B549="independent", B549="parametric", B549="cart"), Table2131[[#This Row],[WIDTH_OVERLAP]]/Table2131[[#This Row],[WIDTH_NEW]], "NA")</f>
        <v>0.91863520666832532</v>
      </c>
      <c r="S549">
        <f>IF(OR(B549="boot", B549="independent", B549="parametric", B549="cart"), Table2131[[#This Row],[WIDTH_OVERLAP]]/Table2131[[#This Row],[WIDTH_ORIG]], "")</f>
        <v>0.97341997392358981</v>
      </c>
      <c r="T549">
        <f>IF(OR(B549="boot", B549="independent", B549="parametric", B549="cart"), (Table2131[[#This Row],[PERS_NEW]]+Table2131[[#This Row],[PERS_ORIG]]) / 2, "")</f>
        <v>0.94602759029595762</v>
      </c>
      <c r="U549">
        <f>0.5*(Table2131[[#This Row],[WIDTH_OVERLAP]]/Table2131[[#This Row],[WIDTH_ORIG]] +Table2131[[#This Row],[WIDTH_OVERLAP]]/Table2131[[#This Row],[WIDTH_NEW]])</f>
        <v>0.94602759029595762</v>
      </c>
      <c r="V549">
        <f>0.5*(Table2131[[#This Row],[WIDTH_OVERLAP]]/Table2131[[#This Row],[WIDTH_ORIG]] +Table2131[[#This Row],[WIDTH_OVERLAP]]/Table2131[[#This Row],[WIDTH_NEW]])</f>
        <v>0.94602759029595762</v>
      </c>
    </row>
    <row r="550" spans="1:22" hidden="1" x14ac:dyDescent="0.2">
      <c r="A550" t="s">
        <v>192</v>
      </c>
      <c r="B550" t="s">
        <v>50</v>
      </c>
      <c r="C550" s="3" t="s">
        <v>193</v>
      </c>
      <c r="D550" t="s">
        <v>206</v>
      </c>
      <c r="E550">
        <v>0.78179448140337404</v>
      </c>
      <c r="F550">
        <v>0.19471237718392406</v>
      </c>
      <c r="G550" s="1">
        <v>0.40016523477870442</v>
      </c>
      <c r="H550" s="1">
        <v>1.1634237280280437</v>
      </c>
      <c r="I550">
        <v>4.0151247327482213</v>
      </c>
      <c r="J550">
        <v>1.08664570593377</v>
      </c>
      <c r="K550">
        <f>Table2131[[#This Row],[VALUE_ORIGINAL]]-Table2131[[#This Row],[ESTIMATE_VALUE]]</f>
        <v>0.30485122453039593</v>
      </c>
      <c r="L550">
        <v>0.71258706598298294</v>
      </c>
      <c r="M550">
        <v>1.460704345884557</v>
      </c>
      <c r="N550">
        <f>Table2131[[#This Row],[DIFFENCE_ORIGINAL]]^2</f>
        <v>9.2934269097681876E-2</v>
      </c>
      <c r="O55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0.45083666204506079</v>
      </c>
      <c r="P550">
        <f>IF(OR(G550="NA", H550="NA"), "NA", IF(OR(B550="boot", B550="parametric", B550="independent", B550="cart"), Table2131[[#This Row],[conf.high]]-Table2131[[#This Row],[conf.low]], ""))</f>
        <v>0.76325849324933936</v>
      </c>
      <c r="Q550">
        <f>IF(OR(G550="NA", H550="NA"), "NA", IF(OR(B550="boot", B550="parametric", B550="independent", B550="cart"), Table2131[[#This Row],[conf.high.orig]]-Table2131[[#This Row],[conf.low.orig]], ""))</f>
        <v>0.74811727990157406</v>
      </c>
      <c r="R550">
        <f>IF(OR(B550="boot", B550="independent", B550="parametric", B550="cart"), Table2131[[#This Row],[WIDTH_OVERLAP]]/Table2131[[#This Row],[WIDTH_NEW]], "NA")</f>
        <v>0.59067362634349696</v>
      </c>
      <c r="S550">
        <f>IF(OR(B550="boot", B550="independent", B550="parametric", B550="cart"), Table2131[[#This Row],[WIDTH_OVERLAP]]/Table2131[[#This Row],[WIDTH_ORIG]], "")</f>
        <v>0.6026283233350459</v>
      </c>
      <c r="T550">
        <f>IF(OR(B550="boot", B550="independent", B550="parametric", B550="cart"), (Table2131[[#This Row],[PERS_NEW]]+Table2131[[#This Row],[PERS_ORIG]]) / 2, "")</f>
        <v>0.59665097483927143</v>
      </c>
      <c r="U550">
        <f>0.5*(Table2131[[#This Row],[WIDTH_OVERLAP]]/Table2131[[#This Row],[WIDTH_ORIG]] +Table2131[[#This Row],[WIDTH_OVERLAP]]/Table2131[[#This Row],[WIDTH_NEW]])</f>
        <v>0.59665097483927143</v>
      </c>
      <c r="V550">
        <f>0.5*(Table2131[[#This Row],[WIDTH_OVERLAP]]/Table2131[[#This Row],[WIDTH_ORIG]] +Table2131[[#This Row],[WIDTH_OVERLAP]]/Table2131[[#This Row],[WIDTH_NEW]])</f>
        <v>0.59665097483927143</v>
      </c>
    </row>
    <row r="551" spans="1:22" hidden="1" x14ac:dyDescent="0.2">
      <c r="A551" t="s">
        <v>192</v>
      </c>
      <c r="B551" t="s">
        <v>50</v>
      </c>
      <c r="C551" s="3" t="s">
        <v>193</v>
      </c>
      <c r="D551" t="s">
        <v>207</v>
      </c>
      <c r="E551">
        <v>-0.6101248318242577</v>
      </c>
      <c r="F551">
        <v>0.15628767200401228</v>
      </c>
      <c r="G551" s="1">
        <v>-0.91644304017973055</v>
      </c>
      <c r="H551" s="1">
        <v>-0.30380662346878479</v>
      </c>
      <c r="I551">
        <v>-3.9038577003603607</v>
      </c>
      <c r="J551">
        <v>-0.61753334723645281</v>
      </c>
      <c r="K551">
        <f>Table2131[[#This Row],[VALUE_ORIGINAL]]-Table2131[[#This Row],[ESTIMATE_VALUE]]</f>
        <v>-7.4085154121951158E-3</v>
      </c>
      <c r="L551">
        <v>-0.93152692772050738</v>
      </c>
      <c r="M551">
        <v>-0.3035397667523983</v>
      </c>
      <c r="N551">
        <f>Table2131[[#This Row],[DIFFENCE_ORIGINAL]]^2</f>
        <v>5.4886100612732565E-5</v>
      </c>
      <c r="O55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0.61263641671094571</v>
      </c>
      <c r="P551">
        <f>IF(OR(G551="NA", H551="NA"), "NA", IF(OR(B551="boot", B551="parametric", B551="independent", B551="cart"), Table2131[[#This Row],[conf.high]]-Table2131[[#This Row],[conf.low]], ""))</f>
        <v>0.61263641671094571</v>
      </c>
      <c r="Q551">
        <f>IF(OR(G551="NA", H551="NA"), "NA", IF(OR(B551="boot", B551="parametric", B551="independent", B551="cart"), Table2131[[#This Row],[conf.high.orig]]-Table2131[[#This Row],[conf.low.orig]], ""))</f>
        <v>0.62798716096810914</v>
      </c>
      <c r="R551">
        <f>IF(OR(B551="boot", B551="independent", B551="parametric", B551="cart"), Table2131[[#This Row],[WIDTH_OVERLAP]]/Table2131[[#This Row],[WIDTH_NEW]], "NA")</f>
        <v>1</v>
      </c>
      <c r="S551">
        <f>IF(OR(B551="boot", B551="independent", B551="parametric", B551="cart"), Table2131[[#This Row],[WIDTH_OVERLAP]]/Table2131[[#This Row],[WIDTH_ORIG]], "")</f>
        <v>0.97555563996961558</v>
      </c>
      <c r="T551">
        <f>IF(OR(B551="boot", B551="independent", B551="parametric", B551="cart"), (Table2131[[#This Row],[PERS_NEW]]+Table2131[[#This Row],[PERS_ORIG]]) / 2, "")</f>
        <v>0.98777781998480774</v>
      </c>
      <c r="U551">
        <f>0.5*(Table2131[[#This Row],[WIDTH_OVERLAP]]/Table2131[[#This Row],[WIDTH_ORIG]] +Table2131[[#This Row],[WIDTH_OVERLAP]]/Table2131[[#This Row],[WIDTH_NEW]])</f>
        <v>0.98777781998480774</v>
      </c>
      <c r="V551">
        <f>0.5*(Table2131[[#This Row],[WIDTH_OVERLAP]]/Table2131[[#This Row],[WIDTH_ORIG]] +Table2131[[#This Row],[WIDTH_OVERLAP]]/Table2131[[#This Row],[WIDTH_NEW]])</f>
        <v>0.98777781998480774</v>
      </c>
    </row>
    <row r="552" spans="1:22" hidden="1" x14ac:dyDescent="0.2">
      <c r="A552" t="s">
        <v>192</v>
      </c>
      <c r="B552" t="s">
        <v>50</v>
      </c>
      <c r="C552" s="3" t="s">
        <v>193</v>
      </c>
      <c r="D552" t="s">
        <v>208</v>
      </c>
      <c r="E552">
        <v>-0.74766530827846223</v>
      </c>
      <c r="F552">
        <v>0.15120758558585601</v>
      </c>
      <c r="G552" s="1">
        <v>-1.0440267302159978</v>
      </c>
      <c r="H552" s="1">
        <v>-0.45130388634092672</v>
      </c>
      <c r="I552">
        <v>-4.9446283093643881</v>
      </c>
      <c r="J552">
        <v>-0.71591551141548337</v>
      </c>
      <c r="K552">
        <f>Table2131[[#This Row],[VALUE_ORIGINAL]]-Table2131[[#This Row],[ESTIMATE_VALUE]]</f>
        <v>3.1749796862978852E-2</v>
      </c>
      <c r="L552">
        <v>-1.0028339528794772</v>
      </c>
      <c r="M552">
        <v>-0.42899706995148962</v>
      </c>
      <c r="N552">
        <f>Table2131[[#This Row],[DIFFENCE_ORIGINAL]]^2</f>
        <v>1.0080496008404217E-3</v>
      </c>
      <c r="O55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0.55153006653855052</v>
      </c>
      <c r="P552">
        <f>IF(OR(G552="NA", H552="NA"), "NA", IF(OR(B552="boot", B552="parametric", B552="independent", B552="cart"), Table2131[[#This Row],[conf.high]]-Table2131[[#This Row],[conf.low]], ""))</f>
        <v>0.59272284387507113</v>
      </c>
      <c r="Q552">
        <f>IF(OR(G552="NA", H552="NA"), "NA", IF(OR(B552="boot", B552="parametric", B552="independent", B552="cart"), Table2131[[#This Row],[conf.high.orig]]-Table2131[[#This Row],[conf.low.orig]], ""))</f>
        <v>0.57383688292798762</v>
      </c>
      <c r="R552">
        <f>IF(OR(B552="boot", B552="independent", B552="parametric", B552="cart"), Table2131[[#This Row],[WIDTH_OVERLAP]]/Table2131[[#This Row],[WIDTH_NEW]], "NA")</f>
        <v>0.93050246373631784</v>
      </c>
      <c r="S552">
        <f>IF(OR(B552="boot", B552="independent", B552="parametric", B552="cart"), Table2131[[#This Row],[WIDTH_OVERLAP]]/Table2131[[#This Row],[WIDTH_ORIG]], "")</f>
        <v>0.9611269037367951</v>
      </c>
      <c r="T552">
        <f>IF(OR(B552="boot", B552="independent", B552="parametric", B552="cart"), (Table2131[[#This Row],[PERS_NEW]]+Table2131[[#This Row],[PERS_ORIG]]) / 2, "")</f>
        <v>0.94581468373655642</v>
      </c>
      <c r="U552">
        <f>0.5*(Table2131[[#This Row],[WIDTH_OVERLAP]]/Table2131[[#This Row],[WIDTH_ORIG]] +Table2131[[#This Row],[WIDTH_OVERLAP]]/Table2131[[#This Row],[WIDTH_NEW]])</f>
        <v>0.94581468373655642</v>
      </c>
      <c r="V552">
        <f>0.5*(Table2131[[#This Row],[WIDTH_OVERLAP]]/Table2131[[#This Row],[WIDTH_ORIG]] +Table2131[[#This Row],[WIDTH_OVERLAP]]/Table2131[[#This Row],[WIDTH_NEW]])</f>
        <v>0.94581468373655642</v>
      </c>
    </row>
    <row r="553" spans="1:22" hidden="1" x14ac:dyDescent="0.2">
      <c r="A553" t="s">
        <v>192</v>
      </c>
      <c r="B553" t="s">
        <v>50</v>
      </c>
      <c r="C553" s="3" t="s">
        <v>193</v>
      </c>
      <c r="D553" t="s">
        <v>209</v>
      </c>
      <c r="E553">
        <v>1.4939094903037251</v>
      </c>
      <c r="F553">
        <v>0.13197544829043203</v>
      </c>
      <c r="G553" s="1">
        <v>1.2352423648109501</v>
      </c>
      <c r="H553" s="1">
        <v>1.7525766157965001</v>
      </c>
      <c r="I553">
        <v>11.319601559648808</v>
      </c>
      <c r="J553">
        <v>1.2394604645576883</v>
      </c>
      <c r="K553">
        <f>Table2131[[#This Row],[VALUE_ORIGINAL]]-Table2131[[#This Row],[ESTIMATE_VALUE]]</f>
        <v>-0.25444902574603678</v>
      </c>
      <c r="L553">
        <v>1.0084761555613406</v>
      </c>
      <c r="M553">
        <v>1.470444773554036</v>
      </c>
      <c r="N553">
        <f>Table2131[[#This Row],[DIFFENCE_ORIGINAL]]^2</f>
        <v>6.4744306703107296E-2</v>
      </c>
      <c r="O55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0.23520240874308596</v>
      </c>
      <c r="P553">
        <f>IF(OR(G553="NA", H553="NA"), "NA", IF(OR(B553="boot", B553="parametric", B553="independent", B553="cart"), Table2131[[#This Row],[conf.high]]-Table2131[[#This Row],[conf.low]], ""))</f>
        <v>0.51733425098555008</v>
      </c>
      <c r="Q553">
        <f>IF(OR(G553="NA", H553="NA"), "NA", IF(OR(B553="boot", B553="parametric", B553="independent", B553="cart"), Table2131[[#This Row],[conf.high.orig]]-Table2131[[#This Row],[conf.low.orig]], ""))</f>
        <v>0.4619686179926954</v>
      </c>
      <c r="R553">
        <f>IF(OR(B553="boot", B553="independent", B553="parametric", B553="cart"), Table2131[[#This Row],[WIDTH_OVERLAP]]/Table2131[[#This Row],[WIDTH_NEW]], "NA")</f>
        <v>0.45464302488190661</v>
      </c>
      <c r="S553">
        <f>IF(OR(B553="boot", B553="independent", B553="parametric", B553="cart"), Table2131[[#This Row],[WIDTH_OVERLAP]]/Table2131[[#This Row],[WIDTH_ORIG]], "")</f>
        <v>0.50913070624811352</v>
      </c>
      <c r="T553">
        <f>IF(OR(B553="boot", B553="independent", B553="parametric", B553="cart"), (Table2131[[#This Row],[PERS_NEW]]+Table2131[[#This Row],[PERS_ORIG]]) / 2, "")</f>
        <v>0.48188686556501004</v>
      </c>
      <c r="U553">
        <f>0.5*(Table2131[[#This Row],[WIDTH_OVERLAP]]/Table2131[[#This Row],[WIDTH_ORIG]] +Table2131[[#This Row],[WIDTH_OVERLAP]]/Table2131[[#This Row],[WIDTH_NEW]])</f>
        <v>0.48188686556501004</v>
      </c>
      <c r="V553">
        <f>0.5*(Table2131[[#This Row],[WIDTH_OVERLAP]]/Table2131[[#This Row],[WIDTH_ORIG]] +Table2131[[#This Row],[WIDTH_OVERLAP]]/Table2131[[#This Row],[WIDTH_NEW]])</f>
        <v>0.48188686556501004</v>
      </c>
    </row>
    <row r="554" spans="1:22" hidden="1" x14ac:dyDescent="0.2">
      <c r="A554" t="s">
        <v>192</v>
      </c>
      <c r="B554" t="s">
        <v>50</v>
      </c>
      <c r="C554" s="3" t="s">
        <v>193</v>
      </c>
      <c r="D554" t="s">
        <v>210</v>
      </c>
      <c r="E554">
        <v>1.5605134805760932</v>
      </c>
      <c r="F554">
        <v>0.17634574690993329</v>
      </c>
      <c r="G554" s="1">
        <v>1.2148821678058086</v>
      </c>
      <c r="H554" s="1">
        <v>1.9061447933463778</v>
      </c>
      <c r="I554">
        <v>8.8491699285104328</v>
      </c>
      <c r="J554">
        <v>1.6724555469236593</v>
      </c>
      <c r="K554">
        <f>Table2131[[#This Row],[VALUE_ORIGINAL]]-Table2131[[#This Row],[ESTIMATE_VALUE]]</f>
        <v>0.11194206634756609</v>
      </c>
      <c r="L554">
        <v>1.3704968212176603</v>
      </c>
      <c r="M554">
        <v>1.9744142726296583</v>
      </c>
      <c r="N554">
        <f>Table2131[[#This Row],[DIFFENCE_ORIGINAL]]^2</f>
        <v>1.2531026218162889E-2</v>
      </c>
      <c r="O55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0.53564797212871751</v>
      </c>
      <c r="P554">
        <f>IF(OR(G554="NA", H554="NA"), "NA", IF(OR(B554="boot", B554="parametric", B554="independent", B554="cart"), Table2131[[#This Row],[conf.high]]-Table2131[[#This Row],[conf.low]], ""))</f>
        <v>0.69126262554056916</v>
      </c>
      <c r="Q554">
        <f>IF(OR(G554="NA", H554="NA"), "NA", IF(OR(B554="boot", B554="parametric", B554="independent", B554="cart"), Table2131[[#This Row],[conf.high.orig]]-Table2131[[#This Row],[conf.low.orig]], ""))</f>
        <v>0.60391745141199804</v>
      </c>
      <c r="R554">
        <f>IF(OR(B554="boot", B554="independent", B554="parametric", B554="cart"), Table2131[[#This Row],[WIDTH_OVERLAP]]/Table2131[[#This Row],[WIDTH_NEW]], "NA")</f>
        <v>0.77488345577751927</v>
      </c>
      <c r="S554">
        <f>IF(OR(B554="boot", B554="independent", B554="parametric", B554="cart"), Table2131[[#This Row],[WIDTH_OVERLAP]]/Table2131[[#This Row],[WIDTH_ORIG]], "")</f>
        <v>0.88695561102984843</v>
      </c>
      <c r="T554">
        <f>IF(OR(B554="boot", B554="independent", B554="parametric", B554="cart"), (Table2131[[#This Row],[PERS_NEW]]+Table2131[[#This Row],[PERS_ORIG]]) / 2, "")</f>
        <v>0.83091953340368385</v>
      </c>
      <c r="U554">
        <f>0.5*(Table2131[[#This Row],[WIDTH_OVERLAP]]/Table2131[[#This Row],[WIDTH_ORIG]] +Table2131[[#This Row],[WIDTH_OVERLAP]]/Table2131[[#This Row],[WIDTH_NEW]])</f>
        <v>0.83091953340368385</v>
      </c>
      <c r="V554">
        <f>0.5*(Table2131[[#This Row],[WIDTH_OVERLAP]]/Table2131[[#This Row],[WIDTH_ORIG]] +Table2131[[#This Row],[WIDTH_OVERLAP]]/Table2131[[#This Row],[WIDTH_NEW]])</f>
        <v>0.83091953340368385</v>
      </c>
    </row>
    <row r="555" spans="1:22" hidden="1" x14ac:dyDescent="0.2">
      <c r="A555" t="s">
        <v>192</v>
      </c>
      <c r="B555" t="s">
        <v>50</v>
      </c>
      <c r="C555" s="3" t="s">
        <v>193</v>
      </c>
      <c r="D555" t="s">
        <v>211</v>
      </c>
      <c r="E555">
        <v>2.5418139897976619</v>
      </c>
      <c r="F555">
        <v>0.24556851669929997</v>
      </c>
      <c r="G555" s="1">
        <v>2.0605085413301114</v>
      </c>
      <c r="H555" s="1">
        <v>3.0231194382652125</v>
      </c>
      <c r="I555">
        <v>10.350732349416466</v>
      </c>
      <c r="J555">
        <v>2.5272646073036431</v>
      </c>
      <c r="K555">
        <f>Table2131[[#This Row],[VALUE_ORIGINAL]]-Table2131[[#This Row],[ESTIMATE_VALUE]]</f>
        <v>-1.4549382494018825E-2</v>
      </c>
      <c r="L555">
        <v>2.0122247784662393</v>
      </c>
      <c r="M555">
        <v>3.042304436141047</v>
      </c>
      <c r="N555">
        <f>Table2131[[#This Row],[DIFFENCE_ORIGINAL]]^2</f>
        <v>2.1168453095726146E-4</v>
      </c>
      <c r="O55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0.96261089693510105</v>
      </c>
      <c r="P555">
        <f>IF(OR(G555="NA", H555="NA"), "NA", IF(OR(B555="boot", B555="parametric", B555="independent", B555="cart"), Table2131[[#This Row],[conf.high]]-Table2131[[#This Row],[conf.low]], ""))</f>
        <v>0.96261089693510105</v>
      </c>
      <c r="Q555">
        <f>IF(OR(G555="NA", H555="NA"), "NA", IF(OR(B555="boot", B555="parametric", B555="independent", B555="cart"), Table2131[[#This Row],[conf.high.orig]]-Table2131[[#This Row],[conf.low.orig]], ""))</f>
        <v>1.0300796576748077</v>
      </c>
      <c r="R555">
        <f>IF(OR(B555="boot", B555="independent", B555="parametric", B555="cart"), Table2131[[#This Row],[WIDTH_OVERLAP]]/Table2131[[#This Row],[WIDTH_NEW]], "NA")</f>
        <v>1</v>
      </c>
      <c r="S555">
        <f>IF(OR(B555="boot", B555="independent", B555="parametric", B555="cart"), Table2131[[#This Row],[WIDTH_OVERLAP]]/Table2131[[#This Row],[WIDTH_ORIG]], "")</f>
        <v>0.93450141429644051</v>
      </c>
      <c r="T555">
        <f>IF(OR(B555="boot", B555="independent", B555="parametric", B555="cart"), (Table2131[[#This Row],[PERS_NEW]]+Table2131[[#This Row],[PERS_ORIG]]) / 2, "")</f>
        <v>0.96725070714822026</v>
      </c>
      <c r="U555">
        <f>0.5*(Table2131[[#This Row],[WIDTH_OVERLAP]]/Table2131[[#This Row],[WIDTH_ORIG]] +Table2131[[#This Row],[WIDTH_OVERLAP]]/Table2131[[#This Row],[WIDTH_NEW]])</f>
        <v>0.96725070714822026</v>
      </c>
      <c r="V555">
        <f>0.5*(Table2131[[#This Row],[WIDTH_OVERLAP]]/Table2131[[#This Row],[WIDTH_ORIG]] +Table2131[[#This Row],[WIDTH_OVERLAP]]/Table2131[[#This Row],[WIDTH_NEW]])</f>
        <v>0.96725070714822026</v>
      </c>
    </row>
    <row r="556" spans="1:22" hidden="1" x14ac:dyDescent="0.2">
      <c r="A556" t="s">
        <v>192</v>
      </c>
      <c r="B556" t="s">
        <v>50</v>
      </c>
      <c r="C556" s="3" t="s">
        <v>193</v>
      </c>
      <c r="D556" t="s">
        <v>212</v>
      </c>
      <c r="E556">
        <v>2.3002099791576884</v>
      </c>
      <c r="F556">
        <v>0.20795373708412865</v>
      </c>
      <c r="G556" s="1">
        <v>1.892628144022285</v>
      </c>
      <c r="H556" s="1">
        <v>2.7077918142930919</v>
      </c>
      <c r="I556">
        <v>11.06116202291247</v>
      </c>
      <c r="J556">
        <v>2.4525326132505092</v>
      </c>
      <c r="K556">
        <f>Table2131[[#This Row],[VALUE_ORIGINAL]]-Table2131[[#This Row],[ESTIMATE_VALUE]]</f>
        <v>0.15232263409282076</v>
      </c>
      <c r="L556">
        <v>2.0184038903232242</v>
      </c>
      <c r="M556">
        <v>2.8866613361777942</v>
      </c>
      <c r="N556">
        <f>Table2131[[#This Row],[DIFFENCE_ORIGINAL]]^2</f>
        <v>2.3202184856975363E-2</v>
      </c>
      <c r="O55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0.6893879239698677</v>
      </c>
      <c r="P556">
        <f>IF(OR(G556="NA", H556="NA"), "NA", IF(OR(B556="boot", B556="parametric", B556="independent", B556="cart"), Table2131[[#This Row],[conf.high]]-Table2131[[#This Row],[conf.low]], ""))</f>
        <v>0.81516367027080694</v>
      </c>
      <c r="Q556">
        <f>IF(OR(G556="NA", H556="NA"), "NA", IF(OR(B556="boot", B556="parametric", B556="independent", B556="cart"), Table2131[[#This Row],[conf.high.orig]]-Table2131[[#This Row],[conf.low.orig]], ""))</f>
        <v>0.86825744585456999</v>
      </c>
      <c r="R556">
        <f>IF(OR(B556="boot", B556="independent", B556="parametric", B556="cart"), Table2131[[#This Row],[WIDTH_OVERLAP]]/Table2131[[#This Row],[WIDTH_NEW]], "NA")</f>
        <v>0.8457049168308064</v>
      </c>
      <c r="S556">
        <f>IF(OR(B556="boot", B556="independent", B556="parametric", B556="cart"), Table2131[[#This Row],[WIDTH_OVERLAP]]/Table2131[[#This Row],[WIDTH_ORIG]], "")</f>
        <v>0.79399022405312913</v>
      </c>
      <c r="T556">
        <f>IF(OR(B556="boot", B556="independent", B556="parametric", B556="cart"), (Table2131[[#This Row],[PERS_NEW]]+Table2131[[#This Row],[PERS_ORIG]]) / 2, "")</f>
        <v>0.81984757044196777</v>
      </c>
      <c r="U556">
        <f>0.5*(Table2131[[#This Row],[WIDTH_OVERLAP]]/Table2131[[#This Row],[WIDTH_ORIG]] +Table2131[[#This Row],[WIDTH_OVERLAP]]/Table2131[[#This Row],[WIDTH_NEW]])</f>
        <v>0.81984757044196777</v>
      </c>
      <c r="V556">
        <f>0.5*(Table2131[[#This Row],[WIDTH_OVERLAP]]/Table2131[[#This Row],[WIDTH_ORIG]] +Table2131[[#This Row],[WIDTH_OVERLAP]]/Table2131[[#This Row],[WIDTH_NEW]])</f>
        <v>0.81984757044196777</v>
      </c>
    </row>
    <row r="557" spans="1:22" hidden="1" x14ac:dyDescent="0.2">
      <c r="A557" t="s">
        <v>192</v>
      </c>
      <c r="B557" t="s">
        <v>50</v>
      </c>
      <c r="C557" s="3" t="s">
        <v>193</v>
      </c>
      <c r="D557" t="s">
        <v>213</v>
      </c>
      <c r="E557">
        <v>2.2767261749695336</v>
      </c>
      <c r="F557">
        <v>0.15758154373356878</v>
      </c>
      <c r="G557" s="1">
        <v>1.9678720246235153</v>
      </c>
      <c r="H557" s="1">
        <v>2.5855803253155516</v>
      </c>
      <c r="I557">
        <v>14.447924046352227</v>
      </c>
      <c r="J557">
        <v>2.1789632911969177</v>
      </c>
      <c r="K557">
        <f>Table2131[[#This Row],[VALUE_ORIGINAL]]-Table2131[[#This Row],[ESTIMATE_VALUE]]</f>
        <v>-9.7762883772615883E-2</v>
      </c>
      <c r="L557">
        <v>1.8617178476195746</v>
      </c>
      <c r="M557">
        <v>2.4962087347742608</v>
      </c>
      <c r="N557">
        <f>Table2131[[#This Row],[DIFFENCE_ORIGINAL]]^2</f>
        <v>9.5575814435380022E-3</v>
      </c>
      <c r="O55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0.52833671015074546</v>
      </c>
      <c r="P557">
        <f>IF(OR(G557="NA", H557="NA"), "NA", IF(OR(B557="boot", B557="parametric", B557="independent", B557="cart"), Table2131[[#This Row],[conf.high]]-Table2131[[#This Row],[conf.low]], ""))</f>
        <v>0.61770830069203631</v>
      </c>
      <c r="Q557">
        <f>IF(OR(G557="NA", H557="NA"), "NA", IF(OR(B557="boot", B557="parametric", B557="independent", B557="cart"), Table2131[[#This Row],[conf.high.orig]]-Table2131[[#This Row],[conf.low.orig]], ""))</f>
        <v>0.63449088715468616</v>
      </c>
      <c r="R557">
        <f>IF(OR(B557="boot", B557="independent", B557="parametric", B557="cart"), Table2131[[#This Row],[WIDTH_OVERLAP]]/Table2131[[#This Row],[WIDTH_NEW]], "NA")</f>
        <v>0.85531748490158654</v>
      </c>
      <c r="S557">
        <f>IF(OR(B557="boot", B557="independent", B557="parametric", B557="cart"), Table2131[[#This Row],[WIDTH_OVERLAP]]/Table2131[[#This Row],[WIDTH_ORIG]], "")</f>
        <v>0.83269392964810107</v>
      </c>
      <c r="T557">
        <f>IF(OR(B557="boot", B557="independent", B557="parametric", B557="cart"), (Table2131[[#This Row],[PERS_NEW]]+Table2131[[#This Row],[PERS_ORIG]]) / 2, "")</f>
        <v>0.84400570727484381</v>
      </c>
      <c r="U557">
        <f>0.5*(Table2131[[#This Row],[WIDTH_OVERLAP]]/Table2131[[#This Row],[WIDTH_ORIG]] +Table2131[[#This Row],[WIDTH_OVERLAP]]/Table2131[[#This Row],[WIDTH_NEW]])</f>
        <v>0.84400570727484381</v>
      </c>
      <c r="V557">
        <f>0.5*(Table2131[[#This Row],[WIDTH_OVERLAP]]/Table2131[[#This Row],[WIDTH_ORIG]] +Table2131[[#This Row],[WIDTH_OVERLAP]]/Table2131[[#This Row],[WIDTH_NEW]])</f>
        <v>0.84400570727484381</v>
      </c>
    </row>
    <row r="558" spans="1:22" hidden="1" x14ac:dyDescent="0.2">
      <c r="A558" t="s">
        <v>192</v>
      </c>
      <c r="B558" t="s">
        <v>50</v>
      </c>
      <c r="C558" s="3" t="s">
        <v>193</v>
      </c>
      <c r="D558" t="s">
        <v>214</v>
      </c>
      <c r="E558">
        <v>1.5447737706742182</v>
      </c>
      <c r="F558">
        <v>0.1498616081963835</v>
      </c>
      <c r="G558" s="1">
        <v>1.2510504159440541</v>
      </c>
      <c r="H558" s="1">
        <v>1.8384971254043823</v>
      </c>
      <c r="I558">
        <v>10.308002091168651</v>
      </c>
      <c r="J558">
        <v>1.63819866406962</v>
      </c>
      <c r="K558">
        <f>Table2131[[#This Row],[VALUE_ORIGINAL]]-Table2131[[#This Row],[ESTIMATE_VALUE]]</f>
        <v>9.3424893395401831E-2</v>
      </c>
      <c r="L558">
        <v>1.2905835761463058</v>
      </c>
      <c r="M558">
        <v>1.9858137519929342</v>
      </c>
      <c r="N558">
        <f>Table2131[[#This Row],[DIFFENCE_ORIGINAL]]^2</f>
        <v>8.7282107059421972E-3</v>
      </c>
      <c r="O55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0.54791354925807645</v>
      </c>
      <c r="P558">
        <f>IF(OR(G558="NA", H558="NA"), "NA", IF(OR(B558="boot", B558="parametric", B558="independent", B558="cart"), Table2131[[#This Row],[conf.high]]-Table2131[[#This Row],[conf.low]], ""))</f>
        <v>0.58744670946032818</v>
      </c>
      <c r="Q558">
        <f>IF(OR(G558="NA", H558="NA"), "NA", IF(OR(B558="boot", B558="parametric", B558="independent", B558="cart"), Table2131[[#This Row],[conf.high.orig]]-Table2131[[#This Row],[conf.low.orig]], ""))</f>
        <v>0.69523017584662838</v>
      </c>
      <c r="R558">
        <f>IF(OR(B558="boot", B558="independent", B558="parametric", B558="cart"), Table2131[[#This Row],[WIDTH_OVERLAP]]/Table2131[[#This Row],[WIDTH_NEW]], "NA")</f>
        <v>0.93270341025729842</v>
      </c>
      <c r="S558">
        <f>IF(OR(B558="boot", B558="independent", B558="parametric", B558="cart"), Table2131[[#This Row],[WIDTH_OVERLAP]]/Table2131[[#This Row],[WIDTH_ORIG]], "")</f>
        <v>0.78810380834066274</v>
      </c>
      <c r="T558">
        <f>IF(OR(B558="boot", B558="independent", B558="parametric", B558="cart"), (Table2131[[#This Row],[PERS_NEW]]+Table2131[[#This Row],[PERS_ORIG]]) / 2, "")</f>
        <v>0.86040360929898063</v>
      </c>
      <c r="U558">
        <f>0.5*(Table2131[[#This Row],[WIDTH_OVERLAP]]/Table2131[[#This Row],[WIDTH_ORIG]] +Table2131[[#This Row],[WIDTH_OVERLAP]]/Table2131[[#This Row],[WIDTH_NEW]])</f>
        <v>0.86040360929898063</v>
      </c>
      <c r="V558">
        <f>0.5*(Table2131[[#This Row],[WIDTH_OVERLAP]]/Table2131[[#This Row],[WIDTH_ORIG]] +Table2131[[#This Row],[WIDTH_OVERLAP]]/Table2131[[#This Row],[WIDTH_NEW]])</f>
        <v>0.86040360929898063</v>
      </c>
    </row>
    <row r="559" spans="1:22" hidden="1" x14ac:dyDescent="0.2">
      <c r="A559" t="s">
        <v>192</v>
      </c>
      <c r="B559" t="s">
        <v>50</v>
      </c>
      <c r="C559" s="3" t="s">
        <v>193</v>
      </c>
      <c r="D559" t="s">
        <v>215</v>
      </c>
      <c r="E559">
        <v>2.2428977162160333</v>
      </c>
      <c r="F559">
        <v>0.17539472866307901</v>
      </c>
      <c r="G559" s="1">
        <v>1.8991303649582234</v>
      </c>
      <c r="H559" s="1">
        <v>2.5866650674738434</v>
      </c>
      <c r="I559">
        <v>12.787714507227196</v>
      </c>
      <c r="J559">
        <v>1.8620504944211793</v>
      </c>
      <c r="K559">
        <f>Table2131[[#This Row],[VALUE_ORIGINAL]]-Table2131[[#This Row],[ESTIMATE_VALUE]]</f>
        <v>-0.38084722179485397</v>
      </c>
      <c r="L559">
        <v>1.557066634563713</v>
      </c>
      <c r="M559">
        <v>2.1670343542786457</v>
      </c>
      <c r="N559">
        <f>Table2131[[#This Row],[DIFFENCE_ORIGINAL]]^2</f>
        <v>0.14504460634885868</v>
      </c>
      <c r="O55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0.26790398932042225</v>
      </c>
      <c r="P559">
        <f>IF(OR(G559="NA", H559="NA"), "NA", IF(OR(B559="boot", B559="parametric", B559="independent", B559="cart"), Table2131[[#This Row],[conf.high]]-Table2131[[#This Row],[conf.low]], ""))</f>
        <v>0.68753470251561999</v>
      </c>
      <c r="Q559">
        <f>IF(OR(G559="NA", H559="NA"), "NA", IF(OR(B559="boot", B559="parametric", B559="independent", B559="cart"), Table2131[[#This Row],[conf.high.orig]]-Table2131[[#This Row],[conf.low.orig]], ""))</f>
        <v>0.60996771971493269</v>
      </c>
      <c r="R559">
        <f>IF(OR(B559="boot", B559="independent", B559="parametric", B559="cart"), Table2131[[#This Row],[WIDTH_OVERLAP]]/Table2131[[#This Row],[WIDTH_NEW]], "NA")</f>
        <v>0.38965886134938155</v>
      </c>
      <c r="S559">
        <f>IF(OR(B559="boot", B559="independent", B559="parametric", B559="cart"), Table2131[[#This Row],[WIDTH_OVERLAP]]/Table2131[[#This Row],[WIDTH_ORIG]], "")</f>
        <v>0.43921011007865579</v>
      </c>
      <c r="T559">
        <f>IF(OR(B559="boot", B559="independent", B559="parametric", B559="cart"), (Table2131[[#This Row],[PERS_NEW]]+Table2131[[#This Row],[PERS_ORIG]]) / 2, "")</f>
        <v>0.41443448571401864</v>
      </c>
      <c r="U559">
        <f>0.5*(Table2131[[#This Row],[WIDTH_OVERLAP]]/Table2131[[#This Row],[WIDTH_ORIG]] +Table2131[[#This Row],[WIDTH_OVERLAP]]/Table2131[[#This Row],[WIDTH_NEW]])</f>
        <v>0.41443448571401864</v>
      </c>
      <c r="V559">
        <f>0.5*(Table2131[[#This Row],[WIDTH_OVERLAP]]/Table2131[[#This Row],[WIDTH_ORIG]] +Table2131[[#This Row],[WIDTH_OVERLAP]]/Table2131[[#This Row],[WIDTH_NEW]])</f>
        <v>0.41443448571401864</v>
      </c>
    </row>
    <row r="560" spans="1:22" hidden="1" x14ac:dyDescent="0.2">
      <c r="A560" t="s">
        <v>192</v>
      </c>
      <c r="B560" t="s">
        <v>50</v>
      </c>
      <c r="C560" s="3" t="s">
        <v>193</v>
      </c>
      <c r="D560" t="s">
        <v>216</v>
      </c>
      <c r="E560">
        <v>0.15017659386821836</v>
      </c>
      <c r="F560">
        <v>6.4932624867277383E-2</v>
      </c>
      <c r="G560" s="1">
        <v>2.29109877067048E-2</v>
      </c>
      <c r="H560" s="1">
        <v>0.27744220002973191</v>
      </c>
      <c r="I560">
        <v>2.3128064540002824</v>
      </c>
      <c r="J560">
        <v>0.13511635076601486</v>
      </c>
      <c r="K560">
        <f>Table2131[[#This Row],[VALUE_ORIGINAL]]-Table2131[[#This Row],[ESTIMATE_VALUE]]</f>
        <v>-1.5060243102203497E-2</v>
      </c>
      <c r="L560">
        <v>2.2798251514426063E-2</v>
      </c>
      <c r="M560">
        <v>0.24743445001760367</v>
      </c>
      <c r="N560">
        <f>Table2131[[#This Row],[DIFFENCE_ORIGINAL]]^2</f>
        <v>2.26810922297468E-4</v>
      </c>
      <c r="O56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0.22452346231089887</v>
      </c>
      <c r="P560">
        <f>IF(OR(G560="NA", H560="NA"), "NA", IF(OR(B560="boot", B560="parametric", B560="independent", B560="cart"), Table2131[[#This Row],[conf.high]]-Table2131[[#This Row],[conf.low]], ""))</f>
        <v>0.25453121232302711</v>
      </c>
      <c r="Q560">
        <f>IF(OR(G560="NA", H560="NA"), "NA", IF(OR(B560="boot", B560="parametric", B560="independent", B560="cart"), Table2131[[#This Row],[conf.high.orig]]-Table2131[[#This Row],[conf.low.orig]], ""))</f>
        <v>0.22463619850317762</v>
      </c>
      <c r="R560">
        <f>IF(OR(B560="boot", B560="independent", B560="parametric", B560="cart"), Table2131[[#This Row],[WIDTH_OVERLAP]]/Table2131[[#This Row],[WIDTH_NEW]], "NA")</f>
        <v>0.88210581429972046</v>
      </c>
      <c r="S560">
        <f>IF(OR(B560="boot", B560="independent", B560="parametric", B560="cart"), Table2131[[#This Row],[WIDTH_OVERLAP]]/Table2131[[#This Row],[WIDTH_ORIG]], "")</f>
        <v>0.99949813879940119</v>
      </c>
      <c r="T560">
        <f>IF(OR(B560="boot", B560="independent", B560="parametric", B560="cart"), (Table2131[[#This Row],[PERS_NEW]]+Table2131[[#This Row],[PERS_ORIG]]) / 2, "")</f>
        <v>0.94080197654956077</v>
      </c>
      <c r="U560">
        <f>0.5*(Table2131[[#This Row],[WIDTH_OVERLAP]]/Table2131[[#This Row],[WIDTH_ORIG]] +Table2131[[#This Row],[WIDTH_OVERLAP]]/Table2131[[#This Row],[WIDTH_NEW]])</f>
        <v>0.94080197654956077</v>
      </c>
      <c r="V560">
        <f>0.5*(Table2131[[#This Row],[WIDTH_OVERLAP]]/Table2131[[#This Row],[WIDTH_ORIG]] +Table2131[[#This Row],[WIDTH_OVERLAP]]/Table2131[[#This Row],[WIDTH_NEW]])</f>
        <v>0.94080197654956077</v>
      </c>
    </row>
    <row r="561" spans="1:22" hidden="1" x14ac:dyDescent="0.2">
      <c r="A561" t="s">
        <v>192</v>
      </c>
      <c r="B561" t="s">
        <v>50</v>
      </c>
      <c r="C561" s="3" t="s">
        <v>193</v>
      </c>
      <c r="D561" t="s">
        <v>217</v>
      </c>
      <c r="E561">
        <v>-4.9024805043855257E-2</v>
      </c>
      <c r="F561">
        <v>2.5109867206543832E-2</v>
      </c>
      <c r="G561" s="1">
        <v>-9.8239240425264523E-2</v>
      </c>
      <c r="H561" s="1">
        <v>1.8963033755401565E-4</v>
      </c>
      <c r="I561">
        <v>-1.9524119598322289</v>
      </c>
      <c r="J561">
        <v>-3.5504282346820917E-2</v>
      </c>
      <c r="K561">
        <f>Table2131[[#This Row],[VALUE_ORIGINAL]]-Table2131[[#This Row],[ESTIMATE_VALUE]]</f>
        <v>1.352052269703434E-2</v>
      </c>
      <c r="L561">
        <v>-7.7895914402883709E-2</v>
      </c>
      <c r="M561">
        <v>6.8873497092418745E-3</v>
      </c>
      <c r="N561">
        <f>Table2131[[#This Row],[DIFFENCE_ORIGINAL]]^2</f>
        <v>1.8280453400102074E-4</v>
      </c>
      <c r="O56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7.8085544740437718E-2</v>
      </c>
      <c r="P561">
        <f>IF(OR(G561="NA", H561="NA"), "NA", IF(OR(B561="boot", B561="parametric", B561="independent", B561="cart"), Table2131[[#This Row],[conf.high]]-Table2131[[#This Row],[conf.low]], ""))</f>
        <v>9.8428870762818532E-2</v>
      </c>
      <c r="Q561">
        <f>IF(OR(G561="NA", H561="NA"), "NA", IF(OR(B561="boot", B561="parametric", B561="independent", B561="cart"), Table2131[[#This Row],[conf.high.orig]]-Table2131[[#This Row],[conf.low.orig]], ""))</f>
        <v>8.4783264112125584E-2</v>
      </c>
      <c r="R561">
        <f>IF(OR(B561="boot", B561="independent", B561="parametric", B561="cart"), Table2131[[#This Row],[WIDTH_OVERLAP]]/Table2131[[#This Row],[WIDTH_NEW]], "NA")</f>
        <v>0.79331952236451442</v>
      </c>
      <c r="S561">
        <f>IF(OR(B561="boot", B561="independent", B561="parametric", B561="cart"), Table2131[[#This Row],[WIDTH_OVERLAP]]/Table2131[[#This Row],[WIDTH_ORIG]], "")</f>
        <v>0.92100186939216977</v>
      </c>
      <c r="T561">
        <f>IF(OR(B561="boot", B561="independent", B561="parametric", B561="cart"), (Table2131[[#This Row],[PERS_NEW]]+Table2131[[#This Row],[PERS_ORIG]]) / 2, "")</f>
        <v>0.85716069587834209</v>
      </c>
      <c r="U561">
        <f>0.5*(Table2131[[#This Row],[WIDTH_OVERLAP]]/Table2131[[#This Row],[WIDTH_ORIG]] +Table2131[[#This Row],[WIDTH_OVERLAP]]/Table2131[[#This Row],[WIDTH_NEW]])</f>
        <v>0.85716069587834209</v>
      </c>
      <c r="V561">
        <f>0.5*(Table2131[[#This Row],[WIDTH_OVERLAP]]/Table2131[[#This Row],[WIDTH_ORIG]] +Table2131[[#This Row],[WIDTH_OVERLAP]]/Table2131[[#This Row],[WIDTH_NEW]])</f>
        <v>0.85716069587834209</v>
      </c>
    </row>
    <row r="562" spans="1:22" hidden="1" x14ac:dyDescent="0.2">
      <c r="A562" t="s">
        <v>192</v>
      </c>
      <c r="B562" t="s">
        <v>50</v>
      </c>
      <c r="C562" s="3" t="s">
        <v>193</v>
      </c>
      <c r="D562" t="s">
        <v>218</v>
      </c>
      <c r="E562">
        <v>0.19595781657002742</v>
      </c>
      <c r="F562">
        <v>8.9985962676962072E-2</v>
      </c>
      <c r="G562" s="1">
        <v>1.9588570609016281E-2</v>
      </c>
      <c r="H562" s="1">
        <v>0.37232706253103853</v>
      </c>
      <c r="I562">
        <v>2.177648721428814</v>
      </c>
      <c r="J562">
        <v>0.14365900352318275</v>
      </c>
      <c r="K562">
        <f>Table2131[[#This Row],[VALUE_ORIGINAL]]-Table2131[[#This Row],[ESTIMATE_VALUE]]</f>
        <v>-5.2298813046844667E-2</v>
      </c>
      <c r="L562">
        <v>1.7667780072560757E-2</v>
      </c>
      <c r="M562">
        <v>0.26965022697380475</v>
      </c>
      <c r="N562">
        <f>Table2131[[#This Row],[DIFFENCE_ORIGINAL]]^2</f>
        <v>2.7351658461088101E-3</v>
      </c>
      <c r="O56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0.2500616563647885</v>
      </c>
      <c r="P562">
        <f>IF(OR(G562="NA", H562="NA"), "NA", IF(OR(B562="boot", B562="parametric", B562="independent", B562="cart"), Table2131[[#This Row],[conf.high]]-Table2131[[#This Row],[conf.low]], ""))</f>
        <v>0.35273849192202222</v>
      </c>
      <c r="Q562">
        <f>IF(OR(G562="NA", H562="NA"), "NA", IF(OR(B562="boot", B562="parametric", B562="independent", B562="cart"), Table2131[[#This Row],[conf.high.orig]]-Table2131[[#This Row],[conf.low.orig]], ""))</f>
        <v>0.25198244690124399</v>
      </c>
      <c r="R562">
        <f>IF(OR(B562="boot", B562="independent", B562="parametric", B562="cart"), Table2131[[#This Row],[WIDTH_OVERLAP]]/Table2131[[#This Row],[WIDTH_NEW]], "NA")</f>
        <v>0.70891513710975473</v>
      </c>
      <c r="S562">
        <f>IF(OR(B562="boot", B562="independent", B562="parametric", B562="cart"), Table2131[[#This Row],[WIDTH_OVERLAP]]/Table2131[[#This Row],[WIDTH_ORIG]], "")</f>
        <v>0.99237728437009631</v>
      </c>
      <c r="T562">
        <f>IF(OR(B562="boot", B562="independent", B562="parametric", B562="cart"), (Table2131[[#This Row],[PERS_NEW]]+Table2131[[#This Row],[PERS_ORIG]]) / 2, "")</f>
        <v>0.85064621073992552</v>
      </c>
      <c r="U562">
        <f>0.5*(Table2131[[#This Row],[WIDTH_OVERLAP]]/Table2131[[#This Row],[WIDTH_ORIG]] +Table2131[[#This Row],[WIDTH_OVERLAP]]/Table2131[[#This Row],[WIDTH_NEW]])</f>
        <v>0.85064621073992552</v>
      </c>
      <c r="V562">
        <f>0.5*(Table2131[[#This Row],[WIDTH_OVERLAP]]/Table2131[[#This Row],[WIDTH_ORIG]] +Table2131[[#This Row],[WIDTH_OVERLAP]]/Table2131[[#This Row],[WIDTH_NEW]])</f>
        <v>0.85064621073992552</v>
      </c>
    </row>
    <row r="563" spans="1:22" hidden="1" x14ac:dyDescent="0.2">
      <c r="A563" t="s">
        <v>192</v>
      </c>
      <c r="B563" t="s">
        <v>50</v>
      </c>
      <c r="C563" s="3" t="s">
        <v>193</v>
      </c>
      <c r="D563" t="s">
        <v>219</v>
      </c>
      <c r="E563">
        <v>1.893374306287112E-3</v>
      </c>
      <c r="F563">
        <v>1.3147645894342258E-2</v>
      </c>
      <c r="G563" s="1">
        <v>-2.3875538128109615E-2</v>
      </c>
      <c r="H563" s="1">
        <v>2.7662286740683842E-2</v>
      </c>
      <c r="I563">
        <v>0.14400861732227482</v>
      </c>
      <c r="J563">
        <v>1.5517947441329087E-3</v>
      </c>
      <c r="K563">
        <f>Table2131[[#This Row],[VALUE_ORIGINAL]]-Table2131[[#This Row],[ESTIMATE_VALUE]]</f>
        <v>-3.4157956215420324E-4</v>
      </c>
      <c r="L563">
        <v>-2.7945193322810098E-2</v>
      </c>
      <c r="M563">
        <v>3.1048782811075919E-2</v>
      </c>
      <c r="N563">
        <f>Table2131[[#This Row],[DIFFENCE_ORIGINAL]]^2</f>
        <v>1.1667659728145719E-7</v>
      </c>
      <c r="O56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5.1537824868793457E-2</v>
      </c>
      <c r="P563">
        <f>IF(OR(G563="NA", H563="NA"), "NA", IF(OR(B563="boot", B563="parametric", B563="independent", B563="cart"), Table2131[[#This Row],[conf.high]]-Table2131[[#This Row],[conf.low]], ""))</f>
        <v>5.1537824868793457E-2</v>
      </c>
      <c r="Q563">
        <f>IF(OR(G563="NA", H563="NA"), "NA", IF(OR(B563="boot", B563="parametric", B563="independent", B563="cart"), Table2131[[#This Row],[conf.high.orig]]-Table2131[[#This Row],[conf.low.orig]], ""))</f>
        <v>5.8993976133886017E-2</v>
      </c>
      <c r="R563">
        <f>IF(OR(B563="boot", B563="independent", B563="parametric", B563="cart"), Table2131[[#This Row],[WIDTH_OVERLAP]]/Table2131[[#This Row],[WIDTH_NEW]], "NA")</f>
        <v>1</v>
      </c>
      <c r="S563">
        <f>IF(OR(B563="boot", B563="independent", B563="parametric", B563="cart"), Table2131[[#This Row],[WIDTH_OVERLAP]]/Table2131[[#This Row],[WIDTH_ORIG]], "")</f>
        <v>0.87361165065106094</v>
      </c>
      <c r="T563">
        <f>IF(OR(B563="boot", B563="independent", B563="parametric", B563="cart"), (Table2131[[#This Row],[PERS_NEW]]+Table2131[[#This Row],[PERS_ORIG]]) / 2, "")</f>
        <v>0.93680582532553047</v>
      </c>
      <c r="U563">
        <f>0.5*(Table2131[[#This Row],[WIDTH_OVERLAP]]/Table2131[[#This Row],[WIDTH_ORIG]] +Table2131[[#This Row],[WIDTH_OVERLAP]]/Table2131[[#This Row],[WIDTH_NEW]])</f>
        <v>0.93680582532553047</v>
      </c>
      <c r="V563">
        <f>0.5*(Table2131[[#This Row],[WIDTH_OVERLAP]]/Table2131[[#This Row],[WIDTH_ORIG]] +Table2131[[#This Row],[WIDTH_OVERLAP]]/Table2131[[#This Row],[WIDTH_NEW]])</f>
        <v>0.93680582532553047</v>
      </c>
    </row>
    <row r="564" spans="1:22" hidden="1" x14ac:dyDescent="0.2">
      <c r="A564" t="s">
        <v>192</v>
      </c>
      <c r="B564" t="s">
        <v>50</v>
      </c>
      <c r="C564" s="3" t="s">
        <v>193</v>
      </c>
      <c r="D564" t="s">
        <v>220</v>
      </c>
      <c r="E564">
        <v>6.1348630701393167E-2</v>
      </c>
      <c r="F564">
        <v>3.1757901949774479E-2</v>
      </c>
      <c r="G564" s="1">
        <v>-8.9571334471916231E-4</v>
      </c>
      <c r="H564" s="1">
        <v>0.1235929747475055</v>
      </c>
      <c r="I564">
        <v>1.9317595601377193</v>
      </c>
      <c r="J564">
        <v>6.784710822842771E-2</v>
      </c>
      <c r="K564">
        <f>Table2131[[#This Row],[VALUE_ORIGINAL]]-Table2131[[#This Row],[ESTIMATE_VALUE]]</f>
        <v>6.4984775270345435E-3</v>
      </c>
      <c r="L564">
        <v>4.0697440392095385E-3</v>
      </c>
      <c r="M564">
        <v>0.13162447241764588</v>
      </c>
      <c r="N564">
        <f>Table2131[[#This Row],[DIFFENCE_ORIGINAL]]^2</f>
        <v>4.2230210169372994E-5</v>
      </c>
      <c r="O56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0.11952323070829596</v>
      </c>
      <c r="P564">
        <f>IF(OR(G564="NA", H564="NA"), "NA", IF(OR(B564="boot", B564="parametric", B564="independent", B564="cart"), Table2131[[#This Row],[conf.high]]-Table2131[[#This Row],[conf.low]], ""))</f>
        <v>0.12448868809222466</v>
      </c>
      <c r="Q564">
        <f>IF(OR(G564="NA", H564="NA"), "NA", IF(OR(B564="boot", B564="parametric", B564="independent", B564="cart"), Table2131[[#This Row],[conf.high.orig]]-Table2131[[#This Row],[conf.low.orig]], ""))</f>
        <v>0.12755472837843634</v>
      </c>
      <c r="R564">
        <f>IF(OR(B564="boot", B564="independent", B564="parametric", B564="cart"), Table2131[[#This Row],[WIDTH_OVERLAP]]/Table2131[[#This Row],[WIDTH_NEW]], "NA")</f>
        <v>0.96011318409709523</v>
      </c>
      <c r="S564">
        <f>IF(OR(B564="boot", B564="independent", B564="parametric", B564="cart"), Table2131[[#This Row],[WIDTH_OVERLAP]]/Table2131[[#This Row],[WIDTH_ORIG]], "")</f>
        <v>0.93703488869254536</v>
      </c>
      <c r="T564">
        <f>IF(OR(B564="boot", B564="independent", B564="parametric", B564="cart"), (Table2131[[#This Row],[PERS_NEW]]+Table2131[[#This Row],[PERS_ORIG]]) / 2, "")</f>
        <v>0.9485740363948203</v>
      </c>
      <c r="U564">
        <f>0.5*(Table2131[[#This Row],[WIDTH_OVERLAP]]/Table2131[[#This Row],[WIDTH_ORIG]] +Table2131[[#This Row],[WIDTH_OVERLAP]]/Table2131[[#This Row],[WIDTH_NEW]])</f>
        <v>0.9485740363948203</v>
      </c>
      <c r="V564">
        <f>0.5*(Table2131[[#This Row],[WIDTH_OVERLAP]]/Table2131[[#This Row],[WIDTH_ORIG]] +Table2131[[#This Row],[WIDTH_OVERLAP]]/Table2131[[#This Row],[WIDTH_NEW]])</f>
        <v>0.9485740363948203</v>
      </c>
    </row>
    <row r="565" spans="1:22" hidden="1" x14ac:dyDescent="0.2">
      <c r="A565" t="s">
        <v>192</v>
      </c>
      <c r="B565" t="s">
        <v>50</v>
      </c>
      <c r="C565" s="3" t="s">
        <v>193</v>
      </c>
      <c r="D565" t="s">
        <v>221</v>
      </c>
      <c r="E565">
        <v>-1.2508902463718009E-2</v>
      </c>
      <c r="F565">
        <v>1.5397119388409798E-2</v>
      </c>
      <c r="G565" s="1">
        <v>-4.2686701930664588E-2</v>
      </c>
      <c r="H565" s="1">
        <v>1.7668897003228573E-2</v>
      </c>
      <c r="I565">
        <v>-0.81241835879600321</v>
      </c>
      <c r="J565">
        <v>-5.3636467190411518E-3</v>
      </c>
      <c r="K565">
        <f>Table2131[[#This Row],[VALUE_ORIGINAL]]-Table2131[[#This Row],[ESTIMATE_VALUE]]</f>
        <v>7.1452557446768572E-3</v>
      </c>
      <c r="L565">
        <v>-3.5484647678203612E-2</v>
      </c>
      <c r="M565">
        <v>2.4757354240121307E-2</v>
      </c>
      <c r="N565">
        <f>Table2131[[#This Row],[DIFFENCE_ORIGINAL]]^2</f>
        <v>5.1054679656837628E-5</v>
      </c>
      <c r="O56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5.3153544681432185E-2</v>
      </c>
      <c r="P565">
        <f>IF(OR(G565="NA", H565="NA"), "NA", IF(OR(B565="boot", B565="parametric", B565="independent", B565="cart"), Table2131[[#This Row],[conf.high]]-Table2131[[#This Row],[conf.low]], ""))</f>
        <v>6.0355598933893161E-2</v>
      </c>
      <c r="Q565">
        <f>IF(OR(G565="NA", H565="NA"), "NA", IF(OR(B565="boot", B565="parametric", B565="independent", B565="cart"), Table2131[[#This Row],[conf.high.orig]]-Table2131[[#This Row],[conf.low.orig]], ""))</f>
        <v>6.0242001918324919E-2</v>
      </c>
      <c r="R565">
        <f>IF(OR(B565="boot", B565="independent", B565="parametric", B565="cart"), Table2131[[#This Row],[WIDTH_OVERLAP]]/Table2131[[#This Row],[WIDTH_NEW]], "NA")</f>
        <v>0.8806729718588443</v>
      </c>
      <c r="S565">
        <f>IF(OR(B565="boot", B565="independent", B565="parametric", B565="cart"), Table2131[[#This Row],[WIDTH_OVERLAP]]/Table2131[[#This Row],[WIDTH_ORIG]], "")</f>
        <v>0.88233363747600646</v>
      </c>
      <c r="T565">
        <f>IF(OR(B565="boot", B565="independent", B565="parametric", B565="cart"), (Table2131[[#This Row],[PERS_NEW]]+Table2131[[#This Row],[PERS_ORIG]]) / 2, "")</f>
        <v>0.88150330466742544</v>
      </c>
      <c r="U565">
        <f>0.5*(Table2131[[#This Row],[WIDTH_OVERLAP]]/Table2131[[#This Row],[WIDTH_ORIG]] +Table2131[[#This Row],[WIDTH_OVERLAP]]/Table2131[[#This Row],[WIDTH_NEW]])</f>
        <v>0.88150330466742544</v>
      </c>
      <c r="V565">
        <f>0.5*(Table2131[[#This Row],[WIDTH_OVERLAP]]/Table2131[[#This Row],[WIDTH_ORIG]] +Table2131[[#This Row],[WIDTH_OVERLAP]]/Table2131[[#This Row],[WIDTH_NEW]])</f>
        <v>0.88150330466742544</v>
      </c>
    </row>
    <row r="566" spans="1:22" hidden="1" x14ac:dyDescent="0.2">
      <c r="A566" t="s">
        <v>192</v>
      </c>
      <c r="B566" t="s">
        <v>50</v>
      </c>
      <c r="C566" s="3" t="s">
        <v>193</v>
      </c>
      <c r="D566" t="s">
        <v>222</v>
      </c>
      <c r="E566">
        <v>1.4943944576413364E-2</v>
      </c>
      <c r="F566">
        <v>5.2377856827636786E-2</v>
      </c>
      <c r="G566" s="1">
        <v>-8.771476839315008E-2</v>
      </c>
      <c r="H566" s="1">
        <v>0.1176026575459768</v>
      </c>
      <c r="I566">
        <v>0.28531034833270047</v>
      </c>
      <c r="J566">
        <v>-3.3726285046907015E-2</v>
      </c>
      <c r="K566">
        <f>Table2131[[#This Row],[VALUE_ORIGINAL]]-Table2131[[#This Row],[ESTIMATE_VALUE]]</f>
        <v>-4.8670229623320377E-2</v>
      </c>
      <c r="L566">
        <v>-0.13975206066875379</v>
      </c>
      <c r="M566">
        <v>7.229949057493977E-2</v>
      </c>
      <c r="N566">
        <f>Table2131[[#This Row],[DIFFENCE_ORIGINAL]]^2</f>
        <v>2.3687912515867322E-3</v>
      </c>
      <c r="O56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0.16001425896808985</v>
      </c>
      <c r="P566">
        <f>IF(OR(G566="NA", H566="NA"), "NA", IF(OR(B566="boot", B566="parametric", B566="independent", B566="cart"), Table2131[[#This Row],[conf.high]]-Table2131[[#This Row],[conf.low]], ""))</f>
        <v>0.20531742593912689</v>
      </c>
      <c r="Q566">
        <f>IF(OR(G566="NA", H566="NA"), "NA", IF(OR(B566="boot", B566="parametric", B566="independent", B566="cart"), Table2131[[#This Row],[conf.high.orig]]-Table2131[[#This Row],[conf.low.orig]], ""))</f>
        <v>0.21205155124369357</v>
      </c>
      <c r="R566">
        <f>IF(OR(B566="boot", B566="independent", B566="parametric", B566="cart"), Table2131[[#This Row],[WIDTH_OVERLAP]]/Table2131[[#This Row],[WIDTH_NEW]], "NA")</f>
        <v>0.77935059937645701</v>
      </c>
      <c r="S566">
        <f>IF(OR(B566="boot", B566="independent", B566="parametric", B566="cart"), Table2131[[#This Row],[WIDTH_OVERLAP]]/Table2131[[#This Row],[WIDTH_ORIG]], "")</f>
        <v>0.75460074698627644</v>
      </c>
      <c r="T566">
        <f>IF(OR(B566="boot", B566="independent", B566="parametric", B566="cart"), (Table2131[[#This Row],[PERS_NEW]]+Table2131[[#This Row],[PERS_ORIG]]) / 2, "")</f>
        <v>0.76697567318136672</v>
      </c>
      <c r="U566">
        <f>0.5*(Table2131[[#This Row],[WIDTH_OVERLAP]]/Table2131[[#This Row],[WIDTH_ORIG]] +Table2131[[#This Row],[WIDTH_OVERLAP]]/Table2131[[#This Row],[WIDTH_NEW]])</f>
        <v>0.76697567318136672</v>
      </c>
      <c r="V566">
        <f>0.5*(Table2131[[#This Row],[WIDTH_OVERLAP]]/Table2131[[#This Row],[WIDTH_ORIG]] +Table2131[[#This Row],[WIDTH_OVERLAP]]/Table2131[[#This Row],[WIDTH_NEW]])</f>
        <v>0.76697567318136672</v>
      </c>
    </row>
    <row r="567" spans="1:22" hidden="1" x14ac:dyDescent="0.2">
      <c r="A567" t="s">
        <v>192</v>
      </c>
      <c r="B567" t="s">
        <v>50</v>
      </c>
      <c r="C567" s="3" t="s">
        <v>193</v>
      </c>
      <c r="D567" t="s">
        <v>223</v>
      </c>
      <c r="E567">
        <v>-4.8784164733935102E-3</v>
      </c>
      <c r="F567">
        <v>1.7346738634853229E-2</v>
      </c>
      <c r="G567" s="1">
        <v>-3.8877399446935336E-2</v>
      </c>
      <c r="H567" s="1">
        <v>2.9120566500148319E-2</v>
      </c>
      <c r="I567">
        <v>-0.28122960609965902</v>
      </c>
      <c r="J567">
        <v>8.8621957300221432E-3</v>
      </c>
      <c r="K567">
        <f>Table2131[[#This Row],[VALUE_ORIGINAL]]-Table2131[[#This Row],[ESTIMATE_VALUE]]</f>
        <v>1.3740612203415653E-2</v>
      </c>
      <c r="L567">
        <v>-2.0679944735388721E-2</v>
      </c>
      <c r="M567">
        <v>3.8404336195433007E-2</v>
      </c>
      <c r="N567">
        <f>Table2131[[#This Row],[DIFFENCE_ORIGINAL]]^2</f>
        <v>1.8880442372465518E-4</v>
      </c>
      <c r="O56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4.980051123553704E-2</v>
      </c>
      <c r="P567">
        <f>IF(OR(G567="NA", H567="NA"), "NA", IF(OR(B567="boot", B567="parametric", B567="independent", B567="cart"), Table2131[[#This Row],[conf.high]]-Table2131[[#This Row],[conf.low]], ""))</f>
        <v>6.7997965947083655E-2</v>
      </c>
      <c r="Q567">
        <f>IF(OR(G567="NA", H567="NA"), "NA", IF(OR(B567="boot", B567="parametric", B567="independent", B567="cart"), Table2131[[#This Row],[conf.high.orig]]-Table2131[[#This Row],[conf.low.orig]], ""))</f>
        <v>5.9084280930821728E-2</v>
      </c>
      <c r="R567">
        <f>IF(OR(B567="boot", B567="independent", B567="parametric", B567="cart"), Table2131[[#This Row],[WIDTH_OVERLAP]]/Table2131[[#This Row],[WIDTH_NEW]], "NA")</f>
        <v>0.73238236676508883</v>
      </c>
      <c r="S567">
        <f>IF(OR(B567="boot", B567="independent", B567="parametric", B567="cart"), Table2131[[#This Row],[WIDTH_OVERLAP]]/Table2131[[#This Row],[WIDTH_ORIG]], "")</f>
        <v>0.8428724264892975</v>
      </c>
      <c r="T567">
        <f>IF(OR(B567="boot", B567="independent", B567="parametric", B567="cart"), (Table2131[[#This Row],[PERS_NEW]]+Table2131[[#This Row],[PERS_ORIG]]) / 2, "")</f>
        <v>0.78762739662719317</v>
      </c>
      <c r="U567">
        <f>0.5*(Table2131[[#This Row],[WIDTH_OVERLAP]]/Table2131[[#This Row],[WIDTH_ORIG]] +Table2131[[#This Row],[WIDTH_OVERLAP]]/Table2131[[#This Row],[WIDTH_NEW]])</f>
        <v>0.78762739662719317</v>
      </c>
      <c r="V567">
        <f>0.5*(Table2131[[#This Row],[WIDTH_OVERLAP]]/Table2131[[#This Row],[WIDTH_ORIG]] +Table2131[[#This Row],[WIDTH_OVERLAP]]/Table2131[[#This Row],[WIDTH_NEW]])</f>
        <v>0.78762739662719317</v>
      </c>
    </row>
    <row r="568" spans="1:22" hidden="1" x14ac:dyDescent="0.2">
      <c r="A568" t="s">
        <v>192</v>
      </c>
      <c r="B568" t="s">
        <v>50</v>
      </c>
      <c r="C568" s="3" t="s">
        <v>193</v>
      </c>
      <c r="D568" t="s">
        <v>224</v>
      </c>
      <c r="E568">
        <v>1.9499594941586932E-2</v>
      </c>
      <c r="F568">
        <v>6.854068475426757E-2</v>
      </c>
      <c r="G568" s="1">
        <v>-0.11483767865249103</v>
      </c>
      <c r="H568" s="1">
        <v>0.15383686853566489</v>
      </c>
      <c r="I568">
        <v>0.28449664621088899</v>
      </c>
      <c r="J568">
        <v>-3.5858609819679511E-2</v>
      </c>
      <c r="K568">
        <f>Table2131[[#This Row],[VALUE_ORIGINAL]]-Table2131[[#This Row],[ESTIMATE_VALUE]]</f>
        <v>-5.5358204761266447E-2</v>
      </c>
      <c r="L568">
        <v>-0.14763432260345902</v>
      </c>
      <c r="M568">
        <v>7.5917102964100008E-2</v>
      </c>
      <c r="N568">
        <f>Table2131[[#This Row],[DIFFENCE_ORIGINAL]]^2</f>
        <v>3.0645308343903031E-3</v>
      </c>
      <c r="O56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0.19075478161659104</v>
      </c>
      <c r="P568">
        <f>IF(OR(G568="NA", H568="NA"), "NA", IF(OR(B568="boot", B568="parametric", B568="independent", B568="cart"), Table2131[[#This Row],[conf.high]]-Table2131[[#This Row],[conf.low]], ""))</f>
        <v>0.26867454718815592</v>
      </c>
      <c r="Q568">
        <f>IF(OR(G568="NA", H568="NA"), "NA", IF(OR(B568="boot", B568="parametric", B568="independent", B568="cart"), Table2131[[#This Row],[conf.high.orig]]-Table2131[[#This Row],[conf.low.orig]], ""))</f>
        <v>0.22355142556755903</v>
      </c>
      <c r="R568">
        <f>IF(OR(B568="boot", B568="independent", B568="parametric", B568="cart"), Table2131[[#This Row],[WIDTH_OVERLAP]]/Table2131[[#This Row],[WIDTH_NEW]], "NA")</f>
        <v>0.70998456538945331</v>
      </c>
      <c r="S568">
        <f>IF(OR(B568="boot", B568="independent", B568="parametric", B568="cart"), Table2131[[#This Row],[WIDTH_OVERLAP]]/Table2131[[#This Row],[WIDTH_ORIG]], "")</f>
        <v>0.85329261995219718</v>
      </c>
      <c r="T568">
        <f>IF(OR(B568="boot", B568="independent", B568="parametric", B568="cart"), (Table2131[[#This Row],[PERS_NEW]]+Table2131[[#This Row],[PERS_ORIG]]) / 2, "")</f>
        <v>0.78163859267082525</v>
      </c>
      <c r="U568">
        <f>0.5*(Table2131[[#This Row],[WIDTH_OVERLAP]]/Table2131[[#This Row],[WIDTH_ORIG]] +Table2131[[#This Row],[WIDTH_OVERLAP]]/Table2131[[#This Row],[WIDTH_NEW]])</f>
        <v>0.78163859267082525</v>
      </c>
      <c r="V568">
        <f>0.5*(Table2131[[#This Row],[WIDTH_OVERLAP]]/Table2131[[#This Row],[WIDTH_ORIG]] +Table2131[[#This Row],[WIDTH_OVERLAP]]/Table2131[[#This Row],[WIDTH_NEW]])</f>
        <v>0.78163859267082525</v>
      </c>
    </row>
    <row r="569" spans="1:22" hidden="1" x14ac:dyDescent="0.2">
      <c r="A569" t="s">
        <v>192</v>
      </c>
      <c r="B569" t="s">
        <v>50</v>
      </c>
      <c r="C569" s="3" t="s">
        <v>193</v>
      </c>
      <c r="D569" t="s">
        <v>225</v>
      </c>
      <c r="E569">
        <v>4.8916728912455666E-3</v>
      </c>
      <c r="F569">
        <v>3.3814458279894391E-2</v>
      </c>
      <c r="G569" s="1">
        <v>-6.138344749407966E-2</v>
      </c>
      <c r="H569" s="1">
        <v>7.1166793276570786E-2</v>
      </c>
      <c r="I569">
        <v>0.14466216938196783</v>
      </c>
      <c r="J569">
        <v>3.6143877640496679E-3</v>
      </c>
      <c r="K569">
        <f>Table2131[[#This Row],[VALUE_ORIGINAL]]-Table2131[[#This Row],[ESTIMATE_VALUE]]</f>
        <v>-1.2772851271958987E-3</v>
      </c>
      <c r="L569">
        <v>-6.5437687758478247E-2</v>
      </c>
      <c r="M569">
        <v>7.2666463286577582E-2</v>
      </c>
      <c r="N569">
        <f>Table2131[[#This Row],[DIFFENCE_ORIGINAL]]^2</f>
        <v>1.6314572961558433E-6</v>
      </c>
      <c r="O56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0.13255024077065045</v>
      </c>
      <c r="P569">
        <f>IF(OR(G569="NA", H569="NA"), "NA", IF(OR(B569="boot", B569="parametric", B569="independent", B569="cart"), Table2131[[#This Row],[conf.high]]-Table2131[[#This Row],[conf.low]], ""))</f>
        <v>0.13255024077065045</v>
      </c>
      <c r="Q569">
        <f>IF(OR(G569="NA", H569="NA"), "NA", IF(OR(B569="boot", B569="parametric", B569="independent", B569="cart"), Table2131[[#This Row],[conf.high.orig]]-Table2131[[#This Row],[conf.low.orig]], ""))</f>
        <v>0.13810415104505583</v>
      </c>
      <c r="R569">
        <f>IF(OR(B569="boot", B569="independent", B569="parametric", B569="cart"), Table2131[[#This Row],[WIDTH_OVERLAP]]/Table2131[[#This Row],[WIDTH_NEW]], "NA")</f>
        <v>1</v>
      </c>
      <c r="S569">
        <f>IF(OR(B569="boot", B569="independent", B569="parametric", B569="cart"), Table2131[[#This Row],[WIDTH_OVERLAP]]/Table2131[[#This Row],[WIDTH_ORIG]], "")</f>
        <v>0.95978462463019343</v>
      </c>
      <c r="T569">
        <f>IF(OR(B569="boot", B569="independent", B569="parametric", B569="cart"), (Table2131[[#This Row],[PERS_NEW]]+Table2131[[#This Row],[PERS_ORIG]]) / 2, "")</f>
        <v>0.97989231231509666</v>
      </c>
      <c r="U569">
        <f>0.5*(Table2131[[#This Row],[WIDTH_OVERLAP]]/Table2131[[#This Row],[WIDTH_ORIG]] +Table2131[[#This Row],[WIDTH_OVERLAP]]/Table2131[[#This Row],[WIDTH_NEW]])</f>
        <v>0.97989231231509666</v>
      </c>
      <c r="V569">
        <f>0.5*(Table2131[[#This Row],[WIDTH_OVERLAP]]/Table2131[[#This Row],[WIDTH_ORIG]] +Table2131[[#This Row],[WIDTH_OVERLAP]]/Table2131[[#This Row],[WIDTH_NEW]])</f>
        <v>0.97989231231509666</v>
      </c>
    </row>
    <row r="570" spans="1:22" hidden="1" x14ac:dyDescent="0.2">
      <c r="A570" t="s">
        <v>192</v>
      </c>
      <c r="B570" t="s">
        <v>50</v>
      </c>
      <c r="C570" s="3" t="s">
        <v>193</v>
      </c>
      <c r="D570" t="s">
        <v>226</v>
      </c>
      <c r="E570">
        <v>0.15849873568081133</v>
      </c>
      <c r="F570">
        <v>4.4895209036910112E-2</v>
      </c>
      <c r="G570" s="1">
        <v>7.0505742890070361E-2</v>
      </c>
      <c r="H570" s="1">
        <v>0.24649172847155229</v>
      </c>
      <c r="I570">
        <v>3.530415362372036</v>
      </c>
      <c r="J570">
        <v>0.15802718673596655</v>
      </c>
      <c r="K570">
        <f>Table2131[[#This Row],[VALUE_ORIGINAL]]-Table2131[[#This Row],[ESTIMATE_VALUE]]</f>
        <v>-4.7154894484477405E-4</v>
      </c>
      <c r="L570">
        <v>6.7625935600554604E-2</v>
      </c>
      <c r="M570">
        <v>0.2484284378713785</v>
      </c>
      <c r="N570">
        <f>Table2131[[#This Row],[DIFFENCE_ORIGINAL]]^2</f>
        <v>2.2235840738421976E-7</v>
      </c>
      <c r="O57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0.17598598558148193</v>
      </c>
      <c r="P570">
        <f>IF(OR(G570="NA", H570="NA"), "NA", IF(OR(B570="boot", B570="parametric", B570="independent", B570="cart"), Table2131[[#This Row],[conf.high]]-Table2131[[#This Row],[conf.low]], ""))</f>
        <v>0.17598598558148193</v>
      </c>
      <c r="Q570">
        <f>IF(OR(G570="NA", H570="NA"), "NA", IF(OR(B570="boot", B570="parametric", B570="independent", B570="cart"), Table2131[[#This Row],[conf.high.orig]]-Table2131[[#This Row],[conf.low.orig]], ""))</f>
        <v>0.18080250227082389</v>
      </c>
      <c r="R570">
        <f>IF(OR(B570="boot", B570="independent", B570="parametric", B570="cart"), Table2131[[#This Row],[WIDTH_OVERLAP]]/Table2131[[#This Row],[WIDTH_NEW]], "NA")</f>
        <v>1</v>
      </c>
      <c r="S570">
        <f>IF(OR(B570="boot", B570="independent", B570="parametric", B570="cart"), Table2131[[#This Row],[WIDTH_OVERLAP]]/Table2131[[#This Row],[WIDTH_ORIG]], "")</f>
        <v>0.9733603427560571</v>
      </c>
      <c r="T570">
        <f>IF(OR(B570="boot", B570="independent", B570="parametric", B570="cart"), (Table2131[[#This Row],[PERS_NEW]]+Table2131[[#This Row],[PERS_ORIG]]) / 2, "")</f>
        <v>0.98668017137802855</v>
      </c>
      <c r="U570">
        <f>0.5*(Table2131[[#This Row],[WIDTH_OVERLAP]]/Table2131[[#This Row],[WIDTH_ORIG]] +Table2131[[#This Row],[WIDTH_OVERLAP]]/Table2131[[#This Row],[WIDTH_NEW]])</f>
        <v>0.98668017137802855</v>
      </c>
      <c r="V570">
        <f>0.5*(Table2131[[#This Row],[WIDTH_OVERLAP]]/Table2131[[#This Row],[WIDTH_ORIG]] +Table2131[[#This Row],[WIDTH_OVERLAP]]/Table2131[[#This Row],[WIDTH_NEW]])</f>
        <v>0.98668017137802855</v>
      </c>
    </row>
    <row r="571" spans="1:22" hidden="1" x14ac:dyDescent="0.2">
      <c r="A571" t="s">
        <v>192</v>
      </c>
      <c r="B571" t="s">
        <v>50</v>
      </c>
      <c r="C571" s="3" t="s">
        <v>193</v>
      </c>
      <c r="D571" t="s">
        <v>227</v>
      </c>
      <c r="E571">
        <v>-3.2317676899818175E-2</v>
      </c>
      <c r="F571">
        <v>3.6948613218857396E-2</v>
      </c>
      <c r="G571" s="1">
        <v>-0.10473562808747922</v>
      </c>
      <c r="H571" s="1">
        <v>4.0100274287842859E-2</v>
      </c>
      <c r="I571">
        <v>-0.87466549037689623</v>
      </c>
      <c r="J571">
        <v>-1.2492824289606614E-2</v>
      </c>
      <c r="K571">
        <f>Table2131[[#This Row],[VALUE_ORIGINAL]]-Table2131[[#This Row],[ESTIMATE_VALUE]]</f>
        <v>1.9824852610211559E-2</v>
      </c>
      <c r="L571">
        <v>-8.1765151651005813E-2</v>
      </c>
      <c r="M571">
        <v>5.6779503071792581E-2</v>
      </c>
      <c r="N571">
        <f>Table2131[[#This Row],[DIFFENCE_ORIGINAL]]^2</f>
        <v>3.9302478101661207E-4</v>
      </c>
      <c r="O57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0.12186542593884866</v>
      </c>
      <c r="P571">
        <f>IF(OR(G571="NA", H571="NA"), "NA", IF(OR(B571="boot", B571="parametric", B571="independent", B571="cart"), Table2131[[#This Row],[conf.high]]-Table2131[[#This Row],[conf.low]], ""))</f>
        <v>0.14483590237532207</v>
      </c>
      <c r="Q571">
        <f>IF(OR(G571="NA", H571="NA"), "NA", IF(OR(B571="boot", B571="parametric", B571="independent", B571="cart"), Table2131[[#This Row],[conf.high.orig]]-Table2131[[#This Row],[conf.low.orig]], ""))</f>
        <v>0.13854465472279839</v>
      </c>
      <c r="R571">
        <f>IF(OR(B571="boot", B571="independent", B571="parametric", B571="cart"), Table2131[[#This Row],[WIDTH_OVERLAP]]/Table2131[[#This Row],[WIDTH_NEW]], "NA")</f>
        <v>0.84140343616634072</v>
      </c>
      <c r="S571">
        <f>IF(OR(B571="boot", B571="independent", B571="parametric", B571="cart"), Table2131[[#This Row],[WIDTH_OVERLAP]]/Table2131[[#This Row],[WIDTH_ORIG]], "")</f>
        <v>0.87961117072815476</v>
      </c>
      <c r="T571">
        <f>IF(OR(B571="boot", B571="independent", B571="parametric", B571="cart"), (Table2131[[#This Row],[PERS_NEW]]+Table2131[[#This Row],[PERS_ORIG]]) / 2, "")</f>
        <v>0.86050730344724768</v>
      </c>
      <c r="U571">
        <f>0.5*(Table2131[[#This Row],[WIDTH_OVERLAP]]/Table2131[[#This Row],[WIDTH_ORIG]] +Table2131[[#This Row],[WIDTH_OVERLAP]]/Table2131[[#This Row],[WIDTH_NEW]])</f>
        <v>0.86050730344724768</v>
      </c>
      <c r="V571">
        <f>0.5*(Table2131[[#This Row],[WIDTH_OVERLAP]]/Table2131[[#This Row],[WIDTH_ORIG]] +Table2131[[#This Row],[WIDTH_OVERLAP]]/Table2131[[#This Row],[WIDTH_NEW]])</f>
        <v>0.86050730344724768</v>
      </c>
    </row>
    <row r="572" spans="1:22" hidden="1" x14ac:dyDescent="0.2">
      <c r="A572" t="s">
        <v>192</v>
      </c>
      <c r="B572" t="s">
        <v>50</v>
      </c>
      <c r="C572" s="3" t="s">
        <v>193</v>
      </c>
      <c r="D572" t="s">
        <v>228</v>
      </c>
      <c r="E572">
        <v>0.50848056265519836</v>
      </c>
      <c r="F572">
        <v>0.12915988547146687</v>
      </c>
      <c r="G572" s="1">
        <v>0.25533183888380517</v>
      </c>
      <c r="H572" s="1">
        <v>0.76162928642659156</v>
      </c>
      <c r="I572">
        <v>3.9368303928043393</v>
      </c>
      <c r="J572">
        <v>0.39573237926974142</v>
      </c>
      <c r="K572">
        <f>Table2131[[#This Row],[VALUE_ORIGINAL]]-Table2131[[#This Row],[ESTIMATE_VALUE]]</f>
        <v>-0.11274818338545695</v>
      </c>
      <c r="L572">
        <v>0.14399214671492527</v>
      </c>
      <c r="M572">
        <v>0.64747261182455751</v>
      </c>
      <c r="N572">
        <f>Table2131[[#This Row],[DIFFENCE_ORIGINAL]]^2</f>
        <v>1.2712152856720629E-2</v>
      </c>
      <c r="O57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0.39214077294075234</v>
      </c>
      <c r="P572">
        <f>IF(OR(G572="NA", H572="NA"), "NA", IF(OR(B572="boot", B572="parametric", B572="independent", B572="cart"), Table2131[[#This Row],[conf.high]]-Table2131[[#This Row],[conf.low]], ""))</f>
        <v>0.50629744754278638</v>
      </c>
      <c r="Q572">
        <f>IF(OR(G572="NA", H572="NA"), "NA", IF(OR(B572="boot", B572="parametric", B572="independent", B572="cart"), Table2131[[#This Row],[conf.high.orig]]-Table2131[[#This Row],[conf.low.orig]], ""))</f>
        <v>0.50348046510963229</v>
      </c>
      <c r="R572">
        <f>IF(OR(B572="boot", B572="independent", B572="parametric", B572="cart"), Table2131[[#This Row],[WIDTH_OVERLAP]]/Table2131[[#This Row],[WIDTH_NEW]], "NA")</f>
        <v>0.77452646629748845</v>
      </c>
      <c r="S572">
        <f>IF(OR(B572="boot", B572="independent", B572="parametric", B572="cart"), Table2131[[#This Row],[WIDTH_OVERLAP]]/Table2131[[#This Row],[WIDTH_ORIG]], "")</f>
        <v>0.77885995607667546</v>
      </c>
      <c r="T572">
        <f>IF(OR(B572="boot", B572="independent", B572="parametric", B572="cart"), (Table2131[[#This Row],[PERS_NEW]]+Table2131[[#This Row],[PERS_ORIG]]) / 2, "")</f>
        <v>0.7766932111870819</v>
      </c>
      <c r="U572">
        <f>0.5*(Table2131[[#This Row],[WIDTH_OVERLAP]]/Table2131[[#This Row],[WIDTH_ORIG]] +Table2131[[#This Row],[WIDTH_OVERLAP]]/Table2131[[#This Row],[WIDTH_NEW]])</f>
        <v>0.7766932111870819</v>
      </c>
      <c r="V572">
        <f>0.5*(Table2131[[#This Row],[WIDTH_OVERLAP]]/Table2131[[#This Row],[WIDTH_ORIG]] +Table2131[[#This Row],[WIDTH_OVERLAP]]/Table2131[[#This Row],[WIDTH_NEW]])</f>
        <v>0.7766932111870819</v>
      </c>
    </row>
    <row r="573" spans="1:22" hidden="1" x14ac:dyDescent="0.2">
      <c r="A573" t="s">
        <v>192</v>
      </c>
      <c r="B573" t="s">
        <v>50</v>
      </c>
      <c r="C573" s="3" t="s">
        <v>229</v>
      </c>
      <c r="D573" t="s">
        <v>194</v>
      </c>
      <c r="E573">
        <v>0.25841618590058418</v>
      </c>
      <c r="F573">
        <v>8.3564759835307617E-2</v>
      </c>
      <c r="G573" s="1">
        <v>9.4632266246642033E-2</v>
      </c>
      <c r="H573" s="1">
        <v>0.42220010555452636</v>
      </c>
      <c r="I573">
        <v>3.0924062536633854</v>
      </c>
      <c r="J573">
        <v>0.17809498483468869</v>
      </c>
      <c r="K573">
        <f>Table2131[[#This Row],[VALUE_ORIGINAL]]-Table2131[[#This Row],[ESTIMATE_VALUE]]</f>
        <v>-8.0321201065895492E-2</v>
      </c>
      <c r="L573">
        <v>3.1004501860775718E-2</v>
      </c>
      <c r="M573">
        <v>0.32518546780860169</v>
      </c>
      <c r="N573">
        <f>Table2131[[#This Row],[DIFFENCE_ORIGINAL]]^2</f>
        <v>6.451495340668011E-3</v>
      </c>
      <c r="O57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0.23055320156195966</v>
      </c>
      <c r="P573">
        <f>IF(OR(G573="NA", H573="NA"), "NA", IF(OR(B573="boot", B573="parametric", B573="independent", B573="cart"), Table2131[[#This Row],[conf.high]]-Table2131[[#This Row],[conf.low]], ""))</f>
        <v>0.32756783930788436</v>
      </c>
      <c r="Q573">
        <f>IF(OR(G573="NA", H573="NA"), "NA", IF(OR(B573="boot", B573="parametric", B573="independent", B573="cart"), Table2131[[#This Row],[conf.high.orig]]-Table2131[[#This Row],[conf.low.orig]], ""))</f>
        <v>0.29418096594782595</v>
      </c>
      <c r="R573">
        <f>IF(OR(B573="boot", B573="independent", B573="parametric", B573="cart"), Table2131[[#This Row],[WIDTH_OVERLAP]]/Table2131[[#This Row],[WIDTH_NEW]], "NA")</f>
        <v>0.70383344729169317</v>
      </c>
      <c r="S573">
        <f>IF(OR(B573="boot", B573="independent", B573="parametric", B573="cart"), Table2131[[#This Row],[WIDTH_OVERLAP]]/Table2131[[#This Row],[WIDTH_ORIG]], "")</f>
        <v>0.78371216444659131</v>
      </c>
      <c r="T573">
        <f>IF(OR(B573="boot", B573="independent", B573="parametric", B573="cart"), (Table2131[[#This Row],[PERS_NEW]]+Table2131[[#This Row],[PERS_ORIG]]) / 2, "")</f>
        <v>0.74377280586914218</v>
      </c>
      <c r="U573">
        <f>0.5*(Table2131[[#This Row],[WIDTH_OVERLAP]]/Table2131[[#This Row],[WIDTH_ORIG]] +Table2131[[#This Row],[WIDTH_OVERLAP]]/Table2131[[#This Row],[WIDTH_NEW]])</f>
        <v>0.74377280586914218</v>
      </c>
      <c r="V573">
        <f>0.5*(Table2131[[#This Row],[WIDTH_OVERLAP]]/Table2131[[#This Row],[WIDTH_ORIG]] +Table2131[[#This Row],[WIDTH_OVERLAP]]/Table2131[[#This Row],[WIDTH_NEW]])</f>
        <v>0.74377280586914218</v>
      </c>
    </row>
    <row r="574" spans="1:22" hidden="1" x14ac:dyDescent="0.2">
      <c r="A574" t="s">
        <v>192</v>
      </c>
      <c r="B574" t="s">
        <v>50</v>
      </c>
      <c r="C574" s="3" t="s">
        <v>229</v>
      </c>
      <c r="D574" t="s">
        <v>196</v>
      </c>
      <c r="E574">
        <v>0.20801368065625275</v>
      </c>
      <c r="F574">
        <v>8.4553900190956946E-2</v>
      </c>
      <c r="G574" s="1">
        <v>4.2291081529582775E-2</v>
      </c>
      <c r="H574" s="1">
        <v>0.37373627978292273</v>
      </c>
      <c r="I574">
        <v>2.4601311138394992</v>
      </c>
      <c r="J574">
        <v>0.1861868037015833</v>
      </c>
      <c r="K574">
        <f>Table2131[[#This Row],[VALUE_ORIGINAL]]-Table2131[[#This Row],[ESTIMATE_VALUE]]</f>
        <v>-2.182687695466945E-2</v>
      </c>
      <c r="L574">
        <v>2.761276649224953E-2</v>
      </c>
      <c r="M574">
        <v>0.34476084091091708</v>
      </c>
      <c r="N574">
        <f>Table2131[[#This Row],[DIFFENCE_ORIGINAL]]^2</f>
        <v>4.7641255759428032E-4</v>
      </c>
      <c r="O57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0.3024697593813343</v>
      </c>
      <c r="P574">
        <f>IF(OR(G574="NA", H574="NA"), "NA", IF(OR(B574="boot", B574="parametric", B574="independent", B574="cart"), Table2131[[#This Row],[conf.high]]-Table2131[[#This Row],[conf.low]], ""))</f>
        <v>0.33144519825333996</v>
      </c>
      <c r="Q574">
        <f>IF(OR(G574="NA", H574="NA"), "NA", IF(OR(B574="boot", B574="parametric", B574="independent", B574="cart"), Table2131[[#This Row],[conf.high.orig]]-Table2131[[#This Row],[conf.low.orig]], ""))</f>
        <v>0.31714807441866755</v>
      </c>
      <c r="R574">
        <f>IF(OR(B574="boot", B574="independent", B574="parametric", B574="cart"), Table2131[[#This Row],[WIDTH_OVERLAP]]/Table2131[[#This Row],[WIDTH_NEW]], "NA")</f>
        <v>0.91257849253903423</v>
      </c>
      <c r="S574">
        <f>IF(OR(B574="boot", B574="independent", B574="parametric", B574="cart"), Table2131[[#This Row],[WIDTH_OVERLAP]]/Table2131[[#This Row],[WIDTH_ORIG]], "")</f>
        <v>0.95371778603972734</v>
      </c>
      <c r="T574">
        <f>IF(OR(B574="boot", B574="independent", B574="parametric", B574="cart"), (Table2131[[#This Row],[PERS_NEW]]+Table2131[[#This Row],[PERS_ORIG]]) / 2, "")</f>
        <v>0.93314813928938078</v>
      </c>
      <c r="U574">
        <f>0.5*(Table2131[[#This Row],[WIDTH_OVERLAP]]/Table2131[[#This Row],[WIDTH_ORIG]] +Table2131[[#This Row],[WIDTH_OVERLAP]]/Table2131[[#This Row],[WIDTH_NEW]])</f>
        <v>0.93314813928938078</v>
      </c>
      <c r="V574">
        <f>0.5*(Table2131[[#This Row],[WIDTH_OVERLAP]]/Table2131[[#This Row],[WIDTH_ORIG]] +Table2131[[#This Row],[WIDTH_OVERLAP]]/Table2131[[#This Row],[WIDTH_NEW]])</f>
        <v>0.93314813928938078</v>
      </c>
    </row>
    <row r="575" spans="1:22" hidden="1" x14ac:dyDescent="0.2">
      <c r="A575" t="s">
        <v>192</v>
      </c>
      <c r="B575" t="s">
        <v>50</v>
      </c>
      <c r="C575" s="3" t="s">
        <v>229</v>
      </c>
      <c r="D575" t="s">
        <v>197</v>
      </c>
      <c r="E575">
        <v>0.51062869951763667</v>
      </c>
      <c r="F575">
        <v>6.7390243179843934E-2</v>
      </c>
      <c r="G575" s="1">
        <v>0.3785462499757466</v>
      </c>
      <c r="H575" s="1">
        <v>0.64271114905952675</v>
      </c>
      <c r="I575">
        <v>7.5771903382945949</v>
      </c>
      <c r="J575">
        <v>0.49300171462900477</v>
      </c>
      <c r="K575">
        <f>Table2131[[#This Row],[VALUE_ORIGINAL]]-Table2131[[#This Row],[ESTIMATE_VALUE]]</f>
        <v>-1.7626984888631902E-2</v>
      </c>
      <c r="L575">
        <v>0.33353457510458673</v>
      </c>
      <c r="M575">
        <v>0.65246885415342282</v>
      </c>
      <c r="N575">
        <f>Table2131[[#This Row],[DIFFENCE_ORIGINAL]]^2</f>
        <v>3.1071059626405745E-4</v>
      </c>
      <c r="O57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0.26416489908378016</v>
      </c>
      <c r="P575">
        <f>IF(OR(G575="NA", H575="NA"), "NA", IF(OR(B575="boot", B575="parametric", B575="independent", B575="cart"), Table2131[[#This Row],[conf.high]]-Table2131[[#This Row],[conf.low]], ""))</f>
        <v>0.26416489908378016</v>
      </c>
      <c r="Q575">
        <f>IF(OR(G575="NA", H575="NA"), "NA", IF(OR(B575="boot", B575="parametric", B575="independent", B575="cart"), Table2131[[#This Row],[conf.high.orig]]-Table2131[[#This Row],[conf.low.orig]], ""))</f>
        <v>0.31893427904883609</v>
      </c>
      <c r="R575">
        <f>IF(OR(B575="boot", B575="independent", B575="parametric", B575="cart"), Table2131[[#This Row],[WIDTH_OVERLAP]]/Table2131[[#This Row],[WIDTH_NEW]], "NA")</f>
        <v>1</v>
      </c>
      <c r="S575">
        <f>IF(OR(B575="boot", B575="independent", B575="parametric", B575="cart"), Table2131[[#This Row],[WIDTH_OVERLAP]]/Table2131[[#This Row],[WIDTH_ORIG]], "")</f>
        <v>0.8282737743700811</v>
      </c>
      <c r="T575">
        <f>IF(OR(B575="boot", B575="independent", B575="parametric", B575="cart"), (Table2131[[#This Row],[PERS_NEW]]+Table2131[[#This Row],[PERS_ORIG]]) / 2, "")</f>
        <v>0.9141368871850406</v>
      </c>
      <c r="U575">
        <f>0.5*(Table2131[[#This Row],[WIDTH_OVERLAP]]/Table2131[[#This Row],[WIDTH_ORIG]] +Table2131[[#This Row],[WIDTH_OVERLAP]]/Table2131[[#This Row],[WIDTH_NEW]])</f>
        <v>0.9141368871850406</v>
      </c>
      <c r="V575">
        <f>0.5*(Table2131[[#This Row],[WIDTH_OVERLAP]]/Table2131[[#This Row],[WIDTH_ORIG]] +Table2131[[#This Row],[WIDTH_OVERLAP]]/Table2131[[#This Row],[WIDTH_NEW]])</f>
        <v>0.9141368871850406</v>
      </c>
    </row>
    <row r="576" spans="1:22" hidden="1" x14ac:dyDescent="0.2">
      <c r="A576" t="s">
        <v>192</v>
      </c>
      <c r="B576" t="s">
        <v>50</v>
      </c>
      <c r="C576" s="3" t="s">
        <v>229</v>
      </c>
      <c r="D576" t="s">
        <v>198</v>
      </c>
      <c r="E576">
        <v>0.71880641296185632</v>
      </c>
      <c r="F576">
        <v>8.435332594263753E-2</v>
      </c>
      <c r="G576" s="1">
        <v>0.55347693213811855</v>
      </c>
      <c r="H576" s="1">
        <v>0.8841358937855941</v>
      </c>
      <c r="I576">
        <v>8.5213760682141153</v>
      </c>
      <c r="J576">
        <v>0.62967048026352512</v>
      </c>
      <c r="K576">
        <f>Table2131[[#This Row],[VALUE_ORIGINAL]]-Table2131[[#This Row],[ESTIMATE_VALUE]]</f>
        <v>-8.9135932698331199E-2</v>
      </c>
      <c r="L576">
        <v>0.44355856188107279</v>
      </c>
      <c r="M576">
        <v>0.81578239864597746</v>
      </c>
      <c r="N576">
        <f>Table2131[[#This Row],[DIFFENCE_ORIGINAL]]^2</f>
        <v>7.9452144980014291E-3</v>
      </c>
      <c r="O57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0.26230546650785891</v>
      </c>
      <c r="P576">
        <f>IF(OR(G576="NA", H576="NA"), "NA", IF(OR(B576="boot", B576="parametric", B576="independent", B576="cart"), Table2131[[#This Row],[conf.high]]-Table2131[[#This Row],[conf.low]], ""))</f>
        <v>0.33065896164747555</v>
      </c>
      <c r="Q576">
        <f>IF(OR(G576="NA", H576="NA"), "NA", IF(OR(B576="boot", B576="parametric", B576="independent", B576="cart"), Table2131[[#This Row],[conf.high.orig]]-Table2131[[#This Row],[conf.low.orig]], ""))</f>
        <v>0.37222383676490467</v>
      </c>
      <c r="R576">
        <f>IF(OR(B576="boot", B576="independent", B576="parametric", B576="cart"), Table2131[[#This Row],[WIDTH_OVERLAP]]/Table2131[[#This Row],[WIDTH_NEW]], "NA")</f>
        <v>0.79328098413225479</v>
      </c>
      <c r="S576">
        <f>IF(OR(B576="boot", B576="independent", B576="parametric", B576="cart"), Table2131[[#This Row],[WIDTH_OVERLAP]]/Table2131[[#This Row],[WIDTH_ORIG]], "")</f>
        <v>0.70469819662175526</v>
      </c>
      <c r="T576">
        <f>IF(OR(B576="boot", B576="independent", B576="parametric", B576="cart"), (Table2131[[#This Row],[PERS_NEW]]+Table2131[[#This Row],[PERS_ORIG]]) / 2, "")</f>
        <v>0.74898959037700497</v>
      </c>
      <c r="U576">
        <f>0.5*(Table2131[[#This Row],[WIDTH_OVERLAP]]/Table2131[[#This Row],[WIDTH_ORIG]] +Table2131[[#This Row],[WIDTH_OVERLAP]]/Table2131[[#This Row],[WIDTH_NEW]])</f>
        <v>0.74898959037700497</v>
      </c>
      <c r="V576">
        <f>0.5*(Table2131[[#This Row],[WIDTH_OVERLAP]]/Table2131[[#This Row],[WIDTH_ORIG]] +Table2131[[#This Row],[WIDTH_OVERLAP]]/Table2131[[#This Row],[WIDTH_NEW]])</f>
        <v>0.74898959037700497</v>
      </c>
    </row>
    <row r="577" spans="1:22" hidden="1" x14ac:dyDescent="0.2">
      <c r="A577" t="s">
        <v>192</v>
      </c>
      <c r="B577" t="s">
        <v>50</v>
      </c>
      <c r="C577" s="3" t="s">
        <v>229</v>
      </c>
      <c r="D577" t="s">
        <v>200</v>
      </c>
      <c r="E577">
        <v>0.57958613518599844</v>
      </c>
      <c r="F577">
        <v>8.5109789482514894E-2</v>
      </c>
      <c r="G577" s="1">
        <v>0.41277401306848338</v>
      </c>
      <c r="H577" s="1">
        <v>0.7463982573035135</v>
      </c>
      <c r="I577">
        <v>6.8098645139413678</v>
      </c>
      <c r="J577">
        <v>0.61415608553746992</v>
      </c>
      <c r="K577">
        <f>Table2131[[#This Row],[VALUE_ORIGINAL]]-Table2131[[#This Row],[ESTIMATE_VALUE]]</f>
        <v>3.4569950351471479E-2</v>
      </c>
      <c r="L577">
        <v>0.43387748506057555</v>
      </c>
      <c r="M577">
        <v>0.79443468601436429</v>
      </c>
      <c r="N577">
        <f>Table2131[[#This Row],[DIFFENCE_ORIGINAL]]^2</f>
        <v>1.195081467303203E-3</v>
      </c>
      <c r="O57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0.31252077224293795</v>
      </c>
      <c r="P577">
        <f>IF(OR(G577="NA", H577="NA"), "NA", IF(OR(B577="boot", B577="parametric", B577="independent", B577="cart"), Table2131[[#This Row],[conf.high]]-Table2131[[#This Row],[conf.low]], ""))</f>
        <v>0.33362424423503012</v>
      </c>
      <c r="Q577">
        <f>IF(OR(G577="NA", H577="NA"), "NA", IF(OR(B577="boot", B577="parametric", B577="independent", B577="cart"), Table2131[[#This Row],[conf.high.orig]]-Table2131[[#This Row],[conf.low.orig]], ""))</f>
        <v>0.36055720095378874</v>
      </c>
      <c r="R577">
        <f>IF(OR(B577="boot", B577="independent", B577="parametric", B577="cart"), Table2131[[#This Row],[WIDTH_OVERLAP]]/Table2131[[#This Row],[WIDTH_NEW]], "NA")</f>
        <v>0.93674478891520463</v>
      </c>
      <c r="S577">
        <f>IF(OR(B577="boot", B577="independent", B577="parametric", B577="cart"), Table2131[[#This Row],[WIDTH_OVERLAP]]/Table2131[[#This Row],[WIDTH_ORIG]], "")</f>
        <v>0.86677168398307092</v>
      </c>
      <c r="T577">
        <f>IF(OR(B577="boot", B577="independent", B577="parametric", B577="cart"), (Table2131[[#This Row],[PERS_NEW]]+Table2131[[#This Row],[PERS_ORIG]]) / 2, "")</f>
        <v>0.90175823644913777</v>
      </c>
      <c r="U577">
        <f>0.5*(Table2131[[#This Row],[WIDTH_OVERLAP]]/Table2131[[#This Row],[WIDTH_ORIG]] +Table2131[[#This Row],[WIDTH_OVERLAP]]/Table2131[[#This Row],[WIDTH_NEW]])</f>
        <v>0.90175823644913777</v>
      </c>
      <c r="V577">
        <f>0.5*(Table2131[[#This Row],[WIDTH_OVERLAP]]/Table2131[[#This Row],[WIDTH_ORIG]] +Table2131[[#This Row],[WIDTH_OVERLAP]]/Table2131[[#This Row],[WIDTH_NEW]])</f>
        <v>0.90175823644913777</v>
      </c>
    </row>
    <row r="578" spans="1:22" hidden="1" x14ac:dyDescent="0.2">
      <c r="A578" t="s">
        <v>192</v>
      </c>
      <c r="B578" t="s">
        <v>50</v>
      </c>
      <c r="C578" s="3" t="s">
        <v>229</v>
      </c>
      <c r="D578" t="s">
        <v>203</v>
      </c>
      <c r="E578">
        <v>0.22948675271080027</v>
      </c>
      <c r="F578">
        <v>6.3890796927518687E-2</v>
      </c>
      <c r="G578" s="1">
        <v>0.10426309178930132</v>
      </c>
      <c r="H578" s="1">
        <v>0.35471041363229922</v>
      </c>
      <c r="I578">
        <v>3.5918592934619826</v>
      </c>
      <c r="J578">
        <v>0.28679382089966404</v>
      </c>
      <c r="K578">
        <f>Table2131[[#This Row],[VALUE_ORIGINAL]]-Table2131[[#This Row],[ESTIMATE_VALUE]]</f>
        <v>5.7307068188863775E-2</v>
      </c>
      <c r="L578">
        <v>0.16567031038844041</v>
      </c>
      <c r="M578">
        <v>0.40791733141088771</v>
      </c>
      <c r="N578">
        <f>Table2131[[#This Row],[DIFFENCE_ORIGINAL]]^2</f>
        <v>3.2841000644030826E-3</v>
      </c>
      <c r="O57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0.18904010324385881</v>
      </c>
      <c r="P578">
        <f>IF(OR(G578="NA", H578="NA"), "NA", IF(OR(B578="boot", B578="parametric", B578="independent", B578="cart"), Table2131[[#This Row],[conf.high]]-Table2131[[#This Row],[conf.low]], ""))</f>
        <v>0.25044732184299789</v>
      </c>
      <c r="Q578">
        <f>IF(OR(G578="NA", H578="NA"), "NA", IF(OR(B578="boot", B578="parametric", B578="independent", B578="cart"), Table2131[[#This Row],[conf.high.orig]]-Table2131[[#This Row],[conf.low.orig]], ""))</f>
        <v>0.2422470210224473</v>
      </c>
      <c r="R578">
        <f>IF(OR(B578="boot", B578="independent", B578="parametric", B578="cart"), Table2131[[#This Row],[WIDTH_OVERLAP]]/Table2131[[#This Row],[WIDTH_NEW]], "NA")</f>
        <v>0.75480984125821693</v>
      </c>
      <c r="S578">
        <f>IF(OR(B578="boot", B578="independent", B578="parametric", B578="cart"), Table2131[[#This Row],[WIDTH_OVERLAP]]/Table2131[[#This Row],[WIDTH_ORIG]], "")</f>
        <v>0.78036089957259702</v>
      </c>
      <c r="T578">
        <f>IF(OR(B578="boot", B578="independent", B578="parametric", B578="cart"), (Table2131[[#This Row],[PERS_NEW]]+Table2131[[#This Row],[PERS_ORIG]]) / 2, "")</f>
        <v>0.76758537041540698</v>
      </c>
      <c r="U578">
        <f>0.5*(Table2131[[#This Row],[WIDTH_OVERLAP]]/Table2131[[#This Row],[WIDTH_ORIG]] +Table2131[[#This Row],[WIDTH_OVERLAP]]/Table2131[[#This Row],[WIDTH_NEW]])</f>
        <v>0.76758537041540698</v>
      </c>
      <c r="V578">
        <f>0.5*(Table2131[[#This Row],[WIDTH_OVERLAP]]/Table2131[[#This Row],[WIDTH_ORIG]] +Table2131[[#This Row],[WIDTH_OVERLAP]]/Table2131[[#This Row],[WIDTH_NEW]])</f>
        <v>0.76758537041540698</v>
      </c>
    </row>
    <row r="579" spans="1:22" hidden="1" x14ac:dyDescent="0.2">
      <c r="A579" t="s">
        <v>192</v>
      </c>
      <c r="B579" t="s">
        <v>50</v>
      </c>
      <c r="C579" s="3" t="s">
        <v>229</v>
      </c>
      <c r="D579" t="s">
        <v>204</v>
      </c>
      <c r="E579">
        <v>0.96851739704487683</v>
      </c>
      <c r="F579">
        <v>0.15393222310817151</v>
      </c>
      <c r="G579" s="1">
        <v>0.66681578369267647</v>
      </c>
      <c r="H579" s="1">
        <v>1.2702190103970772</v>
      </c>
      <c r="I579">
        <v>6.2918431078870256</v>
      </c>
      <c r="J579">
        <v>0.93833938901761638</v>
      </c>
      <c r="K579">
        <f>Table2131[[#This Row],[VALUE_ORIGINAL]]-Table2131[[#This Row],[ESTIMATE_VALUE]]</f>
        <v>-3.017800802726045E-2</v>
      </c>
      <c r="L579">
        <v>0.64018856602783769</v>
      </c>
      <c r="M579">
        <v>1.2364902120073951</v>
      </c>
      <c r="N579">
        <f>Table2131[[#This Row],[DIFFENCE_ORIGINAL]]^2</f>
        <v>9.1071216849339615E-4</v>
      </c>
      <c r="O57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0.56967442831471859</v>
      </c>
      <c r="P579">
        <f>IF(OR(G579="NA", H579="NA"), "NA", IF(OR(B579="boot", B579="parametric", B579="independent", B579="cart"), Table2131[[#This Row],[conf.high]]-Table2131[[#This Row],[conf.low]], ""))</f>
        <v>0.60340322670440072</v>
      </c>
      <c r="Q579">
        <f>IF(OR(G579="NA", H579="NA"), "NA", IF(OR(B579="boot", B579="parametric", B579="independent", B579="cart"), Table2131[[#This Row],[conf.high.orig]]-Table2131[[#This Row],[conf.low.orig]], ""))</f>
        <v>0.59630164597955737</v>
      </c>
      <c r="R579">
        <f>IF(OR(B579="boot", B579="independent", B579="parametric", B579="cart"), Table2131[[#This Row],[WIDTH_OVERLAP]]/Table2131[[#This Row],[WIDTH_NEW]], "NA")</f>
        <v>0.94410238975038596</v>
      </c>
      <c r="S579">
        <f>IF(OR(B579="boot", B579="independent", B579="parametric", B579="cart"), Table2131[[#This Row],[WIDTH_OVERLAP]]/Table2131[[#This Row],[WIDTH_ORIG]], "")</f>
        <v>0.95534606043037551</v>
      </c>
      <c r="T579">
        <f>IF(OR(B579="boot", B579="independent", B579="parametric", B579="cart"), (Table2131[[#This Row],[PERS_NEW]]+Table2131[[#This Row],[PERS_ORIG]]) / 2, "")</f>
        <v>0.94972422509038079</v>
      </c>
      <c r="U579">
        <f>0.5*(Table2131[[#This Row],[WIDTH_OVERLAP]]/Table2131[[#This Row],[WIDTH_ORIG]] +Table2131[[#This Row],[WIDTH_OVERLAP]]/Table2131[[#This Row],[WIDTH_NEW]])</f>
        <v>0.94972422509038079</v>
      </c>
      <c r="V579">
        <f>0.5*(Table2131[[#This Row],[WIDTH_OVERLAP]]/Table2131[[#This Row],[WIDTH_ORIG]] +Table2131[[#This Row],[WIDTH_OVERLAP]]/Table2131[[#This Row],[WIDTH_NEW]])</f>
        <v>0.94972422509038079</v>
      </c>
    </row>
    <row r="580" spans="1:22" hidden="1" x14ac:dyDescent="0.2">
      <c r="A580" t="s">
        <v>192</v>
      </c>
      <c r="B580" t="s">
        <v>50</v>
      </c>
      <c r="C580" s="3" t="s">
        <v>229</v>
      </c>
      <c r="D580" t="s">
        <v>205</v>
      </c>
      <c r="E580">
        <v>0.63154897257300846</v>
      </c>
      <c r="F580">
        <v>0.11303023636230074</v>
      </c>
      <c r="G580" s="1">
        <v>0.41001378013884948</v>
      </c>
      <c r="H580" s="1">
        <v>0.85308416500716744</v>
      </c>
      <c r="I580">
        <v>5.5874338840509639</v>
      </c>
      <c r="J580">
        <v>0.60929656060243609</v>
      </c>
      <c r="K580">
        <f>Table2131[[#This Row],[VALUE_ORIGINAL]]-Table2131[[#This Row],[ESTIMATE_VALUE]]</f>
        <v>-2.2252411970572372E-2</v>
      </c>
      <c r="L580">
        <v>0.39865042583370236</v>
      </c>
      <c r="M580">
        <v>0.81994269537116982</v>
      </c>
      <c r="N580">
        <f>Table2131[[#This Row],[DIFFENCE_ORIGINAL]]^2</f>
        <v>4.951698385080726E-4</v>
      </c>
      <c r="O58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0.40992891523232033</v>
      </c>
      <c r="P580">
        <f>IF(OR(G580="NA", H580="NA"), "NA", IF(OR(B580="boot", B580="parametric", B580="independent", B580="cart"), Table2131[[#This Row],[conf.high]]-Table2131[[#This Row],[conf.low]], ""))</f>
        <v>0.44307038486831796</v>
      </c>
      <c r="Q580">
        <f>IF(OR(G580="NA", H580="NA"), "NA", IF(OR(B580="boot", B580="parametric", B580="independent", B580="cart"), Table2131[[#This Row],[conf.high.orig]]-Table2131[[#This Row],[conf.low.orig]], ""))</f>
        <v>0.42129226953746746</v>
      </c>
      <c r="R580">
        <f>IF(OR(B580="boot", B580="independent", B580="parametric", B580="cart"), Table2131[[#This Row],[WIDTH_OVERLAP]]/Table2131[[#This Row],[WIDTH_NEW]], "NA")</f>
        <v>0.92520044045406602</v>
      </c>
      <c r="S580">
        <f>IF(OR(B580="boot", B580="independent", B580="parametric", B580="cart"), Table2131[[#This Row],[WIDTH_OVERLAP]]/Table2131[[#This Row],[WIDTH_ORIG]], "")</f>
        <v>0.97302738472361994</v>
      </c>
      <c r="T580">
        <f>IF(OR(B580="boot", B580="independent", B580="parametric", B580="cart"), (Table2131[[#This Row],[PERS_NEW]]+Table2131[[#This Row],[PERS_ORIG]]) / 2, "")</f>
        <v>0.94911391258884303</v>
      </c>
      <c r="U580">
        <f>0.5*(Table2131[[#This Row],[WIDTH_OVERLAP]]/Table2131[[#This Row],[WIDTH_ORIG]] +Table2131[[#This Row],[WIDTH_OVERLAP]]/Table2131[[#This Row],[WIDTH_NEW]])</f>
        <v>0.94911391258884303</v>
      </c>
      <c r="V580">
        <f>0.5*(Table2131[[#This Row],[WIDTH_OVERLAP]]/Table2131[[#This Row],[WIDTH_ORIG]] +Table2131[[#This Row],[WIDTH_OVERLAP]]/Table2131[[#This Row],[WIDTH_NEW]])</f>
        <v>0.94911391258884303</v>
      </c>
    </row>
    <row r="581" spans="1:22" hidden="1" x14ac:dyDescent="0.2">
      <c r="A581" t="s">
        <v>192</v>
      </c>
      <c r="B581" t="s">
        <v>50</v>
      </c>
      <c r="C581" s="3" t="s">
        <v>229</v>
      </c>
      <c r="D581" t="s">
        <v>206</v>
      </c>
      <c r="E581">
        <v>0.78430269330234148</v>
      </c>
      <c r="F581">
        <v>0.19498645114949381</v>
      </c>
      <c r="G581" s="1">
        <v>0.40213627157605508</v>
      </c>
      <c r="H581" s="1">
        <v>1.1664691150286279</v>
      </c>
      <c r="I581">
        <v>4.0223445715262844</v>
      </c>
      <c r="J581">
        <v>1.0886970694377851</v>
      </c>
      <c r="K581">
        <f>Table2131[[#This Row],[VALUE_ORIGINAL]]-Table2131[[#This Row],[ESTIMATE_VALUE]]</f>
        <v>0.30439437613544362</v>
      </c>
      <c r="L581">
        <v>0.71382989483203851</v>
      </c>
      <c r="M581">
        <v>1.4635642440435317</v>
      </c>
      <c r="N581">
        <f>Table2131[[#This Row],[DIFFENCE_ORIGINAL]]^2</f>
        <v>9.2655936222885926E-2</v>
      </c>
      <c r="O58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0.45263922019658942</v>
      </c>
      <c r="P581">
        <f>IF(OR(G581="NA", H581="NA"), "NA", IF(OR(B581="boot", B581="parametric", B581="independent", B581="cart"), Table2131[[#This Row],[conf.high]]-Table2131[[#This Row],[conf.low]], ""))</f>
        <v>0.76433284345257291</v>
      </c>
      <c r="Q581">
        <f>IF(OR(G581="NA", H581="NA"), "NA", IF(OR(B581="boot", B581="parametric", B581="independent", B581="cart"), Table2131[[#This Row],[conf.high.orig]]-Table2131[[#This Row],[conf.low.orig]], ""))</f>
        <v>0.74973434921149318</v>
      </c>
      <c r="R581">
        <f>IF(OR(B581="boot", B581="independent", B581="parametric", B581="cart"), Table2131[[#This Row],[WIDTH_OVERLAP]]/Table2131[[#This Row],[WIDTH_NEW]], "NA")</f>
        <v>0.59220171431070501</v>
      </c>
      <c r="S581">
        <f>IF(OR(B581="boot", B581="independent", B581="parametric", B581="cart"), Table2131[[#This Row],[WIDTH_OVERLAP]]/Table2131[[#This Row],[WIDTH_ORIG]], "")</f>
        <v>0.60373280305569144</v>
      </c>
      <c r="T581">
        <f>IF(OR(B581="boot", B581="independent", B581="parametric", B581="cart"), (Table2131[[#This Row],[PERS_NEW]]+Table2131[[#This Row],[PERS_ORIG]]) / 2, "")</f>
        <v>0.59796725868319822</v>
      </c>
      <c r="U581">
        <f>0.5*(Table2131[[#This Row],[WIDTH_OVERLAP]]/Table2131[[#This Row],[WIDTH_ORIG]] +Table2131[[#This Row],[WIDTH_OVERLAP]]/Table2131[[#This Row],[WIDTH_NEW]])</f>
        <v>0.59796725868319822</v>
      </c>
      <c r="V581">
        <f>0.5*(Table2131[[#This Row],[WIDTH_OVERLAP]]/Table2131[[#This Row],[WIDTH_ORIG]] +Table2131[[#This Row],[WIDTH_OVERLAP]]/Table2131[[#This Row],[WIDTH_NEW]])</f>
        <v>0.59796725868319822</v>
      </c>
    </row>
    <row r="582" spans="1:22" hidden="1" x14ac:dyDescent="0.2">
      <c r="A582" t="s">
        <v>192</v>
      </c>
      <c r="B582" t="s">
        <v>50</v>
      </c>
      <c r="C582" s="3" t="s">
        <v>229</v>
      </c>
      <c r="D582" t="s">
        <v>207</v>
      </c>
      <c r="E582">
        <v>-0.61978209910575466</v>
      </c>
      <c r="F582">
        <v>0.15935372385057975</v>
      </c>
      <c r="G582" s="1">
        <v>-0.93210965865523232</v>
      </c>
      <c r="H582" s="1">
        <v>-0.307454539556277</v>
      </c>
      <c r="I582">
        <v>-3.8893480750214664</v>
      </c>
      <c r="J582">
        <v>-0.62421866503422796</v>
      </c>
      <c r="K582">
        <f>Table2131[[#This Row],[VALUE_ORIGINAL]]-Table2131[[#This Row],[ESTIMATE_VALUE]]</f>
        <v>-4.4365659284733017E-3</v>
      </c>
      <c r="L582">
        <v>-0.94232608717301913</v>
      </c>
      <c r="M582">
        <v>-0.30611124289543679</v>
      </c>
      <c r="N582">
        <f>Table2131[[#This Row],[DIFFENCE_ORIGINAL]]^2</f>
        <v>1.9683117237690169E-5</v>
      </c>
      <c r="O58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0.62465511909895532</v>
      </c>
      <c r="P582">
        <f>IF(OR(G582="NA", H582="NA"), "NA", IF(OR(B582="boot", B582="parametric", B582="independent", B582="cart"), Table2131[[#This Row],[conf.high]]-Table2131[[#This Row],[conf.low]], ""))</f>
        <v>0.62465511909895532</v>
      </c>
      <c r="Q582">
        <f>IF(OR(G582="NA", H582="NA"), "NA", IF(OR(B582="boot", B582="parametric", B582="independent", B582="cart"), Table2131[[#This Row],[conf.high.orig]]-Table2131[[#This Row],[conf.low.orig]], ""))</f>
        <v>0.63621484427758235</v>
      </c>
      <c r="R582">
        <f>IF(OR(B582="boot", B582="independent", B582="parametric", B582="cart"), Table2131[[#This Row],[WIDTH_OVERLAP]]/Table2131[[#This Row],[WIDTH_NEW]], "NA")</f>
        <v>1</v>
      </c>
      <c r="S582">
        <f>IF(OR(B582="boot", B582="independent", B582="parametric", B582="cart"), Table2131[[#This Row],[WIDTH_OVERLAP]]/Table2131[[#This Row],[WIDTH_ORIG]], "")</f>
        <v>0.98183046924698369</v>
      </c>
      <c r="T582">
        <f>IF(OR(B582="boot", B582="independent", B582="parametric", B582="cart"), (Table2131[[#This Row],[PERS_NEW]]+Table2131[[#This Row],[PERS_ORIG]]) / 2, "")</f>
        <v>0.99091523462349185</v>
      </c>
      <c r="U582">
        <f>0.5*(Table2131[[#This Row],[WIDTH_OVERLAP]]/Table2131[[#This Row],[WIDTH_ORIG]] +Table2131[[#This Row],[WIDTH_OVERLAP]]/Table2131[[#This Row],[WIDTH_NEW]])</f>
        <v>0.99091523462349185</v>
      </c>
      <c r="V582">
        <f>0.5*(Table2131[[#This Row],[WIDTH_OVERLAP]]/Table2131[[#This Row],[WIDTH_ORIG]] +Table2131[[#This Row],[WIDTH_OVERLAP]]/Table2131[[#This Row],[WIDTH_NEW]])</f>
        <v>0.99091523462349185</v>
      </c>
    </row>
    <row r="583" spans="1:22" hidden="1" x14ac:dyDescent="0.2">
      <c r="A583" t="s">
        <v>192</v>
      </c>
      <c r="B583" t="s">
        <v>50</v>
      </c>
      <c r="C583" s="3" t="s">
        <v>229</v>
      </c>
      <c r="D583" t="s">
        <v>208</v>
      </c>
      <c r="E583">
        <v>-0.770539745303499</v>
      </c>
      <c r="F583">
        <v>0.15187381555821072</v>
      </c>
      <c r="G583" s="1">
        <v>-1.0682069539922709</v>
      </c>
      <c r="H583" s="1">
        <v>-0.47287253661472711</v>
      </c>
      <c r="I583">
        <v>-5.0735522938657178</v>
      </c>
      <c r="J583">
        <v>-0.72723229200793349</v>
      </c>
      <c r="K583">
        <f>Table2131[[#This Row],[VALUE_ORIGINAL]]-Table2131[[#This Row],[ESTIMATE_VALUE]]</f>
        <v>4.3307453295565512E-2</v>
      </c>
      <c r="L583">
        <v>-1.0179441000208387</v>
      </c>
      <c r="M583">
        <v>-0.43652048399502824</v>
      </c>
      <c r="N583">
        <f>Table2131[[#This Row],[DIFFENCE_ORIGINAL]]^2</f>
        <v>1.8755355109475881E-3</v>
      </c>
      <c r="O58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0.54507156340611163</v>
      </c>
      <c r="P583">
        <f>IF(OR(G583="NA", H583="NA"), "NA", IF(OR(B583="boot", B583="parametric", B583="independent", B583="cart"), Table2131[[#This Row],[conf.high]]-Table2131[[#This Row],[conf.low]], ""))</f>
        <v>0.59533441737754389</v>
      </c>
      <c r="Q583">
        <f>IF(OR(G583="NA", H583="NA"), "NA", IF(OR(B583="boot", B583="parametric", B583="independent", B583="cart"), Table2131[[#This Row],[conf.high.orig]]-Table2131[[#This Row],[conf.low.orig]], ""))</f>
        <v>0.58142361602581039</v>
      </c>
      <c r="R583">
        <f>IF(OR(B583="boot", B583="independent", B583="parametric", B583="cart"), Table2131[[#This Row],[WIDTH_OVERLAP]]/Table2131[[#This Row],[WIDTH_NEW]], "NA")</f>
        <v>0.91557206755685183</v>
      </c>
      <c r="S583">
        <f>IF(OR(B583="boot", B583="independent", B583="parametric", B583="cart"), Table2131[[#This Row],[WIDTH_OVERLAP]]/Table2131[[#This Row],[WIDTH_ORIG]], "")</f>
        <v>0.93747750931038032</v>
      </c>
      <c r="T583">
        <f>IF(OR(B583="boot", B583="independent", B583="parametric", B583="cart"), (Table2131[[#This Row],[PERS_NEW]]+Table2131[[#This Row],[PERS_ORIG]]) / 2, "")</f>
        <v>0.92652478843361608</v>
      </c>
      <c r="U583">
        <f>0.5*(Table2131[[#This Row],[WIDTH_OVERLAP]]/Table2131[[#This Row],[WIDTH_ORIG]] +Table2131[[#This Row],[WIDTH_OVERLAP]]/Table2131[[#This Row],[WIDTH_NEW]])</f>
        <v>0.92652478843361608</v>
      </c>
      <c r="V583">
        <f>0.5*(Table2131[[#This Row],[WIDTH_OVERLAP]]/Table2131[[#This Row],[WIDTH_ORIG]] +Table2131[[#This Row],[WIDTH_OVERLAP]]/Table2131[[#This Row],[WIDTH_NEW]])</f>
        <v>0.92652478843361608</v>
      </c>
    </row>
    <row r="584" spans="1:22" hidden="1" x14ac:dyDescent="0.2">
      <c r="A584" t="s">
        <v>192</v>
      </c>
      <c r="B584" t="s">
        <v>50</v>
      </c>
      <c r="C584" s="3" t="s">
        <v>229</v>
      </c>
      <c r="D584" t="s">
        <v>209</v>
      </c>
      <c r="E584">
        <v>1.4948665800668697</v>
      </c>
      <c r="F584">
        <v>0.13269423591086549</v>
      </c>
      <c r="G584" s="1">
        <v>1.2347906567255118</v>
      </c>
      <c r="H584" s="1">
        <v>1.7549425034082275</v>
      </c>
      <c r="I584">
        <v>11.265497478511532</v>
      </c>
      <c r="J584">
        <v>1.2430248254460445</v>
      </c>
      <c r="K584">
        <f>Table2131[[#This Row],[VALUE_ORIGINAL]]-Table2131[[#This Row],[ESTIMATE_VALUE]]</f>
        <v>-0.25184175462082514</v>
      </c>
      <c r="L584">
        <v>1.0138740576212264</v>
      </c>
      <c r="M584">
        <v>1.4721755932708627</v>
      </c>
      <c r="N584">
        <f>Table2131[[#This Row],[DIFFENCE_ORIGINAL]]^2</f>
        <v>6.3424269370495903E-2</v>
      </c>
      <c r="O58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0.23738493654535087</v>
      </c>
      <c r="P584">
        <f>IF(OR(G584="NA", H584="NA"), "NA", IF(OR(B584="boot", B584="parametric", B584="independent", B584="cart"), Table2131[[#This Row],[conf.high]]-Table2131[[#This Row],[conf.low]], ""))</f>
        <v>0.52015184668271575</v>
      </c>
      <c r="Q584">
        <f>IF(OR(G584="NA", H584="NA"), "NA", IF(OR(B584="boot", B584="parametric", B584="independent", B584="cart"), Table2131[[#This Row],[conf.high.orig]]-Table2131[[#This Row],[conf.low.orig]], ""))</f>
        <v>0.45830153564963627</v>
      </c>
      <c r="R584">
        <f>IF(OR(B584="boot", B584="independent", B584="parametric", B584="cart"), Table2131[[#This Row],[WIDTH_OVERLAP]]/Table2131[[#This Row],[WIDTH_NEW]], "NA")</f>
        <v>0.45637622563349634</v>
      </c>
      <c r="S584">
        <f>IF(OR(B584="boot", B584="independent", B584="parametric", B584="cart"), Table2131[[#This Row],[WIDTH_OVERLAP]]/Table2131[[#This Row],[WIDTH_ORIG]], "")</f>
        <v>0.51796670549851187</v>
      </c>
      <c r="T584">
        <f>IF(OR(B584="boot", B584="independent", B584="parametric", B584="cart"), (Table2131[[#This Row],[PERS_NEW]]+Table2131[[#This Row],[PERS_ORIG]]) / 2, "")</f>
        <v>0.4871714655660041</v>
      </c>
      <c r="U584">
        <f>0.5*(Table2131[[#This Row],[WIDTH_OVERLAP]]/Table2131[[#This Row],[WIDTH_ORIG]] +Table2131[[#This Row],[WIDTH_OVERLAP]]/Table2131[[#This Row],[WIDTH_NEW]])</f>
        <v>0.4871714655660041</v>
      </c>
      <c r="V584">
        <f>0.5*(Table2131[[#This Row],[WIDTH_OVERLAP]]/Table2131[[#This Row],[WIDTH_ORIG]] +Table2131[[#This Row],[WIDTH_OVERLAP]]/Table2131[[#This Row],[WIDTH_NEW]])</f>
        <v>0.4871714655660041</v>
      </c>
    </row>
    <row r="585" spans="1:22" hidden="1" x14ac:dyDescent="0.2">
      <c r="A585" t="s">
        <v>192</v>
      </c>
      <c r="B585" t="s">
        <v>50</v>
      </c>
      <c r="C585" s="3" t="s">
        <v>229</v>
      </c>
      <c r="D585" t="s">
        <v>210</v>
      </c>
      <c r="E585">
        <v>1.5606832907278603</v>
      </c>
      <c r="F585">
        <v>0.17633396682899108</v>
      </c>
      <c r="G585" s="1">
        <v>1.2150750664919574</v>
      </c>
      <c r="H585" s="1">
        <v>1.9062915149637631</v>
      </c>
      <c r="I585">
        <v>8.8507241049106149</v>
      </c>
      <c r="J585">
        <v>1.6733121077986997</v>
      </c>
      <c r="K585">
        <f>Table2131[[#This Row],[VALUE_ORIGINAL]]-Table2131[[#This Row],[ESTIMATE_VALUE]]</f>
        <v>0.11262881707083938</v>
      </c>
      <c r="L585">
        <v>1.370818639094014</v>
      </c>
      <c r="M585">
        <v>1.9758055765033853</v>
      </c>
      <c r="N585">
        <f>Table2131[[#This Row],[DIFFENCE_ORIGINAL]]^2</f>
        <v>1.26852504347766E-2</v>
      </c>
      <c r="O58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0.53547287586974912</v>
      </c>
      <c r="P585">
        <f>IF(OR(G585="NA", H585="NA"), "NA", IF(OR(B585="boot", B585="parametric", B585="independent", B585="cart"), Table2131[[#This Row],[conf.high]]-Table2131[[#This Row],[conf.low]], ""))</f>
        <v>0.69121644847180574</v>
      </c>
      <c r="Q585">
        <f>IF(OR(G585="NA", H585="NA"), "NA", IF(OR(B585="boot", B585="parametric", B585="independent", B585="cart"), Table2131[[#This Row],[conf.high.orig]]-Table2131[[#This Row],[conf.low.orig]], ""))</f>
        <v>0.60498693740937126</v>
      </c>
      <c r="R585">
        <f>IF(OR(B585="boot", B585="independent", B585="parametric", B585="cart"), Table2131[[#This Row],[WIDTH_OVERLAP]]/Table2131[[#This Row],[WIDTH_NEW]], "NA")</f>
        <v>0.77468190615777965</v>
      </c>
      <c r="S585">
        <f>IF(OR(B585="boot", B585="independent", B585="parametric", B585="cart"), Table2131[[#This Row],[WIDTH_OVERLAP]]/Table2131[[#This Row],[WIDTH_ORIG]], "")</f>
        <v>0.88509824387731417</v>
      </c>
      <c r="T585">
        <f>IF(OR(B585="boot", B585="independent", B585="parametric", B585="cart"), (Table2131[[#This Row],[PERS_NEW]]+Table2131[[#This Row],[PERS_ORIG]]) / 2, "")</f>
        <v>0.82989007501754686</v>
      </c>
      <c r="U585">
        <f>0.5*(Table2131[[#This Row],[WIDTH_OVERLAP]]/Table2131[[#This Row],[WIDTH_ORIG]] +Table2131[[#This Row],[WIDTH_OVERLAP]]/Table2131[[#This Row],[WIDTH_NEW]])</f>
        <v>0.82989007501754686</v>
      </c>
      <c r="V585">
        <f>0.5*(Table2131[[#This Row],[WIDTH_OVERLAP]]/Table2131[[#This Row],[WIDTH_ORIG]] +Table2131[[#This Row],[WIDTH_OVERLAP]]/Table2131[[#This Row],[WIDTH_NEW]])</f>
        <v>0.82989007501754686</v>
      </c>
    </row>
    <row r="586" spans="1:22" hidden="1" x14ac:dyDescent="0.2">
      <c r="A586" t="s">
        <v>192</v>
      </c>
      <c r="B586" t="s">
        <v>50</v>
      </c>
      <c r="C586" s="3" t="s">
        <v>229</v>
      </c>
      <c r="D586" t="s">
        <v>211</v>
      </c>
      <c r="E586">
        <v>2.5539418390616166</v>
      </c>
      <c r="F586">
        <v>0.24866441703118233</v>
      </c>
      <c r="G586" s="1">
        <v>2.0665685374438509</v>
      </c>
      <c r="H586" s="1">
        <v>3.0413151406793824</v>
      </c>
      <c r="I586">
        <v>10.270636505026589</v>
      </c>
      <c r="J586">
        <v>2.5314973886483343</v>
      </c>
      <c r="K586">
        <f>Table2131[[#This Row],[VALUE_ORIGINAL]]-Table2131[[#This Row],[ESTIMATE_VALUE]]</f>
        <v>-2.2444450413282357E-2</v>
      </c>
      <c r="L586">
        <v>2.0154598884137371</v>
      </c>
      <c r="M586">
        <v>3.0475348888829314</v>
      </c>
      <c r="N586">
        <f>Table2131[[#This Row],[DIFFENCE_ORIGINAL]]^2</f>
        <v>5.0375335435429061E-4</v>
      </c>
      <c r="O58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0.97474660323553142</v>
      </c>
      <c r="P586">
        <f>IF(OR(G586="NA", H586="NA"), "NA", IF(OR(B586="boot", B586="parametric", B586="independent", B586="cart"), Table2131[[#This Row],[conf.high]]-Table2131[[#This Row],[conf.low]], ""))</f>
        <v>0.97474660323553142</v>
      </c>
      <c r="Q586">
        <f>IF(OR(G586="NA", H586="NA"), "NA", IF(OR(B586="boot", B586="parametric", B586="independent", B586="cart"), Table2131[[#This Row],[conf.high.orig]]-Table2131[[#This Row],[conf.low.orig]], ""))</f>
        <v>1.0320750004691943</v>
      </c>
      <c r="R586">
        <f>IF(OR(B586="boot", B586="independent", B586="parametric", B586="cart"), Table2131[[#This Row],[WIDTH_OVERLAP]]/Table2131[[#This Row],[WIDTH_NEW]], "NA")</f>
        <v>1</v>
      </c>
      <c r="S586">
        <f>IF(OR(B586="boot", B586="independent", B586="parametric", B586="cart"), Table2131[[#This Row],[WIDTH_OVERLAP]]/Table2131[[#This Row],[WIDTH_ORIG]], "")</f>
        <v>0.94445326433873444</v>
      </c>
      <c r="T586">
        <f>IF(OR(B586="boot", B586="independent", B586="parametric", B586="cart"), (Table2131[[#This Row],[PERS_NEW]]+Table2131[[#This Row],[PERS_ORIG]]) / 2, "")</f>
        <v>0.97222663216936722</v>
      </c>
      <c r="U586">
        <f>0.5*(Table2131[[#This Row],[WIDTH_OVERLAP]]/Table2131[[#This Row],[WIDTH_ORIG]] +Table2131[[#This Row],[WIDTH_OVERLAP]]/Table2131[[#This Row],[WIDTH_NEW]])</f>
        <v>0.97222663216936722</v>
      </c>
      <c r="V586">
        <f>0.5*(Table2131[[#This Row],[WIDTH_OVERLAP]]/Table2131[[#This Row],[WIDTH_ORIG]] +Table2131[[#This Row],[WIDTH_OVERLAP]]/Table2131[[#This Row],[WIDTH_NEW]])</f>
        <v>0.97222663216936722</v>
      </c>
    </row>
    <row r="587" spans="1:22" hidden="1" x14ac:dyDescent="0.2">
      <c r="A587" t="s">
        <v>192</v>
      </c>
      <c r="B587" t="s">
        <v>50</v>
      </c>
      <c r="C587" s="3" t="s">
        <v>229</v>
      </c>
      <c r="D587" t="s">
        <v>212</v>
      </c>
      <c r="E587">
        <v>2.303322146315216</v>
      </c>
      <c r="F587">
        <v>0.20850851990164801</v>
      </c>
      <c r="G587" s="1">
        <v>1.8946529568382329</v>
      </c>
      <c r="H587" s="1">
        <v>2.7119913357921992</v>
      </c>
      <c r="I587">
        <v>11.046657217660346</v>
      </c>
      <c r="J587">
        <v>2.4547514023718633</v>
      </c>
      <c r="K587">
        <f>Table2131[[#This Row],[VALUE_ORIGINAL]]-Table2131[[#This Row],[ESTIMATE_VALUE]]</f>
        <v>0.15142925605664725</v>
      </c>
      <c r="L587">
        <v>2.0204636851299913</v>
      </c>
      <c r="M587">
        <v>2.8890391196137353</v>
      </c>
      <c r="N587">
        <f>Table2131[[#This Row],[DIFFENCE_ORIGINAL]]^2</f>
        <v>2.2930819589869641E-2</v>
      </c>
      <c r="O58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0.69152765066220789</v>
      </c>
      <c r="P587">
        <f>IF(OR(G587="NA", H587="NA"), "NA", IF(OR(B587="boot", B587="parametric", B587="independent", B587="cart"), Table2131[[#This Row],[conf.high]]-Table2131[[#This Row],[conf.low]], ""))</f>
        <v>0.81733837895396633</v>
      </c>
      <c r="Q587">
        <f>IF(OR(G587="NA", H587="NA"), "NA", IF(OR(B587="boot", B587="parametric", B587="independent", B587="cart"), Table2131[[#This Row],[conf.high.orig]]-Table2131[[#This Row],[conf.low.orig]], ""))</f>
        <v>0.86857543448374397</v>
      </c>
      <c r="R587">
        <f>IF(OR(B587="boot", B587="independent", B587="parametric", B587="cart"), Table2131[[#This Row],[WIDTH_OVERLAP]]/Table2131[[#This Row],[WIDTH_NEW]], "NA")</f>
        <v>0.8460726529778626</v>
      </c>
      <c r="S587">
        <f>IF(OR(B587="boot", B587="independent", B587="parametric", B587="cart"), Table2131[[#This Row],[WIDTH_OVERLAP]]/Table2131[[#This Row],[WIDTH_ORIG]], "")</f>
        <v>0.79616303110533149</v>
      </c>
      <c r="T587">
        <f>IF(OR(B587="boot", B587="independent", B587="parametric", B587="cart"), (Table2131[[#This Row],[PERS_NEW]]+Table2131[[#This Row],[PERS_ORIG]]) / 2, "")</f>
        <v>0.82111784204159699</v>
      </c>
      <c r="U587">
        <f>0.5*(Table2131[[#This Row],[WIDTH_OVERLAP]]/Table2131[[#This Row],[WIDTH_ORIG]] +Table2131[[#This Row],[WIDTH_OVERLAP]]/Table2131[[#This Row],[WIDTH_NEW]])</f>
        <v>0.82111784204159699</v>
      </c>
      <c r="V587">
        <f>0.5*(Table2131[[#This Row],[WIDTH_OVERLAP]]/Table2131[[#This Row],[WIDTH_ORIG]] +Table2131[[#This Row],[WIDTH_OVERLAP]]/Table2131[[#This Row],[WIDTH_NEW]])</f>
        <v>0.82111784204159699</v>
      </c>
    </row>
    <row r="588" spans="1:22" hidden="1" x14ac:dyDescent="0.2">
      <c r="A588" t="s">
        <v>192</v>
      </c>
      <c r="B588" t="s">
        <v>50</v>
      </c>
      <c r="C588" s="3" t="s">
        <v>229</v>
      </c>
      <c r="D588" t="s">
        <v>213</v>
      </c>
      <c r="E588">
        <v>2.3292551149526606</v>
      </c>
      <c r="F588">
        <v>0.15976697665957468</v>
      </c>
      <c r="G588" s="1">
        <v>2.016117594781043</v>
      </c>
      <c r="H588" s="1">
        <v>2.6423926351242781</v>
      </c>
      <c r="I588">
        <v>14.579077376645536</v>
      </c>
      <c r="J588">
        <v>2.2103927780125763</v>
      </c>
      <c r="K588">
        <f>Table2131[[#This Row],[VALUE_ORIGINAL]]-Table2131[[#This Row],[ESTIMATE_VALUE]]</f>
        <v>-0.1188623369400843</v>
      </c>
      <c r="L588">
        <v>1.8974129024331869</v>
      </c>
      <c r="M588">
        <v>2.5233726535919656</v>
      </c>
      <c r="N588">
        <f>Table2131[[#This Row],[DIFFENCE_ORIGINAL]]^2</f>
        <v>1.4128255142858129E-2</v>
      </c>
      <c r="O58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0.50725505881092259</v>
      </c>
      <c r="P588">
        <f>IF(OR(G588="NA", H588="NA"), "NA", IF(OR(B588="boot", B588="parametric", B588="independent", B588="cart"), Table2131[[#This Row],[conf.high]]-Table2131[[#This Row],[conf.low]], ""))</f>
        <v>0.62627504034323511</v>
      </c>
      <c r="Q588">
        <f>IF(OR(G588="NA", H588="NA"), "NA", IF(OR(B588="boot", B588="parametric", B588="independent", B588="cart"), Table2131[[#This Row],[conf.high.orig]]-Table2131[[#This Row],[conf.low.orig]], ""))</f>
        <v>0.62595975115877867</v>
      </c>
      <c r="R588">
        <f>IF(OR(B588="boot", B588="independent", B588="parametric", B588="cart"), Table2131[[#This Row],[WIDTH_OVERLAP]]/Table2131[[#This Row],[WIDTH_NEW]], "NA")</f>
        <v>0.80995573212197203</v>
      </c>
      <c r="S588">
        <f>IF(OR(B588="boot", B588="independent", B588="parametric", B588="cart"), Table2131[[#This Row],[WIDTH_OVERLAP]]/Table2131[[#This Row],[WIDTH_ORIG]], "")</f>
        <v>0.81036369810022202</v>
      </c>
      <c r="T588">
        <f>IF(OR(B588="boot", B588="independent", B588="parametric", B588="cart"), (Table2131[[#This Row],[PERS_NEW]]+Table2131[[#This Row],[PERS_ORIG]]) / 2, "")</f>
        <v>0.81015971511109708</v>
      </c>
      <c r="U588">
        <f>0.5*(Table2131[[#This Row],[WIDTH_OVERLAP]]/Table2131[[#This Row],[WIDTH_ORIG]] +Table2131[[#This Row],[WIDTH_OVERLAP]]/Table2131[[#This Row],[WIDTH_NEW]])</f>
        <v>0.81015971511109708</v>
      </c>
      <c r="V588">
        <f>0.5*(Table2131[[#This Row],[WIDTH_OVERLAP]]/Table2131[[#This Row],[WIDTH_ORIG]] +Table2131[[#This Row],[WIDTH_OVERLAP]]/Table2131[[#This Row],[WIDTH_NEW]])</f>
        <v>0.81015971511109708</v>
      </c>
    </row>
    <row r="589" spans="1:22" hidden="1" x14ac:dyDescent="0.2">
      <c r="A589" t="s">
        <v>192</v>
      </c>
      <c r="B589" t="s">
        <v>50</v>
      </c>
      <c r="C589" s="3" t="s">
        <v>229</v>
      </c>
      <c r="D589" t="s">
        <v>214</v>
      </c>
      <c r="E589">
        <v>1.5447731487232106</v>
      </c>
      <c r="F589">
        <v>0.14986149798373777</v>
      </c>
      <c r="G589" s="1">
        <v>1.2510500100058626</v>
      </c>
      <c r="H589" s="1">
        <v>1.8384962874405586</v>
      </c>
      <c r="I589">
        <v>10.308005521810824</v>
      </c>
      <c r="J589">
        <v>1.6381993326590256</v>
      </c>
      <c r="K589">
        <f>Table2131[[#This Row],[VALUE_ORIGINAL]]-Table2131[[#This Row],[ESTIMATE_VALUE]]</f>
        <v>9.3426183935815033E-2</v>
      </c>
      <c r="L589">
        <v>1.2905839639855108</v>
      </c>
      <c r="M589">
        <v>1.9858147013325405</v>
      </c>
      <c r="N589">
        <f>Table2131[[#This Row],[DIFFENCE_ORIGINAL]]^2</f>
        <v>8.7284518448087437E-3</v>
      </c>
      <c r="O58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0.54791232345504781</v>
      </c>
      <c r="P589">
        <f>IF(OR(G589="NA", H589="NA"), "NA", IF(OR(B589="boot", B589="parametric", B589="independent", B589="cart"), Table2131[[#This Row],[conf.high]]-Table2131[[#This Row],[conf.low]], ""))</f>
        <v>0.58744627743469602</v>
      </c>
      <c r="Q589">
        <f>IF(OR(G589="NA", H589="NA"), "NA", IF(OR(B589="boot", B589="parametric", B589="independent", B589="cart"), Table2131[[#This Row],[conf.high.orig]]-Table2131[[#This Row],[conf.low.orig]], ""))</f>
        <v>0.69523073734702967</v>
      </c>
      <c r="R589">
        <f>IF(OR(B589="boot", B589="independent", B589="parametric", B589="cart"), Table2131[[#This Row],[WIDTH_OVERLAP]]/Table2131[[#This Row],[WIDTH_NEW]], "NA")</f>
        <v>0.93270200953134297</v>
      </c>
      <c r="S589">
        <f>IF(OR(B589="boot", B589="independent", B589="parametric", B589="cart"), Table2131[[#This Row],[WIDTH_OVERLAP]]/Table2131[[#This Row],[WIDTH_ORIG]], "")</f>
        <v>0.78810140867168421</v>
      </c>
      <c r="T589">
        <f>IF(OR(B589="boot", B589="independent", B589="parametric", B589="cart"), (Table2131[[#This Row],[PERS_NEW]]+Table2131[[#This Row],[PERS_ORIG]]) / 2, "")</f>
        <v>0.86040170910151359</v>
      </c>
      <c r="U589">
        <f>0.5*(Table2131[[#This Row],[WIDTH_OVERLAP]]/Table2131[[#This Row],[WIDTH_ORIG]] +Table2131[[#This Row],[WIDTH_OVERLAP]]/Table2131[[#This Row],[WIDTH_NEW]])</f>
        <v>0.86040170910151359</v>
      </c>
      <c r="V589">
        <f>0.5*(Table2131[[#This Row],[WIDTH_OVERLAP]]/Table2131[[#This Row],[WIDTH_ORIG]] +Table2131[[#This Row],[WIDTH_OVERLAP]]/Table2131[[#This Row],[WIDTH_NEW]])</f>
        <v>0.86040170910151359</v>
      </c>
    </row>
    <row r="590" spans="1:22" hidden="1" x14ac:dyDescent="0.2">
      <c r="A590" t="s">
        <v>192</v>
      </c>
      <c r="B590" t="s">
        <v>50</v>
      </c>
      <c r="C590" s="3" t="s">
        <v>229</v>
      </c>
      <c r="D590" t="s">
        <v>215</v>
      </c>
      <c r="E590">
        <v>2.2428986632158541</v>
      </c>
      <c r="F590">
        <v>0.17539486460707354</v>
      </c>
      <c r="G590" s="1">
        <v>1.8991310455127111</v>
      </c>
      <c r="H590" s="1">
        <v>2.5866662809189971</v>
      </c>
      <c r="I590">
        <v>12.787709995047367</v>
      </c>
      <c r="J590">
        <v>1.8620498846317752</v>
      </c>
      <c r="K590">
        <f>Table2131[[#This Row],[VALUE_ORIGINAL]]-Table2131[[#This Row],[ESTIMATE_VALUE]]</f>
        <v>-0.38084877858407884</v>
      </c>
      <c r="L590">
        <v>1.5570661816520679</v>
      </c>
      <c r="M590">
        <v>2.1670335876114826</v>
      </c>
      <c r="N590">
        <f>Table2131[[#This Row],[DIFFENCE_ORIGINAL]]^2</f>
        <v>0.14504579214898472</v>
      </c>
      <c r="O59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0.26790254209877151</v>
      </c>
      <c r="P590">
        <f>IF(OR(G590="NA", H590="NA"), "NA", IF(OR(B590="boot", B590="parametric", B590="independent", B590="cart"), Table2131[[#This Row],[conf.high]]-Table2131[[#This Row],[conf.low]], ""))</f>
        <v>0.68753523540628603</v>
      </c>
      <c r="Q590">
        <f>IF(OR(G590="NA", H590="NA"), "NA", IF(OR(B590="boot", B590="parametric", B590="independent", B590="cart"), Table2131[[#This Row],[conf.high.orig]]-Table2131[[#This Row],[conf.low.orig]], ""))</f>
        <v>0.60996740595941468</v>
      </c>
      <c r="R590">
        <f>IF(OR(B590="boot", B590="independent", B590="parametric", B590="cart"), Table2131[[#This Row],[WIDTH_OVERLAP]]/Table2131[[#This Row],[WIDTH_NEW]], "NA")</f>
        <v>0.38965645439314761</v>
      </c>
      <c r="S590">
        <f>IF(OR(B590="boot", B590="independent", B590="parametric", B590="cart"), Table2131[[#This Row],[WIDTH_OVERLAP]]/Table2131[[#This Row],[WIDTH_ORIG]], "")</f>
        <v>0.43920796337861517</v>
      </c>
      <c r="T590">
        <f>IF(OR(B590="boot", B590="independent", B590="parametric", B590="cart"), (Table2131[[#This Row],[PERS_NEW]]+Table2131[[#This Row],[PERS_ORIG]]) / 2, "")</f>
        <v>0.41443220888588139</v>
      </c>
      <c r="U590">
        <f>0.5*(Table2131[[#This Row],[WIDTH_OVERLAP]]/Table2131[[#This Row],[WIDTH_ORIG]] +Table2131[[#This Row],[WIDTH_OVERLAP]]/Table2131[[#This Row],[WIDTH_NEW]])</f>
        <v>0.41443220888588139</v>
      </c>
      <c r="V590">
        <f>0.5*(Table2131[[#This Row],[WIDTH_OVERLAP]]/Table2131[[#This Row],[WIDTH_ORIG]] +Table2131[[#This Row],[WIDTH_OVERLAP]]/Table2131[[#This Row],[WIDTH_NEW]])</f>
        <v>0.41443220888588139</v>
      </c>
    </row>
    <row r="591" spans="1:22" hidden="1" x14ac:dyDescent="0.2">
      <c r="A591" t="s">
        <v>192</v>
      </c>
      <c r="B591" t="s">
        <v>50</v>
      </c>
      <c r="C591" s="3" t="s">
        <v>229</v>
      </c>
      <c r="D591" t="s">
        <v>216</v>
      </c>
      <c r="E591">
        <v>0.1497744384556261</v>
      </c>
      <c r="F591">
        <v>4.9061828015151888E-2</v>
      </c>
      <c r="G591" s="1">
        <v>5.3615022530230177E-2</v>
      </c>
      <c r="H591" s="1">
        <v>0.24593385438102203</v>
      </c>
      <c r="I591">
        <v>3.0527692202861028</v>
      </c>
      <c r="J591">
        <v>0.10937811873992748</v>
      </c>
      <c r="K591">
        <f>Table2131[[#This Row],[VALUE_ORIGINAL]]-Table2131[[#This Row],[ESTIMATE_VALUE]]</f>
        <v>-4.0396319715698625E-2</v>
      </c>
      <c r="L591">
        <v>1.8328442189837396E-2</v>
      </c>
      <c r="M591">
        <v>0.20042779529001756</v>
      </c>
      <c r="N591">
        <f>Table2131[[#This Row],[DIFFENCE_ORIGINAL]]^2</f>
        <v>1.6318626465729414E-3</v>
      </c>
      <c r="O59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0.14681277275978738</v>
      </c>
      <c r="P591">
        <f>IF(OR(G591="NA", H591="NA"), "NA", IF(OR(B591="boot", B591="parametric", B591="independent", B591="cart"), Table2131[[#This Row],[conf.high]]-Table2131[[#This Row],[conf.low]], ""))</f>
        <v>0.19231883185079185</v>
      </c>
      <c r="Q591">
        <f>IF(OR(G591="NA", H591="NA"), "NA", IF(OR(B591="boot", B591="parametric", B591="independent", B591="cart"), Table2131[[#This Row],[conf.high.orig]]-Table2131[[#This Row],[conf.low.orig]], ""))</f>
        <v>0.18209935310018016</v>
      </c>
      <c r="R591">
        <f>IF(OR(B591="boot", B591="independent", B591="parametric", B591="cart"), Table2131[[#This Row],[WIDTH_OVERLAP]]/Table2131[[#This Row],[WIDTH_NEW]], "NA")</f>
        <v>0.76338219896057935</v>
      </c>
      <c r="S591">
        <f>IF(OR(B591="boot", B591="independent", B591="parametric", B591="cart"), Table2131[[#This Row],[WIDTH_OVERLAP]]/Table2131[[#This Row],[WIDTH_ORIG]], "")</f>
        <v>0.80622347229877189</v>
      </c>
      <c r="T591">
        <f>IF(OR(B591="boot", B591="independent", B591="parametric", B591="cart"), (Table2131[[#This Row],[PERS_NEW]]+Table2131[[#This Row],[PERS_ORIG]]) / 2, "")</f>
        <v>0.78480283562967568</v>
      </c>
      <c r="U591">
        <f>0.5*(Table2131[[#This Row],[WIDTH_OVERLAP]]/Table2131[[#This Row],[WIDTH_ORIG]] +Table2131[[#This Row],[WIDTH_OVERLAP]]/Table2131[[#This Row],[WIDTH_NEW]])</f>
        <v>0.78480283562967568</v>
      </c>
      <c r="V591">
        <f>0.5*(Table2131[[#This Row],[WIDTH_OVERLAP]]/Table2131[[#This Row],[WIDTH_ORIG]] +Table2131[[#This Row],[WIDTH_OVERLAP]]/Table2131[[#This Row],[WIDTH_NEW]])</f>
        <v>0.78480283562967568</v>
      </c>
    </row>
    <row r="592" spans="1:22" hidden="1" x14ac:dyDescent="0.2">
      <c r="A592" t="s">
        <v>192</v>
      </c>
      <c r="B592" t="s">
        <v>50</v>
      </c>
      <c r="C592" s="3" t="s">
        <v>229</v>
      </c>
      <c r="D592" t="s">
        <v>218</v>
      </c>
      <c r="E592">
        <v>0.18575121163848315</v>
      </c>
      <c r="F592">
        <v>6.6595126019114909E-2</v>
      </c>
      <c r="G592" s="1">
        <v>5.5227163095111692E-2</v>
      </c>
      <c r="H592" s="1">
        <v>0.31627526018185459</v>
      </c>
      <c r="I592">
        <v>2.7892613580334196</v>
      </c>
      <c r="J592">
        <v>0.11214115463338366</v>
      </c>
      <c r="K592">
        <f>Table2131[[#This Row],[VALUE_ORIGINAL]]-Table2131[[#This Row],[ESTIMATE_VALUE]]</f>
        <v>-7.3610057005099497E-2</v>
      </c>
      <c r="L592">
        <v>1.2206945385760198E-2</v>
      </c>
      <c r="M592">
        <v>0.21207536388100712</v>
      </c>
      <c r="N592">
        <f>Table2131[[#This Row],[DIFFENCE_ORIGINAL]]^2</f>
        <v>5.4184404922939973E-3</v>
      </c>
      <c r="O59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0.15684820078589543</v>
      </c>
      <c r="P592">
        <f>IF(OR(G592="NA", H592="NA"), "NA", IF(OR(B592="boot", B592="parametric", B592="independent", B592="cart"), Table2131[[#This Row],[conf.high]]-Table2131[[#This Row],[conf.low]], ""))</f>
        <v>0.26104809708674293</v>
      </c>
      <c r="Q592">
        <f>IF(OR(G592="NA", H592="NA"), "NA", IF(OR(B592="boot", B592="parametric", B592="independent", B592="cart"), Table2131[[#This Row],[conf.high.orig]]-Table2131[[#This Row],[conf.low.orig]], ""))</f>
        <v>0.19986841849524692</v>
      </c>
      <c r="R592">
        <f>IF(OR(B592="boot", B592="independent", B592="parametric", B592="cart"), Table2131[[#This Row],[WIDTH_OVERLAP]]/Table2131[[#This Row],[WIDTH_NEW]], "NA")</f>
        <v>0.60084023801091635</v>
      </c>
      <c r="S592">
        <f>IF(OR(B592="boot", B592="independent", B592="parametric", B592="cart"), Table2131[[#This Row],[WIDTH_OVERLAP]]/Table2131[[#This Row],[WIDTH_ORIG]], "")</f>
        <v>0.78475730166257074</v>
      </c>
      <c r="T592">
        <f>IF(OR(B592="boot", B592="independent", B592="parametric", B592="cart"), (Table2131[[#This Row],[PERS_NEW]]+Table2131[[#This Row],[PERS_ORIG]]) / 2, "")</f>
        <v>0.69279876983674349</v>
      </c>
      <c r="U592">
        <f>0.5*(Table2131[[#This Row],[WIDTH_OVERLAP]]/Table2131[[#This Row],[WIDTH_ORIG]] +Table2131[[#This Row],[WIDTH_OVERLAP]]/Table2131[[#This Row],[WIDTH_NEW]])</f>
        <v>0.69279876983674349</v>
      </c>
      <c r="V592">
        <f>0.5*(Table2131[[#This Row],[WIDTH_OVERLAP]]/Table2131[[#This Row],[WIDTH_ORIG]] +Table2131[[#This Row],[WIDTH_OVERLAP]]/Table2131[[#This Row],[WIDTH_NEW]])</f>
        <v>0.69279876983674349</v>
      </c>
    </row>
    <row r="593" spans="1:22" hidden="1" x14ac:dyDescent="0.2">
      <c r="A593" t="s">
        <v>192</v>
      </c>
      <c r="B593" t="s">
        <v>50</v>
      </c>
      <c r="C593" s="3" t="s">
        <v>229</v>
      </c>
      <c r="D593" t="s">
        <v>220</v>
      </c>
      <c r="E593">
        <v>4.7736384093224851E-2</v>
      </c>
      <c r="F593">
        <v>2.3372009287991422E-2</v>
      </c>
      <c r="G593" s="1">
        <v>1.9280876424260449E-3</v>
      </c>
      <c r="H593" s="1">
        <v>9.3544680544023651E-2</v>
      </c>
      <c r="I593">
        <v>2.0424595722607335</v>
      </c>
      <c r="J593">
        <v>5.3397224834672789E-2</v>
      </c>
      <c r="K593">
        <f>Table2131[[#This Row],[VALUE_ORIGINAL]]-Table2131[[#This Row],[ESTIMATE_VALUE]]</f>
        <v>5.6608407414479381E-3</v>
      </c>
      <c r="L593">
        <v>4.7481544305260429E-3</v>
      </c>
      <c r="M593">
        <v>0.10204629523881953</v>
      </c>
      <c r="N593">
        <f>Table2131[[#This Row],[DIFFENCE_ORIGINAL]]^2</f>
        <v>3.2045117900036843E-5</v>
      </c>
      <c r="O59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8.8796526113497615E-2</v>
      </c>
      <c r="P593">
        <f>IF(OR(G593="NA", H593="NA"), "NA", IF(OR(B593="boot", B593="parametric", B593="independent", B593="cart"), Table2131[[#This Row],[conf.high]]-Table2131[[#This Row],[conf.low]], ""))</f>
        <v>9.1616592901597599E-2</v>
      </c>
      <c r="Q593">
        <f>IF(OR(G593="NA", H593="NA"), "NA", IF(OR(B593="boot", B593="parametric", B593="independent", B593="cart"), Table2131[[#This Row],[conf.high.orig]]-Table2131[[#This Row],[conf.low.orig]], ""))</f>
        <v>9.7298140808293493E-2</v>
      </c>
      <c r="R593">
        <f>IF(OR(B593="boot", B593="independent", B593="parametric", B593="cart"), Table2131[[#This Row],[WIDTH_OVERLAP]]/Table2131[[#This Row],[WIDTH_NEW]], "NA")</f>
        <v>0.9692188205347374</v>
      </c>
      <c r="S593">
        <f>IF(OR(B593="boot", B593="independent", B593="parametric", B593="cart"), Table2131[[#This Row],[WIDTH_OVERLAP]]/Table2131[[#This Row],[WIDTH_ORIG]], "")</f>
        <v>0.91262305092194307</v>
      </c>
      <c r="T593">
        <f>IF(OR(B593="boot", B593="independent", B593="parametric", B593="cart"), (Table2131[[#This Row],[PERS_NEW]]+Table2131[[#This Row],[PERS_ORIG]]) / 2, "")</f>
        <v>0.94092093572834024</v>
      </c>
      <c r="U593">
        <f>0.5*(Table2131[[#This Row],[WIDTH_OVERLAP]]/Table2131[[#This Row],[WIDTH_ORIG]] +Table2131[[#This Row],[WIDTH_OVERLAP]]/Table2131[[#This Row],[WIDTH_NEW]])</f>
        <v>0.94092093572834024</v>
      </c>
      <c r="V593">
        <f>0.5*(Table2131[[#This Row],[WIDTH_OVERLAP]]/Table2131[[#This Row],[WIDTH_ORIG]] +Table2131[[#This Row],[WIDTH_OVERLAP]]/Table2131[[#This Row],[WIDTH_NEW]])</f>
        <v>0.94092093572834024</v>
      </c>
    </row>
    <row r="594" spans="1:22" hidden="1" x14ac:dyDescent="0.2">
      <c r="A594" t="s">
        <v>192</v>
      </c>
      <c r="B594" t="s">
        <v>50</v>
      </c>
      <c r="C594" s="3" t="s">
        <v>229</v>
      </c>
      <c r="D594" t="s">
        <v>226</v>
      </c>
      <c r="E594">
        <v>0.11718252209324143</v>
      </c>
      <c r="F594">
        <v>3.7200306100164657E-2</v>
      </c>
      <c r="G594" s="1">
        <v>4.4271261923053043E-2</v>
      </c>
      <c r="H594" s="1">
        <v>0.19009378226342982</v>
      </c>
      <c r="I594">
        <v>3.1500418780888135</v>
      </c>
      <c r="J594">
        <v>0.14138984544853808</v>
      </c>
      <c r="K594">
        <f>Table2131[[#This Row],[VALUE_ORIGINAL]]-Table2131[[#This Row],[ESTIMATE_VALUE]]</f>
        <v>2.4207323355296656E-2</v>
      </c>
      <c r="L594">
        <v>6.2408423660789247E-2</v>
      </c>
      <c r="M594">
        <v>0.22037126723628692</v>
      </c>
      <c r="N594">
        <f>Table2131[[#This Row],[DIFFENCE_ORIGINAL]]^2</f>
        <v>5.8599450402789098E-4</v>
      </c>
      <c r="O59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0.12768535860264058</v>
      </c>
      <c r="P594">
        <f>IF(OR(G594="NA", H594="NA"), "NA", IF(OR(B594="boot", B594="parametric", B594="independent", B594="cart"), Table2131[[#This Row],[conf.high]]-Table2131[[#This Row],[conf.low]], ""))</f>
        <v>0.14582252034037679</v>
      </c>
      <c r="Q594">
        <f>IF(OR(G594="NA", H594="NA"), "NA", IF(OR(B594="boot", B594="parametric", B594="independent", B594="cart"), Table2131[[#This Row],[conf.high.orig]]-Table2131[[#This Row],[conf.low.orig]], ""))</f>
        <v>0.15796284357549767</v>
      </c>
      <c r="R594">
        <f>IF(OR(B594="boot", B594="independent", B594="parametric", B594="cart"), Table2131[[#This Row],[WIDTH_OVERLAP]]/Table2131[[#This Row],[WIDTH_NEW]], "NA")</f>
        <v>0.87562166875595948</v>
      </c>
      <c r="S594">
        <f>IF(OR(B594="boot", B594="independent", B594="parametric", B594="cart"), Table2131[[#This Row],[WIDTH_OVERLAP]]/Table2131[[#This Row],[WIDTH_ORIG]], "")</f>
        <v>0.80832527265574261</v>
      </c>
      <c r="T594">
        <f>IF(OR(B594="boot", B594="independent", B594="parametric", B594="cart"), (Table2131[[#This Row],[PERS_NEW]]+Table2131[[#This Row],[PERS_ORIG]]) / 2, "")</f>
        <v>0.84197347070585105</v>
      </c>
      <c r="U594">
        <f>0.5*(Table2131[[#This Row],[WIDTH_OVERLAP]]/Table2131[[#This Row],[WIDTH_ORIG]] +Table2131[[#This Row],[WIDTH_OVERLAP]]/Table2131[[#This Row],[WIDTH_NEW]])</f>
        <v>0.84197347070585105</v>
      </c>
      <c r="V594">
        <f>0.5*(Table2131[[#This Row],[WIDTH_OVERLAP]]/Table2131[[#This Row],[WIDTH_ORIG]] +Table2131[[#This Row],[WIDTH_OVERLAP]]/Table2131[[#This Row],[WIDTH_NEW]])</f>
        <v>0.84197347070585105</v>
      </c>
    </row>
    <row r="595" spans="1:22" hidden="1" x14ac:dyDescent="0.2">
      <c r="A595" t="s">
        <v>192</v>
      </c>
      <c r="B595" t="s">
        <v>50</v>
      </c>
      <c r="C595" s="3" t="s">
        <v>229</v>
      </c>
      <c r="D595" t="s">
        <v>230</v>
      </c>
      <c r="E595">
        <v>0.50044455628057549</v>
      </c>
      <c r="F595">
        <v>0.12322570699503889</v>
      </c>
      <c r="G595" s="1">
        <v>0.25892660860081396</v>
      </c>
      <c r="H595" s="1">
        <v>0.74196250396033703</v>
      </c>
      <c r="I595">
        <v>4.0612025565470979</v>
      </c>
      <c r="J595">
        <v>0.41630634365652197</v>
      </c>
      <c r="K595">
        <f>Table2131[[#This Row],[VALUE_ORIGINAL]]-Table2131[[#This Row],[ESTIMATE_VALUE]]</f>
        <v>-8.4138212624053521E-2</v>
      </c>
      <c r="L595">
        <v>0.21209462643610208</v>
      </c>
      <c r="M595">
        <v>0.62051806087694183</v>
      </c>
      <c r="N595">
        <f>Table2131[[#This Row],[DIFFENCE_ORIGINAL]]^2</f>
        <v>7.0792388235704391E-3</v>
      </c>
      <c r="O59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0.36159145227612788</v>
      </c>
      <c r="P595">
        <f>IF(OR(G595="NA", H595="NA"), "NA", IF(OR(B595="boot", B595="parametric", B595="independent", B595="cart"), Table2131[[#This Row],[conf.high]]-Table2131[[#This Row],[conf.low]], ""))</f>
        <v>0.48303589535952307</v>
      </c>
      <c r="Q595">
        <f>IF(OR(G595="NA", H595="NA"), "NA", IF(OR(B595="boot", B595="parametric", B595="independent", B595="cart"), Table2131[[#This Row],[conf.high.orig]]-Table2131[[#This Row],[conf.low.orig]], ""))</f>
        <v>0.40842343444083973</v>
      </c>
      <c r="R595">
        <f>IF(OR(B595="boot", B595="independent", B595="parametric", B595="cart"), Table2131[[#This Row],[WIDTH_OVERLAP]]/Table2131[[#This Row],[WIDTH_NEW]], "NA")</f>
        <v>0.74858091448254749</v>
      </c>
      <c r="S595">
        <f>IF(OR(B595="boot", B595="independent", B595="parametric", B595="cart"), Table2131[[#This Row],[WIDTH_OVERLAP]]/Table2131[[#This Row],[WIDTH_ORIG]], "")</f>
        <v>0.88533473298654342</v>
      </c>
      <c r="T595">
        <f>IF(OR(B595="boot", B595="independent", B595="parametric", B595="cart"), (Table2131[[#This Row],[PERS_NEW]]+Table2131[[#This Row],[PERS_ORIG]]) / 2, "")</f>
        <v>0.8169578237345454</v>
      </c>
      <c r="U595">
        <f>0.5*(Table2131[[#This Row],[WIDTH_OVERLAP]]/Table2131[[#This Row],[WIDTH_ORIG]] +Table2131[[#This Row],[WIDTH_OVERLAP]]/Table2131[[#This Row],[WIDTH_NEW]])</f>
        <v>0.8169578237345454</v>
      </c>
      <c r="V595">
        <f>0.5*(Table2131[[#This Row],[WIDTH_OVERLAP]]/Table2131[[#This Row],[WIDTH_ORIG]] +Table2131[[#This Row],[WIDTH_OVERLAP]]/Table2131[[#This Row],[WIDTH_NEW]])</f>
        <v>0.8169578237345454</v>
      </c>
    </row>
    <row r="596" spans="1:22" hidden="1" x14ac:dyDescent="0.2">
      <c r="A596" t="s">
        <v>192</v>
      </c>
      <c r="B596" t="s">
        <v>50</v>
      </c>
      <c r="C596" s="3" t="s">
        <v>231</v>
      </c>
      <c r="D596" t="s">
        <v>194</v>
      </c>
      <c r="E596">
        <v>0.24324069000115348</v>
      </c>
      <c r="F596">
        <v>0.10267490263989325</v>
      </c>
      <c r="G596" s="1">
        <v>4.1588661044569125E-2</v>
      </c>
      <c r="H596" s="1">
        <v>0.44772176787599649</v>
      </c>
      <c r="I596">
        <v>2.3690374545984216</v>
      </c>
      <c r="J596">
        <v>0.20780501289267483</v>
      </c>
      <c r="K596">
        <f>Table2131[[#This Row],[VALUE_ORIGINAL]]-Table2131[[#This Row],[ESTIMATE_VALUE]]</f>
        <v>-3.5435677108478641E-2</v>
      </c>
      <c r="L596">
        <v>4.104077329256188E-2</v>
      </c>
      <c r="M596">
        <v>0.38185202350250647</v>
      </c>
      <c r="N596">
        <f>Table2131[[#This Row],[DIFFENCE_ORIGINAL]]^2</f>
        <v>1.2556872121363572E-3</v>
      </c>
      <c r="O59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0.34026336245793731</v>
      </c>
      <c r="P596">
        <f>IF(OR(G596="NA", H596="NA"), "NA", IF(OR(B596="boot", B596="parametric", B596="independent", B596="cart"), Table2131[[#This Row],[conf.high]]-Table2131[[#This Row],[conf.low]], ""))</f>
        <v>0.40613310683142734</v>
      </c>
      <c r="Q596">
        <f>IF(OR(G596="NA", H596="NA"), "NA", IF(OR(B596="boot", B596="parametric", B596="independent", B596="cart"), Table2131[[#This Row],[conf.high.orig]]-Table2131[[#This Row],[conf.low.orig]], ""))</f>
        <v>0.34081125020994457</v>
      </c>
      <c r="R596">
        <f>IF(OR(B596="boot", B596="independent", B596="parametric", B596="cart"), Table2131[[#This Row],[WIDTH_OVERLAP]]/Table2131[[#This Row],[WIDTH_NEW]], "NA")</f>
        <v>0.83781242340130024</v>
      </c>
      <c r="S596">
        <f>IF(OR(B596="boot", B596="independent", B596="parametric", B596="cart"), Table2131[[#This Row],[WIDTH_OVERLAP]]/Table2131[[#This Row],[WIDTH_ORIG]], "")</f>
        <v>0.99839240121425055</v>
      </c>
      <c r="T596">
        <f>IF(OR(B596="boot", B596="independent", B596="parametric", B596="cart"), (Table2131[[#This Row],[PERS_NEW]]+Table2131[[#This Row],[PERS_ORIG]]) / 2, "")</f>
        <v>0.91810241230777545</v>
      </c>
      <c r="U596">
        <f>0.5*(Table2131[[#This Row],[WIDTH_OVERLAP]]/Table2131[[#This Row],[WIDTH_ORIG]] +Table2131[[#This Row],[WIDTH_OVERLAP]]/Table2131[[#This Row],[WIDTH_NEW]])</f>
        <v>0.91810241230777545</v>
      </c>
      <c r="V596">
        <f>0.5*(Table2131[[#This Row],[WIDTH_OVERLAP]]/Table2131[[#This Row],[WIDTH_ORIG]] +Table2131[[#This Row],[WIDTH_OVERLAP]]/Table2131[[#This Row],[WIDTH_NEW]])</f>
        <v>0.91810241230777545</v>
      </c>
    </row>
    <row r="597" spans="1:22" hidden="1" x14ac:dyDescent="0.2">
      <c r="A597" t="s">
        <v>192</v>
      </c>
      <c r="B597" t="s">
        <v>50</v>
      </c>
      <c r="C597" s="3" t="s">
        <v>231</v>
      </c>
      <c r="D597" t="s">
        <v>195</v>
      </c>
      <c r="E597">
        <v>2.4204798490230977E-2</v>
      </c>
      <c r="F597">
        <v>8.7067194038787668E-2</v>
      </c>
      <c r="G597" s="1">
        <v>-0.14940979869268062</v>
      </c>
      <c r="H597" s="1">
        <v>0.19226750383615276</v>
      </c>
      <c r="I597">
        <v>0.27800136156274835</v>
      </c>
      <c r="J597">
        <v>-5.1870327243506383E-2</v>
      </c>
      <c r="K597">
        <f>Table2131[[#This Row],[VALUE_ORIGINAL]]-Table2131[[#This Row],[ESTIMATE_VALUE]]</f>
        <v>-7.6075125733737356E-2</v>
      </c>
      <c r="L597">
        <v>-0.21633614106448693</v>
      </c>
      <c r="M597">
        <v>0.10549656208244819</v>
      </c>
      <c r="N597">
        <f>Table2131[[#This Row],[DIFFENCE_ORIGINAL]]^2</f>
        <v>5.7874247554039479E-3</v>
      </c>
      <c r="O59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0.25490636077512879</v>
      </c>
      <c r="P597">
        <f>IF(OR(G597="NA", H597="NA"), "NA", IF(OR(B597="boot", B597="parametric", B597="independent", B597="cart"), Table2131[[#This Row],[conf.high]]-Table2131[[#This Row],[conf.low]], ""))</f>
        <v>0.34167730252883338</v>
      </c>
      <c r="Q597">
        <f>IF(OR(G597="NA", H597="NA"), "NA", IF(OR(B597="boot", B597="parametric", B597="independent", B597="cart"), Table2131[[#This Row],[conf.high.orig]]-Table2131[[#This Row],[conf.low.orig]], ""))</f>
        <v>0.32183270314693513</v>
      </c>
      <c r="R597">
        <f>IF(OR(B597="boot", B597="independent", B597="parametric", B597="cart"), Table2131[[#This Row],[WIDTH_OVERLAP]]/Table2131[[#This Row],[WIDTH_NEW]], "NA")</f>
        <v>0.74604417351842622</v>
      </c>
      <c r="S597">
        <f>IF(OR(B597="boot", B597="independent", B597="parametric", B597="cart"), Table2131[[#This Row],[WIDTH_OVERLAP]]/Table2131[[#This Row],[WIDTH_ORIG]], "")</f>
        <v>0.79204617269348598</v>
      </c>
      <c r="T597">
        <f>IF(OR(B597="boot", B597="independent", B597="parametric", B597="cart"), (Table2131[[#This Row],[PERS_NEW]]+Table2131[[#This Row],[PERS_ORIG]]) / 2, "")</f>
        <v>0.7690451731059561</v>
      </c>
      <c r="U597">
        <f>0.5*(Table2131[[#This Row],[WIDTH_OVERLAP]]/Table2131[[#This Row],[WIDTH_ORIG]] +Table2131[[#This Row],[WIDTH_OVERLAP]]/Table2131[[#This Row],[WIDTH_NEW]])</f>
        <v>0.7690451731059561</v>
      </c>
      <c r="V597">
        <f>0.5*(Table2131[[#This Row],[WIDTH_OVERLAP]]/Table2131[[#This Row],[WIDTH_ORIG]] +Table2131[[#This Row],[WIDTH_OVERLAP]]/Table2131[[#This Row],[WIDTH_NEW]])</f>
        <v>0.7690451731059561</v>
      </c>
    </row>
    <row r="598" spans="1:22" hidden="1" x14ac:dyDescent="0.2">
      <c r="A598" t="s">
        <v>192</v>
      </c>
      <c r="B598" t="s">
        <v>50</v>
      </c>
      <c r="C598" s="3" t="s">
        <v>231</v>
      </c>
      <c r="D598" t="s">
        <v>196</v>
      </c>
      <c r="E598">
        <v>0.20160234326401852</v>
      </c>
      <c r="F598">
        <v>8.6910937818723888E-2</v>
      </c>
      <c r="G598" s="1">
        <v>2.0432261037548992E-2</v>
      </c>
      <c r="H598" s="1">
        <v>0.38268962332206913</v>
      </c>
      <c r="I598">
        <v>2.319642939356084</v>
      </c>
      <c r="J598">
        <v>0.20074890821112473</v>
      </c>
      <c r="K598">
        <f>Table2131[[#This Row],[VALUE_ORIGINAL]]-Table2131[[#This Row],[ESTIMATE_VALUE]]</f>
        <v>-8.5343505289378618E-4</v>
      </c>
      <c r="L598">
        <v>3.5227552727498682E-2</v>
      </c>
      <c r="M598">
        <v>0.36612632607496648</v>
      </c>
      <c r="N598">
        <f>Table2131[[#This Row],[DIFFENCE_ORIGINAL]]^2</f>
        <v>7.2835138950781959E-7</v>
      </c>
      <c r="O59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0.33089877334746781</v>
      </c>
      <c r="P598">
        <f>IF(OR(G598="NA", H598="NA"), "NA", IF(OR(B598="boot", B598="parametric", B598="independent", B598="cart"), Table2131[[#This Row],[conf.high]]-Table2131[[#This Row],[conf.low]], ""))</f>
        <v>0.36225736228452016</v>
      </c>
      <c r="Q598">
        <f>IF(OR(G598="NA", H598="NA"), "NA", IF(OR(B598="boot", B598="parametric", B598="independent", B598="cart"), Table2131[[#This Row],[conf.high.orig]]-Table2131[[#This Row],[conf.low.orig]], ""))</f>
        <v>0.33089877334746781</v>
      </c>
      <c r="R598">
        <f>IF(OR(B598="boot", B598="independent", B598="parametric", B598="cart"), Table2131[[#This Row],[WIDTH_OVERLAP]]/Table2131[[#This Row],[WIDTH_NEW]], "NA")</f>
        <v>0.91343560627920928</v>
      </c>
      <c r="S598">
        <f>IF(OR(B598="boot", B598="independent", B598="parametric", B598="cart"), Table2131[[#This Row],[WIDTH_OVERLAP]]/Table2131[[#This Row],[WIDTH_ORIG]], "")</f>
        <v>1</v>
      </c>
      <c r="T598">
        <f>IF(OR(B598="boot", B598="independent", B598="parametric", B598="cart"), (Table2131[[#This Row],[PERS_NEW]]+Table2131[[#This Row],[PERS_ORIG]]) / 2, "")</f>
        <v>0.95671780313960464</v>
      </c>
      <c r="U598">
        <f>0.5*(Table2131[[#This Row],[WIDTH_OVERLAP]]/Table2131[[#This Row],[WIDTH_ORIG]] +Table2131[[#This Row],[WIDTH_OVERLAP]]/Table2131[[#This Row],[WIDTH_NEW]])</f>
        <v>0.95671780313960464</v>
      </c>
      <c r="V598">
        <f>0.5*(Table2131[[#This Row],[WIDTH_OVERLAP]]/Table2131[[#This Row],[WIDTH_ORIG]] +Table2131[[#This Row],[WIDTH_OVERLAP]]/Table2131[[#This Row],[WIDTH_NEW]])</f>
        <v>0.95671780313960464</v>
      </c>
    </row>
    <row r="599" spans="1:22" hidden="1" x14ac:dyDescent="0.2">
      <c r="A599" t="s">
        <v>192</v>
      </c>
      <c r="B599" t="s">
        <v>50</v>
      </c>
      <c r="C599" s="3" t="s">
        <v>231</v>
      </c>
      <c r="D599" t="s">
        <v>197</v>
      </c>
      <c r="E599">
        <v>0.52085470430119596</v>
      </c>
      <c r="F599">
        <v>8.0828501077832002E-2</v>
      </c>
      <c r="G599" s="1">
        <v>0.37319645456205591</v>
      </c>
      <c r="H599" s="1">
        <v>0.68157125175490596</v>
      </c>
      <c r="I599">
        <v>6.4439485745213876</v>
      </c>
      <c r="J599">
        <v>0.46757738389135417</v>
      </c>
      <c r="K599">
        <f>Table2131[[#This Row],[VALUE_ORIGINAL]]-Table2131[[#This Row],[ESTIMATE_VALUE]]</f>
        <v>-5.3277320409841789E-2</v>
      </c>
      <c r="L599">
        <v>0.2948695204631484</v>
      </c>
      <c r="M599">
        <v>0.64572873304402112</v>
      </c>
      <c r="N599">
        <f>Table2131[[#This Row],[DIFFENCE_ORIGINAL]]^2</f>
        <v>2.8384728700529445E-3</v>
      </c>
      <c r="O59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0.27253227848196521</v>
      </c>
      <c r="P599">
        <f>IF(OR(G599="NA", H599="NA"), "NA", IF(OR(B599="boot", B599="parametric", B599="independent", B599="cart"), Table2131[[#This Row],[conf.high]]-Table2131[[#This Row],[conf.low]], ""))</f>
        <v>0.30837479719285005</v>
      </c>
      <c r="Q599">
        <f>IF(OR(G599="NA", H599="NA"), "NA", IF(OR(B599="boot", B599="parametric", B599="independent", B599="cart"), Table2131[[#This Row],[conf.high.orig]]-Table2131[[#This Row],[conf.low.orig]], ""))</f>
        <v>0.35085921258087271</v>
      </c>
      <c r="R599">
        <f>IF(OR(B599="boot", B599="independent", B599="parametric", B599="cart"), Table2131[[#This Row],[WIDTH_OVERLAP]]/Table2131[[#This Row],[WIDTH_NEW]], "NA")</f>
        <v>0.88376962372683843</v>
      </c>
      <c r="S599">
        <f>IF(OR(B599="boot", B599="independent", B599="parametric", B599="cart"), Table2131[[#This Row],[WIDTH_OVERLAP]]/Table2131[[#This Row],[WIDTH_ORIG]], "")</f>
        <v>0.77675679791120422</v>
      </c>
      <c r="T599">
        <f>IF(OR(B599="boot", B599="independent", B599="parametric", B599="cart"), (Table2131[[#This Row],[PERS_NEW]]+Table2131[[#This Row],[PERS_ORIG]]) / 2, "")</f>
        <v>0.83026321081902132</v>
      </c>
      <c r="U599">
        <f>0.5*(Table2131[[#This Row],[WIDTH_OVERLAP]]/Table2131[[#This Row],[WIDTH_ORIG]] +Table2131[[#This Row],[WIDTH_OVERLAP]]/Table2131[[#This Row],[WIDTH_NEW]])</f>
        <v>0.83026321081902132</v>
      </c>
      <c r="V599">
        <f>0.5*(Table2131[[#This Row],[WIDTH_OVERLAP]]/Table2131[[#This Row],[WIDTH_ORIG]] +Table2131[[#This Row],[WIDTH_OVERLAP]]/Table2131[[#This Row],[WIDTH_NEW]])</f>
        <v>0.83026321081902132</v>
      </c>
    </row>
    <row r="600" spans="1:22" hidden="1" x14ac:dyDescent="0.2">
      <c r="A600" t="s">
        <v>192</v>
      </c>
      <c r="B600" t="s">
        <v>50</v>
      </c>
      <c r="C600" s="3" t="s">
        <v>231</v>
      </c>
      <c r="D600" t="s">
        <v>198</v>
      </c>
      <c r="E600">
        <v>0.80561312648218919</v>
      </c>
      <c r="F600">
        <v>0.10270042506863705</v>
      </c>
      <c r="G600" s="1">
        <v>0.59221740050175653</v>
      </c>
      <c r="H600" s="1">
        <v>1.0038127289716421</v>
      </c>
      <c r="I600">
        <v>7.8443017732767846</v>
      </c>
      <c r="J600">
        <v>0.69131566830138669</v>
      </c>
      <c r="K600">
        <f>Table2131[[#This Row],[VALUE_ORIGINAL]]-Table2131[[#This Row],[ESTIMATE_VALUE]]</f>
        <v>-0.1142974581808025</v>
      </c>
      <c r="L600">
        <v>0.47858876943409823</v>
      </c>
      <c r="M600">
        <v>0.88675166060705979</v>
      </c>
      <c r="N600">
        <f>Table2131[[#This Row],[DIFFENCE_ORIGINAL]]^2</f>
        <v>1.3063908946592297E-2</v>
      </c>
      <c r="O60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0.29453426010530326</v>
      </c>
      <c r="P600">
        <f>IF(OR(G600="NA", H600="NA"), "NA", IF(OR(B600="boot", B600="parametric", B600="independent", B600="cart"), Table2131[[#This Row],[conf.high]]-Table2131[[#This Row],[conf.low]], ""))</f>
        <v>0.41159532846988556</v>
      </c>
      <c r="Q600">
        <f>IF(OR(G600="NA", H600="NA"), "NA", IF(OR(B600="boot", B600="parametric", B600="independent", B600="cart"), Table2131[[#This Row],[conf.high.orig]]-Table2131[[#This Row],[conf.low.orig]], ""))</f>
        <v>0.40816289117296156</v>
      </c>
      <c r="R600">
        <f>IF(OR(B600="boot", B600="independent", B600="parametric", B600="cart"), Table2131[[#This Row],[WIDTH_OVERLAP]]/Table2131[[#This Row],[WIDTH_NEW]], "NA")</f>
        <v>0.71559184405770759</v>
      </c>
      <c r="S600">
        <f>IF(OR(B600="boot", B600="independent", B600="parametric", B600="cart"), Table2131[[#This Row],[WIDTH_OVERLAP]]/Table2131[[#This Row],[WIDTH_ORIG]], "")</f>
        <v>0.7216095987042892</v>
      </c>
      <c r="T600">
        <f>IF(OR(B600="boot", B600="independent", B600="parametric", B600="cart"), (Table2131[[#This Row],[PERS_NEW]]+Table2131[[#This Row],[PERS_ORIG]]) / 2, "")</f>
        <v>0.7186007213809984</v>
      </c>
      <c r="U600">
        <f>0.5*(Table2131[[#This Row],[WIDTH_OVERLAP]]/Table2131[[#This Row],[WIDTH_ORIG]] +Table2131[[#This Row],[WIDTH_OVERLAP]]/Table2131[[#This Row],[WIDTH_NEW]])</f>
        <v>0.7186007213809984</v>
      </c>
      <c r="V600">
        <f>0.5*(Table2131[[#This Row],[WIDTH_OVERLAP]]/Table2131[[#This Row],[WIDTH_ORIG]] +Table2131[[#This Row],[WIDTH_OVERLAP]]/Table2131[[#This Row],[WIDTH_NEW]])</f>
        <v>0.7186007213809984</v>
      </c>
    </row>
    <row r="601" spans="1:22" hidden="1" x14ac:dyDescent="0.2">
      <c r="A601" t="s">
        <v>192</v>
      </c>
      <c r="B601" t="s">
        <v>50</v>
      </c>
      <c r="C601" s="3" t="s">
        <v>231</v>
      </c>
      <c r="D601" t="s">
        <v>199</v>
      </c>
      <c r="E601">
        <v>-6.2047378490841749E-2</v>
      </c>
      <c r="F601">
        <v>7.0938551990700066E-2</v>
      </c>
      <c r="G601" s="1">
        <v>-0.21490325057697429</v>
      </c>
      <c r="H601" s="1">
        <v>7.2951230945733164E-2</v>
      </c>
      <c r="I601">
        <v>-0.87466373008256593</v>
      </c>
      <c r="J601">
        <v>-2.6718205550997486E-2</v>
      </c>
      <c r="K601">
        <f>Table2131[[#This Row],[VALUE_ORIGINAL]]-Table2131[[#This Row],[ESTIMATE_VALUE]]</f>
        <v>3.5329172939844264E-2</v>
      </c>
      <c r="L601">
        <v>-0.18087620601987359</v>
      </c>
      <c r="M601">
        <v>0.13396720612133242</v>
      </c>
      <c r="N601">
        <f>Table2131[[#This Row],[DIFFENCE_ORIGINAL]]^2</f>
        <v>1.2481504606134241E-3</v>
      </c>
      <c r="O60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0.25382743696560672</v>
      </c>
      <c r="P601">
        <f>IF(OR(G601="NA", H601="NA"), "NA", IF(OR(B601="boot", B601="parametric", B601="independent", B601="cart"), Table2131[[#This Row],[conf.high]]-Table2131[[#This Row],[conf.low]], ""))</f>
        <v>0.28785448152270743</v>
      </c>
      <c r="Q601">
        <f>IF(OR(G601="NA", H601="NA"), "NA", IF(OR(B601="boot", B601="parametric", B601="independent", B601="cart"), Table2131[[#This Row],[conf.high.orig]]-Table2131[[#This Row],[conf.low.orig]], ""))</f>
        <v>0.31484341214120604</v>
      </c>
      <c r="R601">
        <f>IF(OR(B601="boot", B601="independent", B601="parametric", B601="cart"), Table2131[[#This Row],[WIDTH_OVERLAP]]/Table2131[[#This Row],[WIDTH_NEW]], "NA")</f>
        <v>0.88179081188139685</v>
      </c>
      <c r="S601">
        <f>IF(OR(B601="boot", B601="independent", B601="parametric", B601="cart"), Table2131[[#This Row],[WIDTH_OVERLAP]]/Table2131[[#This Row],[WIDTH_ORIG]], "")</f>
        <v>0.80620215376069582</v>
      </c>
      <c r="T601">
        <f>IF(OR(B601="boot", B601="independent", B601="parametric", B601="cart"), (Table2131[[#This Row],[PERS_NEW]]+Table2131[[#This Row],[PERS_ORIG]]) / 2, "")</f>
        <v>0.84399648282104633</v>
      </c>
      <c r="U601">
        <f>0.5*(Table2131[[#This Row],[WIDTH_OVERLAP]]/Table2131[[#This Row],[WIDTH_ORIG]] +Table2131[[#This Row],[WIDTH_OVERLAP]]/Table2131[[#This Row],[WIDTH_NEW]])</f>
        <v>0.84399648282104633</v>
      </c>
      <c r="V601">
        <f>0.5*(Table2131[[#This Row],[WIDTH_OVERLAP]]/Table2131[[#This Row],[WIDTH_ORIG]] +Table2131[[#This Row],[WIDTH_OVERLAP]]/Table2131[[#This Row],[WIDTH_NEW]])</f>
        <v>0.84399648282104633</v>
      </c>
    </row>
    <row r="602" spans="1:22" hidden="1" x14ac:dyDescent="0.2">
      <c r="A602" t="s">
        <v>192</v>
      </c>
      <c r="B602" t="s">
        <v>50</v>
      </c>
      <c r="C602" s="3" t="s">
        <v>231</v>
      </c>
      <c r="D602" t="s">
        <v>200</v>
      </c>
      <c r="E602">
        <v>0.61739938435875452</v>
      </c>
      <c r="F602">
        <v>0.10047056941344035</v>
      </c>
      <c r="G602" s="1">
        <v>0.41712723306817895</v>
      </c>
      <c r="H602" s="1">
        <v>0.81322969172400006</v>
      </c>
      <c r="I602">
        <v>6.1450769908363094</v>
      </c>
      <c r="J602">
        <v>0.65020672590915329</v>
      </c>
      <c r="K602">
        <f>Table2131[[#This Row],[VALUE_ORIGINAL]]-Table2131[[#This Row],[ESTIMATE_VALUE]]</f>
        <v>3.2807341550398772E-2</v>
      </c>
      <c r="L602">
        <v>0.42881221281689064</v>
      </c>
      <c r="M602">
        <v>0.8410455516564127</v>
      </c>
      <c r="N602">
        <f>Table2131[[#This Row],[DIFFENCE_ORIGINAL]]^2</f>
        <v>1.0763216596045217E-3</v>
      </c>
      <c r="O60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0.38441747890710942</v>
      </c>
      <c r="P602">
        <f>IF(OR(G602="NA", H602="NA"), "NA", IF(OR(B602="boot", B602="parametric", B602="independent", B602="cart"), Table2131[[#This Row],[conf.high]]-Table2131[[#This Row],[conf.low]], ""))</f>
        <v>0.39610245865582111</v>
      </c>
      <c r="Q602">
        <f>IF(OR(G602="NA", H602="NA"), "NA", IF(OR(B602="boot", B602="parametric", B602="independent", B602="cart"), Table2131[[#This Row],[conf.high.orig]]-Table2131[[#This Row],[conf.low.orig]], ""))</f>
        <v>0.41223333883952207</v>
      </c>
      <c r="R602">
        <f>IF(OR(B602="boot", B602="independent", B602="parametric", B602="cart"), Table2131[[#This Row],[WIDTH_OVERLAP]]/Table2131[[#This Row],[WIDTH_NEW]], "NA")</f>
        <v>0.97050010800648701</v>
      </c>
      <c r="S602">
        <f>IF(OR(B602="boot", B602="independent", B602="parametric", B602="cart"), Table2131[[#This Row],[WIDTH_OVERLAP]]/Table2131[[#This Row],[WIDTH_ORIG]], "")</f>
        <v>0.93252399233231098</v>
      </c>
      <c r="T602">
        <f>IF(OR(B602="boot", B602="independent", B602="parametric", B602="cart"), (Table2131[[#This Row],[PERS_NEW]]+Table2131[[#This Row],[PERS_ORIG]]) / 2, "")</f>
        <v>0.95151205016939899</v>
      </c>
      <c r="U602">
        <f>0.5*(Table2131[[#This Row],[WIDTH_OVERLAP]]/Table2131[[#This Row],[WIDTH_ORIG]] +Table2131[[#This Row],[WIDTH_OVERLAP]]/Table2131[[#This Row],[WIDTH_NEW]])</f>
        <v>0.95151205016939899</v>
      </c>
      <c r="V602">
        <f>0.5*(Table2131[[#This Row],[WIDTH_OVERLAP]]/Table2131[[#This Row],[WIDTH_ORIG]] +Table2131[[#This Row],[WIDTH_OVERLAP]]/Table2131[[#This Row],[WIDTH_NEW]])</f>
        <v>0.95151205016939899</v>
      </c>
    </row>
    <row r="603" spans="1:22" hidden="1" x14ac:dyDescent="0.2">
      <c r="A603" t="s">
        <v>192</v>
      </c>
      <c r="B603" t="s">
        <v>50</v>
      </c>
      <c r="C603" s="3" t="s">
        <v>231</v>
      </c>
      <c r="D603" t="s">
        <v>201</v>
      </c>
      <c r="E603">
        <v>9.3916242889923261E-3</v>
      </c>
      <c r="F603">
        <v>6.552817791616028E-2</v>
      </c>
      <c r="G603" s="1">
        <v>-0.11938138951623868</v>
      </c>
      <c r="H603" s="1">
        <v>0.13823104716625442</v>
      </c>
      <c r="I603">
        <v>0.14332192024335541</v>
      </c>
      <c r="J603">
        <v>7.7300338961066107E-3</v>
      </c>
      <c r="K603">
        <f>Table2131[[#This Row],[VALUE_ORIGINAL]]-Table2131[[#This Row],[ESTIMATE_VALUE]]</f>
        <v>-1.6615903928857154E-3</v>
      </c>
      <c r="L603">
        <v>-0.13387678066744935</v>
      </c>
      <c r="M603">
        <v>0.16686934625440172</v>
      </c>
      <c r="N603">
        <f>Table2131[[#This Row],[DIFFENCE_ORIGINAL]]^2</f>
        <v>2.7608826337301061E-6</v>
      </c>
      <c r="O60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0.25761243668249312</v>
      </c>
      <c r="P603">
        <f>IF(OR(G603="NA", H603="NA"), "NA", IF(OR(B603="boot", B603="parametric", B603="independent", B603="cart"), Table2131[[#This Row],[conf.high]]-Table2131[[#This Row],[conf.low]], ""))</f>
        <v>0.25761243668249312</v>
      </c>
      <c r="Q603">
        <f>IF(OR(G603="NA", H603="NA"), "NA", IF(OR(B603="boot", B603="parametric", B603="independent", B603="cart"), Table2131[[#This Row],[conf.high.orig]]-Table2131[[#This Row],[conf.low.orig]], ""))</f>
        <v>0.3007461269218511</v>
      </c>
      <c r="R603">
        <f>IF(OR(B603="boot", B603="independent", B603="parametric", B603="cart"), Table2131[[#This Row],[WIDTH_OVERLAP]]/Table2131[[#This Row],[WIDTH_NEW]], "NA")</f>
        <v>1</v>
      </c>
      <c r="S603">
        <f>IF(OR(B603="boot", B603="independent", B603="parametric", B603="cart"), Table2131[[#This Row],[WIDTH_OVERLAP]]/Table2131[[#This Row],[WIDTH_ORIG]], "")</f>
        <v>0.85657773657525349</v>
      </c>
      <c r="T603">
        <f>IF(OR(B603="boot", B603="independent", B603="parametric", B603="cart"), (Table2131[[#This Row],[PERS_NEW]]+Table2131[[#This Row],[PERS_ORIG]]) / 2, "")</f>
        <v>0.92828886828762669</v>
      </c>
      <c r="U603">
        <f>0.5*(Table2131[[#This Row],[WIDTH_OVERLAP]]/Table2131[[#This Row],[WIDTH_ORIG]] +Table2131[[#This Row],[WIDTH_OVERLAP]]/Table2131[[#This Row],[WIDTH_NEW]])</f>
        <v>0.92828886828762669</v>
      </c>
      <c r="V603">
        <f>0.5*(Table2131[[#This Row],[WIDTH_OVERLAP]]/Table2131[[#This Row],[WIDTH_ORIG]] +Table2131[[#This Row],[WIDTH_OVERLAP]]/Table2131[[#This Row],[WIDTH_NEW]])</f>
        <v>0.92828886828762669</v>
      </c>
    </row>
    <row r="604" spans="1:22" hidden="1" x14ac:dyDescent="0.2">
      <c r="A604" t="s">
        <v>192</v>
      </c>
      <c r="B604" t="s">
        <v>50</v>
      </c>
      <c r="C604" s="3" t="s">
        <v>231</v>
      </c>
      <c r="D604" t="s">
        <v>202</v>
      </c>
      <c r="E604">
        <v>-0.20154861468589882</v>
      </c>
      <c r="F604">
        <v>8.5734392514063881E-2</v>
      </c>
      <c r="G604" s="1">
        <v>-0.37084640641304611</v>
      </c>
      <c r="H604" s="1">
        <v>-3.3113376153061536E-2</v>
      </c>
      <c r="I604">
        <v>-2.3508490440733776</v>
      </c>
      <c r="J604">
        <v>-0.17085366093449028</v>
      </c>
      <c r="K604">
        <f>Table2131[[#This Row],[VALUE_ORIGINAL]]-Table2131[[#This Row],[ESTIMATE_VALUE]]</f>
        <v>3.0694953751408544E-2</v>
      </c>
      <c r="L604">
        <v>-0.3471822081639041</v>
      </c>
      <c r="M604">
        <v>1.5169635531831645E-2</v>
      </c>
      <c r="N604">
        <f>Table2131[[#This Row],[DIFFENCE_ORIGINAL]]^2</f>
        <v>9.4218018580110945E-4</v>
      </c>
      <c r="O60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0.31406883201084257</v>
      </c>
      <c r="P604">
        <f>IF(OR(G604="NA", H604="NA"), "NA", IF(OR(B604="boot", B604="parametric", B604="independent", B604="cart"), Table2131[[#This Row],[conf.high]]-Table2131[[#This Row],[conf.low]], ""))</f>
        <v>0.33773303025998458</v>
      </c>
      <c r="Q604">
        <f>IF(OR(G604="NA", H604="NA"), "NA", IF(OR(B604="boot", B604="parametric", B604="independent", B604="cart"), Table2131[[#This Row],[conf.high.orig]]-Table2131[[#This Row],[conf.low.orig]], ""))</f>
        <v>0.36235184369573575</v>
      </c>
      <c r="R604">
        <f>IF(OR(B604="boot", B604="independent", B604="parametric", B604="cart"), Table2131[[#This Row],[WIDTH_OVERLAP]]/Table2131[[#This Row],[WIDTH_NEW]], "NA")</f>
        <v>0.92993223602996289</v>
      </c>
      <c r="S604">
        <f>IF(OR(B604="boot", B604="independent", B604="parametric", B604="cart"), Table2131[[#This Row],[WIDTH_OVERLAP]]/Table2131[[#This Row],[WIDTH_ORIG]], "")</f>
        <v>0.86675102521229042</v>
      </c>
      <c r="T604">
        <f>IF(OR(B604="boot", B604="independent", B604="parametric", B604="cart"), (Table2131[[#This Row],[PERS_NEW]]+Table2131[[#This Row],[PERS_ORIG]]) / 2, "")</f>
        <v>0.89834163062112671</v>
      </c>
      <c r="U604">
        <f>0.5*(Table2131[[#This Row],[WIDTH_OVERLAP]]/Table2131[[#This Row],[WIDTH_ORIG]] +Table2131[[#This Row],[WIDTH_OVERLAP]]/Table2131[[#This Row],[WIDTH_NEW]])</f>
        <v>0.89834163062112671</v>
      </c>
      <c r="V604">
        <f>0.5*(Table2131[[#This Row],[WIDTH_OVERLAP]]/Table2131[[#This Row],[WIDTH_ORIG]] +Table2131[[#This Row],[WIDTH_OVERLAP]]/Table2131[[#This Row],[WIDTH_NEW]])</f>
        <v>0.89834163062112671</v>
      </c>
    </row>
    <row r="605" spans="1:22" hidden="1" x14ac:dyDescent="0.2">
      <c r="A605" t="s">
        <v>192</v>
      </c>
      <c r="B605" t="s">
        <v>50</v>
      </c>
      <c r="C605" s="3" t="s">
        <v>231</v>
      </c>
      <c r="D605" t="s">
        <v>203</v>
      </c>
      <c r="E605">
        <v>0.30430501157590578</v>
      </c>
      <c r="F605">
        <v>7.4097715688454691E-2</v>
      </c>
      <c r="G605" s="1">
        <v>0.16683257790061545</v>
      </c>
      <c r="H605" s="1">
        <v>0.45204918165963126</v>
      </c>
      <c r="I605">
        <v>4.1068069204098308</v>
      </c>
      <c r="J605">
        <v>0.33797024276205284</v>
      </c>
      <c r="K605">
        <f>Table2131[[#This Row],[VALUE_ORIGINAL]]-Table2131[[#This Row],[ESTIMATE_VALUE]]</f>
        <v>3.366523118614706E-2</v>
      </c>
      <c r="L605">
        <v>0.19588310408818793</v>
      </c>
      <c r="M605">
        <v>0.4704793736604152</v>
      </c>
      <c r="N605">
        <f>Table2131[[#This Row],[DIFFENCE_ORIGINAL]]^2</f>
        <v>1.1333477908167286E-3</v>
      </c>
      <c r="O60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0.25616607757144333</v>
      </c>
      <c r="P605">
        <f>IF(OR(G605="NA", H605="NA"), "NA", IF(OR(B605="boot", B605="parametric", B605="independent", B605="cart"), Table2131[[#This Row],[conf.high]]-Table2131[[#This Row],[conf.low]], ""))</f>
        <v>0.28521660375901581</v>
      </c>
      <c r="Q605">
        <f>IF(OR(G605="NA", H605="NA"), "NA", IF(OR(B605="boot", B605="parametric", B605="independent", B605="cart"), Table2131[[#This Row],[conf.high.orig]]-Table2131[[#This Row],[conf.low.orig]], ""))</f>
        <v>0.27459626957222727</v>
      </c>
      <c r="R605">
        <f>IF(OR(B605="boot", B605="independent", B605="parametric", B605="cart"), Table2131[[#This Row],[WIDTH_OVERLAP]]/Table2131[[#This Row],[WIDTH_NEW]], "NA")</f>
        <v>0.89814573974761391</v>
      </c>
      <c r="S605">
        <f>IF(OR(B605="boot", B605="independent", B605="parametric", B605="cart"), Table2131[[#This Row],[WIDTH_OVERLAP]]/Table2131[[#This Row],[WIDTH_ORIG]], "")</f>
        <v>0.93288258420445791</v>
      </c>
      <c r="T605">
        <f>IF(OR(B605="boot", B605="independent", B605="parametric", B605="cart"), (Table2131[[#This Row],[PERS_NEW]]+Table2131[[#This Row],[PERS_ORIG]]) / 2, "")</f>
        <v>0.91551416197603586</v>
      </c>
      <c r="U605">
        <f>0.5*(Table2131[[#This Row],[WIDTH_OVERLAP]]/Table2131[[#This Row],[WIDTH_ORIG]] +Table2131[[#This Row],[WIDTH_OVERLAP]]/Table2131[[#This Row],[WIDTH_NEW]])</f>
        <v>0.91551416197603586</v>
      </c>
      <c r="V605">
        <f>0.5*(Table2131[[#This Row],[WIDTH_OVERLAP]]/Table2131[[#This Row],[WIDTH_ORIG]] +Table2131[[#This Row],[WIDTH_OVERLAP]]/Table2131[[#This Row],[WIDTH_NEW]])</f>
        <v>0.91551416197603586</v>
      </c>
    </row>
    <row r="606" spans="1:22" hidden="1" x14ac:dyDescent="0.2">
      <c r="A606" t="s">
        <v>192</v>
      </c>
      <c r="B606" t="s">
        <v>50</v>
      </c>
      <c r="C606" s="3" t="s">
        <v>231</v>
      </c>
      <c r="D606" t="s">
        <v>204</v>
      </c>
      <c r="E606">
        <v>0.96851743497370946</v>
      </c>
      <c r="F606">
        <v>0.15700869574157386</v>
      </c>
      <c r="G606" s="1">
        <v>0.67793396658153304</v>
      </c>
      <c r="H606" s="1">
        <v>1.2978635280948638</v>
      </c>
      <c r="I606">
        <v>6.1685592024012887</v>
      </c>
      <c r="J606">
        <v>0.93833895589413963</v>
      </c>
      <c r="K606">
        <f>Table2131[[#This Row],[VALUE_ORIGINAL]]-Table2131[[#This Row],[ESTIMATE_VALUE]]</f>
        <v>-3.0178479079569831E-2</v>
      </c>
      <c r="L606">
        <v>0.649763337869533</v>
      </c>
      <c r="M606">
        <v>1.2541378180613312</v>
      </c>
      <c r="N606">
        <f>Table2131[[#This Row],[DIFFENCE_ORIGINAL]]^2</f>
        <v>9.10740599556034E-4</v>
      </c>
      <c r="O60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0.57620385147979813</v>
      </c>
      <c r="P606">
        <f>IF(OR(G606="NA", H606="NA"), "NA", IF(OR(B606="boot", B606="parametric", B606="independent", B606="cart"), Table2131[[#This Row],[conf.high]]-Table2131[[#This Row],[conf.low]], ""))</f>
        <v>0.61992956151333078</v>
      </c>
      <c r="Q606">
        <f>IF(OR(G606="NA", H606="NA"), "NA", IF(OR(B606="boot", B606="parametric", B606="independent", B606="cart"), Table2131[[#This Row],[conf.high.orig]]-Table2131[[#This Row],[conf.low.orig]], ""))</f>
        <v>0.60437448019179818</v>
      </c>
      <c r="R606">
        <f>IF(OR(B606="boot", B606="independent", B606="parametric", B606="cart"), Table2131[[#This Row],[WIDTH_OVERLAP]]/Table2131[[#This Row],[WIDTH_NEW]], "NA")</f>
        <v>0.92946664790949418</v>
      </c>
      <c r="S606">
        <f>IF(OR(B606="boot", B606="independent", B606="parametric", B606="cart"), Table2131[[#This Row],[WIDTH_OVERLAP]]/Table2131[[#This Row],[WIDTH_ORIG]], "")</f>
        <v>0.95338878520638382</v>
      </c>
      <c r="T606">
        <f>IF(OR(B606="boot", B606="independent", B606="parametric", B606="cart"), (Table2131[[#This Row],[PERS_NEW]]+Table2131[[#This Row],[PERS_ORIG]]) / 2, "")</f>
        <v>0.941427716557939</v>
      </c>
      <c r="U606">
        <f>0.5*(Table2131[[#This Row],[WIDTH_OVERLAP]]/Table2131[[#This Row],[WIDTH_ORIG]] +Table2131[[#This Row],[WIDTH_OVERLAP]]/Table2131[[#This Row],[WIDTH_NEW]])</f>
        <v>0.941427716557939</v>
      </c>
      <c r="V606">
        <f>0.5*(Table2131[[#This Row],[WIDTH_OVERLAP]]/Table2131[[#This Row],[WIDTH_ORIG]] +Table2131[[#This Row],[WIDTH_OVERLAP]]/Table2131[[#This Row],[WIDTH_NEW]])</f>
        <v>0.941427716557939</v>
      </c>
    </row>
    <row r="607" spans="1:22" hidden="1" x14ac:dyDescent="0.2">
      <c r="A607" t="s">
        <v>192</v>
      </c>
      <c r="B607" t="s">
        <v>50</v>
      </c>
      <c r="C607" s="3" t="s">
        <v>231</v>
      </c>
      <c r="D607" t="s">
        <v>205</v>
      </c>
      <c r="E607">
        <v>0.63114545964063695</v>
      </c>
      <c r="F607">
        <v>0.11422939098858687</v>
      </c>
      <c r="G607" s="1">
        <v>0.38753529870832948</v>
      </c>
      <c r="H607" s="1">
        <v>0.85078907677199878</v>
      </c>
      <c r="I607">
        <v>5.5252457723747943</v>
      </c>
      <c r="J607">
        <v>0.60754936146128558</v>
      </c>
      <c r="K607">
        <f>Table2131[[#This Row],[VALUE_ORIGINAL]]-Table2131[[#This Row],[ESTIMATE_VALUE]]</f>
        <v>-2.3596098179351377E-2</v>
      </c>
      <c r="L607">
        <v>0.3890799372391795</v>
      </c>
      <c r="M607">
        <v>0.81724119147515395</v>
      </c>
      <c r="N607">
        <f>Table2131[[#This Row],[DIFFENCE_ORIGINAL]]^2</f>
        <v>5.5677584928958941E-4</v>
      </c>
      <c r="O60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0.42816125423597445</v>
      </c>
      <c r="P607">
        <f>IF(OR(G607="NA", H607="NA"), "NA", IF(OR(B607="boot", B607="parametric", B607="independent", B607="cart"), Table2131[[#This Row],[conf.high]]-Table2131[[#This Row],[conf.low]], ""))</f>
        <v>0.4632537780636693</v>
      </c>
      <c r="Q607">
        <f>IF(OR(G607="NA", H607="NA"), "NA", IF(OR(B607="boot", B607="parametric", B607="independent", B607="cart"), Table2131[[#This Row],[conf.high.orig]]-Table2131[[#This Row],[conf.low.orig]], ""))</f>
        <v>0.42816125423597445</v>
      </c>
      <c r="R607">
        <f>IF(OR(B607="boot", B607="independent", B607="parametric", B607="cart"), Table2131[[#This Row],[WIDTH_OVERLAP]]/Table2131[[#This Row],[WIDTH_NEW]], "NA")</f>
        <v>0.92424773312291963</v>
      </c>
      <c r="S607">
        <f>IF(OR(B607="boot", B607="independent", B607="parametric", B607="cart"), Table2131[[#This Row],[WIDTH_OVERLAP]]/Table2131[[#This Row],[WIDTH_ORIG]], "")</f>
        <v>1</v>
      </c>
      <c r="T607">
        <f>IF(OR(B607="boot", B607="independent", B607="parametric", B607="cart"), (Table2131[[#This Row],[PERS_NEW]]+Table2131[[#This Row],[PERS_ORIG]]) / 2, "")</f>
        <v>0.96212386656145976</v>
      </c>
      <c r="U607">
        <f>0.5*(Table2131[[#This Row],[WIDTH_OVERLAP]]/Table2131[[#This Row],[WIDTH_ORIG]] +Table2131[[#This Row],[WIDTH_OVERLAP]]/Table2131[[#This Row],[WIDTH_NEW]])</f>
        <v>0.96212386656145976</v>
      </c>
      <c r="V607">
        <f>0.5*(Table2131[[#This Row],[WIDTH_OVERLAP]]/Table2131[[#This Row],[WIDTH_ORIG]] +Table2131[[#This Row],[WIDTH_OVERLAP]]/Table2131[[#This Row],[WIDTH_NEW]])</f>
        <v>0.96212386656145976</v>
      </c>
    </row>
    <row r="608" spans="1:22" hidden="1" x14ac:dyDescent="0.2">
      <c r="A608" t="s">
        <v>192</v>
      </c>
      <c r="B608" t="s">
        <v>50</v>
      </c>
      <c r="C608" s="3" t="s">
        <v>231</v>
      </c>
      <c r="D608" t="s">
        <v>206</v>
      </c>
      <c r="E608">
        <v>0.78179453198458182</v>
      </c>
      <c r="F608">
        <v>0.19399093431086142</v>
      </c>
      <c r="G608" s="1">
        <v>0.38090132777433061</v>
      </c>
      <c r="H608" s="1">
        <v>1.1850926777813851</v>
      </c>
      <c r="I608">
        <v>4.0300570475720923</v>
      </c>
      <c r="J608">
        <v>1.0866457673320569</v>
      </c>
      <c r="K608">
        <f>Table2131[[#This Row],[VALUE_ORIGINAL]]-Table2131[[#This Row],[ESTIMATE_VALUE]]</f>
        <v>0.30485123534747505</v>
      </c>
      <c r="L608">
        <v>0.70191334107215875</v>
      </c>
      <c r="M608">
        <v>1.4699806851192789</v>
      </c>
      <c r="N608">
        <f>Table2131[[#This Row],[DIFFENCE_ORIGINAL]]^2</f>
        <v>9.2934275692881624E-2</v>
      </c>
      <c r="O60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0.4831793367092263</v>
      </c>
      <c r="P608">
        <f>IF(OR(G608="NA", H608="NA"), "NA", IF(OR(B608="boot", B608="parametric", B608="independent", B608="cart"), Table2131[[#This Row],[conf.high]]-Table2131[[#This Row],[conf.low]], ""))</f>
        <v>0.80419135000705444</v>
      </c>
      <c r="Q608">
        <f>IF(OR(G608="NA", H608="NA"), "NA", IF(OR(B608="boot", B608="parametric", B608="independent", B608="cart"), Table2131[[#This Row],[conf.high.orig]]-Table2131[[#This Row],[conf.low.orig]], ""))</f>
        <v>0.76806734404712018</v>
      </c>
      <c r="R608">
        <f>IF(OR(B608="boot", B608="independent", B608="parametric", B608="cart"), Table2131[[#This Row],[WIDTH_OVERLAP]]/Table2131[[#This Row],[WIDTH_NEW]], "NA")</f>
        <v>0.60082632908820499</v>
      </c>
      <c r="S608">
        <f>IF(OR(B608="boot", B608="independent", B608="parametric", B608="cart"), Table2131[[#This Row],[WIDTH_OVERLAP]]/Table2131[[#This Row],[WIDTH_ORIG]], "")</f>
        <v>0.6290845984458151</v>
      </c>
      <c r="T608">
        <f>IF(OR(B608="boot", B608="independent", B608="parametric", B608="cart"), (Table2131[[#This Row],[PERS_NEW]]+Table2131[[#This Row],[PERS_ORIG]]) / 2, "")</f>
        <v>0.61495546376701005</v>
      </c>
      <c r="U608">
        <f>0.5*(Table2131[[#This Row],[WIDTH_OVERLAP]]/Table2131[[#This Row],[WIDTH_ORIG]] +Table2131[[#This Row],[WIDTH_OVERLAP]]/Table2131[[#This Row],[WIDTH_NEW]])</f>
        <v>0.61495546376701005</v>
      </c>
      <c r="V608">
        <f>0.5*(Table2131[[#This Row],[WIDTH_OVERLAP]]/Table2131[[#This Row],[WIDTH_ORIG]] +Table2131[[#This Row],[WIDTH_OVERLAP]]/Table2131[[#This Row],[WIDTH_NEW]])</f>
        <v>0.61495546376701005</v>
      </c>
    </row>
    <row r="609" spans="1:22" hidden="1" x14ac:dyDescent="0.2">
      <c r="A609" t="s">
        <v>192</v>
      </c>
      <c r="B609" t="s">
        <v>50</v>
      </c>
      <c r="C609" s="3" t="s">
        <v>231</v>
      </c>
      <c r="D609" t="s">
        <v>207</v>
      </c>
      <c r="E609">
        <v>-0.61012521873470182</v>
      </c>
      <c r="F609">
        <v>0.16109185371740531</v>
      </c>
      <c r="G609" s="1">
        <v>-0.93772411366214792</v>
      </c>
      <c r="H609" s="1">
        <v>-0.29254705986559559</v>
      </c>
      <c r="I609">
        <v>-3.787436823497055</v>
      </c>
      <c r="J609">
        <v>-0.61753343218162815</v>
      </c>
      <c r="K609">
        <f>Table2131[[#This Row],[VALUE_ORIGINAL]]-Table2131[[#This Row],[ESTIMATE_VALUE]]</f>
        <v>-7.4082134469263261E-3</v>
      </c>
      <c r="L609">
        <v>-0.9369343261240245</v>
      </c>
      <c r="M609">
        <v>-0.30438037993583811</v>
      </c>
      <c r="N609">
        <f>Table2131[[#This Row],[DIFFENCE_ORIGINAL]]^2</f>
        <v>5.488162647522004E-5</v>
      </c>
      <c r="O60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0.63255394618818639</v>
      </c>
      <c r="P609">
        <f>IF(OR(G609="NA", H609="NA"), "NA", IF(OR(B609="boot", B609="parametric", B609="independent", B609="cart"), Table2131[[#This Row],[conf.high]]-Table2131[[#This Row],[conf.low]], ""))</f>
        <v>0.64517705379655232</v>
      </c>
      <c r="Q609">
        <f>IF(OR(G609="NA", H609="NA"), "NA", IF(OR(B609="boot", B609="parametric", B609="independent", B609="cart"), Table2131[[#This Row],[conf.high.orig]]-Table2131[[#This Row],[conf.low.orig]], ""))</f>
        <v>0.63255394618818639</v>
      </c>
      <c r="R609">
        <f>IF(OR(B609="boot", B609="independent", B609="parametric", B609="cart"), Table2131[[#This Row],[WIDTH_OVERLAP]]/Table2131[[#This Row],[WIDTH_NEW]], "NA")</f>
        <v>0.98043466125448031</v>
      </c>
      <c r="S609">
        <f>IF(OR(B609="boot", B609="independent", B609="parametric", B609="cart"), Table2131[[#This Row],[WIDTH_OVERLAP]]/Table2131[[#This Row],[WIDTH_ORIG]], "")</f>
        <v>1</v>
      </c>
      <c r="T609">
        <f>IF(OR(B609="boot", B609="independent", B609="parametric", B609="cart"), (Table2131[[#This Row],[PERS_NEW]]+Table2131[[#This Row],[PERS_ORIG]]) / 2, "")</f>
        <v>0.99021733062724016</v>
      </c>
      <c r="U609">
        <f>0.5*(Table2131[[#This Row],[WIDTH_OVERLAP]]/Table2131[[#This Row],[WIDTH_ORIG]] +Table2131[[#This Row],[WIDTH_OVERLAP]]/Table2131[[#This Row],[WIDTH_NEW]])</f>
        <v>0.99021733062724016</v>
      </c>
      <c r="V609">
        <f>0.5*(Table2131[[#This Row],[WIDTH_OVERLAP]]/Table2131[[#This Row],[WIDTH_ORIG]] +Table2131[[#This Row],[WIDTH_OVERLAP]]/Table2131[[#This Row],[WIDTH_NEW]])</f>
        <v>0.99021733062724016</v>
      </c>
    </row>
    <row r="610" spans="1:22" hidden="1" x14ac:dyDescent="0.2">
      <c r="A610" t="s">
        <v>192</v>
      </c>
      <c r="B610" t="s">
        <v>50</v>
      </c>
      <c r="C610" s="3" t="s">
        <v>231</v>
      </c>
      <c r="D610" t="s">
        <v>208</v>
      </c>
      <c r="E610">
        <v>-0.74766519580849966</v>
      </c>
      <c r="F610">
        <v>0.15257724273506515</v>
      </c>
      <c r="G610" s="1">
        <v>-1.0580303272182654</v>
      </c>
      <c r="H610" s="1">
        <v>-0.42920465586972367</v>
      </c>
      <c r="I610">
        <v>-4.9002405758946903</v>
      </c>
      <c r="J610">
        <v>-0.71591539894851897</v>
      </c>
      <c r="K610">
        <f>Table2131[[#This Row],[VALUE_ORIGINAL]]-Table2131[[#This Row],[ESTIMATE_VALUE]]</f>
        <v>3.1749796859980695E-2</v>
      </c>
      <c r="L610">
        <v>-1.0069102241504477</v>
      </c>
      <c r="M610">
        <v>-0.42298543471107991</v>
      </c>
      <c r="N610">
        <f>Table2131[[#This Row],[DIFFENCE_ORIGINAL]]^2</f>
        <v>1.0080496006500399E-3</v>
      </c>
      <c r="O61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0.57770556828072406</v>
      </c>
      <c r="P610">
        <f>IF(OR(G610="NA", H610="NA"), "NA", IF(OR(B610="boot", B610="parametric", B610="independent", B610="cart"), Table2131[[#This Row],[conf.high]]-Table2131[[#This Row],[conf.low]], ""))</f>
        <v>0.62882567134854173</v>
      </c>
      <c r="Q610">
        <f>IF(OR(G610="NA", H610="NA"), "NA", IF(OR(B610="boot", B610="parametric", B610="independent", B610="cart"), Table2131[[#This Row],[conf.high.orig]]-Table2131[[#This Row],[conf.low.orig]], ""))</f>
        <v>0.58392478943936776</v>
      </c>
      <c r="R610">
        <f>IF(OR(B610="boot", B610="independent", B610="parametric", B610="cart"), Table2131[[#This Row],[WIDTH_OVERLAP]]/Table2131[[#This Row],[WIDTH_NEW]], "NA")</f>
        <v>0.91870544509070606</v>
      </c>
      <c r="S610">
        <f>IF(OR(B610="boot", B610="independent", B610="parametric", B610="cart"), Table2131[[#This Row],[WIDTH_OVERLAP]]/Table2131[[#This Row],[WIDTH_ORIG]], "")</f>
        <v>0.98934927704539677</v>
      </c>
      <c r="T610">
        <f>IF(OR(B610="boot", B610="independent", B610="parametric", B610="cart"), (Table2131[[#This Row],[PERS_NEW]]+Table2131[[#This Row],[PERS_ORIG]]) / 2, "")</f>
        <v>0.95402736106805142</v>
      </c>
      <c r="U610">
        <f>0.5*(Table2131[[#This Row],[WIDTH_OVERLAP]]/Table2131[[#This Row],[WIDTH_ORIG]] +Table2131[[#This Row],[WIDTH_OVERLAP]]/Table2131[[#This Row],[WIDTH_NEW]])</f>
        <v>0.95402736106805142</v>
      </c>
      <c r="V610">
        <f>0.5*(Table2131[[#This Row],[WIDTH_OVERLAP]]/Table2131[[#This Row],[WIDTH_ORIG]] +Table2131[[#This Row],[WIDTH_OVERLAP]]/Table2131[[#This Row],[WIDTH_NEW]])</f>
        <v>0.95402736106805142</v>
      </c>
    </row>
    <row r="611" spans="1:22" hidden="1" x14ac:dyDescent="0.2">
      <c r="A611" t="s">
        <v>192</v>
      </c>
      <c r="B611" t="s">
        <v>50</v>
      </c>
      <c r="C611" s="3" t="s">
        <v>231</v>
      </c>
      <c r="D611" t="s">
        <v>209</v>
      </c>
      <c r="E611">
        <v>1.4939096777329854</v>
      </c>
      <c r="F611">
        <v>0.12871151006976736</v>
      </c>
      <c r="G611" s="1">
        <v>1.2234786580434316</v>
      </c>
      <c r="H611" s="1">
        <v>1.7247463055579637</v>
      </c>
      <c r="I611">
        <v>11.606651782138366</v>
      </c>
      <c r="J611">
        <v>1.2394604950166366</v>
      </c>
      <c r="K611">
        <f>Table2131[[#This Row],[VALUE_ORIGINAL]]-Table2131[[#This Row],[ESTIMATE_VALUE]]</f>
        <v>-0.25444918271634887</v>
      </c>
      <c r="L611">
        <v>0.98206084643276947</v>
      </c>
      <c r="M611">
        <v>1.4525774346989884</v>
      </c>
      <c r="N611">
        <f>Table2131[[#This Row],[DIFFENCE_ORIGINAL]]^2</f>
        <v>6.4744386585017896E-2</v>
      </c>
      <c r="O61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0.22909877665555678</v>
      </c>
      <c r="P611">
        <f>IF(OR(G611="NA", H611="NA"), "NA", IF(OR(B611="boot", B611="parametric", B611="independent", B611="cart"), Table2131[[#This Row],[conf.high]]-Table2131[[#This Row],[conf.low]], ""))</f>
        <v>0.50126764751453212</v>
      </c>
      <c r="Q611">
        <f>IF(OR(G611="NA", H611="NA"), "NA", IF(OR(B611="boot", B611="parametric", B611="independent", B611="cart"), Table2131[[#This Row],[conf.high.orig]]-Table2131[[#This Row],[conf.low.orig]], ""))</f>
        <v>0.47051658826621889</v>
      </c>
      <c r="R611">
        <f>IF(OR(B611="boot", B611="independent", B611="parametric", B611="cart"), Table2131[[#This Row],[WIDTH_OVERLAP]]/Table2131[[#This Row],[WIDTH_NEW]], "NA")</f>
        <v>0.45703882504987525</v>
      </c>
      <c r="S611">
        <f>IF(OR(B611="boot", B611="independent", B611="parametric", B611="cart"), Table2131[[#This Row],[WIDTH_OVERLAP]]/Table2131[[#This Row],[WIDTH_ORIG]], "")</f>
        <v>0.48690903226122262</v>
      </c>
      <c r="T611">
        <f>IF(OR(B611="boot", B611="independent", B611="parametric", B611="cart"), (Table2131[[#This Row],[PERS_NEW]]+Table2131[[#This Row],[PERS_ORIG]]) / 2, "")</f>
        <v>0.47197392865554894</v>
      </c>
      <c r="U611">
        <f>0.5*(Table2131[[#This Row],[WIDTH_OVERLAP]]/Table2131[[#This Row],[WIDTH_ORIG]] +Table2131[[#This Row],[WIDTH_OVERLAP]]/Table2131[[#This Row],[WIDTH_NEW]])</f>
        <v>0.47197392865554894</v>
      </c>
      <c r="V611">
        <f>0.5*(Table2131[[#This Row],[WIDTH_OVERLAP]]/Table2131[[#This Row],[WIDTH_ORIG]] +Table2131[[#This Row],[WIDTH_OVERLAP]]/Table2131[[#This Row],[WIDTH_NEW]])</f>
        <v>0.47197392865554894</v>
      </c>
    </row>
    <row r="612" spans="1:22" hidden="1" x14ac:dyDescent="0.2">
      <c r="A612" t="s">
        <v>192</v>
      </c>
      <c r="B612" t="s">
        <v>50</v>
      </c>
      <c r="C612" s="3" t="s">
        <v>231</v>
      </c>
      <c r="D612" t="s">
        <v>210</v>
      </c>
      <c r="E612">
        <v>1.56051367636146</v>
      </c>
      <c r="F612">
        <v>0.18410414030628058</v>
      </c>
      <c r="G612" s="1">
        <v>1.1733563436276078</v>
      </c>
      <c r="H612" s="1">
        <v>1.884046526309257</v>
      </c>
      <c r="I612">
        <v>8.4762551986356609</v>
      </c>
      <c r="J612">
        <v>1.6724555880239564</v>
      </c>
      <c r="K612">
        <f>Table2131[[#This Row],[VALUE_ORIGINAL]]-Table2131[[#This Row],[ESTIMATE_VALUE]]</f>
        <v>0.11194191166249645</v>
      </c>
      <c r="L612">
        <v>1.3451407352188074</v>
      </c>
      <c r="M612">
        <v>1.968927771533278</v>
      </c>
      <c r="N612">
        <f>Table2131[[#This Row],[DIFFENCE_ORIGINAL]]^2</f>
        <v>1.2530991586654159E-2</v>
      </c>
      <c r="O61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0.53890579109044956</v>
      </c>
      <c r="P612">
        <f>IF(OR(G612="NA", H612="NA"), "NA", IF(OR(B612="boot", B612="parametric", B612="independent", B612="cart"), Table2131[[#This Row],[conf.high]]-Table2131[[#This Row],[conf.low]], ""))</f>
        <v>0.71069018268164919</v>
      </c>
      <c r="Q612">
        <f>IF(OR(G612="NA", H612="NA"), "NA", IF(OR(B612="boot", B612="parametric", B612="independent", B612="cart"), Table2131[[#This Row],[conf.high.orig]]-Table2131[[#This Row],[conf.low.orig]], ""))</f>
        <v>0.62378703631447063</v>
      </c>
      <c r="R612">
        <f>IF(OR(B612="boot", B612="independent", B612="parametric", B612="cart"), Table2131[[#This Row],[WIDTH_OVERLAP]]/Table2131[[#This Row],[WIDTH_NEW]], "NA")</f>
        <v>0.75828512089050515</v>
      </c>
      <c r="S612">
        <f>IF(OR(B612="boot", B612="independent", B612="parametric", B612="cart"), Table2131[[#This Row],[WIDTH_OVERLAP]]/Table2131[[#This Row],[WIDTH_ORIG]], "")</f>
        <v>0.86392592297921722</v>
      </c>
      <c r="T612">
        <f>IF(OR(B612="boot", B612="independent", B612="parametric", B612="cart"), (Table2131[[#This Row],[PERS_NEW]]+Table2131[[#This Row],[PERS_ORIG]]) / 2, "")</f>
        <v>0.81110552193486118</v>
      </c>
      <c r="U612">
        <f>0.5*(Table2131[[#This Row],[WIDTH_OVERLAP]]/Table2131[[#This Row],[WIDTH_ORIG]] +Table2131[[#This Row],[WIDTH_OVERLAP]]/Table2131[[#This Row],[WIDTH_NEW]])</f>
        <v>0.81110552193486118</v>
      </c>
      <c r="V612">
        <f>0.5*(Table2131[[#This Row],[WIDTH_OVERLAP]]/Table2131[[#This Row],[WIDTH_ORIG]] +Table2131[[#This Row],[WIDTH_OVERLAP]]/Table2131[[#This Row],[WIDTH_NEW]])</f>
        <v>0.81110552193486118</v>
      </c>
    </row>
    <row r="613" spans="1:22" hidden="1" x14ac:dyDescent="0.2">
      <c r="A613" t="s">
        <v>192</v>
      </c>
      <c r="B613" t="s">
        <v>50</v>
      </c>
      <c r="C613" s="3" t="s">
        <v>231</v>
      </c>
      <c r="D613" t="s">
        <v>211</v>
      </c>
      <c r="E613">
        <v>2.5418132511285019</v>
      </c>
      <c r="F613">
        <v>0.24191392494876404</v>
      </c>
      <c r="G613" s="1">
        <v>2.0253526586010033</v>
      </c>
      <c r="H613" s="1">
        <v>2.9856921193350803</v>
      </c>
      <c r="I613">
        <v>10.507097727701467</v>
      </c>
      <c r="J613">
        <v>2.5272644775104984</v>
      </c>
      <c r="K613">
        <f>Table2131[[#This Row],[VALUE_ORIGINAL]]-Table2131[[#This Row],[ESTIMATE_VALUE]]</f>
        <v>-1.4548773618003441E-2</v>
      </c>
      <c r="L613">
        <v>2.0134109094932522</v>
      </c>
      <c r="M613">
        <v>2.9960614305429973</v>
      </c>
      <c r="N613">
        <f>Table2131[[#This Row],[DIFFENCE_ORIGINAL]]^2</f>
        <v>2.1166681378791293E-4</v>
      </c>
      <c r="O61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0.96033946073407694</v>
      </c>
      <c r="P613">
        <f>IF(OR(G613="NA", H613="NA"), "NA", IF(OR(B613="boot", B613="parametric", B613="independent", B613="cart"), Table2131[[#This Row],[conf.high]]-Table2131[[#This Row],[conf.low]], ""))</f>
        <v>0.96033946073407694</v>
      </c>
      <c r="Q613">
        <f>IF(OR(G613="NA", H613="NA"), "NA", IF(OR(B613="boot", B613="parametric", B613="independent", B613="cart"), Table2131[[#This Row],[conf.high.orig]]-Table2131[[#This Row],[conf.low.orig]], ""))</f>
        <v>0.98265052104974515</v>
      </c>
      <c r="R613">
        <f>IF(OR(B613="boot", B613="independent", B613="parametric", B613="cart"), Table2131[[#This Row],[WIDTH_OVERLAP]]/Table2131[[#This Row],[WIDTH_NEW]], "NA")</f>
        <v>1</v>
      </c>
      <c r="S613">
        <f>IF(OR(B613="boot", B613="independent", B613="parametric", B613="cart"), Table2131[[#This Row],[WIDTH_OVERLAP]]/Table2131[[#This Row],[WIDTH_ORIG]], "")</f>
        <v>0.97729502011372893</v>
      </c>
      <c r="T613">
        <f>IF(OR(B613="boot", B613="independent", B613="parametric", B613="cart"), (Table2131[[#This Row],[PERS_NEW]]+Table2131[[#This Row],[PERS_ORIG]]) / 2, "")</f>
        <v>0.98864751005686446</v>
      </c>
      <c r="U613">
        <f>0.5*(Table2131[[#This Row],[WIDTH_OVERLAP]]/Table2131[[#This Row],[WIDTH_ORIG]] +Table2131[[#This Row],[WIDTH_OVERLAP]]/Table2131[[#This Row],[WIDTH_NEW]])</f>
        <v>0.98864751005686446</v>
      </c>
      <c r="V613">
        <f>0.5*(Table2131[[#This Row],[WIDTH_OVERLAP]]/Table2131[[#This Row],[WIDTH_ORIG]] +Table2131[[#This Row],[WIDTH_OVERLAP]]/Table2131[[#This Row],[WIDTH_NEW]])</f>
        <v>0.98864751005686446</v>
      </c>
    </row>
    <row r="614" spans="1:22" hidden="1" x14ac:dyDescent="0.2">
      <c r="A614" t="s">
        <v>192</v>
      </c>
      <c r="B614" t="s">
        <v>50</v>
      </c>
      <c r="C614" s="3" t="s">
        <v>231</v>
      </c>
      <c r="D614" t="s">
        <v>212</v>
      </c>
      <c r="E614">
        <v>2.3002096172446587</v>
      </c>
      <c r="F614">
        <v>0.21197710932808742</v>
      </c>
      <c r="G614" s="1">
        <v>1.8818529933620634</v>
      </c>
      <c r="H614" s="1">
        <v>2.7070418538555918</v>
      </c>
      <c r="I614">
        <v>10.851217023082011</v>
      </c>
      <c r="J614">
        <v>2.4525327381213602</v>
      </c>
      <c r="K614">
        <f>Table2131[[#This Row],[VALUE_ORIGINAL]]-Table2131[[#This Row],[ESTIMATE_VALUE]]</f>
        <v>0.15232312087670152</v>
      </c>
      <c r="L614">
        <v>2.0122115296595706</v>
      </c>
      <c r="M614">
        <v>2.8669835156240615</v>
      </c>
      <c r="N614">
        <f>Table2131[[#This Row],[DIFFENCE_ORIGINAL]]^2</f>
        <v>2.3202333153618224E-2</v>
      </c>
      <c r="O61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0.6948303241960212</v>
      </c>
      <c r="P614">
        <f>IF(OR(G614="NA", H614="NA"), "NA", IF(OR(B614="boot", B614="parametric", B614="independent", B614="cart"), Table2131[[#This Row],[conf.high]]-Table2131[[#This Row],[conf.low]], ""))</f>
        <v>0.82518886049352846</v>
      </c>
      <c r="Q614">
        <f>IF(OR(G614="NA", H614="NA"), "NA", IF(OR(B614="boot", B614="parametric", B614="independent", B614="cart"), Table2131[[#This Row],[conf.high.orig]]-Table2131[[#This Row],[conf.low.orig]], ""))</f>
        <v>0.85477198596449089</v>
      </c>
      <c r="R614">
        <f>IF(OR(B614="boot", B614="independent", B614="parametric", B614="cart"), Table2131[[#This Row],[WIDTH_OVERLAP]]/Table2131[[#This Row],[WIDTH_NEW]], "NA")</f>
        <v>0.8420258167087441</v>
      </c>
      <c r="S614">
        <f>IF(OR(B614="boot", B614="independent", B614="parametric", B614="cart"), Table2131[[#This Row],[WIDTH_OVERLAP]]/Table2131[[#This Row],[WIDTH_ORIG]], "")</f>
        <v>0.81288382820829364</v>
      </c>
      <c r="T614">
        <f>IF(OR(B614="boot", B614="independent", B614="parametric", B614="cart"), (Table2131[[#This Row],[PERS_NEW]]+Table2131[[#This Row],[PERS_ORIG]]) / 2, "")</f>
        <v>0.82745482245851887</v>
      </c>
      <c r="U614">
        <f>0.5*(Table2131[[#This Row],[WIDTH_OVERLAP]]/Table2131[[#This Row],[WIDTH_ORIG]] +Table2131[[#This Row],[WIDTH_OVERLAP]]/Table2131[[#This Row],[WIDTH_NEW]])</f>
        <v>0.82745482245851887</v>
      </c>
      <c r="V614">
        <f>0.5*(Table2131[[#This Row],[WIDTH_OVERLAP]]/Table2131[[#This Row],[WIDTH_ORIG]] +Table2131[[#This Row],[WIDTH_OVERLAP]]/Table2131[[#This Row],[WIDTH_NEW]])</f>
        <v>0.82745482245851887</v>
      </c>
    </row>
    <row r="615" spans="1:22" hidden="1" x14ac:dyDescent="0.2">
      <c r="A615" t="s">
        <v>192</v>
      </c>
      <c r="B615" t="s">
        <v>50</v>
      </c>
      <c r="C615" s="3" t="s">
        <v>231</v>
      </c>
      <c r="D615" t="s">
        <v>213</v>
      </c>
      <c r="E615">
        <v>2.2767256621239174</v>
      </c>
      <c r="F615">
        <v>0.15423416548402069</v>
      </c>
      <c r="G615" s="1">
        <v>1.9415756139294775</v>
      </c>
      <c r="H615" s="1">
        <v>2.5390174852735861</v>
      </c>
      <c r="I615">
        <v>14.761487216396263</v>
      </c>
      <c r="J615">
        <v>2.1789633379921782</v>
      </c>
      <c r="K615">
        <f>Table2131[[#This Row],[VALUE_ORIGINAL]]-Table2131[[#This Row],[ESTIMATE_VALUE]]</f>
        <v>-9.7762324131739131E-2</v>
      </c>
      <c r="L615">
        <v>1.8362354108489951</v>
      </c>
      <c r="M615">
        <v>2.4679095427132332</v>
      </c>
      <c r="N615">
        <f>Table2131[[#This Row],[DIFFENCE_ORIGINAL]]^2</f>
        <v>9.5574720196392234E-3</v>
      </c>
      <c r="O61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0.52633392878375562</v>
      </c>
      <c r="P615">
        <f>IF(OR(G615="NA", H615="NA"), "NA", IF(OR(B615="boot", B615="parametric", B615="independent", B615="cart"), Table2131[[#This Row],[conf.high]]-Table2131[[#This Row],[conf.low]], ""))</f>
        <v>0.59744187134410853</v>
      </c>
      <c r="Q615">
        <f>IF(OR(G615="NA", H615="NA"), "NA", IF(OR(B615="boot", B615="parametric", B615="independent", B615="cart"), Table2131[[#This Row],[conf.high.orig]]-Table2131[[#This Row],[conf.low.orig]], ""))</f>
        <v>0.63167413186423804</v>
      </c>
      <c r="R615">
        <f>IF(OR(B615="boot", B615="independent", B615="parametric", B615="cart"), Table2131[[#This Row],[WIDTH_OVERLAP]]/Table2131[[#This Row],[WIDTH_NEW]], "NA")</f>
        <v>0.88097931201176749</v>
      </c>
      <c r="S615">
        <f>IF(OR(B615="boot", B615="independent", B615="parametric", B615="cart"), Table2131[[#This Row],[WIDTH_OVERLAP]]/Table2131[[#This Row],[WIDTH_ORIG]], "")</f>
        <v>0.83323647785038224</v>
      </c>
      <c r="T615">
        <f>IF(OR(B615="boot", B615="independent", B615="parametric", B615="cart"), (Table2131[[#This Row],[PERS_NEW]]+Table2131[[#This Row],[PERS_ORIG]]) / 2, "")</f>
        <v>0.85710789493107487</v>
      </c>
      <c r="U615">
        <f>0.5*(Table2131[[#This Row],[WIDTH_OVERLAP]]/Table2131[[#This Row],[WIDTH_ORIG]] +Table2131[[#This Row],[WIDTH_OVERLAP]]/Table2131[[#This Row],[WIDTH_NEW]])</f>
        <v>0.85710789493107487</v>
      </c>
      <c r="V615">
        <f>0.5*(Table2131[[#This Row],[WIDTH_OVERLAP]]/Table2131[[#This Row],[WIDTH_ORIG]] +Table2131[[#This Row],[WIDTH_OVERLAP]]/Table2131[[#This Row],[WIDTH_NEW]])</f>
        <v>0.85710789493107487</v>
      </c>
    </row>
    <row r="616" spans="1:22" hidden="1" x14ac:dyDescent="0.2">
      <c r="A616" t="s">
        <v>192</v>
      </c>
      <c r="B616" t="s">
        <v>50</v>
      </c>
      <c r="C616" s="3" t="s">
        <v>231</v>
      </c>
      <c r="D616" t="s">
        <v>214</v>
      </c>
      <c r="E616">
        <v>1.5447741957382892</v>
      </c>
      <c r="F616">
        <v>0.15635652657365026</v>
      </c>
      <c r="G616" s="1">
        <v>1.2420363625730799</v>
      </c>
      <c r="H616" s="1">
        <v>1.8775158201406639</v>
      </c>
      <c r="I616">
        <v>9.8798190877605485</v>
      </c>
      <c r="J616">
        <v>1.6381983949503764</v>
      </c>
      <c r="K616">
        <f>Table2131[[#This Row],[VALUE_ORIGINAL]]-Table2131[[#This Row],[ESTIMATE_VALUE]]</f>
        <v>9.3424199212087222E-2</v>
      </c>
      <c r="L616">
        <v>1.3088727648926621</v>
      </c>
      <c r="M616">
        <v>1.9849980180125411</v>
      </c>
      <c r="N616">
        <f>Table2131[[#This Row],[DIFFENCE_ORIGINAL]]^2</f>
        <v>8.7280809984197592E-3</v>
      </c>
      <c r="O61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0.56864305524800174</v>
      </c>
      <c r="P616">
        <f>IF(OR(G616="NA", H616="NA"), "NA", IF(OR(B616="boot", B616="parametric", B616="independent", B616="cart"), Table2131[[#This Row],[conf.high]]-Table2131[[#This Row],[conf.low]], ""))</f>
        <v>0.63547945756758395</v>
      </c>
      <c r="Q616">
        <f>IF(OR(G616="NA", H616="NA"), "NA", IF(OR(B616="boot", B616="parametric", B616="independent", B616="cart"), Table2131[[#This Row],[conf.high.orig]]-Table2131[[#This Row],[conf.low.orig]], ""))</f>
        <v>0.67612525311987892</v>
      </c>
      <c r="R616">
        <f>IF(OR(B616="boot", B616="independent", B616="parametric", B616="cart"), Table2131[[#This Row],[WIDTH_OVERLAP]]/Table2131[[#This Row],[WIDTH_NEW]], "NA")</f>
        <v>0.89482523546015003</v>
      </c>
      <c r="S616">
        <f>IF(OR(B616="boot", B616="independent", B616="parametric", B616="cart"), Table2131[[#This Row],[WIDTH_OVERLAP]]/Table2131[[#This Row],[WIDTH_ORIG]], "")</f>
        <v>0.84103212034173158</v>
      </c>
      <c r="T616">
        <f>IF(OR(B616="boot", B616="independent", B616="parametric", B616="cart"), (Table2131[[#This Row],[PERS_NEW]]+Table2131[[#This Row],[PERS_ORIG]]) / 2, "")</f>
        <v>0.86792867790094075</v>
      </c>
      <c r="U616">
        <f>0.5*(Table2131[[#This Row],[WIDTH_OVERLAP]]/Table2131[[#This Row],[WIDTH_ORIG]] +Table2131[[#This Row],[WIDTH_OVERLAP]]/Table2131[[#This Row],[WIDTH_NEW]])</f>
        <v>0.86792867790094075</v>
      </c>
      <c r="V616">
        <f>0.5*(Table2131[[#This Row],[WIDTH_OVERLAP]]/Table2131[[#This Row],[WIDTH_ORIG]] +Table2131[[#This Row],[WIDTH_OVERLAP]]/Table2131[[#This Row],[WIDTH_NEW]])</f>
        <v>0.86792867790094075</v>
      </c>
    </row>
    <row r="617" spans="1:22" hidden="1" x14ac:dyDescent="0.2">
      <c r="A617" t="s">
        <v>192</v>
      </c>
      <c r="B617" t="s">
        <v>50</v>
      </c>
      <c r="C617" s="3" t="s">
        <v>231</v>
      </c>
      <c r="D617" t="s">
        <v>215</v>
      </c>
      <c r="E617">
        <v>2.2428967913872042</v>
      </c>
      <c r="F617">
        <v>0.17240242604205355</v>
      </c>
      <c r="G617" s="1">
        <v>1.9146958228775031</v>
      </c>
      <c r="H617" s="1">
        <v>2.5804618635203589</v>
      </c>
      <c r="I617">
        <v>13.009659103289543</v>
      </c>
      <c r="J617">
        <v>1.8620511679084852</v>
      </c>
      <c r="K617">
        <f>Table2131[[#This Row],[VALUE_ORIGINAL]]-Table2131[[#This Row],[ESTIMATE_VALUE]]</f>
        <v>-0.38084562347871898</v>
      </c>
      <c r="L617">
        <v>1.5661789561187083</v>
      </c>
      <c r="M617">
        <v>2.1688229289408376</v>
      </c>
      <c r="N617">
        <f>Table2131[[#This Row],[DIFFENCE_ORIGINAL]]^2</f>
        <v>0.14504338892289417</v>
      </c>
      <c r="O61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0.25412710606333455</v>
      </c>
      <c r="P617">
        <f>IF(OR(G617="NA", H617="NA"), "NA", IF(OR(B617="boot", B617="parametric", B617="independent", B617="cart"), Table2131[[#This Row],[conf.high]]-Table2131[[#This Row],[conf.low]], ""))</f>
        <v>0.66576604064285583</v>
      </c>
      <c r="Q617">
        <f>IF(OR(G617="NA", H617="NA"), "NA", IF(OR(B617="boot", B617="parametric", B617="independent", B617="cart"), Table2131[[#This Row],[conf.high.orig]]-Table2131[[#This Row],[conf.low.orig]], ""))</f>
        <v>0.60264397282212934</v>
      </c>
      <c r="R617">
        <f>IF(OR(B617="boot", B617="independent", B617="parametric", B617="cart"), Table2131[[#This Row],[WIDTH_OVERLAP]]/Table2131[[#This Row],[WIDTH_NEW]], "NA")</f>
        <v>0.38170632106430724</v>
      </c>
      <c r="S617">
        <f>IF(OR(B617="boot", B617="independent", B617="parametric", B617="cart"), Table2131[[#This Row],[WIDTH_OVERLAP]]/Table2131[[#This Row],[WIDTH_ORIG]], "")</f>
        <v>0.42168696199396039</v>
      </c>
      <c r="T617">
        <f>IF(OR(B617="boot", B617="independent", B617="parametric", B617="cart"), (Table2131[[#This Row],[PERS_NEW]]+Table2131[[#This Row],[PERS_ORIG]]) / 2, "")</f>
        <v>0.40169664152913381</v>
      </c>
      <c r="U617">
        <f>0.5*(Table2131[[#This Row],[WIDTH_OVERLAP]]/Table2131[[#This Row],[WIDTH_ORIG]] +Table2131[[#This Row],[WIDTH_OVERLAP]]/Table2131[[#This Row],[WIDTH_NEW]])</f>
        <v>0.40169664152913381</v>
      </c>
      <c r="V617">
        <f>0.5*(Table2131[[#This Row],[WIDTH_OVERLAP]]/Table2131[[#This Row],[WIDTH_ORIG]] +Table2131[[#This Row],[WIDTH_OVERLAP]]/Table2131[[#This Row],[WIDTH_NEW]])</f>
        <v>0.40169664152913381</v>
      </c>
    </row>
    <row r="618" spans="1:22" hidden="1" x14ac:dyDescent="0.2">
      <c r="A618" t="s">
        <v>192</v>
      </c>
      <c r="B618" t="s">
        <v>50</v>
      </c>
      <c r="C618" s="3" t="s">
        <v>231</v>
      </c>
      <c r="D618" t="s">
        <v>216</v>
      </c>
      <c r="E618">
        <v>0.15017665225771082</v>
      </c>
      <c r="F618">
        <v>6.5521207803211148E-2</v>
      </c>
      <c r="G618" s="1">
        <v>2.3323800621765339E-2</v>
      </c>
      <c r="H618" s="1">
        <v>0.28174327694666162</v>
      </c>
      <c r="I618">
        <v>2.2920311955902433</v>
      </c>
      <c r="J618">
        <v>0.13511621706045548</v>
      </c>
      <c r="K618">
        <f>Table2131[[#This Row],[VALUE_ORIGINAL]]-Table2131[[#This Row],[ESTIMATE_VALUE]]</f>
        <v>-1.5060435197255334E-2</v>
      </c>
      <c r="L618">
        <v>2.6370572171813007E-2</v>
      </c>
      <c r="M618">
        <v>0.25785098058481282</v>
      </c>
      <c r="N618">
        <f>Table2131[[#This Row],[DIFFENCE_ORIGINAL]]^2</f>
        <v>2.2681670833072732E-4</v>
      </c>
      <c r="O61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0.2314804084129998</v>
      </c>
      <c r="P618">
        <f>IF(OR(G618="NA", H618="NA"), "NA", IF(OR(B618="boot", B618="parametric", B618="independent", B618="cart"), Table2131[[#This Row],[conf.high]]-Table2131[[#This Row],[conf.low]], ""))</f>
        <v>0.25841947632489626</v>
      </c>
      <c r="Q618">
        <f>IF(OR(G618="NA", H618="NA"), "NA", IF(OR(B618="boot", B618="parametric", B618="independent", B618="cart"), Table2131[[#This Row],[conf.high.orig]]-Table2131[[#This Row],[conf.low.orig]], ""))</f>
        <v>0.2314804084129998</v>
      </c>
      <c r="R618">
        <f>IF(OR(B618="boot", B618="independent", B618="parametric", B618="cart"), Table2131[[#This Row],[WIDTH_OVERLAP]]/Table2131[[#This Row],[WIDTH_NEW]], "NA")</f>
        <v>0.89575449848049582</v>
      </c>
      <c r="S618">
        <f>IF(OR(B618="boot", B618="independent", B618="parametric", B618="cart"), Table2131[[#This Row],[WIDTH_OVERLAP]]/Table2131[[#This Row],[WIDTH_ORIG]], "")</f>
        <v>1</v>
      </c>
      <c r="T618">
        <f>IF(OR(B618="boot", B618="independent", B618="parametric", B618="cart"), (Table2131[[#This Row],[PERS_NEW]]+Table2131[[#This Row],[PERS_ORIG]]) / 2, "")</f>
        <v>0.94787724924024785</v>
      </c>
      <c r="U618">
        <f>0.5*(Table2131[[#This Row],[WIDTH_OVERLAP]]/Table2131[[#This Row],[WIDTH_ORIG]] +Table2131[[#This Row],[WIDTH_OVERLAP]]/Table2131[[#This Row],[WIDTH_NEW]])</f>
        <v>0.94787724924024785</v>
      </c>
      <c r="V618">
        <f>0.5*(Table2131[[#This Row],[WIDTH_OVERLAP]]/Table2131[[#This Row],[WIDTH_ORIG]] +Table2131[[#This Row],[WIDTH_OVERLAP]]/Table2131[[#This Row],[WIDTH_NEW]])</f>
        <v>0.94787724924024785</v>
      </c>
    </row>
    <row r="619" spans="1:22" hidden="1" x14ac:dyDescent="0.2">
      <c r="A619" t="s">
        <v>192</v>
      </c>
      <c r="B619" t="s">
        <v>50</v>
      </c>
      <c r="C619" s="3" t="s">
        <v>231</v>
      </c>
      <c r="D619" t="s">
        <v>217</v>
      </c>
      <c r="E619">
        <v>-4.9024824104974642E-2</v>
      </c>
      <c r="F619">
        <v>2.6281660602355421E-2</v>
      </c>
      <c r="G619" s="1">
        <v>-0.10401361600661813</v>
      </c>
      <c r="H619" s="1">
        <v>-2.0768659208692934E-3</v>
      </c>
      <c r="I619">
        <v>-1.8653624992243043</v>
      </c>
      <c r="J619">
        <v>-3.5504247213252446E-2</v>
      </c>
      <c r="K619">
        <f>Table2131[[#This Row],[VALUE_ORIGINAL]]-Table2131[[#This Row],[ESTIMATE_VALUE]]</f>
        <v>1.3520576891722196E-2</v>
      </c>
      <c r="L619">
        <v>-9.115251829824432E-2</v>
      </c>
      <c r="M619">
        <v>4.7878857947652497E-3</v>
      </c>
      <c r="N619">
        <f>Table2131[[#This Row],[DIFFENCE_ORIGINAL]]^2</f>
        <v>1.8280599948497224E-4</v>
      </c>
      <c r="O61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8.9075652377375025E-2</v>
      </c>
      <c r="P619">
        <f>IF(OR(G619="NA", H619="NA"), "NA", IF(OR(B619="boot", B619="parametric", B619="independent", B619="cart"), Table2131[[#This Row],[conf.high]]-Table2131[[#This Row],[conf.low]], ""))</f>
        <v>0.10193675008574883</v>
      </c>
      <c r="Q619">
        <f>IF(OR(G619="NA", H619="NA"), "NA", IF(OR(B619="boot", B619="parametric", B619="independent", B619="cart"), Table2131[[#This Row],[conf.high.orig]]-Table2131[[#This Row],[conf.low.orig]], ""))</f>
        <v>9.5940404093009565E-2</v>
      </c>
      <c r="R619">
        <f>IF(OR(B619="boot", B619="independent", B619="parametric", B619="cart"), Table2131[[#This Row],[WIDTH_OVERLAP]]/Table2131[[#This Row],[WIDTH_NEW]], "NA")</f>
        <v>0.87383257071119991</v>
      </c>
      <c r="S619">
        <f>IF(OR(B619="boot", B619="independent", B619="parametric", B619="cart"), Table2131[[#This Row],[WIDTH_OVERLAP]]/Table2131[[#This Row],[WIDTH_ORIG]], "")</f>
        <v>0.92844775065800744</v>
      </c>
      <c r="T619">
        <f>IF(OR(B619="boot", B619="independent", B619="parametric", B619="cart"), (Table2131[[#This Row],[PERS_NEW]]+Table2131[[#This Row],[PERS_ORIG]]) / 2, "")</f>
        <v>0.90114016068460367</v>
      </c>
      <c r="U619">
        <f>0.5*(Table2131[[#This Row],[WIDTH_OVERLAP]]/Table2131[[#This Row],[WIDTH_ORIG]] +Table2131[[#This Row],[WIDTH_OVERLAP]]/Table2131[[#This Row],[WIDTH_NEW]])</f>
        <v>0.90114016068460367</v>
      </c>
      <c r="V619">
        <f>0.5*(Table2131[[#This Row],[WIDTH_OVERLAP]]/Table2131[[#This Row],[WIDTH_ORIG]] +Table2131[[#This Row],[WIDTH_OVERLAP]]/Table2131[[#This Row],[WIDTH_NEW]])</f>
        <v>0.90114016068460367</v>
      </c>
    </row>
    <row r="620" spans="1:22" hidden="1" x14ac:dyDescent="0.2">
      <c r="A620" t="s">
        <v>192</v>
      </c>
      <c r="B620" t="s">
        <v>50</v>
      </c>
      <c r="C620" s="3" t="s">
        <v>231</v>
      </c>
      <c r="D620" t="s">
        <v>218</v>
      </c>
      <c r="E620">
        <v>0.19595789275951422</v>
      </c>
      <c r="F620">
        <v>9.0017655901077992E-2</v>
      </c>
      <c r="G620" s="1">
        <v>3.3115392705260836E-2</v>
      </c>
      <c r="H620" s="1">
        <v>0.38940533568698044</v>
      </c>
      <c r="I620">
        <v>2.1768828658997279</v>
      </c>
      <c r="J620">
        <v>0.14365886136427777</v>
      </c>
      <c r="K620">
        <f>Table2131[[#This Row],[VALUE_ORIGINAL]]-Table2131[[#This Row],[ESTIMATE_VALUE]]</f>
        <v>-5.2299031395236451E-2</v>
      </c>
      <c r="L620">
        <v>2.7799800205257172E-2</v>
      </c>
      <c r="M620">
        <v>0.28962035047338713</v>
      </c>
      <c r="N620">
        <f>Table2131[[#This Row],[DIFFENCE_ORIGINAL]]^2</f>
        <v>2.7351886848799279E-3</v>
      </c>
      <c r="O62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0.25650495776812632</v>
      </c>
      <c r="P620">
        <f>IF(OR(G620="NA", H620="NA"), "NA", IF(OR(B620="boot", B620="parametric", B620="independent", B620="cart"), Table2131[[#This Row],[conf.high]]-Table2131[[#This Row],[conf.low]], ""))</f>
        <v>0.35628994298171962</v>
      </c>
      <c r="Q620">
        <f>IF(OR(G620="NA", H620="NA"), "NA", IF(OR(B620="boot", B620="parametric", B620="independent", B620="cart"), Table2131[[#This Row],[conf.high.orig]]-Table2131[[#This Row],[conf.low.orig]], ""))</f>
        <v>0.26182055026812995</v>
      </c>
      <c r="R620">
        <f>IF(OR(B620="boot", B620="independent", B620="parametric", B620="cart"), Table2131[[#This Row],[WIDTH_OVERLAP]]/Table2131[[#This Row],[WIDTH_NEW]], "NA")</f>
        <v>0.71993319716376891</v>
      </c>
      <c r="S620">
        <f>IF(OR(B620="boot", B620="independent", B620="parametric", B620="cart"), Table2131[[#This Row],[WIDTH_OVERLAP]]/Table2131[[#This Row],[WIDTH_ORIG]], "")</f>
        <v>0.97969757341599073</v>
      </c>
      <c r="T620">
        <f>IF(OR(B620="boot", B620="independent", B620="parametric", B620="cart"), (Table2131[[#This Row],[PERS_NEW]]+Table2131[[#This Row],[PERS_ORIG]]) / 2, "")</f>
        <v>0.84981538528987977</v>
      </c>
      <c r="U620">
        <f>0.5*(Table2131[[#This Row],[WIDTH_OVERLAP]]/Table2131[[#This Row],[WIDTH_ORIG]] +Table2131[[#This Row],[WIDTH_OVERLAP]]/Table2131[[#This Row],[WIDTH_NEW]])</f>
        <v>0.84981538528987977</v>
      </c>
      <c r="V620">
        <f>0.5*(Table2131[[#This Row],[WIDTH_OVERLAP]]/Table2131[[#This Row],[WIDTH_ORIG]] +Table2131[[#This Row],[WIDTH_OVERLAP]]/Table2131[[#This Row],[WIDTH_NEW]])</f>
        <v>0.84981538528987977</v>
      </c>
    </row>
    <row r="621" spans="1:22" hidden="1" x14ac:dyDescent="0.2">
      <c r="A621" t="s">
        <v>192</v>
      </c>
      <c r="B621" t="s">
        <v>50</v>
      </c>
      <c r="C621" s="3" t="s">
        <v>231</v>
      </c>
      <c r="D621" t="s">
        <v>219</v>
      </c>
      <c r="E621">
        <v>1.8933734637161248E-3</v>
      </c>
      <c r="F621">
        <v>1.4502239524521253E-2</v>
      </c>
      <c r="G621" s="1">
        <v>-2.7878419543693824E-2</v>
      </c>
      <c r="H621" s="1">
        <v>3.3604579887803319E-2</v>
      </c>
      <c r="I621">
        <v>0.13055731568318782</v>
      </c>
      <c r="J621">
        <v>1.5517958650783888E-3</v>
      </c>
      <c r="K621">
        <f>Table2131[[#This Row],[VALUE_ORIGINAL]]-Table2131[[#This Row],[ESTIMATE_VALUE]]</f>
        <v>-3.4157759863773598E-4</v>
      </c>
      <c r="L621">
        <v>-3.1839383292692432E-2</v>
      </c>
      <c r="M621">
        <v>3.5624096648774459E-2</v>
      </c>
      <c r="N621">
        <f>Table2131[[#This Row],[DIFFENCE_ORIGINAL]]^2</f>
        <v>1.1667525589112226E-7</v>
      </c>
      <c r="O62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6.148299943149714E-2</v>
      </c>
      <c r="P621">
        <f>IF(OR(G621="NA", H621="NA"), "NA", IF(OR(B621="boot", B621="parametric", B621="independent", B621="cart"), Table2131[[#This Row],[conf.high]]-Table2131[[#This Row],[conf.low]], ""))</f>
        <v>6.148299943149714E-2</v>
      </c>
      <c r="Q621">
        <f>IF(OR(G621="NA", H621="NA"), "NA", IF(OR(B621="boot", B621="parametric", B621="independent", B621="cart"), Table2131[[#This Row],[conf.high.orig]]-Table2131[[#This Row],[conf.low.orig]], ""))</f>
        <v>6.7463479941466897E-2</v>
      </c>
      <c r="R621">
        <f>IF(OR(B621="boot", B621="independent", B621="parametric", B621="cart"), Table2131[[#This Row],[WIDTH_OVERLAP]]/Table2131[[#This Row],[WIDTH_NEW]], "NA")</f>
        <v>1</v>
      </c>
      <c r="S621">
        <f>IF(OR(B621="boot", B621="independent", B621="parametric", B621="cart"), Table2131[[#This Row],[WIDTH_OVERLAP]]/Table2131[[#This Row],[WIDTH_ORIG]], "")</f>
        <v>0.91135232698997171</v>
      </c>
      <c r="T621">
        <f>IF(OR(B621="boot", B621="independent", B621="parametric", B621="cart"), (Table2131[[#This Row],[PERS_NEW]]+Table2131[[#This Row],[PERS_ORIG]]) / 2, "")</f>
        <v>0.95567616349498585</v>
      </c>
      <c r="U621">
        <f>0.5*(Table2131[[#This Row],[WIDTH_OVERLAP]]/Table2131[[#This Row],[WIDTH_ORIG]] +Table2131[[#This Row],[WIDTH_OVERLAP]]/Table2131[[#This Row],[WIDTH_NEW]])</f>
        <v>0.95567616349498585</v>
      </c>
      <c r="V621">
        <f>0.5*(Table2131[[#This Row],[WIDTH_OVERLAP]]/Table2131[[#This Row],[WIDTH_ORIG]] +Table2131[[#This Row],[WIDTH_OVERLAP]]/Table2131[[#This Row],[WIDTH_NEW]])</f>
        <v>0.95567616349498585</v>
      </c>
    </row>
    <row r="622" spans="1:22" hidden="1" x14ac:dyDescent="0.2">
      <c r="A622" t="s">
        <v>192</v>
      </c>
      <c r="B622" t="s">
        <v>50</v>
      </c>
      <c r="C622" s="3" t="s">
        <v>231</v>
      </c>
      <c r="D622" t="s">
        <v>220</v>
      </c>
      <c r="E622">
        <v>6.1348603400686888E-2</v>
      </c>
      <c r="F622">
        <v>3.2258778124097783E-2</v>
      </c>
      <c r="G622" s="1">
        <v>4.6506319789018872E-3</v>
      </c>
      <c r="H622" s="1">
        <v>0.13705585557550151</v>
      </c>
      <c r="I622">
        <v>1.9017646348749513</v>
      </c>
      <c r="J622">
        <v>6.7847157242330883E-2</v>
      </c>
      <c r="K622">
        <f>Table2131[[#This Row],[VALUE_ORIGINAL]]-Table2131[[#This Row],[ESTIMATE_VALUE]]</f>
        <v>6.4985538416439947E-3</v>
      </c>
      <c r="L622">
        <v>1.1624353843178767E-2</v>
      </c>
      <c r="M622">
        <v>0.13720645068818463</v>
      </c>
      <c r="N622">
        <f>Table2131[[#This Row],[DIFFENCE_ORIGINAL]]^2</f>
        <v>4.2231202032745923E-5</v>
      </c>
      <c r="O62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0.12543150173232276</v>
      </c>
      <c r="P622">
        <f>IF(OR(G622="NA", H622="NA"), "NA", IF(OR(B622="boot", B622="parametric", B622="independent", B622="cart"), Table2131[[#This Row],[conf.high]]-Table2131[[#This Row],[conf.low]], ""))</f>
        <v>0.13240522359659962</v>
      </c>
      <c r="Q622">
        <f>IF(OR(G622="NA", H622="NA"), "NA", IF(OR(B622="boot", B622="parametric", B622="independent", B622="cart"), Table2131[[#This Row],[conf.high.orig]]-Table2131[[#This Row],[conf.low.orig]], ""))</f>
        <v>0.12558209684500587</v>
      </c>
      <c r="R622">
        <f>IF(OR(B622="boot", B622="independent", B622="parametric", B622="cart"), Table2131[[#This Row],[WIDTH_OVERLAP]]/Table2131[[#This Row],[WIDTH_NEW]], "NA")</f>
        <v>0.94733046268987264</v>
      </c>
      <c r="S622">
        <f>IF(OR(B622="boot", B622="independent", B622="parametric", B622="cart"), Table2131[[#This Row],[WIDTH_OVERLAP]]/Table2131[[#This Row],[WIDTH_ORIG]], "")</f>
        <v>0.9988008233938872</v>
      </c>
      <c r="T622">
        <f>IF(OR(B622="boot", B622="independent", B622="parametric", B622="cart"), (Table2131[[#This Row],[PERS_NEW]]+Table2131[[#This Row],[PERS_ORIG]]) / 2, "")</f>
        <v>0.97306564304187992</v>
      </c>
      <c r="U622">
        <f>0.5*(Table2131[[#This Row],[WIDTH_OVERLAP]]/Table2131[[#This Row],[WIDTH_ORIG]] +Table2131[[#This Row],[WIDTH_OVERLAP]]/Table2131[[#This Row],[WIDTH_NEW]])</f>
        <v>0.97306564304187992</v>
      </c>
      <c r="V622">
        <f>0.5*(Table2131[[#This Row],[WIDTH_OVERLAP]]/Table2131[[#This Row],[WIDTH_ORIG]] +Table2131[[#This Row],[WIDTH_OVERLAP]]/Table2131[[#This Row],[WIDTH_NEW]])</f>
        <v>0.97306564304187992</v>
      </c>
    </row>
    <row r="623" spans="1:22" hidden="1" x14ac:dyDescent="0.2">
      <c r="A623" t="s">
        <v>192</v>
      </c>
      <c r="B623" t="s">
        <v>50</v>
      </c>
      <c r="C623" s="3" t="s">
        <v>231</v>
      </c>
      <c r="D623" t="s">
        <v>221</v>
      </c>
      <c r="E623">
        <v>-1.2508896897143157E-2</v>
      </c>
      <c r="F623">
        <v>1.7251568914019213E-2</v>
      </c>
      <c r="G623" s="1">
        <v>-5.1475847001314717E-2</v>
      </c>
      <c r="H623" s="1">
        <v>1.4182354457485707E-2</v>
      </c>
      <c r="I623">
        <v>-0.72508749549022178</v>
      </c>
      <c r="J623">
        <v>-5.3636505937231576E-3</v>
      </c>
      <c r="K623">
        <f>Table2131[[#This Row],[VALUE_ORIGINAL]]-Table2131[[#This Row],[ESTIMATE_VALUE]]</f>
        <v>7.1452463034199993E-3</v>
      </c>
      <c r="L623">
        <v>-4.2534139537411815E-2</v>
      </c>
      <c r="M623">
        <v>2.7755525764773616E-2</v>
      </c>
      <c r="N623">
        <f>Table2131[[#This Row],[DIFFENCE_ORIGINAL]]^2</f>
        <v>5.1054544736537165E-5</v>
      </c>
      <c r="O62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5.6716493994897518E-2</v>
      </c>
      <c r="P623">
        <f>IF(OR(G623="NA", H623="NA"), "NA", IF(OR(B623="boot", B623="parametric", B623="independent", B623="cart"), Table2131[[#This Row],[conf.high]]-Table2131[[#This Row],[conf.low]], ""))</f>
        <v>6.5658201458800428E-2</v>
      </c>
      <c r="Q623">
        <f>IF(OR(G623="NA", H623="NA"), "NA", IF(OR(B623="boot", B623="parametric", B623="independent", B623="cart"), Table2131[[#This Row],[conf.high.orig]]-Table2131[[#This Row],[conf.low.orig]], ""))</f>
        <v>7.0289665302185431E-2</v>
      </c>
      <c r="R623">
        <f>IF(OR(B623="boot", B623="independent", B623="parametric", B623="cart"), Table2131[[#This Row],[WIDTH_OVERLAP]]/Table2131[[#This Row],[WIDTH_NEW]], "NA")</f>
        <v>0.86381431009020704</v>
      </c>
      <c r="S623">
        <f>IF(OR(B623="boot", B623="independent", B623="parametric", B623="cart"), Table2131[[#This Row],[WIDTH_OVERLAP]]/Table2131[[#This Row],[WIDTH_ORIG]], "")</f>
        <v>0.80689662912840898</v>
      </c>
      <c r="T623">
        <f>IF(OR(B623="boot", B623="independent", B623="parametric", B623="cart"), (Table2131[[#This Row],[PERS_NEW]]+Table2131[[#This Row],[PERS_ORIG]]) / 2, "")</f>
        <v>0.83535546960930795</v>
      </c>
      <c r="U623">
        <f>0.5*(Table2131[[#This Row],[WIDTH_OVERLAP]]/Table2131[[#This Row],[WIDTH_ORIG]] +Table2131[[#This Row],[WIDTH_OVERLAP]]/Table2131[[#This Row],[WIDTH_NEW]])</f>
        <v>0.83535546960930795</v>
      </c>
      <c r="V623">
        <f>0.5*(Table2131[[#This Row],[WIDTH_OVERLAP]]/Table2131[[#This Row],[WIDTH_ORIG]] +Table2131[[#This Row],[WIDTH_OVERLAP]]/Table2131[[#This Row],[WIDTH_NEW]])</f>
        <v>0.83535546960930795</v>
      </c>
    </row>
    <row r="624" spans="1:22" hidden="1" x14ac:dyDescent="0.2">
      <c r="A624" t="s">
        <v>192</v>
      </c>
      <c r="B624" t="s">
        <v>50</v>
      </c>
      <c r="C624" s="3" t="s">
        <v>231</v>
      </c>
      <c r="D624" t="s">
        <v>222</v>
      </c>
      <c r="E624">
        <v>1.4944027686396317E-2</v>
      </c>
      <c r="F624">
        <v>5.4557589085255612E-2</v>
      </c>
      <c r="G624" s="1">
        <v>-9.685220121066794E-2</v>
      </c>
      <c r="H624" s="1">
        <v>0.11936127732618385</v>
      </c>
      <c r="I624">
        <v>0.27391290445484506</v>
      </c>
      <c r="J624">
        <v>-3.3726435648836643E-2</v>
      </c>
      <c r="K624">
        <f>Table2131[[#This Row],[VALUE_ORIGINAL]]-Table2131[[#This Row],[ESTIMATE_VALUE]]</f>
        <v>-4.8670463335232964E-2</v>
      </c>
      <c r="L624">
        <v>-0.14828721806420403</v>
      </c>
      <c r="M624">
        <v>6.6201920401400535E-2</v>
      </c>
      <c r="N624">
        <f>Table2131[[#This Row],[DIFFENCE_ORIGINAL]]^2</f>
        <v>2.3688140012662561E-3</v>
      </c>
      <c r="O62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0.16305412161206848</v>
      </c>
      <c r="P624">
        <f>IF(OR(G624="NA", H624="NA"), "NA", IF(OR(B624="boot", B624="parametric", B624="independent", B624="cart"), Table2131[[#This Row],[conf.high]]-Table2131[[#This Row],[conf.low]], ""))</f>
        <v>0.2162134785368518</v>
      </c>
      <c r="Q624">
        <f>IF(OR(G624="NA", H624="NA"), "NA", IF(OR(B624="boot", B624="parametric", B624="independent", B624="cart"), Table2131[[#This Row],[conf.high.orig]]-Table2131[[#This Row],[conf.low.orig]], ""))</f>
        <v>0.21448913846560458</v>
      </c>
      <c r="R624">
        <f>IF(OR(B624="boot", B624="independent", B624="parametric", B624="cart"), Table2131[[#This Row],[WIDTH_OVERLAP]]/Table2131[[#This Row],[WIDTH_NEW]], "NA")</f>
        <v>0.75413486113576056</v>
      </c>
      <c r="S624">
        <f>IF(OR(B624="boot", B624="independent", B624="parametric", B624="cart"), Table2131[[#This Row],[WIDTH_OVERLAP]]/Table2131[[#This Row],[WIDTH_ORIG]], "")</f>
        <v>0.76019756887697043</v>
      </c>
      <c r="T624">
        <f>IF(OR(B624="boot", B624="independent", B624="parametric", B624="cart"), (Table2131[[#This Row],[PERS_NEW]]+Table2131[[#This Row],[PERS_ORIG]]) / 2, "")</f>
        <v>0.7571662150063655</v>
      </c>
      <c r="U624">
        <f>0.5*(Table2131[[#This Row],[WIDTH_OVERLAP]]/Table2131[[#This Row],[WIDTH_ORIG]] +Table2131[[#This Row],[WIDTH_OVERLAP]]/Table2131[[#This Row],[WIDTH_NEW]])</f>
        <v>0.7571662150063655</v>
      </c>
      <c r="V624">
        <f>0.5*(Table2131[[#This Row],[WIDTH_OVERLAP]]/Table2131[[#This Row],[WIDTH_ORIG]] +Table2131[[#This Row],[WIDTH_OVERLAP]]/Table2131[[#This Row],[WIDTH_NEW]])</f>
        <v>0.7571662150063655</v>
      </c>
    </row>
    <row r="625" spans="1:22" hidden="1" x14ac:dyDescent="0.2">
      <c r="A625" t="s">
        <v>192</v>
      </c>
      <c r="B625" t="s">
        <v>50</v>
      </c>
      <c r="C625" s="3" t="s">
        <v>231</v>
      </c>
      <c r="D625" t="s">
        <v>223</v>
      </c>
      <c r="E625">
        <v>-4.8784436044573892E-3</v>
      </c>
      <c r="F625">
        <v>1.9502007540073904E-2</v>
      </c>
      <c r="G625" s="1">
        <v>-4.8671016609965312E-2</v>
      </c>
      <c r="H625" s="1">
        <v>3.3767742531632804E-2</v>
      </c>
      <c r="I625">
        <v>-0.25015084187783582</v>
      </c>
      <c r="J625">
        <v>8.8622353034230935E-3</v>
      </c>
      <c r="K625">
        <f>Table2131[[#This Row],[VALUE_ORIGINAL]]-Table2131[[#This Row],[ESTIMATE_VALUE]]</f>
        <v>1.3740678907880482E-2</v>
      </c>
      <c r="L625">
        <v>-1.8677812074439235E-2</v>
      </c>
      <c r="M625">
        <v>4.9568050211850088E-2</v>
      </c>
      <c r="N625">
        <f>Table2131[[#This Row],[DIFFENCE_ORIGINAL]]^2</f>
        <v>1.8880625684947156E-4</v>
      </c>
      <c r="O62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5.2445554606072038E-2</v>
      </c>
      <c r="P625">
        <f>IF(OR(G625="NA", H625="NA"), "NA", IF(OR(B625="boot", B625="parametric", B625="independent", B625="cart"), Table2131[[#This Row],[conf.high]]-Table2131[[#This Row],[conf.low]], ""))</f>
        <v>8.2438759141598122E-2</v>
      </c>
      <c r="Q625">
        <f>IF(OR(G625="NA", H625="NA"), "NA", IF(OR(B625="boot", B625="parametric", B625="independent", B625="cart"), Table2131[[#This Row],[conf.high.orig]]-Table2131[[#This Row],[conf.low.orig]], ""))</f>
        <v>6.8245862286289316E-2</v>
      </c>
      <c r="R625">
        <f>IF(OR(B625="boot", B625="independent", B625="parametric", B625="cart"), Table2131[[#This Row],[WIDTH_OVERLAP]]/Table2131[[#This Row],[WIDTH_NEW]], "NA")</f>
        <v>0.63617593413785767</v>
      </c>
      <c r="S625">
        <f>IF(OR(B625="boot", B625="independent", B625="parametric", B625="cart"), Table2131[[#This Row],[WIDTH_OVERLAP]]/Table2131[[#This Row],[WIDTH_ORIG]], "")</f>
        <v>0.76847962424541627</v>
      </c>
      <c r="T625">
        <f>IF(OR(B625="boot", B625="independent", B625="parametric", B625="cart"), (Table2131[[#This Row],[PERS_NEW]]+Table2131[[#This Row],[PERS_ORIG]]) / 2, "")</f>
        <v>0.70232777919163691</v>
      </c>
      <c r="U625">
        <f>0.5*(Table2131[[#This Row],[WIDTH_OVERLAP]]/Table2131[[#This Row],[WIDTH_ORIG]] +Table2131[[#This Row],[WIDTH_OVERLAP]]/Table2131[[#This Row],[WIDTH_NEW]])</f>
        <v>0.70232777919163691</v>
      </c>
      <c r="V625">
        <f>0.5*(Table2131[[#This Row],[WIDTH_OVERLAP]]/Table2131[[#This Row],[WIDTH_ORIG]] +Table2131[[#This Row],[WIDTH_OVERLAP]]/Table2131[[#This Row],[WIDTH_NEW]])</f>
        <v>0.70232777919163691</v>
      </c>
    </row>
    <row r="626" spans="1:22" hidden="1" x14ac:dyDescent="0.2">
      <c r="A626" t="s">
        <v>192</v>
      </c>
      <c r="B626" t="s">
        <v>50</v>
      </c>
      <c r="C626" s="3" t="s">
        <v>231</v>
      </c>
      <c r="D626" t="s">
        <v>224</v>
      </c>
      <c r="E626">
        <v>1.9499703387586349E-2</v>
      </c>
      <c r="F626">
        <v>7.0458100733048132E-2</v>
      </c>
      <c r="G626" s="1">
        <v>-0.12320363215936951</v>
      </c>
      <c r="H626" s="1">
        <v>0.15250806035294512</v>
      </c>
      <c r="I626">
        <v>0.27675601789873511</v>
      </c>
      <c r="J626">
        <v>-3.5858769943356239E-2</v>
      </c>
      <c r="K626">
        <f>Table2131[[#This Row],[VALUE_ORIGINAL]]-Table2131[[#This Row],[ESTIMATE_VALUE]]</f>
        <v>-5.5358473330942584E-2</v>
      </c>
      <c r="L626">
        <v>-0.15758959037275044</v>
      </c>
      <c r="M626">
        <v>7.4609593551042186E-2</v>
      </c>
      <c r="N626">
        <f>Table2131[[#This Row],[DIFFENCE_ORIGINAL]]^2</f>
        <v>3.0645605695326815E-3</v>
      </c>
      <c r="O62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0.19781322571041171</v>
      </c>
      <c r="P626">
        <f>IF(OR(G626="NA", H626="NA"), "NA", IF(OR(B626="boot", B626="parametric", B626="independent", B626="cart"), Table2131[[#This Row],[conf.high]]-Table2131[[#This Row],[conf.low]], ""))</f>
        <v>0.27571169251231464</v>
      </c>
      <c r="Q626">
        <f>IF(OR(G626="NA", H626="NA"), "NA", IF(OR(B626="boot", B626="parametric", B626="independent", B626="cart"), Table2131[[#This Row],[conf.high.orig]]-Table2131[[#This Row],[conf.low.orig]], ""))</f>
        <v>0.23219918392379263</v>
      </c>
      <c r="R626">
        <f>IF(OR(B626="boot", B626="independent", B626="parametric", B626="cart"), Table2131[[#This Row],[WIDTH_OVERLAP]]/Table2131[[#This Row],[WIDTH_NEW]], "NA")</f>
        <v>0.71746404335600089</v>
      </c>
      <c r="S626">
        <f>IF(OR(B626="boot", B626="independent", B626="parametric", B626="cart"), Table2131[[#This Row],[WIDTH_OVERLAP]]/Table2131[[#This Row],[WIDTH_ORIG]], "")</f>
        <v>0.85191180420054224</v>
      </c>
      <c r="T626">
        <f>IF(OR(B626="boot", B626="independent", B626="parametric", B626="cart"), (Table2131[[#This Row],[PERS_NEW]]+Table2131[[#This Row],[PERS_ORIG]]) / 2, "")</f>
        <v>0.78468792377827157</v>
      </c>
      <c r="U626">
        <f>0.5*(Table2131[[#This Row],[WIDTH_OVERLAP]]/Table2131[[#This Row],[WIDTH_ORIG]] +Table2131[[#This Row],[WIDTH_OVERLAP]]/Table2131[[#This Row],[WIDTH_NEW]])</f>
        <v>0.78468792377827157</v>
      </c>
      <c r="V626">
        <f>0.5*(Table2131[[#This Row],[WIDTH_OVERLAP]]/Table2131[[#This Row],[WIDTH_ORIG]] +Table2131[[#This Row],[WIDTH_OVERLAP]]/Table2131[[#This Row],[WIDTH_NEW]])</f>
        <v>0.78468792377827157</v>
      </c>
    </row>
    <row r="627" spans="1:22" hidden="1" x14ac:dyDescent="0.2">
      <c r="A627" t="s">
        <v>192</v>
      </c>
      <c r="B627" t="s">
        <v>50</v>
      </c>
      <c r="C627" s="3" t="s">
        <v>231</v>
      </c>
      <c r="D627" t="s">
        <v>225</v>
      </c>
      <c r="E627">
        <v>4.8916716919510279E-3</v>
      </c>
      <c r="F627">
        <v>3.504320436245404E-2</v>
      </c>
      <c r="G627" s="1">
        <v>-6.5721195541065078E-2</v>
      </c>
      <c r="H627" s="1">
        <v>7.2589499412906502E-2</v>
      </c>
      <c r="I627">
        <v>0.13958973732413749</v>
      </c>
      <c r="J627">
        <v>3.614389026533021E-3</v>
      </c>
      <c r="K627">
        <f>Table2131[[#This Row],[VALUE_ORIGINAL]]-Table2131[[#This Row],[ESTIMATE_VALUE]]</f>
        <v>-1.277282665418007E-3</v>
      </c>
      <c r="L627">
        <v>-6.7779282854374415E-2</v>
      </c>
      <c r="M627">
        <v>7.8461966599168487E-2</v>
      </c>
      <c r="N627">
        <f>Table2131[[#This Row],[DIFFENCE_ORIGINAL]]^2</f>
        <v>1.6314510073773284E-6</v>
      </c>
      <c r="O62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0.13831069495397158</v>
      </c>
      <c r="P627">
        <f>IF(OR(G627="NA", H627="NA"), "NA", IF(OR(B627="boot", B627="parametric", B627="independent", B627="cart"), Table2131[[#This Row],[conf.high]]-Table2131[[#This Row],[conf.low]], ""))</f>
        <v>0.13831069495397158</v>
      </c>
      <c r="Q627">
        <f>IF(OR(G627="NA", H627="NA"), "NA", IF(OR(B627="boot", B627="parametric", B627="independent", B627="cart"), Table2131[[#This Row],[conf.high.orig]]-Table2131[[#This Row],[conf.low.orig]], ""))</f>
        <v>0.14624124945354289</v>
      </c>
      <c r="R627">
        <f>IF(OR(B627="boot", B627="independent", B627="parametric", B627="cart"), Table2131[[#This Row],[WIDTH_OVERLAP]]/Table2131[[#This Row],[WIDTH_NEW]], "NA")</f>
        <v>1</v>
      </c>
      <c r="S627">
        <f>IF(OR(B627="boot", B627="independent", B627="parametric", B627="cart"), Table2131[[#This Row],[WIDTH_OVERLAP]]/Table2131[[#This Row],[WIDTH_ORIG]], "")</f>
        <v>0.94577074163954922</v>
      </c>
      <c r="T627">
        <f>IF(OR(B627="boot", B627="independent", B627="parametric", B627="cart"), (Table2131[[#This Row],[PERS_NEW]]+Table2131[[#This Row],[PERS_ORIG]]) / 2, "")</f>
        <v>0.97288537081977466</v>
      </c>
      <c r="U627">
        <f>0.5*(Table2131[[#This Row],[WIDTH_OVERLAP]]/Table2131[[#This Row],[WIDTH_ORIG]] +Table2131[[#This Row],[WIDTH_OVERLAP]]/Table2131[[#This Row],[WIDTH_NEW]])</f>
        <v>0.97288537081977466</v>
      </c>
      <c r="V627">
        <f>0.5*(Table2131[[#This Row],[WIDTH_OVERLAP]]/Table2131[[#This Row],[WIDTH_ORIG]] +Table2131[[#This Row],[WIDTH_OVERLAP]]/Table2131[[#This Row],[WIDTH_NEW]])</f>
        <v>0.97288537081977466</v>
      </c>
    </row>
    <row r="628" spans="1:22" hidden="1" x14ac:dyDescent="0.2">
      <c r="A628" t="s">
        <v>192</v>
      </c>
      <c r="B628" t="s">
        <v>50</v>
      </c>
      <c r="C628" s="3" t="s">
        <v>231</v>
      </c>
      <c r="D628" t="s">
        <v>226</v>
      </c>
      <c r="E628">
        <v>0.15849869682174042</v>
      </c>
      <c r="F628">
        <v>4.7568407550604749E-2</v>
      </c>
      <c r="G628" s="1">
        <v>7.7175442148731788E-2</v>
      </c>
      <c r="H628" s="1">
        <v>0.25829595280061685</v>
      </c>
      <c r="I628">
        <v>3.3320160371802352</v>
      </c>
      <c r="J628">
        <v>0.15802724194380655</v>
      </c>
      <c r="K628">
        <f>Table2131[[#This Row],[VALUE_ORIGINAL]]-Table2131[[#This Row],[ESTIMATE_VALUE]]</f>
        <v>-4.7145487793387453E-4</v>
      </c>
      <c r="L628">
        <v>7.440755967983681E-2</v>
      </c>
      <c r="M628">
        <v>0.25629590317342227</v>
      </c>
      <c r="N628">
        <f>Table2131[[#This Row],[DIFFENCE_ORIGINAL]]^2</f>
        <v>2.2226970192764454E-7</v>
      </c>
      <c r="O62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0.17912046102469048</v>
      </c>
      <c r="P628">
        <f>IF(OR(G628="NA", H628="NA"), "NA", IF(OR(B628="boot", B628="parametric", B628="independent", B628="cart"), Table2131[[#This Row],[conf.high]]-Table2131[[#This Row],[conf.low]], ""))</f>
        <v>0.18112051065188506</v>
      </c>
      <c r="Q628">
        <f>IF(OR(G628="NA", H628="NA"), "NA", IF(OR(B628="boot", B628="parametric", B628="independent", B628="cart"), Table2131[[#This Row],[conf.high.orig]]-Table2131[[#This Row],[conf.low.orig]], ""))</f>
        <v>0.18188834349358546</v>
      </c>
      <c r="R628">
        <f>IF(OR(B628="boot", B628="independent", B628="parametric", B628="cart"), Table2131[[#This Row],[WIDTH_OVERLAP]]/Table2131[[#This Row],[WIDTH_NEW]], "NA")</f>
        <v>0.98895735430517484</v>
      </c>
      <c r="S628">
        <f>IF(OR(B628="boot", B628="independent", B628="parametric", B628="cart"), Table2131[[#This Row],[WIDTH_OVERLAP]]/Table2131[[#This Row],[WIDTH_ORIG]], "")</f>
        <v>0.98478251868299305</v>
      </c>
      <c r="T628">
        <f>IF(OR(B628="boot", B628="independent", B628="parametric", B628="cart"), (Table2131[[#This Row],[PERS_NEW]]+Table2131[[#This Row],[PERS_ORIG]]) / 2, "")</f>
        <v>0.98686993649408394</v>
      </c>
      <c r="U628">
        <f>0.5*(Table2131[[#This Row],[WIDTH_OVERLAP]]/Table2131[[#This Row],[WIDTH_ORIG]] +Table2131[[#This Row],[WIDTH_OVERLAP]]/Table2131[[#This Row],[WIDTH_NEW]])</f>
        <v>0.98686993649408394</v>
      </c>
      <c r="V628">
        <f>0.5*(Table2131[[#This Row],[WIDTH_OVERLAP]]/Table2131[[#This Row],[WIDTH_ORIG]] +Table2131[[#This Row],[WIDTH_OVERLAP]]/Table2131[[#This Row],[WIDTH_NEW]])</f>
        <v>0.98686993649408394</v>
      </c>
    </row>
    <row r="629" spans="1:22" hidden="1" x14ac:dyDescent="0.2">
      <c r="A629" t="s">
        <v>192</v>
      </c>
      <c r="B629" t="s">
        <v>50</v>
      </c>
      <c r="C629" s="3" t="s">
        <v>231</v>
      </c>
      <c r="D629" t="s">
        <v>227</v>
      </c>
      <c r="E629">
        <v>-3.2317668976511768E-2</v>
      </c>
      <c r="F629">
        <v>3.8429798843875713E-2</v>
      </c>
      <c r="G629" s="1">
        <v>-0.11938315787405838</v>
      </c>
      <c r="H629" s="1">
        <v>3.8475042840723186E-2</v>
      </c>
      <c r="I629">
        <v>-0.84095337339144072</v>
      </c>
      <c r="J629">
        <v>-1.2492828653806862E-2</v>
      </c>
      <c r="K629">
        <f>Table2131[[#This Row],[VALUE_ORIGINAL]]-Table2131[[#This Row],[ESTIMATE_VALUE]]</f>
        <v>1.9824840322704908E-2</v>
      </c>
      <c r="L629">
        <v>-9.0687020859274187E-2</v>
      </c>
      <c r="M629">
        <v>6.2770911592668066E-2</v>
      </c>
      <c r="N629">
        <f>Table2131[[#This Row],[DIFFENCE_ORIGINAL]]^2</f>
        <v>3.9302429382074644E-4</v>
      </c>
      <c r="O62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0.12916206369999739</v>
      </c>
      <c r="P629">
        <f>IF(OR(G629="NA", H629="NA"), "NA", IF(OR(B629="boot", B629="parametric", B629="independent", B629="cart"), Table2131[[#This Row],[conf.high]]-Table2131[[#This Row],[conf.low]], ""))</f>
        <v>0.15785820071478157</v>
      </c>
      <c r="Q629">
        <f>IF(OR(G629="NA", H629="NA"), "NA", IF(OR(B629="boot", B629="parametric", B629="independent", B629="cart"), Table2131[[#This Row],[conf.high.orig]]-Table2131[[#This Row],[conf.low.orig]], ""))</f>
        <v>0.15345793245194225</v>
      </c>
      <c r="R629">
        <f>IF(OR(B629="boot", B629="independent", B629="parametric", B629="cart"), Table2131[[#This Row],[WIDTH_OVERLAP]]/Table2131[[#This Row],[WIDTH_NEW]], "NA")</f>
        <v>0.81821573485033949</v>
      </c>
      <c r="S629">
        <f>IF(OR(B629="boot", B629="independent", B629="parametric", B629="cart"), Table2131[[#This Row],[WIDTH_OVERLAP]]/Table2131[[#This Row],[WIDTH_ORIG]], "")</f>
        <v>0.84167733551634094</v>
      </c>
      <c r="T629">
        <f>IF(OR(B629="boot", B629="independent", B629="parametric", B629="cart"), (Table2131[[#This Row],[PERS_NEW]]+Table2131[[#This Row],[PERS_ORIG]]) / 2, "")</f>
        <v>0.82994653518334016</v>
      </c>
      <c r="U629">
        <f>0.5*(Table2131[[#This Row],[WIDTH_OVERLAP]]/Table2131[[#This Row],[WIDTH_ORIG]] +Table2131[[#This Row],[WIDTH_OVERLAP]]/Table2131[[#This Row],[WIDTH_NEW]])</f>
        <v>0.82994653518334016</v>
      </c>
      <c r="V629">
        <f>0.5*(Table2131[[#This Row],[WIDTH_OVERLAP]]/Table2131[[#This Row],[WIDTH_ORIG]] +Table2131[[#This Row],[WIDTH_OVERLAP]]/Table2131[[#This Row],[WIDTH_NEW]])</f>
        <v>0.82994653518334016</v>
      </c>
    </row>
    <row r="630" spans="1:22" hidden="1" x14ac:dyDescent="0.2">
      <c r="A630" t="s">
        <v>192</v>
      </c>
      <c r="B630" t="s">
        <v>50</v>
      </c>
      <c r="C630" s="3" t="s">
        <v>231</v>
      </c>
      <c r="D630" t="s">
        <v>228</v>
      </c>
      <c r="E630">
        <v>0.5084807878862152</v>
      </c>
      <c r="F630">
        <v>0.13116310598360043</v>
      </c>
      <c r="G630" s="1">
        <v>0.2492647930125724</v>
      </c>
      <c r="H630" s="1">
        <v>0.78051363983024935</v>
      </c>
      <c r="I630">
        <v>3.8767059080606976</v>
      </c>
      <c r="J630">
        <v>0.39573196575292979</v>
      </c>
      <c r="K630">
        <f>Table2131[[#This Row],[VALUE_ORIGINAL]]-Table2131[[#This Row],[ESTIMATE_VALUE]]</f>
        <v>-0.11274882213328541</v>
      </c>
      <c r="L630">
        <v>0.15547583204462814</v>
      </c>
      <c r="M630">
        <v>0.67037123000175858</v>
      </c>
      <c r="N630">
        <f>Table2131[[#This Row],[DIFFENCE_ORIGINAL]]^2</f>
        <v>1.271229689244323E-2</v>
      </c>
      <c r="O63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0.42110643698918615</v>
      </c>
      <c r="P630">
        <f>IF(OR(G630="NA", H630="NA"), "NA", IF(OR(B630="boot", B630="parametric", B630="independent", B630="cart"), Table2131[[#This Row],[conf.high]]-Table2131[[#This Row],[conf.low]], ""))</f>
        <v>0.53124884681767692</v>
      </c>
      <c r="Q630">
        <f>IF(OR(G630="NA", H630="NA"), "NA", IF(OR(B630="boot", B630="parametric", B630="independent", B630="cart"), Table2131[[#This Row],[conf.high.orig]]-Table2131[[#This Row],[conf.low.orig]], ""))</f>
        <v>0.51489539795713046</v>
      </c>
      <c r="R630">
        <f>IF(OR(B630="boot", B630="independent", B630="parametric", B630="cart"), Table2131[[#This Row],[WIDTH_OVERLAP]]/Table2131[[#This Row],[WIDTH_NEW]], "NA")</f>
        <v>0.79267266086642196</v>
      </c>
      <c r="S630">
        <f>IF(OR(B630="boot", B630="independent", B630="parametric", B630="cart"), Table2131[[#This Row],[WIDTH_OVERLAP]]/Table2131[[#This Row],[WIDTH_ORIG]], "")</f>
        <v>0.81784851575668371</v>
      </c>
      <c r="T630">
        <f>IF(OR(B630="boot", B630="independent", B630="parametric", B630="cart"), (Table2131[[#This Row],[PERS_NEW]]+Table2131[[#This Row],[PERS_ORIG]]) / 2, "")</f>
        <v>0.80526058831155289</v>
      </c>
      <c r="U630">
        <f>0.5*(Table2131[[#This Row],[WIDTH_OVERLAP]]/Table2131[[#This Row],[WIDTH_ORIG]] +Table2131[[#This Row],[WIDTH_OVERLAP]]/Table2131[[#This Row],[WIDTH_NEW]])</f>
        <v>0.80526058831155289</v>
      </c>
      <c r="V630">
        <f>0.5*(Table2131[[#This Row],[WIDTH_OVERLAP]]/Table2131[[#This Row],[WIDTH_ORIG]] +Table2131[[#This Row],[WIDTH_OVERLAP]]/Table2131[[#This Row],[WIDTH_NEW]])</f>
        <v>0.80526058831155289</v>
      </c>
    </row>
    <row r="631" spans="1:22" hidden="1" x14ac:dyDescent="0.2">
      <c r="A631" t="s">
        <v>192</v>
      </c>
      <c r="B631" t="s">
        <v>50</v>
      </c>
      <c r="C631" s="3" t="s">
        <v>232</v>
      </c>
      <c r="D631" t="s">
        <v>194</v>
      </c>
      <c r="E631">
        <v>0.25841601116523233</v>
      </c>
      <c r="F631">
        <v>8.5856101930996562E-2</v>
      </c>
      <c r="G631" s="1">
        <v>9.9659272361328932E-2</v>
      </c>
      <c r="H631" s="1">
        <v>0.4369414470347413</v>
      </c>
      <c r="I631">
        <v>3.0098735599820725</v>
      </c>
      <c r="J631">
        <v>0.17809481069039715</v>
      </c>
      <c r="K631">
        <f>Table2131[[#This Row],[VALUE_ORIGINAL]]-Table2131[[#This Row],[ESTIMATE_VALUE]]</f>
        <v>-8.032120047483518E-2</v>
      </c>
      <c r="L631">
        <v>3.8017309435967525E-2</v>
      </c>
      <c r="M631">
        <v>0.34322255787812789</v>
      </c>
      <c r="N631">
        <f>Table2131[[#This Row],[DIFFENCE_ORIGINAL]]^2</f>
        <v>6.4514952457186631E-3</v>
      </c>
      <c r="O63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0.24356328551679896</v>
      </c>
      <c r="P631">
        <f>IF(OR(G631="NA", H631="NA"), "NA", IF(OR(B631="boot", B631="parametric", B631="independent", B631="cart"), Table2131[[#This Row],[conf.high]]-Table2131[[#This Row],[conf.low]], ""))</f>
        <v>0.33728217467341237</v>
      </c>
      <c r="Q631">
        <f>IF(OR(G631="NA", H631="NA"), "NA", IF(OR(B631="boot", B631="parametric", B631="independent", B631="cart"), Table2131[[#This Row],[conf.high.orig]]-Table2131[[#This Row],[conf.low.orig]], ""))</f>
        <v>0.30520524844216035</v>
      </c>
      <c r="R631">
        <f>IF(OR(B631="boot", B631="independent", B631="parametric", B631="cart"), Table2131[[#This Row],[WIDTH_OVERLAP]]/Table2131[[#This Row],[WIDTH_NEW]], "NA")</f>
        <v>0.72213506614347267</v>
      </c>
      <c r="S631">
        <f>IF(OR(B631="boot", B631="independent", B631="parametric", B631="cart"), Table2131[[#This Row],[WIDTH_OVERLAP]]/Table2131[[#This Row],[WIDTH_ORIG]], "")</f>
        <v>0.79803111761676271</v>
      </c>
      <c r="T631">
        <f>IF(OR(B631="boot", B631="independent", B631="parametric", B631="cart"), (Table2131[[#This Row],[PERS_NEW]]+Table2131[[#This Row],[PERS_ORIG]]) / 2, "")</f>
        <v>0.76008309188011769</v>
      </c>
      <c r="U631">
        <f>0.5*(Table2131[[#This Row],[WIDTH_OVERLAP]]/Table2131[[#This Row],[WIDTH_ORIG]] +Table2131[[#This Row],[WIDTH_OVERLAP]]/Table2131[[#This Row],[WIDTH_NEW]])</f>
        <v>0.76008309188011769</v>
      </c>
      <c r="V631">
        <f>0.5*(Table2131[[#This Row],[WIDTH_OVERLAP]]/Table2131[[#This Row],[WIDTH_ORIG]] +Table2131[[#This Row],[WIDTH_OVERLAP]]/Table2131[[#This Row],[WIDTH_NEW]])</f>
        <v>0.76008309188011769</v>
      </c>
    </row>
    <row r="632" spans="1:22" hidden="1" x14ac:dyDescent="0.2">
      <c r="A632" t="s">
        <v>192</v>
      </c>
      <c r="B632" t="s">
        <v>50</v>
      </c>
      <c r="C632" s="3" t="s">
        <v>232</v>
      </c>
      <c r="D632" t="s">
        <v>196</v>
      </c>
      <c r="E632">
        <v>0.20801386241038028</v>
      </c>
      <c r="F632">
        <v>8.6953102343316033E-2</v>
      </c>
      <c r="G632" s="1">
        <v>4.477575665207275E-2</v>
      </c>
      <c r="H632" s="1">
        <v>0.3810919643731111</v>
      </c>
      <c r="I632">
        <v>2.3922534884273743</v>
      </c>
      <c r="J632">
        <v>0.18618608877542239</v>
      </c>
      <c r="K632">
        <f>Table2131[[#This Row],[VALUE_ORIGINAL]]-Table2131[[#This Row],[ESTIMATE_VALUE]]</f>
        <v>-2.1827773634957887E-2</v>
      </c>
      <c r="L632">
        <v>1.0013056772384074E-2</v>
      </c>
      <c r="M632">
        <v>0.35460897592095292</v>
      </c>
      <c r="N632">
        <f>Table2131[[#This Row],[DIFFENCE_ORIGINAL]]^2</f>
        <v>4.7645170185896263E-4</v>
      </c>
      <c r="O63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0.30983321926888019</v>
      </c>
      <c r="P632">
        <f>IF(OR(G632="NA", H632="NA"), "NA", IF(OR(B632="boot", B632="parametric", B632="independent", B632="cart"), Table2131[[#This Row],[conf.high]]-Table2131[[#This Row],[conf.low]], ""))</f>
        <v>0.33631620772103837</v>
      </c>
      <c r="Q632">
        <f>IF(OR(G632="NA", H632="NA"), "NA", IF(OR(B632="boot", B632="parametric", B632="independent", B632="cart"), Table2131[[#This Row],[conf.high.orig]]-Table2131[[#This Row],[conf.low.orig]], ""))</f>
        <v>0.34459591914856885</v>
      </c>
      <c r="R632">
        <f>IF(OR(B632="boot", B632="independent", B632="parametric", B632="cart"), Table2131[[#This Row],[WIDTH_OVERLAP]]/Table2131[[#This Row],[WIDTH_NEW]], "NA")</f>
        <v>0.92125568781946776</v>
      </c>
      <c r="S632">
        <f>IF(OR(B632="boot", B632="independent", B632="parametric", B632="cart"), Table2131[[#This Row],[WIDTH_OVERLAP]]/Table2131[[#This Row],[WIDTH_ORIG]], "")</f>
        <v>0.89912039595367033</v>
      </c>
      <c r="T632">
        <f>IF(OR(B632="boot", B632="independent", B632="parametric", B632="cart"), (Table2131[[#This Row],[PERS_NEW]]+Table2131[[#This Row],[PERS_ORIG]]) / 2, "")</f>
        <v>0.9101880418865691</v>
      </c>
      <c r="U632">
        <f>0.5*(Table2131[[#This Row],[WIDTH_OVERLAP]]/Table2131[[#This Row],[WIDTH_ORIG]] +Table2131[[#This Row],[WIDTH_OVERLAP]]/Table2131[[#This Row],[WIDTH_NEW]])</f>
        <v>0.9101880418865691</v>
      </c>
      <c r="V632">
        <f>0.5*(Table2131[[#This Row],[WIDTH_OVERLAP]]/Table2131[[#This Row],[WIDTH_ORIG]] +Table2131[[#This Row],[WIDTH_OVERLAP]]/Table2131[[#This Row],[WIDTH_NEW]])</f>
        <v>0.9101880418865691</v>
      </c>
    </row>
    <row r="633" spans="1:22" hidden="1" x14ac:dyDescent="0.2">
      <c r="A633" t="s">
        <v>192</v>
      </c>
      <c r="B633" t="s">
        <v>50</v>
      </c>
      <c r="C633" s="3" t="s">
        <v>232</v>
      </c>
      <c r="D633" t="s">
        <v>197</v>
      </c>
      <c r="E633">
        <v>0.5106289729636706</v>
      </c>
      <c r="F633">
        <v>6.7870046610807755E-2</v>
      </c>
      <c r="G633" s="1">
        <v>0.37350894328652096</v>
      </c>
      <c r="H633" s="1">
        <v>0.64171028344676673</v>
      </c>
      <c r="I633">
        <v>7.5236278514999144</v>
      </c>
      <c r="J633">
        <v>0.49300215558615001</v>
      </c>
      <c r="K633">
        <f>Table2131[[#This Row],[VALUE_ORIGINAL]]-Table2131[[#This Row],[ESTIMATE_VALUE]]</f>
        <v>-1.7626817377520587E-2</v>
      </c>
      <c r="L633">
        <v>0.33828925276439847</v>
      </c>
      <c r="M633">
        <v>0.65830644871233068</v>
      </c>
      <c r="N633">
        <f>Table2131[[#This Row],[DIFFENCE_ORIGINAL]]^2</f>
        <v>3.1070469086046175E-4</v>
      </c>
      <c r="O63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0.26820134016024577</v>
      </c>
      <c r="P633">
        <f>IF(OR(G633="NA", H633="NA"), "NA", IF(OR(B633="boot", B633="parametric", B633="independent", B633="cart"), Table2131[[#This Row],[conf.high]]-Table2131[[#This Row],[conf.low]], ""))</f>
        <v>0.26820134016024577</v>
      </c>
      <c r="Q633">
        <f>IF(OR(G633="NA", H633="NA"), "NA", IF(OR(B633="boot", B633="parametric", B633="independent", B633="cart"), Table2131[[#This Row],[conf.high.orig]]-Table2131[[#This Row],[conf.low.orig]], ""))</f>
        <v>0.32001719594793221</v>
      </c>
      <c r="R633">
        <f>IF(OR(B633="boot", B633="independent", B633="parametric", B633="cart"), Table2131[[#This Row],[WIDTH_OVERLAP]]/Table2131[[#This Row],[WIDTH_NEW]], "NA")</f>
        <v>1</v>
      </c>
      <c r="S633">
        <f>IF(OR(B633="boot", B633="independent", B633="parametric", B633="cart"), Table2131[[#This Row],[WIDTH_OVERLAP]]/Table2131[[#This Row],[WIDTH_ORIG]], "")</f>
        <v>0.83808415159003824</v>
      </c>
      <c r="T633">
        <f>IF(OR(B633="boot", B633="independent", B633="parametric", B633="cart"), (Table2131[[#This Row],[PERS_NEW]]+Table2131[[#This Row],[PERS_ORIG]]) / 2, "")</f>
        <v>0.91904207579501906</v>
      </c>
      <c r="U633">
        <f>0.5*(Table2131[[#This Row],[WIDTH_OVERLAP]]/Table2131[[#This Row],[WIDTH_ORIG]] +Table2131[[#This Row],[WIDTH_OVERLAP]]/Table2131[[#This Row],[WIDTH_NEW]])</f>
        <v>0.91904207579501906</v>
      </c>
      <c r="V633">
        <f>0.5*(Table2131[[#This Row],[WIDTH_OVERLAP]]/Table2131[[#This Row],[WIDTH_ORIG]] +Table2131[[#This Row],[WIDTH_OVERLAP]]/Table2131[[#This Row],[WIDTH_NEW]])</f>
        <v>0.91904207579501906</v>
      </c>
    </row>
    <row r="634" spans="1:22" hidden="1" x14ac:dyDescent="0.2">
      <c r="A634" t="s">
        <v>192</v>
      </c>
      <c r="B634" t="s">
        <v>50</v>
      </c>
      <c r="C634" s="3" t="s">
        <v>232</v>
      </c>
      <c r="D634" t="s">
        <v>198</v>
      </c>
      <c r="E634">
        <v>0.71880640114474414</v>
      </c>
      <c r="F634">
        <v>8.5724806380887808E-2</v>
      </c>
      <c r="G634" s="1">
        <v>0.54833767984326809</v>
      </c>
      <c r="H634" s="1">
        <v>0.87476561949323228</v>
      </c>
      <c r="I634">
        <v>8.3850454902281442</v>
      </c>
      <c r="J634">
        <v>0.6296703541777926</v>
      </c>
      <c r="K634">
        <f>Table2131[[#This Row],[VALUE_ORIGINAL]]-Table2131[[#This Row],[ESTIMATE_VALUE]]</f>
        <v>-8.9136046966951543E-2</v>
      </c>
      <c r="L634">
        <v>0.43210575876704355</v>
      </c>
      <c r="M634">
        <v>0.82109221715959124</v>
      </c>
      <c r="N634">
        <f>Table2131[[#This Row],[DIFFENCE_ORIGINAL]]^2</f>
        <v>7.9452348688945906E-3</v>
      </c>
      <c r="O63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0.27275453731632315</v>
      </c>
      <c r="P634">
        <f>IF(OR(G634="NA", H634="NA"), "NA", IF(OR(B634="boot", B634="parametric", B634="independent", B634="cart"), Table2131[[#This Row],[conf.high]]-Table2131[[#This Row],[conf.low]], ""))</f>
        <v>0.32642793964996419</v>
      </c>
      <c r="Q634">
        <f>IF(OR(G634="NA", H634="NA"), "NA", IF(OR(B634="boot", B634="parametric", B634="independent", B634="cart"), Table2131[[#This Row],[conf.high.orig]]-Table2131[[#This Row],[conf.low.orig]], ""))</f>
        <v>0.3889864583925477</v>
      </c>
      <c r="R634">
        <f>IF(OR(B634="boot", B634="independent", B634="parametric", B634="cart"), Table2131[[#This Row],[WIDTH_OVERLAP]]/Table2131[[#This Row],[WIDTH_NEW]], "NA")</f>
        <v>0.8355735039372052</v>
      </c>
      <c r="S634">
        <f>IF(OR(B634="boot", B634="independent", B634="parametric", B634="cart"), Table2131[[#This Row],[WIDTH_OVERLAP]]/Table2131[[#This Row],[WIDTH_ORIG]], "")</f>
        <v>0.70119288584866757</v>
      </c>
      <c r="T634">
        <f>IF(OR(B634="boot", B634="independent", B634="parametric", B634="cart"), (Table2131[[#This Row],[PERS_NEW]]+Table2131[[#This Row],[PERS_ORIG]]) / 2, "")</f>
        <v>0.76838319489293638</v>
      </c>
      <c r="U634">
        <f>0.5*(Table2131[[#This Row],[WIDTH_OVERLAP]]/Table2131[[#This Row],[WIDTH_ORIG]] +Table2131[[#This Row],[WIDTH_OVERLAP]]/Table2131[[#This Row],[WIDTH_NEW]])</f>
        <v>0.76838319489293638</v>
      </c>
      <c r="V634">
        <f>0.5*(Table2131[[#This Row],[WIDTH_OVERLAP]]/Table2131[[#This Row],[WIDTH_ORIG]] +Table2131[[#This Row],[WIDTH_OVERLAP]]/Table2131[[#This Row],[WIDTH_NEW]])</f>
        <v>0.76838319489293638</v>
      </c>
    </row>
    <row r="635" spans="1:22" hidden="1" x14ac:dyDescent="0.2">
      <c r="A635" t="s">
        <v>192</v>
      </c>
      <c r="B635" t="s">
        <v>50</v>
      </c>
      <c r="C635" s="3" t="s">
        <v>232</v>
      </c>
      <c r="D635" t="s">
        <v>200</v>
      </c>
      <c r="E635">
        <v>0.5795859907349038</v>
      </c>
      <c r="F635">
        <v>8.5950295240317179E-2</v>
      </c>
      <c r="G635" s="1">
        <v>0.39587483618188568</v>
      </c>
      <c r="H635" s="1">
        <v>0.73076732102569064</v>
      </c>
      <c r="I635">
        <v>6.7432693408949946</v>
      </c>
      <c r="J635">
        <v>0.6141559553028032</v>
      </c>
      <c r="K635">
        <f>Table2131[[#This Row],[VALUE_ORIGINAL]]-Table2131[[#This Row],[ESTIMATE_VALUE]]</f>
        <v>3.4569964567899403E-2</v>
      </c>
      <c r="L635">
        <v>0.42221750619658005</v>
      </c>
      <c r="M635">
        <v>0.79184601327828763</v>
      </c>
      <c r="N635">
        <f>Table2131[[#This Row],[DIFFENCE_ORIGINAL]]^2</f>
        <v>1.19508245022582E-3</v>
      </c>
      <c r="O63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0.30854981482911059</v>
      </c>
      <c r="P635">
        <f>IF(OR(G635="NA", H635="NA"), "NA", IF(OR(B635="boot", B635="parametric", B635="independent", B635="cart"), Table2131[[#This Row],[conf.high]]-Table2131[[#This Row],[conf.low]], ""))</f>
        <v>0.33489248484380496</v>
      </c>
      <c r="Q635">
        <f>IF(OR(G635="NA", H635="NA"), "NA", IF(OR(B635="boot", B635="parametric", B635="independent", B635="cart"), Table2131[[#This Row],[conf.high.orig]]-Table2131[[#This Row],[conf.low.orig]], ""))</f>
        <v>0.36962850708170758</v>
      </c>
      <c r="R635">
        <f>IF(OR(B635="boot", B635="independent", B635="parametric", B635="cart"), Table2131[[#This Row],[WIDTH_OVERLAP]]/Table2131[[#This Row],[WIDTH_NEW]], "NA")</f>
        <v>0.92133991890865907</v>
      </c>
      <c r="S635">
        <f>IF(OR(B635="boot", B635="independent", B635="parametric", B635="cart"), Table2131[[#This Row],[WIDTH_OVERLAP]]/Table2131[[#This Row],[WIDTH_ORIG]], "")</f>
        <v>0.83475654317134329</v>
      </c>
      <c r="T635">
        <f>IF(OR(B635="boot", B635="independent", B635="parametric", B635="cart"), (Table2131[[#This Row],[PERS_NEW]]+Table2131[[#This Row],[PERS_ORIG]]) / 2, "")</f>
        <v>0.87804823104000118</v>
      </c>
      <c r="U635">
        <f>0.5*(Table2131[[#This Row],[WIDTH_OVERLAP]]/Table2131[[#This Row],[WIDTH_ORIG]] +Table2131[[#This Row],[WIDTH_OVERLAP]]/Table2131[[#This Row],[WIDTH_NEW]])</f>
        <v>0.87804823104000118</v>
      </c>
      <c r="V635">
        <f>0.5*(Table2131[[#This Row],[WIDTH_OVERLAP]]/Table2131[[#This Row],[WIDTH_ORIG]] +Table2131[[#This Row],[WIDTH_OVERLAP]]/Table2131[[#This Row],[WIDTH_NEW]])</f>
        <v>0.87804823104000118</v>
      </c>
    </row>
    <row r="636" spans="1:22" hidden="1" x14ac:dyDescent="0.2">
      <c r="A636" t="s">
        <v>192</v>
      </c>
      <c r="B636" t="s">
        <v>50</v>
      </c>
      <c r="C636" s="3" t="s">
        <v>232</v>
      </c>
      <c r="D636" t="s">
        <v>203</v>
      </c>
      <c r="E636">
        <v>0.22948678187772548</v>
      </c>
      <c r="F636">
        <v>6.4888938125625378E-2</v>
      </c>
      <c r="G636" s="1">
        <v>0.10271449335848619</v>
      </c>
      <c r="H636" s="1">
        <v>0.35801162049428242</v>
      </c>
      <c r="I636">
        <v>3.5366086810272295</v>
      </c>
      <c r="J636">
        <v>0.2867938421283156</v>
      </c>
      <c r="K636">
        <f>Table2131[[#This Row],[VALUE_ORIGINAL]]-Table2131[[#This Row],[ESTIMATE_VALUE]]</f>
        <v>5.7307060250590125E-2</v>
      </c>
      <c r="L636">
        <v>0.16431647751864059</v>
      </c>
      <c r="M636">
        <v>0.40571502915783314</v>
      </c>
      <c r="N636">
        <f>Table2131[[#This Row],[DIFFENCE_ORIGINAL]]^2</f>
        <v>3.2840991545647668E-3</v>
      </c>
      <c r="O63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0.19369514297564183</v>
      </c>
      <c r="P636">
        <f>IF(OR(G636="NA", H636="NA"), "NA", IF(OR(B636="boot", B636="parametric", B636="independent", B636="cart"), Table2131[[#This Row],[conf.high]]-Table2131[[#This Row],[conf.low]], ""))</f>
        <v>0.25529712713579622</v>
      </c>
      <c r="Q636">
        <f>IF(OR(G636="NA", H636="NA"), "NA", IF(OR(B636="boot", B636="parametric", B636="independent", B636="cart"), Table2131[[#This Row],[conf.high.orig]]-Table2131[[#This Row],[conf.low.orig]], ""))</f>
        <v>0.24139855163919255</v>
      </c>
      <c r="R636">
        <f>IF(OR(B636="boot", B636="independent", B636="parametric", B636="cart"), Table2131[[#This Row],[WIDTH_OVERLAP]]/Table2131[[#This Row],[WIDTH_NEW]], "NA")</f>
        <v>0.75870474982905933</v>
      </c>
      <c r="S636">
        <f>IF(OR(B636="boot", B636="independent", B636="parametric", B636="cart"), Table2131[[#This Row],[WIDTH_OVERLAP]]/Table2131[[#This Row],[WIDTH_ORIG]], "")</f>
        <v>0.80238734516166099</v>
      </c>
      <c r="T636">
        <f>IF(OR(B636="boot", B636="independent", B636="parametric", B636="cart"), (Table2131[[#This Row],[PERS_NEW]]+Table2131[[#This Row],[PERS_ORIG]]) / 2, "")</f>
        <v>0.78054604749536016</v>
      </c>
      <c r="U636">
        <f>0.5*(Table2131[[#This Row],[WIDTH_OVERLAP]]/Table2131[[#This Row],[WIDTH_ORIG]] +Table2131[[#This Row],[WIDTH_OVERLAP]]/Table2131[[#This Row],[WIDTH_NEW]])</f>
        <v>0.78054604749536016</v>
      </c>
      <c r="V636">
        <f>0.5*(Table2131[[#This Row],[WIDTH_OVERLAP]]/Table2131[[#This Row],[WIDTH_ORIG]] +Table2131[[#This Row],[WIDTH_OVERLAP]]/Table2131[[#This Row],[WIDTH_NEW]])</f>
        <v>0.78054604749536016</v>
      </c>
    </row>
    <row r="637" spans="1:22" hidden="1" x14ac:dyDescent="0.2">
      <c r="A637" t="s">
        <v>192</v>
      </c>
      <c r="B637" t="s">
        <v>50</v>
      </c>
      <c r="C637" s="3" t="s">
        <v>232</v>
      </c>
      <c r="D637" t="s">
        <v>204</v>
      </c>
      <c r="E637">
        <v>0.96851741807129699</v>
      </c>
      <c r="F637">
        <v>0.1525612072513258</v>
      </c>
      <c r="G637" s="1">
        <v>0.65779748981846453</v>
      </c>
      <c r="H637" s="1">
        <v>1.2745496377423902</v>
      </c>
      <c r="I637">
        <v>6.3483859070135953</v>
      </c>
      <c r="J637">
        <v>0.93833906021054048</v>
      </c>
      <c r="K637">
        <f>Table2131[[#This Row],[VALUE_ORIGINAL]]-Table2131[[#This Row],[ESTIMATE_VALUE]]</f>
        <v>-3.0178357860756511E-2</v>
      </c>
      <c r="L637">
        <v>0.63788758124871248</v>
      </c>
      <c r="M637">
        <v>1.2452698410286649</v>
      </c>
      <c r="N637">
        <f>Table2131[[#This Row],[DIFFENCE_ORIGINAL]]^2</f>
        <v>9.1073328317188432E-4</v>
      </c>
      <c r="O63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0.58747235121020036</v>
      </c>
      <c r="P637">
        <f>IF(OR(G637="NA", H637="NA"), "NA", IF(OR(B637="boot", B637="parametric", B637="independent", B637="cart"), Table2131[[#This Row],[conf.high]]-Table2131[[#This Row],[conf.low]], ""))</f>
        <v>0.61675214792392563</v>
      </c>
      <c r="Q637">
        <f>IF(OR(G637="NA", H637="NA"), "NA", IF(OR(B637="boot", B637="parametric", B637="independent", B637="cart"), Table2131[[#This Row],[conf.high.orig]]-Table2131[[#This Row],[conf.low.orig]], ""))</f>
        <v>0.60738225977995242</v>
      </c>
      <c r="R637">
        <f>IF(OR(B637="boot", B637="independent", B637="parametric", B637="cart"), Table2131[[#This Row],[WIDTH_OVERLAP]]/Table2131[[#This Row],[WIDTH_NEW]], "NA")</f>
        <v>0.95252582935902996</v>
      </c>
      <c r="S637">
        <f>IF(OR(B637="boot", B637="independent", B637="parametric", B637="cart"), Table2131[[#This Row],[WIDTH_OVERLAP]]/Table2131[[#This Row],[WIDTH_ORIG]], "")</f>
        <v>0.96722013485055491</v>
      </c>
      <c r="T637">
        <f>IF(OR(B637="boot", B637="independent", B637="parametric", B637="cart"), (Table2131[[#This Row],[PERS_NEW]]+Table2131[[#This Row],[PERS_ORIG]]) / 2, "")</f>
        <v>0.95987298210479244</v>
      </c>
      <c r="U637">
        <f>0.5*(Table2131[[#This Row],[WIDTH_OVERLAP]]/Table2131[[#This Row],[WIDTH_ORIG]] +Table2131[[#This Row],[WIDTH_OVERLAP]]/Table2131[[#This Row],[WIDTH_NEW]])</f>
        <v>0.95987298210479244</v>
      </c>
      <c r="V637">
        <f>0.5*(Table2131[[#This Row],[WIDTH_OVERLAP]]/Table2131[[#This Row],[WIDTH_ORIG]] +Table2131[[#This Row],[WIDTH_OVERLAP]]/Table2131[[#This Row],[WIDTH_NEW]])</f>
        <v>0.95987298210479244</v>
      </c>
    </row>
    <row r="638" spans="1:22" hidden="1" x14ac:dyDescent="0.2">
      <c r="A638" t="s">
        <v>192</v>
      </c>
      <c r="B638" t="s">
        <v>50</v>
      </c>
      <c r="C638" s="3" t="s">
        <v>232</v>
      </c>
      <c r="D638" t="s">
        <v>205</v>
      </c>
      <c r="E638">
        <v>0.63154933291788773</v>
      </c>
      <c r="F638">
        <v>0.11558662136801537</v>
      </c>
      <c r="G638" s="1">
        <v>0.41315596222843354</v>
      </c>
      <c r="H638" s="1">
        <v>0.85700763684531411</v>
      </c>
      <c r="I638">
        <v>5.4638618677770898</v>
      </c>
      <c r="J638">
        <v>0.60929653109160198</v>
      </c>
      <c r="K638">
        <f>Table2131[[#This Row],[VALUE_ORIGINAL]]-Table2131[[#This Row],[ESTIMATE_VALUE]]</f>
        <v>-2.2252801826285751E-2</v>
      </c>
      <c r="L638">
        <v>0.38489998520992202</v>
      </c>
      <c r="M638">
        <v>0.81150884429497838</v>
      </c>
      <c r="N638">
        <f>Table2131[[#This Row],[DIFFENCE_ORIGINAL]]^2</f>
        <v>4.951871891199465E-4</v>
      </c>
      <c r="O63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0.39835288206654484</v>
      </c>
      <c r="P638">
        <f>IF(OR(G638="NA", H638="NA"), "NA", IF(OR(B638="boot", B638="parametric", B638="independent", B638="cart"), Table2131[[#This Row],[conf.high]]-Table2131[[#This Row],[conf.low]], ""))</f>
        <v>0.44385167461688058</v>
      </c>
      <c r="Q638">
        <f>IF(OR(G638="NA", H638="NA"), "NA", IF(OR(B638="boot", B638="parametric", B638="independent", B638="cart"), Table2131[[#This Row],[conf.high.orig]]-Table2131[[#This Row],[conf.low.orig]], ""))</f>
        <v>0.42660885908505636</v>
      </c>
      <c r="R638">
        <f>IF(OR(B638="boot", B638="independent", B638="parametric", B638="cart"), Table2131[[#This Row],[WIDTH_OVERLAP]]/Table2131[[#This Row],[WIDTH_NEW]], "NA")</f>
        <v>0.89749099721295655</v>
      </c>
      <c r="S638">
        <f>IF(OR(B638="boot", B638="independent", B638="parametric", B638="cart"), Table2131[[#This Row],[WIDTH_OVERLAP]]/Table2131[[#This Row],[WIDTH_ORIG]], "")</f>
        <v>0.93376608005958472</v>
      </c>
      <c r="T638">
        <f>IF(OR(B638="boot", B638="independent", B638="parametric", B638="cart"), (Table2131[[#This Row],[PERS_NEW]]+Table2131[[#This Row],[PERS_ORIG]]) / 2, "")</f>
        <v>0.91562853863627058</v>
      </c>
      <c r="U638">
        <f>0.5*(Table2131[[#This Row],[WIDTH_OVERLAP]]/Table2131[[#This Row],[WIDTH_ORIG]] +Table2131[[#This Row],[WIDTH_OVERLAP]]/Table2131[[#This Row],[WIDTH_NEW]])</f>
        <v>0.91562853863627058</v>
      </c>
      <c r="V638">
        <f>0.5*(Table2131[[#This Row],[WIDTH_OVERLAP]]/Table2131[[#This Row],[WIDTH_ORIG]] +Table2131[[#This Row],[WIDTH_OVERLAP]]/Table2131[[#This Row],[WIDTH_NEW]])</f>
        <v>0.91562853863627058</v>
      </c>
    </row>
    <row r="639" spans="1:22" hidden="1" x14ac:dyDescent="0.2">
      <c r="A639" t="s">
        <v>192</v>
      </c>
      <c r="B639" t="s">
        <v>50</v>
      </c>
      <c r="C639" s="3" t="s">
        <v>232</v>
      </c>
      <c r="D639" t="s">
        <v>206</v>
      </c>
      <c r="E639">
        <v>0.78430220726338751</v>
      </c>
      <c r="F639">
        <v>0.19815341772246298</v>
      </c>
      <c r="G639" s="1">
        <v>0.39570049082601738</v>
      </c>
      <c r="H639" s="1">
        <v>1.2057917189756098</v>
      </c>
      <c r="I639">
        <v>3.9580554111960584</v>
      </c>
      <c r="J639">
        <v>1.0886973669257032</v>
      </c>
      <c r="K639">
        <f>Table2131[[#This Row],[VALUE_ORIGINAL]]-Table2131[[#This Row],[ESTIMATE_VALUE]]</f>
        <v>0.30439515966231567</v>
      </c>
      <c r="L639">
        <v>0.71646035881028236</v>
      </c>
      <c r="M639">
        <v>1.4783592457482737</v>
      </c>
      <c r="N639">
        <f>Table2131[[#This Row],[DIFFENCE_ORIGINAL]]^2</f>
        <v>9.2656413225846654E-2</v>
      </c>
      <c r="O63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0.48933136016532741</v>
      </c>
      <c r="P639">
        <f>IF(OR(G639="NA", H639="NA"), "NA", IF(OR(B639="boot", B639="parametric", B639="independent", B639="cart"), Table2131[[#This Row],[conf.high]]-Table2131[[#This Row],[conf.low]], ""))</f>
        <v>0.81009122814959245</v>
      </c>
      <c r="Q639">
        <f>IF(OR(G639="NA", H639="NA"), "NA", IF(OR(B639="boot", B639="parametric", B639="independent", B639="cart"), Table2131[[#This Row],[conf.high.orig]]-Table2131[[#This Row],[conf.low.orig]], ""))</f>
        <v>0.76189888693799135</v>
      </c>
      <c r="R639">
        <f>IF(OR(B639="boot", B639="independent", B639="parametric", B639="cart"), Table2131[[#This Row],[WIDTH_OVERLAP]]/Table2131[[#This Row],[WIDTH_NEW]], "NA")</f>
        <v>0.60404475837006211</v>
      </c>
      <c r="S639">
        <f>IF(OR(B639="boot", B639="independent", B639="parametric", B639="cart"), Table2131[[#This Row],[WIDTH_OVERLAP]]/Table2131[[#This Row],[WIDTH_ORIG]], "")</f>
        <v>0.64225236255680818</v>
      </c>
      <c r="T639">
        <f>IF(OR(B639="boot", B639="independent", B639="parametric", B639="cart"), (Table2131[[#This Row],[PERS_NEW]]+Table2131[[#This Row],[PERS_ORIG]]) / 2, "")</f>
        <v>0.62314856046343514</v>
      </c>
      <c r="U639">
        <f>0.5*(Table2131[[#This Row],[WIDTH_OVERLAP]]/Table2131[[#This Row],[WIDTH_ORIG]] +Table2131[[#This Row],[WIDTH_OVERLAP]]/Table2131[[#This Row],[WIDTH_NEW]])</f>
        <v>0.62314856046343514</v>
      </c>
      <c r="V639">
        <f>0.5*(Table2131[[#This Row],[WIDTH_OVERLAP]]/Table2131[[#This Row],[WIDTH_ORIG]] +Table2131[[#This Row],[WIDTH_OVERLAP]]/Table2131[[#This Row],[WIDTH_NEW]])</f>
        <v>0.62314856046343514</v>
      </c>
    </row>
    <row r="640" spans="1:22" hidden="1" x14ac:dyDescent="0.2">
      <c r="A640" t="s">
        <v>192</v>
      </c>
      <c r="B640" t="s">
        <v>50</v>
      </c>
      <c r="C640" s="3" t="s">
        <v>232</v>
      </c>
      <c r="D640" t="s">
        <v>207</v>
      </c>
      <c r="E640">
        <v>-0.61978322458053114</v>
      </c>
      <c r="F640">
        <v>0.15928822198826664</v>
      </c>
      <c r="G640" s="1">
        <v>-0.93435228015940108</v>
      </c>
      <c r="H640" s="1">
        <v>-0.32322824335877859</v>
      </c>
      <c r="I640">
        <v>-3.8909545027515287</v>
      </c>
      <c r="J640">
        <v>-0.62421856699554268</v>
      </c>
      <c r="K640">
        <f>Table2131[[#This Row],[VALUE_ORIGINAL]]-Table2131[[#This Row],[ESTIMATE_VALUE]]</f>
        <v>-4.4353424150115339E-3</v>
      </c>
      <c r="L640">
        <v>-0.94286260884821915</v>
      </c>
      <c r="M640">
        <v>-0.31283389014786905</v>
      </c>
      <c r="N640">
        <f>Table2131[[#This Row],[DIFFENCE_ORIGINAL]]^2</f>
        <v>1.9672262338400346E-5</v>
      </c>
      <c r="O64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0.61112403680062255</v>
      </c>
      <c r="P640">
        <f>IF(OR(G640="NA", H640="NA"), "NA", IF(OR(B640="boot", B640="parametric", B640="independent", B640="cart"), Table2131[[#This Row],[conf.high]]-Table2131[[#This Row],[conf.low]], ""))</f>
        <v>0.61112403680062255</v>
      </c>
      <c r="Q640">
        <f>IF(OR(G640="NA", H640="NA"), "NA", IF(OR(B640="boot", B640="parametric", B640="independent", B640="cart"), Table2131[[#This Row],[conf.high.orig]]-Table2131[[#This Row],[conf.low.orig]], ""))</f>
        <v>0.63002871870035015</v>
      </c>
      <c r="R640">
        <f>IF(OR(B640="boot", B640="independent", B640="parametric", B640="cart"), Table2131[[#This Row],[WIDTH_OVERLAP]]/Table2131[[#This Row],[WIDTH_NEW]], "NA")</f>
        <v>1</v>
      </c>
      <c r="S640">
        <f>IF(OR(B640="boot", B640="independent", B640="parametric", B640="cart"), Table2131[[#This Row],[WIDTH_OVERLAP]]/Table2131[[#This Row],[WIDTH_ORIG]], "")</f>
        <v>0.96999393624670793</v>
      </c>
      <c r="T640">
        <f>IF(OR(B640="boot", B640="independent", B640="parametric", B640="cart"), (Table2131[[#This Row],[PERS_NEW]]+Table2131[[#This Row],[PERS_ORIG]]) / 2, "")</f>
        <v>0.98499696812335391</v>
      </c>
      <c r="U640">
        <f>0.5*(Table2131[[#This Row],[WIDTH_OVERLAP]]/Table2131[[#This Row],[WIDTH_ORIG]] +Table2131[[#This Row],[WIDTH_OVERLAP]]/Table2131[[#This Row],[WIDTH_NEW]])</f>
        <v>0.98499696812335391</v>
      </c>
      <c r="V640">
        <f>0.5*(Table2131[[#This Row],[WIDTH_OVERLAP]]/Table2131[[#This Row],[WIDTH_ORIG]] +Table2131[[#This Row],[WIDTH_OVERLAP]]/Table2131[[#This Row],[WIDTH_NEW]])</f>
        <v>0.98499696812335391</v>
      </c>
    </row>
    <row r="641" spans="1:22" hidden="1" x14ac:dyDescent="0.2">
      <c r="A641" t="s">
        <v>192</v>
      </c>
      <c r="B641" t="s">
        <v>50</v>
      </c>
      <c r="C641" s="3" t="s">
        <v>232</v>
      </c>
      <c r="D641" t="s">
        <v>208</v>
      </c>
      <c r="E641">
        <v>-0.77053943601393826</v>
      </c>
      <c r="F641">
        <v>0.15242395842719783</v>
      </c>
      <c r="G641" s="1">
        <v>-1.0860199924385119</v>
      </c>
      <c r="H641" s="1">
        <v>-0.47025949529985067</v>
      </c>
      <c r="I641">
        <v>-5.0552383231929419</v>
      </c>
      <c r="J641">
        <v>-0.72723214521847124</v>
      </c>
      <c r="K641">
        <f>Table2131[[#This Row],[VALUE_ORIGINAL]]-Table2131[[#This Row],[ESTIMATE_VALUE]]</f>
        <v>4.3307290795467024E-2</v>
      </c>
      <c r="L641">
        <v>-1.0101790707959437</v>
      </c>
      <c r="M641">
        <v>-0.44208999914923913</v>
      </c>
      <c r="N641">
        <f>Table2131[[#This Row],[DIFFENCE_ORIGINAL]]^2</f>
        <v>1.8755214360431428E-3</v>
      </c>
      <c r="O64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0.53991957549609304</v>
      </c>
      <c r="P641">
        <f>IF(OR(G641="NA", H641="NA"), "NA", IF(OR(B641="boot", B641="parametric", B641="independent", B641="cart"), Table2131[[#This Row],[conf.high]]-Table2131[[#This Row],[conf.low]], ""))</f>
        <v>0.61576049713866121</v>
      </c>
      <c r="Q641">
        <f>IF(OR(G641="NA", H641="NA"), "NA", IF(OR(B641="boot", B641="parametric", B641="independent", B641="cart"), Table2131[[#This Row],[conf.high.orig]]-Table2131[[#This Row],[conf.low.orig]], ""))</f>
        <v>0.56808907164670464</v>
      </c>
      <c r="R641">
        <f>IF(OR(B641="boot", B641="independent", B641="parametric", B641="cart"), Table2131[[#This Row],[WIDTH_OVERLAP]]/Table2131[[#This Row],[WIDTH_NEW]], "NA")</f>
        <v>0.87683373325345071</v>
      </c>
      <c r="S641">
        <f>IF(OR(B641="boot", B641="independent", B641="parametric", B641="cart"), Table2131[[#This Row],[WIDTH_OVERLAP]]/Table2131[[#This Row],[WIDTH_ORIG]], "")</f>
        <v>0.95041359259216618</v>
      </c>
      <c r="T641">
        <f>IF(OR(B641="boot", B641="independent", B641="parametric", B641="cart"), (Table2131[[#This Row],[PERS_NEW]]+Table2131[[#This Row],[PERS_ORIG]]) / 2, "")</f>
        <v>0.9136236629228085</v>
      </c>
      <c r="U641">
        <f>0.5*(Table2131[[#This Row],[WIDTH_OVERLAP]]/Table2131[[#This Row],[WIDTH_ORIG]] +Table2131[[#This Row],[WIDTH_OVERLAP]]/Table2131[[#This Row],[WIDTH_NEW]])</f>
        <v>0.9136236629228085</v>
      </c>
      <c r="V641">
        <f>0.5*(Table2131[[#This Row],[WIDTH_OVERLAP]]/Table2131[[#This Row],[WIDTH_ORIG]] +Table2131[[#This Row],[WIDTH_OVERLAP]]/Table2131[[#This Row],[WIDTH_NEW]])</f>
        <v>0.9136236629228085</v>
      </c>
    </row>
    <row r="642" spans="1:22" hidden="1" x14ac:dyDescent="0.2">
      <c r="A642" t="s">
        <v>192</v>
      </c>
      <c r="B642" t="s">
        <v>50</v>
      </c>
      <c r="C642" s="3" t="s">
        <v>232</v>
      </c>
      <c r="D642" t="s">
        <v>209</v>
      </c>
      <c r="E642">
        <v>1.4948670006150313</v>
      </c>
      <c r="F642">
        <v>0.13057199074839199</v>
      </c>
      <c r="G642" s="1">
        <v>1.2375762075848931</v>
      </c>
      <c r="H642" s="1">
        <v>1.7340715745813544</v>
      </c>
      <c r="I642">
        <v>11.448603885465696</v>
      </c>
      <c r="J642">
        <v>1.2430246361528332</v>
      </c>
      <c r="K642">
        <f>Table2131[[#This Row],[VALUE_ORIGINAL]]-Table2131[[#This Row],[ESTIMATE_VALUE]]</f>
        <v>-0.2518423644621981</v>
      </c>
      <c r="L642">
        <v>1.0185107816429058</v>
      </c>
      <c r="M642">
        <v>1.4443375162512104</v>
      </c>
      <c r="N642">
        <f>Table2131[[#This Row],[DIFFENCE_ORIGINAL]]^2</f>
        <v>6.3424576537910615E-2</v>
      </c>
      <c r="O64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0.20676130866631737</v>
      </c>
      <c r="P642">
        <f>IF(OR(G642="NA", H642="NA"), "NA", IF(OR(B642="boot", B642="parametric", B642="independent", B642="cart"), Table2131[[#This Row],[conf.high]]-Table2131[[#This Row],[conf.low]], ""))</f>
        <v>0.49649536699646135</v>
      </c>
      <c r="Q642">
        <f>IF(OR(G642="NA", H642="NA"), "NA", IF(OR(B642="boot", B642="parametric", B642="independent", B642="cart"), Table2131[[#This Row],[conf.high.orig]]-Table2131[[#This Row],[conf.low.orig]], ""))</f>
        <v>0.42582673460830467</v>
      </c>
      <c r="R642">
        <f>IF(OR(B642="boot", B642="independent", B642="parametric", B642="cart"), Table2131[[#This Row],[WIDTH_OVERLAP]]/Table2131[[#This Row],[WIDTH_NEW]], "NA")</f>
        <v>0.4164415670525099</v>
      </c>
      <c r="S642">
        <f>IF(OR(B642="boot", B642="independent", B642="parametric", B642="cart"), Table2131[[#This Row],[WIDTH_OVERLAP]]/Table2131[[#This Row],[WIDTH_ORIG]], "")</f>
        <v>0.48555267169053179</v>
      </c>
      <c r="T642">
        <f>IF(OR(B642="boot", B642="independent", B642="parametric", B642="cart"), (Table2131[[#This Row],[PERS_NEW]]+Table2131[[#This Row],[PERS_ORIG]]) / 2, "")</f>
        <v>0.45099711937152087</v>
      </c>
      <c r="U642">
        <f>0.5*(Table2131[[#This Row],[WIDTH_OVERLAP]]/Table2131[[#This Row],[WIDTH_ORIG]] +Table2131[[#This Row],[WIDTH_OVERLAP]]/Table2131[[#This Row],[WIDTH_NEW]])</f>
        <v>0.45099711937152087</v>
      </c>
      <c r="V642">
        <f>0.5*(Table2131[[#This Row],[WIDTH_OVERLAP]]/Table2131[[#This Row],[WIDTH_ORIG]] +Table2131[[#This Row],[WIDTH_OVERLAP]]/Table2131[[#This Row],[WIDTH_NEW]])</f>
        <v>0.45099711937152087</v>
      </c>
    </row>
    <row r="643" spans="1:22" hidden="1" x14ac:dyDescent="0.2">
      <c r="A643" t="s">
        <v>192</v>
      </c>
      <c r="B643" t="s">
        <v>50</v>
      </c>
      <c r="C643" s="3" t="s">
        <v>232</v>
      </c>
      <c r="D643" t="s">
        <v>210</v>
      </c>
      <c r="E643">
        <v>1.5606837220651408</v>
      </c>
      <c r="F643">
        <v>0.16922287285416024</v>
      </c>
      <c r="G643" s="1">
        <v>1.2266898537567774</v>
      </c>
      <c r="H643" s="1">
        <v>1.8921948667882174</v>
      </c>
      <c r="I643">
        <v>9.2226523267346394</v>
      </c>
      <c r="J643">
        <v>1.6733120944990389</v>
      </c>
      <c r="K643">
        <f>Table2131[[#This Row],[VALUE_ORIGINAL]]-Table2131[[#This Row],[ESTIMATE_VALUE]]</f>
        <v>0.11262837243389812</v>
      </c>
      <c r="L643">
        <v>1.3572096197949302</v>
      </c>
      <c r="M643">
        <v>1.9370869117201388</v>
      </c>
      <c r="N643">
        <f>Table2131[[#This Row],[DIFFENCE_ORIGINAL]]^2</f>
        <v>1.2685150277108861E-2</v>
      </c>
      <c r="O64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0.5349852469932872</v>
      </c>
      <c r="P643">
        <f>IF(OR(G643="NA", H643="NA"), "NA", IF(OR(B643="boot", B643="parametric", B643="independent", B643="cart"), Table2131[[#This Row],[conf.high]]-Table2131[[#This Row],[conf.low]], ""))</f>
        <v>0.66550501303143994</v>
      </c>
      <c r="Q643">
        <f>IF(OR(G643="NA", H643="NA"), "NA", IF(OR(B643="boot", B643="parametric", B643="independent", B643="cart"), Table2131[[#This Row],[conf.high.orig]]-Table2131[[#This Row],[conf.low.orig]], ""))</f>
        <v>0.57987729192520865</v>
      </c>
      <c r="R643">
        <f>IF(OR(B643="boot", B643="independent", B643="parametric", B643="cart"), Table2131[[#This Row],[WIDTH_OVERLAP]]/Table2131[[#This Row],[WIDTH_NEW]], "NA")</f>
        <v>0.80387861325999255</v>
      </c>
      <c r="S643">
        <f>IF(OR(B643="boot", B643="independent", B643="parametric", B643="cart"), Table2131[[#This Row],[WIDTH_OVERLAP]]/Table2131[[#This Row],[WIDTH_ORIG]], "")</f>
        <v>0.92258354386860253</v>
      </c>
      <c r="T643">
        <f>IF(OR(B643="boot", B643="independent", B643="parametric", B643="cart"), (Table2131[[#This Row],[PERS_NEW]]+Table2131[[#This Row],[PERS_ORIG]]) / 2, "")</f>
        <v>0.86323107856429759</v>
      </c>
      <c r="U643">
        <f>0.5*(Table2131[[#This Row],[WIDTH_OVERLAP]]/Table2131[[#This Row],[WIDTH_ORIG]] +Table2131[[#This Row],[WIDTH_OVERLAP]]/Table2131[[#This Row],[WIDTH_NEW]])</f>
        <v>0.86323107856429759</v>
      </c>
      <c r="V643">
        <f>0.5*(Table2131[[#This Row],[WIDTH_OVERLAP]]/Table2131[[#This Row],[WIDTH_ORIG]] +Table2131[[#This Row],[WIDTH_OVERLAP]]/Table2131[[#This Row],[WIDTH_NEW]])</f>
        <v>0.86323107856429759</v>
      </c>
    </row>
    <row r="644" spans="1:22" hidden="1" x14ac:dyDescent="0.2">
      <c r="A644" t="s">
        <v>192</v>
      </c>
      <c r="B644" t="s">
        <v>50</v>
      </c>
      <c r="C644" s="3" t="s">
        <v>232</v>
      </c>
      <c r="D644" t="s">
        <v>211</v>
      </c>
      <c r="E644">
        <v>2.5539404546864497</v>
      </c>
      <c r="F644">
        <v>0.25731549911658808</v>
      </c>
      <c r="G644" s="1">
        <v>2.0398509748190148</v>
      </c>
      <c r="H644" s="1">
        <v>3.0544715045969206</v>
      </c>
      <c r="I644">
        <v>9.9253269369882577</v>
      </c>
      <c r="J644">
        <v>2.5314968979657961</v>
      </c>
      <c r="K644">
        <f>Table2131[[#This Row],[VALUE_ORIGINAL]]-Table2131[[#This Row],[ESTIMATE_VALUE]]</f>
        <v>-2.2443556720653568E-2</v>
      </c>
      <c r="L644">
        <v>2.0495917088549134</v>
      </c>
      <c r="M644">
        <v>2.9930866195942496</v>
      </c>
      <c r="N644">
        <f>Table2131[[#This Row],[DIFFENCE_ORIGINAL]]^2</f>
        <v>5.0371323827319396E-4</v>
      </c>
      <c r="O64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0.94349491073933622</v>
      </c>
      <c r="P644">
        <f>IF(OR(G644="NA", H644="NA"), "NA", IF(OR(B644="boot", B644="parametric", B644="independent", B644="cart"), Table2131[[#This Row],[conf.high]]-Table2131[[#This Row],[conf.low]], ""))</f>
        <v>1.0146205297779058</v>
      </c>
      <c r="Q644">
        <f>IF(OR(G644="NA", H644="NA"), "NA", IF(OR(B644="boot", B644="parametric", B644="independent", B644="cart"), Table2131[[#This Row],[conf.high.orig]]-Table2131[[#This Row],[conf.low.orig]], ""))</f>
        <v>0.94349491073933622</v>
      </c>
      <c r="R644">
        <f>IF(OR(B644="boot", B644="independent", B644="parametric", B644="cart"), Table2131[[#This Row],[WIDTH_OVERLAP]]/Table2131[[#This Row],[WIDTH_NEW]], "NA")</f>
        <v>0.92989929047252906</v>
      </c>
      <c r="S644">
        <f>IF(OR(B644="boot", B644="independent", B644="parametric", B644="cart"), Table2131[[#This Row],[WIDTH_OVERLAP]]/Table2131[[#This Row],[WIDTH_ORIG]], "")</f>
        <v>1</v>
      </c>
      <c r="T644">
        <f>IF(OR(B644="boot", B644="independent", B644="parametric", B644="cart"), (Table2131[[#This Row],[PERS_NEW]]+Table2131[[#This Row],[PERS_ORIG]]) / 2, "")</f>
        <v>0.96494964523626447</v>
      </c>
      <c r="U644">
        <f>0.5*(Table2131[[#This Row],[WIDTH_OVERLAP]]/Table2131[[#This Row],[WIDTH_ORIG]] +Table2131[[#This Row],[WIDTH_OVERLAP]]/Table2131[[#This Row],[WIDTH_NEW]])</f>
        <v>0.96494964523626447</v>
      </c>
      <c r="V644">
        <f>0.5*(Table2131[[#This Row],[WIDTH_OVERLAP]]/Table2131[[#This Row],[WIDTH_ORIG]] +Table2131[[#This Row],[WIDTH_OVERLAP]]/Table2131[[#This Row],[WIDTH_NEW]])</f>
        <v>0.96494964523626447</v>
      </c>
    </row>
    <row r="645" spans="1:22" hidden="1" x14ac:dyDescent="0.2">
      <c r="A645" t="s">
        <v>192</v>
      </c>
      <c r="B645" t="s">
        <v>50</v>
      </c>
      <c r="C645" s="3" t="s">
        <v>232</v>
      </c>
      <c r="D645" t="s">
        <v>212</v>
      </c>
      <c r="E645">
        <v>2.3033219118651904</v>
      </c>
      <c r="F645">
        <v>0.20871509321373075</v>
      </c>
      <c r="G645" s="1">
        <v>1.8876251568777964</v>
      </c>
      <c r="H645" s="1">
        <v>2.6962616139060636</v>
      </c>
      <c r="I645">
        <v>11.035722795123959</v>
      </c>
      <c r="J645">
        <v>2.4547512895524033</v>
      </c>
      <c r="K645">
        <f>Table2131[[#This Row],[VALUE_ORIGINAL]]-Table2131[[#This Row],[ESTIMATE_VALUE]]</f>
        <v>0.15142937768721287</v>
      </c>
      <c r="L645">
        <v>2.0246877889037229</v>
      </c>
      <c r="M645">
        <v>2.8628070729558082</v>
      </c>
      <c r="N645">
        <f>Table2131[[#This Row],[DIFFENCE_ORIGINAL]]^2</f>
        <v>2.2930856426736566E-2</v>
      </c>
      <c r="O64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0.67157382500234064</v>
      </c>
      <c r="P645">
        <f>IF(OR(G645="NA", H645="NA"), "NA", IF(OR(B645="boot", B645="parametric", B645="independent", B645="cart"), Table2131[[#This Row],[conf.high]]-Table2131[[#This Row],[conf.low]], ""))</f>
        <v>0.80863645702826714</v>
      </c>
      <c r="Q645">
        <f>IF(OR(G645="NA", H645="NA"), "NA", IF(OR(B645="boot", B645="parametric", B645="independent", B645="cart"), Table2131[[#This Row],[conf.high.orig]]-Table2131[[#This Row],[conf.low.orig]], ""))</f>
        <v>0.83811928405208524</v>
      </c>
      <c r="R645">
        <f>IF(OR(B645="boot", B645="independent", B645="parametric", B645="cart"), Table2131[[#This Row],[WIDTH_OVERLAP]]/Table2131[[#This Row],[WIDTH_NEW]], "NA")</f>
        <v>0.83050154264670351</v>
      </c>
      <c r="S645">
        <f>IF(OR(B645="boot", B645="independent", B645="parametric", B645="cart"), Table2131[[#This Row],[WIDTH_OVERLAP]]/Table2131[[#This Row],[WIDTH_ORIG]], "")</f>
        <v>0.80128668768419054</v>
      </c>
      <c r="T645">
        <f>IF(OR(B645="boot", B645="independent", B645="parametric", B645="cart"), (Table2131[[#This Row],[PERS_NEW]]+Table2131[[#This Row],[PERS_ORIG]]) / 2, "")</f>
        <v>0.81589411516544708</v>
      </c>
      <c r="U645">
        <f>0.5*(Table2131[[#This Row],[WIDTH_OVERLAP]]/Table2131[[#This Row],[WIDTH_ORIG]] +Table2131[[#This Row],[WIDTH_OVERLAP]]/Table2131[[#This Row],[WIDTH_NEW]])</f>
        <v>0.81589411516544708</v>
      </c>
      <c r="V645">
        <f>0.5*(Table2131[[#This Row],[WIDTH_OVERLAP]]/Table2131[[#This Row],[WIDTH_ORIG]] +Table2131[[#This Row],[WIDTH_OVERLAP]]/Table2131[[#This Row],[WIDTH_NEW]])</f>
        <v>0.81589411516544708</v>
      </c>
    </row>
    <row r="646" spans="1:22" hidden="1" x14ac:dyDescent="0.2">
      <c r="A646" t="s">
        <v>192</v>
      </c>
      <c r="B646" t="s">
        <v>50</v>
      </c>
      <c r="C646" s="3" t="s">
        <v>232</v>
      </c>
      <c r="D646" t="s">
        <v>213</v>
      </c>
      <c r="E646">
        <v>2.3292552111134555</v>
      </c>
      <c r="F646">
        <v>0.15950405112052954</v>
      </c>
      <c r="G646" s="1">
        <v>2.010025520591193</v>
      </c>
      <c r="H646" s="1">
        <v>2.6315495735146155</v>
      </c>
      <c r="I646">
        <v>14.603110044856161</v>
      </c>
      <c r="J646">
        <v>2.2103929548828756</v>
      </c>
      <c r="K646">
        <f>Table2131[[#This Row],[VALUE_ORIGINAL]]-Table2131[[#This Row],[ESTIMATE_VALUE]]</f>
        <v>-0.11886225623057989</v>
      </c>
      <c r="L646">
        <v>1.8786927270464626</v>
      </c>
      <c r="M646">
        <v>2.5039954522144465</v>
      </c>
      <c r="N646">
        <f>Table2131[[#This Row],[DIFFENCE_ORIGINAL]]^2</f>
        <v>1.4128235956224028E-2</v>
      </c>
      <c r="O64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0.49396993162325353</v>
      </c>
      <c r="P646">
        <f>IF(OR(G646="NA", H646="NA"), "NA", IF(OR(B646="boot", B646="parametric", B646="independent", B646="cart"), Table2131[[#This Row],[conf.high]]-Table2131[[#This Row],[conf.low]], ""))</f>
        <v>0.6215240529234225</v>
      </c>
      <c r="Q646">
        <f>IF(OR(G646="NA", H646="NA"), "NA", IF(OR(B646="boot", B646="parametric", B646="independent", B646="cart"), Table2131[[#This Row],[conf.high.orig]]-Table2131[[#This Row],[conf.low.orig]], ""))</f>
        <v>0.62530272516798391</v>
      </c>
      <c r="R646">
        <f>IF(OR(B646="boot", B646="independent", B646="parametric", B646="cart"), Table2131[[#This Row],[WIDTH_OVERLAP]]/Table2131[[#This Row],[WIDTH_NEW]], "NA")</f>
        <v>0.79477202740553499</v>
      </c>
      <c r="S646">
        <f>IF(OR(B646="boot", B646="independent", B646="parametric", B646="cart"), Table2131[[#This Row],[WIDTH_OVERLAP]]/Table2131[[#This Row],[WIDTH_ORIG]], "")</f>
        <v>0.78996926087368546</v>
      </c>
      <c r="T646">
        <f>IF(OR(B646="boot", B646="independent", B646="parametric", B646="cart"), (Table2131[[#This Row],[PERS_NEW]]+Table2131[[#This Row],[PERS_ORIG]]) / 2, "")</f>
        <v>0.79237064413961023</v>
      </c>
      <c r="U646">
        <f>0.5*(Table2131[[#This Row],[WIDTH_OVERLAP]]/Table2131[[#This Row],[WIDTH_ORIG]] +Table2131[[#This Row],[WIDTH_OVERLAP]]/Table2131[[#This Row],[WIDTH_NEW]])</f>
        <v>0.79237064413961023</v>
      </c>
      <c r="V646">
        <f>0.5*(Table2131[[#This Row],[WIDTH_OVERLAP]]/Table2131[[#This Row],[WIDTH_ORIG]] +Table2131[[#This Row],[WIDTH_OVERLAP]]/Table2131[[#This Row],[WIDTH_NEW]])</f>
        <v>0.79237064413961023</v>
      </c>
    </row>
    <row r="647" spans="1:22" hidden="1" x14ac:dyDescent="0.2">
      <c r="A647" t="s">
        <v>192</v>
      </c>
      <c r="B647" t="s">
        <v>50</v>
      </c>
      <c r="C647" s="3" t="s">
        <v>232</v>
      </c>
      <c r="D647" t="s">
        <v>214</v>
      </c>
      <c r="E647">
        <v>1.5447739213305043</v>
      </c>
      <c r="F647">
        <v>0.14672180908235977</v>
      </c>
      <c r="G647" s="1">
        <v>1.2747828808839594</v>
      </c>
      <c r="H647" s="1">
        <v>1.8293789464984413</v>
      </c>
      <c r="I647">
        <v>10.52859101855384</v>
      </c>
      <c r="J647">
        <v>1.6381988893183386</v>
      </c>
      <c r="K647">
        <f>Table2131[[#This Row],[VALUE_ORIGINAL]]-Table2131[[#This Row],[ESTIMATE_VALUE]]</f>
        <v>9.3424967987834284E-2</v>
      </c>
      <c r="L647">
        <v>1.3026178229378362</v>
      </c>
      <c r="M647">
        <v>1.9691377796362057</v>
      </c>
      <c r="N647">
        <f>Table2131[[#This Row],[DIFFENCE_ORIGINAL]]^2</f>
        <v>8.7282246435278609E-3</v>
      </c>
      <c r="O64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0.52676112356060512</v>
      </c>
      <c r="P647">
        <f>IF(OR(G647="NA", H647="NA"), "NA", IF(OR(B647="boot", B647="parametric", B647="independent", B647="cart"), Table2131[[#This Row],[conf.high]]-Table2131[[#This Row],[conf.low]], ""))</f>
        <v>0.55459606561448194</v>
      </c>
      <c r="Q647">
        <f>IF(OR(G647="NA", H647="NA"), "NA", IF(OR(B647="boot", B647="parametric", B647="independent", B647="cart"), Table2131[[#This Row],[conf.high.orig]]-Table2131[[#This Row],[conf.low.orig]], ""))</f>
        <v>0.6665199566983695</v>
      </c>
      <c r="R647">
        <f>IF(OR(B647="boot", B647="independent", B647="parametric", B647="cart"), Table2131[[#This Row],[WIDTH_OVERLAP]]/Table2131[[#This Row],[WIDTH_NEW]], "NA")</f>
        <v>0.94981042279296335</v>
      </c>
      <c r="S647">
        <f>IF(OR(B647="boot", B647="independent", B647="parametric", B647="cart"), Table2131[[#This Row],[WIDTH_OVERLAP]]/Table2131[[#This Row],[WIDTH_ORIG]], "")</f>
        <v>0.79031560610718277</v>
      </c>
      <c r="T647">
        <f>IF(OR(B647="boot", B647="independent", B647="parametric", B647="cart"), (Table2131[[#This Row],[PERS_NEW]]+Table2131[[#This Row],[PERS_ORIG]]) / 2, "")</f>
        <v>0.87006301445007306</v>
      </c>
      <c r="U647">
        <f>0.5*(Table2131[[#This Row],[WIDTH_OVERLAP]]/Table2131[[#This Row],[WIDTH_ORIG]] +Table2131[[#This Row],[WIDTH_OVERLAP]]/Table2131[[#This Row],[WIDTH_NEW]])</f>
        <v>0.87006301445007306</v>
      </c>
      <c r="V647">
        <f>0.5*(Table2131[[#This Row],[WIDTH_OVERLAP]]/Table2131[[#This Row],[WIDTH_ORIG]] +Table2131[[#This Row],[WIDTH_OVERLAP]]/Table2131[[#This Row],[WIDTH_NEW]])</f>
        <v>0.87006301445007306</v>
      </c>
    </row>
    <row r="648" spans="1:22" hidden="1" x14ac:dyDescent="0.2">
      <c r="A648" t="s">
        <v>192</v>
      </c>
      <c r="B648" t="s">
        <v>50</v>
      </c>
      <c r="C648" s="3" t="s">
        <v>232</v>
      </c>
      <c r="D648" t="s">
        <v>215</v>
      </c>
      <c r="E648">
        <v>2.2428969745798679</v>
      </c>
      <c r="F648">
        <v>0.16995018950403454</v>
      </c>
      <c r="G648" s="1">
        <v>1.9022110816100115</v>
      </c>
      <c r="H648" s="1">
        <v>2.5804591241492547</v>
      </c>
      <c r="I648">
        <v>13.197378485574578</v>
      </c>
      <c r="J648">
        <v>1.8620513228561157</v>
      </c>
      <c r="K648">
        <f>Table2131[[#This Row],[VALUE_ORIGINAL]]-Table2131[[#This Row],[ESTIMATE_VALUE]]</f>
        <v>-0.38084565172375218</v>
      </c>
      <c r="L648">
        <v>1.5437512759186744</v>
      </c>
      <c r="M648">
        <v>2.1614847182978911</v>
      </c>
      <c r="N648">
        <f>Table2131[[#This Row],[DIFFENCE_ORIGINAL]]^2</f>
        <v>0.14504341043688954</v>
      </c>
      <c r="O64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0.25927363668787962</v>
      </c>
      <c r="P648">
        <f>IF(OR(G648="NA", H648="NA"), "NA", IF(OR(B648="boot", B648="parametric", B648="independent", B648="cart"), Table2131[[#This Row],[conf.high]]-Table2131[[#This Row],[conf.low]], ""))</f>
        <v>0.6782480425392432</v>
      </c>
      <c r="Q648">
        <f>IF(OR(G648="NA", H648="NA"), "NA", IF(OR(B648="boot", B648="parametric", B648="independent", B648="cart"), Table2131[[#This Row],[conf.high.orig]]-Table2131[[#This Row],[conf.low.orig]], ""))</f>
        <v>0.61773344237921668</v>
      </c>
      <c r="R648">
        <f>IF(OR(B648="boot", B648="independent", B648="parametric", B648="cart"), Table2131[[#This Row],[WIDTH_OVERLAP]]/Table2131[[#This Row],[WIDTH_NEW]], "NA")</f>
        <v>0.38226964241165229</v>
      </c>
      <c r="S648">
        <f>IF(OR(B648="boot", B648="independent", B648="parametric", B648="cart"), Table2131[[#This Row],[WIDTH_OVERLAP]]/Table2131[[#This Row],[WIDTH_ORIG]], "")</f>
        <v>0.41971766283088113</v>
      </c>
      <c r="T648">
        <f>IF(OR(B648="boot", B648="independent", B648="parametric", B648="cart"), (Table2131[[#This Row],[PERS_NEW]]+Table2131[[#This Row],[PERS_ORIG]]) / 2, "")</f>
        <v>0.40099365262126674</v>
      </c>
      <c r="U648">
        <f>0.5*(Table2131[[#This Row],[WIDTH_OVERLAP]]/Table2131[[#This Row],[WIDTH_ORIG]] +Table2131[[#This Row],[WIDTH_OVERLAP]]/Table2131[[#This Row],[WIDTH_NEW]])</f>
        <v>0.40099365262126674</v>
      </c>
      <c r="V648">
        <f>0.5*(Table2131[[#This Row],[WIDTH_OVERLAP]]/Table2131[[#This Row],[WIDTH_ORIG]] +Table2131[[#This Row],[WIDTH_OVERLAP]]/Table2131[[#This Row],[WIDTH_NEW]])</f>
        <v>0.40099365262126674</v>
      </c>
    </row>
    <row r="649" spans="1:22" hidden="1" x14ac:dyDescent="0.2">
      <c r="A649" t="s">
        <v>192</v>
      </c>
      <c r="B649" t="s">
        <v>50</v>
      </c>
      <c r="C649" s="3" t="s">
        <v>232</v>
      </c>
      <c r="D649" t="s">
        <v>216</v>
      </c>
      <c r="E649">
        <v>0.14977429985296314</v>
      </c>
      <c r="F649">
        <v>5.0794457077779721E-2</v>
      </c>
      <c r="G649" s="1">
        <v>5.1960896490921935E-2</v>
      </c>
      <c r="H649" s="1">
        <v>0.26020917393323473</v>
      </c>
      <c r="I649">
        <v>2.9486347225568168</v>
      </c>
      <c r="J649">
        <v>0.10937798859403275</v>
      </c>
      <c r="K649">
        <f>Table2131[[#This Row],[VALUE_ORIGINAL]]-Table2131[[#This Row],[ESTIMATE_VALUE]]</f>
        <v>-4.0396311258930395E-2</v>
      </c>
      <c r="L649">
        <v>2.1736562737254869E-2</v>
      </c>
      <c r="M649">
        <v>0.21366430850576187</v>
      </c>
      <c r="N649">
        <f>Table2131[[#This Row],[DIFFENCE_ORIGINAL]]^2</f>
        <v>1.6318619633283865E-3</v>
      </c>
      <c r="O64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0.16170341201483995</v>
      </c>
      <c r="P649">
        <f>IF(OR(G649="NA", H649="NA"), "NA", IF(OR(B649="boot", B649="parametric", B649="independent", B649="cart"), Table2131[[#This Row],[conf.high]]-Table2131[[#This Row],[conf.low]], ""))</f>
        <v>0.20824827744231278</v>
      </c>
      <c r="Q649">
        <f>IF(OR(G649="NA", H649="NA"), "NA", IF(OR(B649="boot", B649="parametric", B649="independent", B649="cart"), Table2131[[#This Row],[conf.high.orig]]-Table2131[[#This Row],[conf.low.orig]], ""))</f>
        <v>0.19192774576850702</v>
      </c>
      <c r="R649">
        <f>IF(OR(B649="boot", B649="independent", B649="parametric", B649="cart"), Table2131[[#This Row],[WIDTH_OVERLAP]]/Table2131[[#This Row],[WIDTH_NEW]], "NA")</f>
        <v>0.77649339529175077</v>
      </c>
      <c r="S649">
        <f>IF(OR(B649="boot", B649="independent", B649="parametric", B649="cart"), Table2131[[#This Row],[WIDTH_OVERLAP]]/Table2131[[#This Row],[WIDTH_ORIG]], "")</f>
        <v>0.84252233238792873</v>
      </c>
      <c r="T649">
        <f>IF(OR(B649="boot", B649="independent", B649="parametric", B649="cart"), (Table2131[[#This Row],[PERS_NEW]]+Table2131[[#This Row],[PERS_ORIG]]) / 2, "")</f>
        <v>0.80950786383983975</v>
      </c>
      <c r="U649">
        <f>0.5*(Table2131[[#This Row],[WIDTH_OVERLAP]]/Table2131[[#This Row],[WIDTH_ORIG]] +Table2131[[#This Row],[WIDTH_OVERLAP]]/Table2131[[#This Row],[WIDTH_NEW]])</f>
        <v>0.80950786383983975</v>
      </c>
      <c r="V649">
        <f>0.5*(Table2131[[#This Row],[WIDTH_OVERLAP]]/Table2131[[#This Row],[WIDTH_ORIG]] +Table2131[[#This Row],[WIDTH_OVERLAP]]/Table2131[[#This Row],[WIDTH_NEW]])</f>
        <v>0.80950786383983975</v>
      </c>
    </row>
    <row r="650" spans="1:22" hidden="1" x14ac:dyDescent="0.2">
      <c r="A650" t="s">
        <v>192</v>
      </c>
      <c r="B650" t="s">
        <v>50</v>
      </c>
      <c r="C650" s="3" t="s">
        <v>232</v>
      </c>
      <c r="D650" t="s">
        <v>218</v>
      </c>
      <c r="E650">
        <v>0.18575108298386067</v>
      </c>
      <c r="F650">
        <v>6.9126956346991439E-2</v>
      </c>
      <c r="G650" s="1">
        <v>6.2870052835592063E-2</v>
      </c>
      <c r="H650" s="1">
        <v>0.33195982744287716</v>
      </c>
      <c r="I650">
        <v>2.6871005581593925</v>
      </c>
      <c r="J650">
        <v>0.1121410225246493</v>
      </c>
      <c r="K650">
        <f>Table2131[[#This Row],[VALUE_ORIGINAL]]-Table2131[[#This Row],[ESTIMATE_VALUE]]</f>
        <v>-7.3610060459211368E-2</v>
      </c>
      <c r="L650">
        <v>2.2039336146454695E-2</v>
      </c>
      <c r="M650">
        <v>0.2302792685921618</v>
      </c>
      <c r="N650">
        <f>Table2131[[#This Row],[DIFFENCE_ORIGINAL]]^2</f>
        <v>5.4184410008087528E-3</v>
      </c>
      <c r="O65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0.16740921575656975</v>
      </c>
      <c r="P650">
        <f>IF(OR(G650="NA", H650="NA"), "NA", IF(OR(B650="boot", B650="parametric", B650="independent", B650="cart"), Table2131[[#This Row],[conf.high]]-Table2131[[#This Row],[conf.low]], ""))</f>
        <v>0.26908977460728511</v>
      </c>
      <c r="Q650">
        <f>IF(OR(G650="NA", H650="NA"), "NA", IF(OR(B650="boot", B650="parametric", B650="independent", B650="cart"), Table2131[[#This Row],[conf.high.orig]]-Table2131[[#This Row],[conf.low.orig]], ""))</f>
        <v>0.2082399324457071</v>
      </c>
      <c r="R650">
        <f>IF(OR(B650="boot", B650="independent", B650="parametric", B650="cart"), Table2131[[#This Row],[WIDTH_OVERLAP]]/Table2131[[#This Row],[WIDTH_NEW]], "NA")</f>
        <v>0.62213146523642537</v>
      </c>
      <c r="S650">
        <f>IF(OR(B650="boot", B650="independent", B650="parametric", B650="cart"), Table2131[[#This Row],[WIDTH_OVERLAP]]/Table2131[[#This Row],[WIDTH_ORIG]], "")</f>
        <v>0.80392465455787232</v>
      </c>
      <c r="T650">
        <f>IF(OR(B650="boot", B650="independent", B650="parametric", B650="cart"), (Table2131[[#This Row],[PERS_NEW]]+Table2131[[#This Row],[PERS_ORIG]]) / 2, "")</f>
        <v>0.71302805989714879</v>
      </c>
      <c r="U650">
        <f>0.5*(Table2131[[#This Row],[WIDTH_OVERLAP]]/Table2131[[#This Row],[WIDTH_ORIG]] +Table2131[[#This Row],[WIDTH_OVERLAP]]/Table2131[[#This Row],[WIDTH_NEW]])</f>
        <v>0.71302805989714879</v>
      </c>
      <c r="V650">
        <f>0.5*(Table2131[[#This Row],[WIDTH_OVERLAP]]/Table2131[[#This Row],[WIDTH_ORIG]] +Table2131[[#This Row],[WIDTH_OVERLAP]]/Table2131[[#This Row],[WIDTH_NEW]])</f>
        <v>0.71302805989714879</v>
      </c>
    </row>
    <row r="651" spans="1:22" hidden="1" x14ac:dyDescent="0.2">
      <c r="A651" t="s">
        <v>192</v>
      </c>
      <c r="B651" t="s">
        <v>50</v>
      </c>
      <c r="C651" s="3" t="s">
        <v>232</v>
      </c>
      <c r="D651" t="s">
        <v>220</v>
      </c>
      <c r="E651">
        <v>4.7736431870514136E-2</v>
      </c>
      <c r="F651">
        <v>2.4672964892573344E-2</v>
      </c>
      <c r="G651" s="1">
        <v>8.69967174666577E-3</v>
      </c>
      <c r="H651" s="1">
        <v>0.10138857669433862</v>
      </c>
      <c r="I651">
        <v>1.9347667407771889</v>
      </c>
      <c r="J651">
        <v>5.3397023750747043E-2</v>
      </c>
      <c r="K651">
        <f>Table2131[[#This Row],[VALUE_ORIGINAL]]-Table2131[[#This Row],[ESTIMATE_VALUE]]</f>
        <v>5.6605918802329069E-3</v>
      </c>
      <c r="L651">
        <v>2.9855396132581814E-3</v>
      </c>
      <c r="M651">
        <v>0.10482802018117358</v>
      </c>
      <c r="N651">
        <f>Table2131[[#This Row],[DIFFENCE_ORIGINAL]]^2</f>
        <v>3.2042300434558717E-5</v>
      </c>
      <c r="O65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9.2688904947672845E-2</v>
      </c>
      <c r="P651">
        <f>IF(OR(G651="NA", H651="NA"), "NA", IF(OR(B651="boot", B651="parametric", B651="independent", B651="cart"), Table2131[[#This Row],[conf.high]]-Table2131[[#This Row],[conf.low]], ""))</f>
        <v>9.2688904947672845E-2</v>
      </c>
      <c r="Q651">
        <f>IF(OR(G651="NA", H651="NA"), "NA", IF(OR(B651="boot", B651="parametric", B651="independent", B651="cart"), Table2131[[#This Row],[conf.high.orig]]-Table2131[[#This Row],[conf.low.orig]], ""))</f>
        <v>0.10184248056791541</v>
      </c>
      <c r="R651">
        <f>IF(OR(B651="boot", B651="independent", B651="parametric", B651="cart"), Table2131[[#This Row],[WIDTH_OVERLAP]]/Table2131[[#This Row],[WIDTH_NEW]], "NA")</f>
        <v>1</v>
      </c>
      <c r="S651">
        <f>IF(OR(B651="boot", B651="independent", B651="parametric", B651="cart"), Table2131[[#This Row],[WIDTH_OVERLAP]]/Table2131[[#This Row],[WIDTH_ORIG]], "")</f>
        <v>0.91012026053176953</v>
      </c>
      <c r="T651">
        <f>IF(OR(B651="boot", B651="independent", B651="parametric", B651="cart"), (Table2131[[#This Row],[PERS_NEW]]+Table2131[[#This Row],[PERS_ORIG]]) / 2, "")</f>
        <v>0.95506013026588477</v>
      </c>
      <c r="U651">
        <f>0.5*(Table2131[[#This Row],[WIDTH_OVERLAP]]/Table2131[[#This Row],[WIDTH_ORIG]] +Table2131[[#This Row],[WIDTH_OVERLAP]]/Table2131[[#This Row],[WIDTH_NEW]])</f>
        <v>0.95506013026588477</v>
      </c>
      <c r="V651">
        <f>0.5*(Table2131[[#This Row],[WIDTH_OVERLAP]]/Table2131[[#This Row],[WIDTH_ORIG]] +Table2131[[#This Row],[WIDTH_OVERLAP]]/Table2131[[#This Row],[WIDTH_NEW]])</f>
        <v>0.95506013026588477</v>
      </c>
    </row>
    <row r="652" spans="1:22" hidden="1" x14ac:dyDescent="0.2">
      <c r="A652" t="s">
        <v>192</v>
      </c>
      <c r="B652" t="s">
        <v>50</v>
      </c>
      <c r="C652" s="3" t="s">
        <v>232</v>
      </c>
      <c r="D652" t="s">
        <v>226</v>
      </c>
      <c r="E652">
        <v>0.11718259973896085</v>
      </c>
      <c r="F652">
        <v>3.8326517771893248E-2</v>
      </c>
      <c r="G652" s="1">
        <v>5.0862821215810802E-2</v>
      </c>
      <c r="H652" s="1">
        <v>0.19571812597121319</v>
      </c>
      <c r="I652">
        <v>3.0574809962228477</v>
      </c>
      <c r="J652">
        <v>0.14138998237809358</v>
      </c>
      <c r="K652">
        <f>Table2131[[#This Row],[VALUE_ORIGINAL]]-Table2131[[#This Row],[ESTIMATE_VALUE]]</f>
        <v>2.4207382639132732E-2</v>
      </c>
      <c r="L652">
        <v>6.7477621351376832E-2</v>
      </c>
      <c r="M652">
        <v>0.22778948583639166</v>
      </c>
      <c r="N652">
        <f>Table2131[[#This Row],[DIFFENCE_ORIGINAL]]^2</f>
        <v>5.8599737423738478E-4</v>
      </c>
      <c r="O65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0.12824050461983635</v>
      </c>
      <c r="P652">
        <f>IF(OR(G652="NA", H652="NA"), "NA", IF(OR(B652="boot", B652="parametric", B652="independent", B652="cart"), Table2131[[#This Row],[conf.high]]-Table2131[[#This Row],[conf.low]], ""))</f>
        <v>0.14485530475540237</v>
      </c>
      <c r="Q652">
        <f>IF(OR(G652="NA", H652="NA"), "NA", IF(OR(B652="boot", B652="parametric", B652="independent", B652="cart"), Table2131[[#This Row],[conf.high.orig]]-Table2131[[#This Row],[conf.low.orig]], ""))</f>
        <v>0.16031186448501483</v>
      </c>
      <c r="R652">
        <f>IF(OR(B652="boot", B652="independent", B652="parametric", B652="cart"), Table2131[[#This Row],[WIDTH_OVERLAP]]/Table2131[[#This Row],[WIDTH_NEW]], "NA")</f>
        <v>0.8853007132626507</v>
      </c>
      <c r="S652">
        <f>IF(OR(B652="boot", B652="independent", B652="parametric", B652="cart"), Table2131[[#This Row],[WIDTH_OVERLAP]]/Table2131[[#This Row],[WIDTH_ORIG]], "")</f>
        <v>0.79994394071702435</v>
      </c>
      <c r="T652">
        <f>IF(OR(B652="boot", B652="independent", B652="parametric", B652="cart"), (Table2131[[#This Row],[PERS_NEW]]+Table2131[[#This Row],[PERS_ORIG]]) / 2, "")</f>
        <v>0.84262232698983752</v>
      </c>
      <c r="U652">
        <f>0.5*(Table2131[[#This Row],[WIDTH_OVERLAP]]/Table2131[[#This Row],[WIDTH_ORIG]] +Table2131[[#This Row],[WIDTH_OVERLAP]]/Table2131[[#This Row],[WIDTH_NEW]])</f>
        <v>0.84262232698983752</v>
      </c>
      <c r="V652">
        <f>0.5*(Table2131[[#This Row],[WIDTH_OVERLAP]]/Table2131[[#This Row],[WIDTH_ORIG]] +Table2131[[#This Row],[WIDTH_OVERLAP]]/Table2131[[#This Row],[WIDTH_NEW]])</f>
        <v>0.84262232698983752</v>
      </c>
    </row>
    <row r="653" spans="1:22" hidden="1" x14ac:dyDescent="0.2">
      <c r="A653" t="s">
        <v>192</v>
      </c>
      <c r="B653" t="s">
        <v>50</v>
      </c>
      <c r="C653" s="3" t="s">
        <v>232</v>
      </c>
      <c r="D653" t="s">
        <v>230</v>
      </c>
      <c r="E653">
        <v>0.50044441444629884</v>
      </c>
      <c r="F653">
        <v>0.12704789389084559</v>
      </c>
      <c r="G653" s="1">
        <v>0.2634953969017349</v>
      </c>
      <c r="H653" s="1">
        <v>0.75600692092433863</v>
      </c>
      <c r="I653">
        <v>3.939021727320096</v>
      </c>
      <c r="J653">
        <v>0.4163060172475227</v>
      </c>
      <c r="K653">
        <f>Table2131[[#This Row],[VALUE_ORIGINAL]]-Table2131[[#This Row],[ESTIMATE_VALUE]]</f>
        <v>-8.4138397198776138E-2</v>
      </c>
      <c r="L653">
        <v>0.22586551386134376</v>
      </c>
      <c r="M653">
        <v>0.64946538394190001</v>
      </c>
      <c r="N653">
        <f>Table2131[[#This Row],[DIFFENCE_ORIGINAL]]^2</f>
        <v>7.0792698831790204E-3</v>
      </c>
      <c r="O65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0.38596998704016511</v>
      </c>
      <c r="P653">
        <f>IF(OR(G653="NA", H653="NA"), "NA", IF(OR(B653="boot", B653="parametric", B653="independent", B653="cart"), Table2131[[#This Row],[conf.high]]-Table2131[[#This Row],[conf.low]], ""))</f>
        <v>0.49251152402260373</v>
      </c>
      <c r="Q653">
        <f>IF(OR(G653="NA", H653="NA"), "NA", IF(OR(B653="boot", B653="parametric", B653="independent", B653="cart"), Table2131[[#This Row],[conf.high.orig]]-Table2131[[#This Row],[conf.low.orig]], ""))</f>
        <v>0.42359987008055622</v>
      </c>
      <c r="R653">
        <f>IF(OR(B653="boot", B653="independent", B653="parametric", B653="cart"), Table2131[[#This Row],[WIDTH_OVERLAP]]/Table2131[[#This Row],[WIDTH_NEW]], "NA")</f>
        <v>0.78367706787395108</v>
      </c>
      <c r="S653">
        <f>IF(OR(B653="boot", B653="independent", B653="parametric", B653="cart"), Table2131[[#This Row],[WIDTH_OVERLAP]]/Table2131[[#This Row],[WIDTH_ORIG]], "")</f>
        <v>0.91116644338621966</v>
      </c>
      <c r="T653">
        <f>IF(OR(B653="boot", B653="independent", B653="parametric", B653="cart"), (Table2131[[#This Row],[PERS_NEW]]+Table2131[[#This Row],[PERS_ORIG]]) / 2, "")</f>
        <v>0.84742175563008537</v>
      </c>
      <c r="U653">
        <f>0.5*(Table2131[[#This Row],[WIDTH_OVERLAP]]/Table2131[[#This Row],[WIDTH_ORIG]] +Table2131[[#This Row],[WIDTH_OVERLAP]]/Table2131[[#This Row],[WIDTH_NEW]])</f>
        <v>0.84742175563008537</v>
      </c>
      <c r="V653">
        <f>0.5*(Table2131[[#This Row],[WIDTH_OVERLAP]]/Table2131[[#This Row],[WIDTH_ORIG]] +Table2131[[#This Row],[WIDTH_OVERLAP]]/Table2131[[#This Row],[WIDTH_NEW]])</f>
        <v>0.84742175563008537</v>
      </c>
    </row>
    <row r="654" spans="1:22" hidden="1" x14ac:dyDescent="0.2">
      <c r="A654" t="s">
        <v>192</v>
      </c>
      <c r="B654" t="s">
        <v>71</v>
      </c>
      <c r="C654" s="3" t="s">
        <v>193</v>
      </c>
      <c r="D654" t="s">
        <v>194</v>
      </c>
      <c r="E654">
        <v>6.9977970886096509E-3</v>
      </c>
      <c r="F654">
        <v>5.7845753352699592E-2</v>
      </c>
      <c r="G654" s="1">
        <v>-0.1063777961412686</v>
      </c>
      <c r="H654" s="1">
        <v>0.1203733903184879</v>
      </c>
      <c r="I654">
        <v>0.12097339360319823</v>
      </c>
      <c r="J654">
        <v>0.20780521852805617</v>
      </c>
      <c r="K654">
        <f>Table2131[[#This Row],[VALUE_ORIGINAL]]-Table2131[[#This Row],[ESTIMATE_VALUE]]</f>
        <v>0.20080742143944652</v>
      </c>
      <c r="L654">
        <v>3.4555781644118072E-2</v>
      </c>
      <c r="M654">
        <v>0.38105465541199424</v>
      </c>
      <c r="N654">
        <f>Table2131[[#This Row],[DIFFENCE_ORIGINAL]]^2</f>
        <v>4.0323620505159488E-2</v>
      </c>
      <c r="O65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8.5817608674369827E-2</v>
      </c>
      <c r="P654">
        <f>IF(OR(G654="NA", H654="NA"), "NA", IF(OR(B654="boot", B654="parametric", B654="independent", B654="cart"), Table2131[[#This Row],[conf.high]]-Table2131[[#This Row],[conf.low]], ""))</f>
        <v>0.2267511864597565</v>
      </c>
      <c r="Q654">
        <f>IF(OR(G654="NA", H654="NA"), "NA", IF(OR(B654="boot", B654="parametric", B654="independent", B654="cart"), Table2131[[#This Row],[conf.high.orig]]-Table2131[[#This Row],[conf.low.orig]], ""))</f>
        <v>0.34649887376787614</v>
      </c>
      <c r="R654">
        <f>IF(OR(B654="boot", B654="independent", B654="parametric", B654="cart"), Table2131[[#This Row],[WIDTH_OVERLAP]]/Table2131[[#This Row],[WIDTH_NEW]], "NA")</f>
        <v>0.37846597415533534</v>
      </c>
      <c r="S654">
        <f>IF(OR(B654="boot", B654="independent", B654="parametric", B654="cart"), Table2131[[#This Row],[WIDTH_OVERLAP]]/Table2131[[#This Row],[WIDTH_ORIG]], "")</f>
        <v>0.2476706713103492</v>
      </c>
      <c r="T654">
        <f>IF(OR(B654="boot", B654="independent", B654="parametric", B654="cart"), (Table2131[[#This Row],[PERS_NEW]]+Table2131[[#This Row],[PERS_ORIG]]) / 2, "")</f>
        <v>0.31306832273284224</v>
      </c>
      <c r="U654">
        <f>0.5*(Table2131[[#This Row],[WIDTH_OVERLAP]]/Table2131[[#This Row],[WIDTH_ORIG]] +Table2131[[#This Row],[WIDTH_OVERLAP]]/Table2131[[#This Row],[WIDTH_NEW]])</f>
        <v>0.31306832273284224</v>
      </c>
      <c r="V654">
        <f>0.5*(Table2131[[#This Row],[WIDTH_OVERLAP]]/Table2131[[#This Row],[WIDTH_ORIG]] +Table2131[[#This Row],[WIDTH_OVERLAP]]/Table2131[[#This Row],[WIDTH_NEW]])</f>
        <v>0.31306832273284224</v>
      </c>
    </row>
    <row r="655" spans="1:22" hidden="1" x14ac:dyDescent="0.2">
      <c r="A655" t="s">
        <v>192</v>
      </c>
      <c r="B655" t="s">
        <v>71</v>
      </c>
      <c r="C655" s="3" t="s">
        <v>193</v>
      </c>
      <c r="D655" t="s">
        <v>195</v>
      </c>
      <c r="E655">
        <v>-2.0114736720229436E-2</v>
      </c>
      <c r="F655">
        <v>4.1464594216111483E-2</v>
      </c>
      <c r="G655" s="1">
        <v>-0.10138384801737577</v>
      </c>
      <c r="H655" s="1">
        <v>6.1154374576916887E-2</v>
      </c>
      <c r="I655">
        <v>-0.48510632023534078</v>
      </c>
      <c r="J655">
        <v>-5.1870095621875237E-2</v>
      </c>
      <c r="K655">
        <f>Table2131[[#This Row],[VALUE_ORIGINAL]]-Table2131[[#This Row],[ESTIMATE_VALUE]]</f>
        <v>-3.1755358901645797E-2</v>
      </c>
      <c r="L655">
        <v>-0.21286562082501231</v>
      </c>
      <c r="M655">
        <v>0.10912542958126183</v>
      </c>
      <c r="N655">
        <f>Table2131[[#This Row],[DIFFENCE_ORIGINAL]]^2</f>
        <v>1.0084028189723349E-3</v>
      </c>
      <c r="O65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0.16253822259429265</v>
      </c>
      <c r="P655">
        <f>IF(OR(G655="NA", H655="NA"), "NA", IF(OR(B655="boot", B655="parametric", B655="independent", B655="cart"), Table2131[[#This Row],[conf.high]]-Table2131[[#This Row],[conf.low]], ""))</f>
        <v>0.16253822259429265</v>
      </c>
      <c r="Q655">
        <f>IF(OR(G655="NA", H655="NA"), "NA", IF(OR(B655="boot", B655="parametric", B655="independent", B655="cart"), Table2131[[#This Row],[conf.high.orig]]-Table2131[[#This Row],[conf.low.orig]], ""))</f>
        <v>0.32199105040627413</v>
      </c>
      <c r="R655">
        <f>IF(OR(B655="boot", B655="independent", B655="parametric", B655="cart"), Table2131[[#This Row],[WIDTH_OVERLAP]]/Table2131[[#This Row],[WIDTH_NEW]], "NA")</f>
        <v>1</v>
      </c>
      <c r="S655">
        <f>IF(OR(B655="boot", B655="independent", B655="parametric", B655="cart"), Table2131[[#This Row],[WIDTH_OVERLAP]]/Table2131[[#This Row],[WIDTH_ORIG]], "")</f>
        <v>0.50479111885007077</v>
      </c>
      <c r="T655">
        <f>IF(OR(B655="boot", B655="independent", B655="parametric", B655="cart"), (Table2131[[#This Row],[PERS_NEW]]+Table2131[[#This Row],[PERS_ORIG]]) / 2, "")</f>
        <v>0.75239555942503533</v>
      </c>
      <c r="U655">
        <f>0.5*(Table2131[[#This Row],[WIDTH_OVERLAP]]/Table2131[[#This Row],[WIDTH_ORIG]] +Table2131[[#This Row],[WIDTH_OVERLAP]]/Table2131[[#This Row],[WIDTH_NEW]])</f>
        <v>0.75239555942503533</v>
      </c>
      <c r="V655">
        <f>0.5*(Table2131[[#This Row],[WIDTH_OVERLAP]]/Table2131[[#This Row],[WIDTH_ORIG]] +Table2131[[#This Row],[WIDTH_OVERLAP]]/Table2131[[#This Row],[WIDTH_NEW]])</f>
        <v>0.75239555942503533</v>
      </c>
    </row>
    <row r="656" spans="1:22" hidden="1" x14ac:dyDescent="0.2">
      <c r="A656" t="s">
        <v>192</v>
      </c>
      <c r="B656" t="s">
        <v>71</v>
      </c>
      <c r="C656" s="3" t="s">
        <v>193</v>
      </c>
      <c r="D656" t="s">
        <v>196</v>
      </c>
      <c r="E656">
        <v>-5.7399987327702538E-2</v>
      </c>
      <c r="F656">
        <v>7.8241727479367057E-2</v>
      </c>
      <c r="G656" s="1">
        <v>-0.21075095527545981</v>
      </c>
      <c r="H656" s="1">
        <v>9.5950980620054721E-2</v>
      </c>
      <c r="I656">
        <v>-0.733623721981846</v>
      </c>
      <c r="J656">
        <v>0.20074876318686907</v>
      </c>
      <c r="K656">
        <f>Table2131[[#This Row],[VALUE_ORIGINAL]]-Table2131[[#This Row],[ESTIMATE_VALUE]]</f>
        <v>0.25814875051457159</v>
      </c>
      <c r="L656">
        <v>3.0038381906260847E-2</v>
      </c>
      <c r="M656">
        <v>0.3714591444674773</v>
      </c>
      <c r="N656">
        <f>Table2131[[#This Row],[DIFFENCE_ORIGINAL]]^2</f>
        <v>6.6640777392234521E-2</v>
      </c>
      <c r="O65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6.5912598713793874E-2</v>
      </c>
      <c r="P656">
        <f>IF(OR(G656="NA", H656="NA"), "NA", IF(OR(B656="boot", B656="parametric", B656="independent", B656="cart"), Table2131[[#This Row],[conf.high]]-Table2131[[#This Row],[conf.low]], ""))</f>
        <v>0.30670193589551453</v>
      </c>
      <c r="Q656">
        <f>IF(OR(G656="NA", H656="NA"), "NA", IF(OR(B656="boot", B656="parametric", B656="independent", B656="cart"), Table2131[[#This Row],[conf.high.orig]]-Table2131[[#This Row],[conf.low.orig]], ""))</f>
        <v>0.34142076256121645</v>
      </c>
      <c r="R656">
        <f>IF(OR(B656="boot", B656="independent", B656="parametric", B656="cart"), Table2131[[#This Row],[WIDTH_OVERLAP]]/Table2131[[#This Row],[WIDTH_NEW]], "NA")</f>
        <v>0.21490767093249977</v>
      </c>
      <c r="S656">
        <f>IF(OR(B656="boot", B656="independent", B656="parametric", B656="cart"), Table2131[[#This Row],[WIDTH_OVERLAP]]/Table2131[[#This Row],[WIDTH_ORIG]], "")</f>
        <v>0.19305386766563676</v>
      </c>
      <c r="T656">
        <f>IF(OR(B656="boot", B656="independent", B656="parametric", B656="cart"), (Table2131[[#This Row],[PERS_NEW]]+Table2131[[#This Row],[PERS_ORIG]]) / 2, "")</f>
        <v>0.20398076929906828</v>
      </c>
      <c r="U656">
        <f>0.5*(Table2131[[#This Row],[WIDTH_OVERLAP]]/Table2131[[#This Row],[WIDTH_ORIG]] +Table2131[[#This Row],[WIDTH_OVERLAP]]/Table2131[[#This Row],[WIDTH_NEW]])</f>
        <v>0.20398076929906828</v>
      </c>
      <c r="V656">
        <f>0.5*(Table2131[[#This Row],[WIDTH_OVERLAP]]/Table2131[[#This Row],[WIDTH_ORIG]] +Table2131[[#This Row],[WIDTH_OVERLAP]]/Table2131[[#This Row],[WIDTH_NEW]])</f>
        <v>0.20398076929906828</v>
      </c>
    </row>
    <row r="657" spans="1:22" hidden="1" x14ac:dyDescent="0.2">
      <c r="A657" t="s">
        <v>192</v>
      </c>
      <c r="B657" t="s">
        <v>71</v>
      </c>
      <c r="C657" s="3" t="s">
        <v>193</v>
      </c>
      <c r="D657" t="s">
        <v>197</v>
      </c>
      <c r="E657">
        <v>0.16842047040657576</v>
      </c>
      <c r="F657">
        <v>6.7560823687779034E-2</v>
      </c>
      <c r="G657" s="1">
        <v>3.6003689212668333E-2</v>
      </c>
      <c r="H657" s="1">
        <v>0.30083725160048319</v>
      </c>
      <c r="I657">
        <v>2.4928717741053985</v>
      </c>
      <c r="J657">
        <v>0.46757722054030804</v>
      </c>
      <c r="K657">
        <f>Table2131[[#This Row],[VALUE_ORIGINAL]]-Table2131[[#This Row],[ESTIMATE_VALUE]]</f>
        <v>0.29915675013373227</v>
      </c>
      <c r="L657">
        <v>0.28729197627463854</v>
      </c>
      <c r="M657">
        <v>0.64786246480597753</v>
      </c>
      <c r="N657">
        <f>Table2131[[#This Row],[DIFFENCE_ORIGINAL]]^2</f>
        <v>8.9494761150576321E-2</v>
      </c>
      <c r="O65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1.3545275325844652E-2</v>
      </c>
      <c r="P657">
        <f>IF(OR(G657="NA", H657="NA"), "NA", IF(OR(B657="boot", B657="parametric", B657="independent", B657="cart"), Table2131[[#This Row],[conf.high]]-Table2131[[#This Row],[conf.low]], ""))</f>
        <v>0.26483356238781486</v>
      </c>
      <c r="Q657">
        <f>IF(OR(G657="NA", H657="NA"), "NA", IF(OR(B657="boot", B657="parametric", B657="independent", B657="cart"), Table2131[[#This Row],[conf.high.orig]]-Table2131[[#This Row],[conf.low.orig]], ""))</f>
        <v>0.360570488531339</v>
      </c>
      <c r="R657">
        <f>IF(OR(B657="boot", B657="independent", B657="parametric", B657="cart"), Table2131[[#This Row],[WIDTH_OVERLAP]]/Table2131[[#This Row],[WIDTH_NEW]], "NA")</f>
        <v>5.114636983211867E-2</v>
      </c>
      <c r="S657">
        <f>IF(OR(B657="boot", B657="independent", B657="parametric", B657="cart"), Table2131[[#This Row],[WIDTH_OVERLAP]]/Table2131[[#This Row],[WIDTH_ORIG]], "")</f>
        <v>3.7566233945037254E-2</v>
      </c>
      <c r="T657">
        <f>IF(OR(B657="boot", B657="independent", B657="parametric", B657="cart"), (Table2131[[#This Row],[PERS_NEW]]+Table2131[[#This Row],[PERS_ORIG]]) / 2, "")</f>
        <v>4.4356301888577962E-2</v>
      </c>
      <c r="U657">
        <f>0.5*(Table2131[[#This Row],[WIDTH_OVERLAP]]/Table2131[[#This Row],[WIDTH_ORIG]] +Table2131[[#This Row],[WIDTH_OVERLAP]]/Table2131[[#This Row],[WIDTH_NEW]])</f>
        <v>4.4356301888577962E-2</v>
      </c>
      <c r="V657">
        <f>0.5*(Table2131[[#This Row],[WIDTH_OVERLAP]]/Table2131[[#This Row],[WIDTH_ORIG]] +Table2131[[#This Row],[WIDTH_OVERLAP]]/Table2131[[#This Row],[WIDTH_NEW]])</f>
        <v>4.4356301888577962E-2</v>
      </c>
    </row>
    <row r="658" spans="1:22" hidden="1" x14ac:dyDescent="0.2">
      <c r="A658" t="s">
        <v>192</v>
      </c>
      <c r="B658" t="s">
        <v>71</v>
      </c>
      <c r="C658" s="3" t="s">
        <v>193</v>
      </c>
      <c r="D658" t="s">
        <v>198</v>
      </c>
      <c r="E658">
        <v>6.4109744779556499E-2</v>
      </c>
      <c r="F658">
        <v>0.12441488436616846</v>
      </c>
      <c r="G658" s="1">
        <v>-0.17973894771884905</v>
      </c>
      <c r="H658" s="1">
        <v>0.30795843727796202</v>
      </c>
      <c r="I658">
        <v>0.51528999207903092</v>
      </c>
      <c r="J658">
        <v>0.69131566830111679</v>
      </c>
      <c r="K658">
        <f>Table2131[[#This Row],[VALUE_ORIGINAL]]-Table2131[[#This Row],[ESTIMATE_VALUE]]</f>
        <v>0.62720592352156035</v>
      </c>
      <c r="L658">
        <v>0.48153232425721193</v>
      </c>
      <c r="M658">
        <v>0.90109901234502165</v>
      </c>
      <c r="N658">
        <f>Table2131[[#This Row],[DIFFENCE_ORIGINAL]]^2</f>
        <v>0.3933872705005334</v>
      </c>
      <c r="O65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-0.17357388697924991</v>
      </c>
      <c r="P658">
        <f>IF(OR(G658="NA", H658="NA"), "NA", IF(OR(B658="boot", B658="parametric", B658="independent", B658="cart"), Table2131[[#This Row],[conf.high]]-Table2131[[#This Row],[conf.low]], ""))</f>
        <v>0.48769738499681103</v>
      </c>
      <c r="Q658">
        <f>IF(OR(G658="NA", H658="NA"), "NA", IF(OR(B658="boot", B658="parametric", B658="independent", B658="cart"), Table2131[[#This Row],[conf.high.orig]]-Table2131[[#This Row],[conf.low.orig]], ""))</f>
        <v>0.41956668808780972</v>
      </c>
      <c r="R658">
        <f>IF(OR(B658="boot", B658="independent", B658="parametric", B658="cart"), Table2131[[#This Row],[WIDTH_OVERLAP]]/Table2131[[#This Row],[WIDTH_NEW]], "NA")</f>
        <v>-0.35590489577955164</v>
      </c>
      <c r="S658">
        <f>IF(OR(B658="boot", B658="independent", B658="parametric", B658="cart"), Table2131[[#This Row],[WIDTH_OVERLAP]]/Table2131[[#This Row],[WIDTH_ORIG]], "")</f>
        <v>-0.41369796961317196</v>
      </c>
      <c r="T658">
        <f>IF(OR(B658="boot", B658="independent", B658="parametric", B658="cart"), (Table2131[[#This Row],[PERS_NEW]]+Table2131[[#This Row],[PERS_ORIG]]) / 2, "")</f>
        <v>-0.3848014326963618</v>
      </c>
      <c r="U658">
        <f>0.5*(Table2131[[#This Row],[WIDTH_OVERLAP]]/Table2131[[#This Row],[WIDTH_ORIG]] +Table2131[[#This Row],[WIDTH_OVERLAP]]/Table2131[[#This Row],[WIDTH_NEW]])</f>
        <v>-0.3848014326963618</v>
      </c>
      <c r="V658">
        <f>0.5*(Table2131[[#This Row],[WIDTH_OVERLAP]]/Table2131[[#This Row],[WIDTH_ORIG]] +Table2131[[#This Row],[WIDTH_OVERLAP]]/Table2131[[#This Row],[WIDTH_NEW]])</f>
        <v>-0.3848014326963618</v>
      </c>
    </row>
    <row r="659" spans="1:22" hidden="1" x14ac:dyDescent="0.2">
      <c r="A659" t="s">
        <v>192</v>
      </c>
      <c r="B659" t="s">
        <v>71</v>
      </c>
      <c r="C659" s="3" t="s">
        <v>193</v>
      </c>
      <c r="D659" t="s">
        <v>199</v>
      </c>
      <c r="E659">
        <v>-1.432694535995813E-2</v>
      </c>
      <c r="F659">
        <v>8.6065346266321938E-2</v>
      </c>
      <c r="G659" s="1">
        <v>-0.18301192435891789</v>
      </c>
      <c r="H659" s="1">
        <v>0.15435803363900163</v>
      </c>
      <c r="I659">
        <v>-0.1664659004057755</v>
      </c>
      <c r="J659">
        <v>-2.6718205551524845E-2</v>
      </c>
      <c r="K659">
        <f>Table2131[[#This Row],[VALUE_ORIGINAL]]-Table2131[[#This Row],[ESTIMATE_VALUE]]</f>
        <v>-1.2391260191566715E-2</v>
      </c>
      <c r="L659">
        <v>-0.17412839368296618</v>
      </c>
      <c r="M659">
        <v>0.12069198257991648</v>
      </c>
      <c r="N659">
        <f>Table2131[[#This Row],[DIFFENCE_ORIGINAL]]^2</f>
        <v>1.5354332913510599E-4</v>
      </c>
      <c r="O65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0.29482037626288266</v>
      </c>
      <c r="P659">
        <f>IF(OR(G659="NA", H659="NA"), "NA", IF(OR(B659="boot", B659="parametric", B659="independent", B659="cart"), Table2131[[#This Row],[conf.high]]-Table2131[[#This Row],[conf.low]], ""))</f>
        <v>0.33736995799791952</v>
      </c>
      <c r="Q659">
        <f>IF(OR(G659="NA", H659="NA"), "NA", IF(OR(B659="boot", B659="parametric", B659="independent", B659="cart"), Table2131[[#This Row],[conf.high.orig]]-Table2131[[#This Row],[conf.low.orig]], ""))</f>
        <v>0.29482037626288266</v>
      </c>
      <c r="R659">
        <f>IF(OR(B659="boot", B659="independent", B659="parametric", B659="cart"), Table2131[[#This Row],[WIDTH_OVERLAP]]/Table2131[[#This Row],[WIDTH_NEW]], "NA")</f>
        <v>0.87387856942704045</v>
      </c>
      <c r="S659">
        <f>IF(OR(B659="boot", B659="independent", B659="parametric", B659="cart"), Table2131[[#This Row],[WIDTH_OVERLAP]]/Table2131[[#This Row],[WIDTH_ORIG]], "")</f>
        <v>1</v>
      </c>
      <c r="T659">
        <f>IF(OR(B659="boot", B659="independent", B659="parametric", B659="cart"), (Table2131[[#This Row],[PERS_NEW]]+Table2131[[#This Row],[PERS_ORIG]]) / 2, "")</f>
        <v>0.93693928471352028</v>
      </c>
      <c r="U659">
        <f>0.5*(Table2131[[#This Row],[WIDTH_OVERLAP]]/Table2131[[#This Row],[WIDTH_ORIG]] +Table2131[[#This Row],[WIDTH_OVERLAP]]/Table2131[[#This Row],[WIDTH_NEW]])</f>
        <v>0.93693928471352028</v>
      </c>
      <c r="V659">
        <f>0.5*(Table2131[[#This Row],[WIDTH_OVERLAP]]/Table2131[[#This Row],[WIDTH_ORIG]] +Table2131[[#This Row],[WIDTH_OVERLAP]]/Table2131[[#This Row],[WIDTH_NEW]])</f>
        <v>0.93693928471352028</v>
      </c>
    </row>
    <row r="660" spans="1:22" hidden="1" x14ac:dyDescent="0.2">
      <c r="A660" t="s">
        <v>192</v>
      </c>
      <c r="B660" t="s">
        <v>71</v>
      </c>
      <c r="C660" s="3" t="s">
        <v>193</v>
      </c>
      <c r="D660" t="s">
        <v>200</v>
      </c>
      <c r="E660">
        <v>-0.14343460197637375</v>
      </c>
      <c r="F660">
        <v>0.10023625134859232</v>
      </c>
      <c r="G660" s="1">
        <v>-0.33989404456491912</v>
      </c>
      <c r="H660" s="1">
        <v>5.3024840612171581E-2</v>
      </c>
      <c r="I660">
        <v>-1.4309653448386674</v>
      </c>
      <c r="J660">
        <v>0.65020672590940032</v>
      </c>
      <c r="K660">
        <f>Table2131[[#This Row],[VALUE_ORIGINAL]]-Table2131[[#This Row],[ESTIMATE_VALUE]]</f>
        <v>0.79364132788577413</v>
      </c>
      <c r="L660">
        <v>0.45032741722549852</v>
      </c>
      <c r="M660">
        <v>0.85008603459330212</v>
      </c>
      <c r="N660">
        <f>Table2131[[#This Row],[DIFFENCE_ORIGINAL]]^2</f>
        <v>0.62986655732829488</v>
      </c>
      <c r="O66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-0.39730257661332691</v>
      </c>
      <c r="P660">
        <f>IF(OR(G660="NA", H660="NA"), "NA", IF(OR(B660="boot", B660="parametric", B660="independent", B660="cart"), Table2131[[#This Row],[conf.high]]-Table2131[[#This Row],[conf.low]], ""))</f>
        <v>0.39291888517709073</v>
      </c>
      <c r="Q660">
        <f>IF(OR(G660="NA", H660="NA"), "NA", IF(OR(B660="boot", B660="parametric", B660="independent", B660="cart"), Table2131[[#This Row],[conf.high.orig]]-Table2131[[#This Row],[conf.low.orig]], ""))</f>
        <v>0.3997586173678036</v>
      </c>
      <c r="R660">
        <f>IF(OR(B660="boot", B660="independent", B660="parametric", B660="cart"), Table2131[[#This Row],[WIDTH_OVERLAP]]/Table2131[[#This Row],[WIDTH_NEW]], "NA")</f>
        <v>-1.0111567338746277</v>
      </c>
      <c r="S660">
        <f>IF(OR(B660="boot", B660="independent", B660="parametric", B660="cart"), Table2131[[#This Row],[WIDTH_OVERLAP]]/Table2131[[#This Row],[WIDTH_ORIG]], "")</f>
        <v>-0.99385619059159147</v>
      </c>
      <c r="T660">
        <f>IF(OR(B660="boot", B660="independent", B660="parametric", B660="cart"), (Table2131[[#This Row],[PERS_NEW]]+Table2131[[#This Row],[PERS_ORIG]]) / 2, "")</f>
        <v>-1.0025064622331095</v>
      </c>
      <c r="U660">
        <f>0.5*(Table2131[[#This Row],[WIDTH_OVERLAP]]/Table2131[[#This Row],[WIDTH_ORIG]] +Table2131[[#This Row],[WIDTH_OVERLAP]]/Table2131[[#This Row],[WIDTH_NEW]])</f>
        <v>-1.0025064622331095</v>
      </c>
      <c r="V660">
        <f>0.5*(Table2131[[#This Row],[WIDTH_OVERLAP]]/Table2131[[#This Row],[WIDTH_ORIG]] +Table2131[[#This Row],[WIDTH_OVERLAP]]/Table2131[[#This Row],[WIDTH_NEW]])</f>
        <v>-1.0025064622331095</v>
      </c>
    </row>
    <row r="661" spans="1:22" hidden="1" x14ac:dyDescent="0.2">
      <c r="A661" t="s">
        <v>192</v>
      </c>
      <c r="B661" t="s">
        <v>71</v>
      </c>
      <c r="C661" s="3" t="s">
        <v>193</v>
      </c>
      <c r="D661" t="s">
        <v>201</v>
      </c>
      <c r="E661">
        <v>0.15257176584638976</v>
      </c>
      <c r="F661">
        <v>7.7508575883826994E-2</v>
      </c>
      <c r="G661" s="1">
        <v>6.5774862109910237E-4</v>
      </c>
      <c r="H661" s="1">
        <v>0.30448578307168039</v>
      </c>
      <c r="I661">
        <v>1.9684501244748778</v>
      </c>
      <c r="J661">
        <v>7.7300338965894623E-3</v>
      </c>
      <c r="K661">
        <f>Table2131[[#This Row],[VALUE_ORIGINAL]]-Table2131[[#This Row],[ESTIMATE_VALUE]]</f>
        <v>-0.1448417319498003</v>
      </c>
      <c r="L661">
        <v>-0.13983404390815179</v>
      </c>
      <c r="M661">
        <v>0.15529411170133073</v>
      </c>
      <c r="N661">
        <f>Table2131[[#This Row],[DIFFENCE_ORIGINAL]]^2</f>
        <v>2.0979127314217801E-2</v>
      </c>
      <c r="O66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0.15463636308023163</v>
      </c>
      <c r="P661">
        <f>IF(OR(G661="NA", H661="NA"), "NA", IF(OR(B661="boot", B661="parametric", B661="independent", B661="cart"), Table2131[[#This Row],[conf.high]]-Table2131[[#This Row],[conf.low]], ""))</f>
        <v>0.30382803445058126</v>
      </c>
      <c r="Q661">
        <f>IF(OR(G661="NA", H661="NA"), "NA", IF(OR(B661="boot", B661="parametric", B661="independent", B661="cart"), Table2131[[#This Row],[conf.high.orig]]-Table2131[[#This Row],[conf.low.orig]], ""))</f>
        <v>0.29512815560948252</v>
      </c>
      <c r="R661">
        <f>IF(OR(B661="boot", B661="independent", B661="parametric", B661="cart"), Table2131[[#This Row],[WIDTH_OVERLAP]]/Table2131[[#This Row],[WIDTH_NEW]], "NA")</f>
        <v>0.50896015359433133</v>
      </c>
      <c r="S661">
        <f>IF(OR(B661="boot", B661="independent", B661="parametric", B661="cart"), Table2131[[#This Row],[WIDTH_OVERLAP]]/Table2131[[#This Row],[WIDTH_ORIG]], "")</f>
        <v>0.52396343805586787</v>
      </c>
      <c r="T661">
        <f>IF(OR(B661="boot", B661="independent", B661="parametric", B661="cart"), (Table2131[[#This Row],[PERS_NEW]]+Table2131[[#This Row],[PERS_ORIG]]) / 2, "")</f>
        <v>0.51646179582509966</v>
      </c>
      <c r="U661">
        <f>0.5*(Table2131[[#This Row],[WIDTH_OVERLAP]]/Table2131[[#This Row],[WIDTH_ORIG]] +Table2131[[#This Row],[WIDTH_OVERLAP]]/Table2131[[#This Row],[WIDTH_NEW]])</f>
        <v>0.51646179582509966</v>
      </c>
      <c r="V661">
        <f>0.5*(Table2131[[#This Row],[WIDTH_OVERLAP]]/Table2131[[#This Row],[WIDTH_ORIG]] +Table2131[[#This Row],[WIDTH_OVERLAP]]/Table2131[[#This Row],[WIDTH_NEW]])</f>
        <v>0.51646179582509966</v>
      </c>
    </row>
    <row r="662" spans="1:22" hidden="1" x14ac:dyDescent="0.2">
      <c r="A662" t="s">
        <v>192</v>
      </c>
      <c r="B662" t="s">
        <v>71</v>
      </c>
      <c r="C662" s="3" t="s">
        <v>193</v>
      </c>
      <c r="D662" t="s">
        <v>202</v>
      </c>
      <c r="E662">
        <v>2.5123559274304239E-2</v>
      </c>
      <c r="F662">
        <v>9.8413884984728403E-2</v>
      </c>
      <c r="G662" s="1">
        <v>-0.16776411087443061</v>
      </c>
      <c r="H662" s="1">
        <v>0.21801122942303908</v>
      </c>
      <c r="I662">
        <v>0.25528470172885509</v>
      </c>
      <c r="J662">
        <v>-0.17085366093454202</v>
      </c>
      <c r="K662">
        <f>Table2131[[#This Row],[VALUE_ORIGINAL]]-Table2131[[#This Row],[ESTIMATE_VALUE]]</f>
        <v>-0.19597722020884625</v>
      </c>
      <c r="L662">
        <v>-0.35328420937342714</v>
      </c>
      <c r="M662">
        <v>1.1576887504343103E-2</v>
      </c>
      <c r="N662">
        <f>Table2131[[#This Row],[DIFFENCE_ORIGINAL]]^2</f>
        <v>3.8407070840786615E-2</v>
      </c>
      <c r="O66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0.17934099837877371</v>
      </c>
      <c r="P662">
        <f>IF(OR(G662="NA", H662="NA"), "NA", IF(OR(B662="boot", B662="parametric", B662="independent", B662="cart"), Table2131[[#This Row],[conf.high]]-Table2131[[#This Row],[conf.low]], ""))</f>
        <v>0.38577534029746968</v>
      </c>
      <c r="Q662">
        <f>IF(OR(G662="NA", H662="NA"), "NA", IF(OR(B662="boot", B662="parametric", B662="independent", B662="cart"), Table2131[[#This Row],[conf.high.orig]]-Table2131[[#This Row],[conf.low.orig]], ""))</f>
        <v>0.36486109687777024</v>
      </c>
      <c r="R662">
        <f>IF(OR(B662="boot", B662="independent", B662="parametric", B662="cart"), Table2131[[#This Row],[WIDTH_OVERLAP]]/Table2131[[#This Row],[WIDTH_NEW]], "NA")</f>
        <v>0.4648845575263692</v>
      </c>
      <c r="S662">
        <f>IF(OR(B662="boot", B662="independent", B662="parametric", B662="cart"), Table2131[[#This Row],[WIDTH_OVERLAP]]/Table2131[[#This Row],[WIDTH_ORIG]], "")</f>
        <v>0.4915322568326696</v>
      </c>
      <c r="T662">
        <f>IF(OR(B662="boot", B662="independent", B662="parametric", B662="cart"), (Table2131[[#This Row],[PERS_NEW]]+Table2131[[#This Row],[PERS_ORIG]]) / 2, "")</f>
        <v>0.4782084071795194</v>
      </c>
      <c r="U662">
        <f>0.5*(Table2131[[#This Row],[WIDTH_OVERLAP]]/Table2131[[#This Row],[WIDTH_ORIG]] +Table2131[[#This Row],[WIDTH_OVERLAP]]/Table2131[[#This Row],[WIDTH_NEW]])</f>
        <v>0.4782084071795194</v>
      </c>
      <c r="V662">
        <f>0.5*(Table2131[[#This Row],[WIDTH_OVERLAP]]/Table2131[[#This Row],[WIDTH_ORIG]] +Table2131[[#This Row],[WIDTH_OVERLAP]]/Table2131[[#This Row],[WIDTH_NEW]])</f>
        <v>0.4782084071795194</v>
      </c>
    </row>
    <row r="663" spans="1:22" hidden="1" x14ac:dyDescent="0.2">
      <c r="A663" t="s">
        <v>192</v>
      </c>
      <c r="B663" t="s">
        <v>71</v>
      </c>
      <c r="C663" s="3" t="s">
        <v>193</v>
      </c>
      <c r="D663" t="s">
        <v>203</v>
      </c>
      <c r="E663">
        <v>-2.511751841664283E-3</v>
      </c>
      <c r="F663">
        <v>6.9950525431178953E-2</v>
      </c>
      <c r="G663" s="1">
        <v>-0.13961226238642813</v>
      </c>
      <c r="H663" s="1">
        <v>0.13458875870309958</v>
      </c>
      <c r="I663">
        <v>-3.5907547887334711E-2</v>
      </c>
      <c r="J663">
        <v>0.33797024276195176</v>
      </c>
      <c r="K663">
        <f>Table2131[[#This Row],[VALUE_ORIGINAL]]-Table2131[[#This Row],[ESTIMATE_VALUE]]</f>
        <v>0.34048199460361606</v>
      </c>
      <c r="L663">
        <v>0.20379158321182014</v>
      </c>
      <c r="M663">
        <v>0.4721489023120834</v>
      </c>
      <c r="N663">
        <f>Table2131[[#This Row],[DIFFENCE_ORIGINAL]]^2</f>
        <v>0.11592798864925684</v>
      </c>
      <c r="O66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-6.9202824508720562E-2</v>
      </c>
      <c r="P663">
        <f>IF(OR(G663="NA", H663="NA"), "NA", IF(OR(B663="boot", B663="parametric", B663="independent", B663="cart"), Table2131[[#This Row],[conf.high]]-Table2131[[#This Row],[conf.low]], ""))</f>
        <v>0.27420102108952771</v>
      </c>
      <c r="Q663">
        <f>IF(OR(G663="NA", H663="NA"), "NA", IF(OR(B663="boot", B663="parametric", B663="independent", B663="cart"), Table2131[[#This Row],[conf.high.orig]]-Table2131[[#This Row],[conf.low.orig]], ""))</f>
        <v>0.26835731910026328</v>
      </c>
      <c r="R663">
        <f>IF(OR(B663="boot", B663="independent", B663="parametric", B663="cart"), Table2131[[#This Row],[WIDTH_OVERLAP]]/Table2131[[#This Row],[WIDTH_NEW]], "NA")</f>
        <v>-0.25237989353119722</v>
      </c>
      <c r="S663">
        <f>IF(OR(B663="boot", B663="independent", B663="parametric", B663="cart"), Table2131[[#This Row],[WIDTH_OVERLAP]]/Table2131[[#This Row],[WIDTH_ORIG]], "")</f>
        <v>-0.2578756738990417</v>
      </c>
      <c r="T663">
        <f>IF(OR(B663="boot", B663="independent", B663="parametric", B663="cart"), (Table2131[[#This Row],[PERS_NEW]]+Table2131[[#This Row],[PERS_ORIG]]) / 2, "")</f>
        <v>-0.25512778371511946</v>
      </c>
      <c r="U663">
        <f>0.5*(Table2131[[#This Row],[WIDTH_OVERLAP]]/Table2131[[#This Row],[WIDTH_ORIG]] +Table2131[[#This Row],[WIDTH_OVERLAP]]/Table2131[[#This Row],[WIDTH_NEW]])</f>
        <v>-0.25512778371511946</v>
      </c>
      <c r="V663">
        <f>0.5*(Table2131[[#This Row],[WIDTH_OVERLAP]]/Table2131[[#This Row],[WIDTH_ORIG]] +Table2131[[#This Row],[WIDTH_OVERLAP]]/Table2131[[#This Row],[WIDTH_NEW]])</f>
        <v>-0.25512778371511946</v>
      </c>
    </row>
    <row r="664" spans="1:22" hidden="1" x14ac:dyDescent="0.2">
      <c r="A664" t="s">
        <v>192</v>
      </c>
      <c r="B664" t="s">
        <v>71</v>
      </c>
      <c r="C664" s="3" t="s">
        <v>193</v>
      </c>
      <c r="D664" t="s">
        <v>204</v>
      </c>
      <c r="E664">
        <v>-0.24339055650714969</v>
      </c>
      <c r="F664">
        <v>0.14089678378500767</v>
      </c>
      <c r="G664" s="1">
        <v>-0.51954317826329177</v>
      </c>
      <c r="H664" s="1">
        <v>3.2762065248992334E-2</v>
      </c>
      <c r="I664">
        <v>-1.7274386963902297</v>
      </c>
      <c r="J664">
        <v>0.9383390542325335</v>
      </c>
      <c r="K664">
        <f>Table2131[[#This Row],[VALUE_ORIGINAL]]-Table2131[[#This Row],[ESTIMATE_VALUE]]</f>
        <v>1.1817296107396831</v>
      </c>
      <c r="L664">
        <v>0.64018832593864405</v>
      </c>
      <c r="M664">
        <v>1.2364897825264229</v>
      </c>
      <c r="N664">
        <f>Table2131[[#This Row],[DIFFENCE_ORIGINAL]]^2</f>
        <v>1.3964848728989629</v>
      </c>
      <c r="O66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-0.60742626068965166</v>
      </c>
      <c r="P664">
        <f>IF(OR(G664="NA", H664="NA"), "NA", IF(OR(B664="boot", B664="parametric", B664="independent", B664="cart"), Table2131[[#This Row],[conf.high]]-Table2131[[#This Row],[conf.low]], ""))</f>
        <v>0.55230524351228416</v>
      </c>
      <c r="Q664">
        <f>IF(OR(G664="NA", H664="NA"), "NA", IF(OR(B664="boot", B664="parametric", B664="independent", B664="cart"), Table2131[[#This Row],[conf.high.orig]]-Table2131[[#This Row],[conf.low.orig]], ""))</f>
        <v>0.59630145658777889</v>
      </c>
      <c r="R664">
        <f>IF(OR(B664="boot", B664="independent", B664="parametric", B664="cart"), Table2131[[#This Row],[WIDTH_OVERLAP]]/Table2131[[#This Row],[WIDTH_NEW]], "NA")</f>
        <v>-1.0998017270790976</v>
      </c>
      <c r="S664">
        <f>IF(OR(B664="boot", B664="independent", B664="parametric", B664="cart"), Table2131[[#This Row],[WIDTH_OVERLAP]]/Table2131[[#This Row],[WIDTH_ORIG]], "")</f>
        <v>-1.0186563423231134</v>
      </c>
      <c r="T664">
        <f>IF(OR(B664="boot", B664="independent", B664="parametric", B664="cart"), (Table2131[[#This Row],[PERS_NEW]]+Table2131[[#This Row],[PERS_ORIG]]) / 2, "")</f>
        <v>-1.0592290347011055</v>
      </c>
      <c r="U664">
        <f>0.5*(Table2131[[#This Row],[WIDTH_OVERLAP]]/Table2131[[#This Row],[WIDTH_ORIG]] +Table2131[[#This Row],[WIDTH_OVERLAP]]/Table2131[[#This Row],[WIDTH_NEW]])</f>
        <v>-1.0592290347011055</v>
      </c>
      <c r="V664">
        <f>0.5*(Table2131[[#This Row],[WIDTH_OVERLAP]]/Table2131[[#This Row],[WIDTH_ORIG]] +Table2131[[#This Row],[WIDTH_OVERLAP]]/Table2131[[#This Row],[WIDTH_NEW]])</f>
        <v>-1.0592290347011055</v>
      </c>
    </row>
    <row r="665" spans="1:22" hidden="1" x14ac:dyDescent="0.2">
      <c r="A665" t="s">
        <v>192</v>
      </c>
      <c r="B665" t="s">
        <v>71</v>
      </c>
      <c r="C665" s="3" t="s">
        <v>193</v>
      </c>
      <c r="D665" t="s">
        <v>205</v>
      </c>
      <c r="E665">
        <v>-6.4294162972205859E-2</v>
      </c>
      <c r="F665">
        <v>0.10033036839738324</v>
      </c>
      <c r="G665" s="1">
        <v>-0.26093807158671256</v>
      </c>
      <c r="H665" s="1">
        <v>0.13234974564230087</v>
      </c>
      <c r="I665">
        <v>-0.64082454793301391</v>
      </c>
      <c r="J665">
        <v>0.6075493255989568</v>
      </c>
      <c r="K665">
        <f>Table2131[[#This Row],[VALUE_ORIGINAL]]-Table2131[[#This Row],[ESTIMATE_VALUE]]</f>
        <v>0.67184348857116261</v>
      </c>
      <c r="L665">
        <v>0.39835863949511552</v>
      </c>
      <c r="M665">
        <v>0.81674001170279809</v>
      </c>
      <c r="N665">
        <f>Table2131[[#This Row],[DIFFENCE_ORIGINAL]]^2</f>
        <v>0.45137367313546989</v>
      </c>
      <c r="O66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-0.26600889385281468</v>
      </c>
      <c r="P665">
        <f>IF(OR(G665="NA", H665="NA"), "NA", IF(OR(B665="boot", B665="parametric", B665="independent", B665="cart"), Table2131[[#This Row],[conf.high]]-Table2131[[#This Row],[conf.low]], ""))</f>
        <v>0.3932878172290134</v>
      </c>
      <c r="Q665">
        <f>IF(OR(G665="NA", H665="NA"), "NA", IF(OR(B665="boot", B665="parametric", B665="independent", B665="cart"), Table2131[[#This Row],[conf.high.orig]]-Table2131[[#This Row],[conf.low.orig]], ""))</f>
        <v>0.41838137220768257</v>
      </c>
      <c r="R665">
        <f>IF(OR(B665="boot", B665="independent", B665="parametric", B665="cart"), Table2131[[#This Row],[WIDTH_OVERLAP]]/Table2131[[#This Row],[WIDTH_NEW]], "NA")</f>
        <v>-0.67637206696874719</v>
      </c>
      <c r="S665">
        <f>IF(OR(B665="boot", B665="independent", B665="parametric", B665="cart"), Table2131[[#This Row],[WIDTH_OVERLAP]]/Table2131[[#This Row],[WIDTH_ORIG]], "")</f>
        <v>-0.6358048219239768</v>
      </c>
      <c r="T665">
        <f>IF(OR(B665="boot", B665="independent", B665="parametric", B665="cart"), (Table2131[[#This Row],[PERS_NEW]]+Table2131[[#This Row],[PERS_ORIG]]) / 2, "")</f>
        <v>-0.65608844444636194</v>
      </c>
      <c r="U665">
        <f>0.5*(Table2131[[#This Row],[WIDTH_OVERLAP]]/Table2131[[#This Row],[WIDTH_ORIG]] +Table2131[[#This Row],[WIDTH_OVERLAP]]/Table2131[[#This Row],[WIDTH_NEW]])</f>
        <v>-0.65608844444636194</v>
      </c>
      <c r="V665">
        <f>0.5*(Table2131[[#This Row],[WIDTH_OVERLAP]]/Table2131[[#This Row],[WIDTH_ORIG]] +Table2131[[#This Row],[WIDTH_OVERLAP]]/Table2131[[#This Row],[WIDTH_NEW]])</f>
        <v>-0.65608844444636194</v>
      </c>
    </row>
    <row r="666" spans="1:22" hidden="1" x14ac:dyDescent="0.2">
      <c r="A666" t="s">
        <v>192</v>
      </c>
      <c r="B666" t="s">
        <v>71</v>
      </c>
      <c r="C666" s="3" t="s">
        <v>193</v>
      </c>
      <c r="D666" t="s">
        <v>206</v>
      </c>
      <c r="E666">
        <v>-0.49728067459455016</v>
      </c>
      <c r="F666">
        <v>0.21153513643228189</v>
      </c>
      <c r="G666" s="1">
        <v>-0.91188192346658925</v>
      </c>
      <c r="H666" s="1">
        <v>-8.267942572251108E-2</v>
      </c>
      <c r="I666">
        <v>-2.3508183225803867</v>
      </c>
      <c r="J666">
        <v>1.08664570593377</v>
      </c>
      <c r="K666">
        <f>Table2131[[#This Row],[VALUE_ORIGINAL]]-Table2131[[#This Row],[ESTIMATE_VALUE]]</f>
        <v>1.5839263805283201</v>
      </c>
      <c r="L666">
        <v>0.71258706598298294</v>
      </c>
      <c r="M666">
        <v>1.460704345884557</v>
      </c>
      <c r="N666">
        <f>Table2131[[#This Row],[DIFFENCE_ORIGINAL]]^2</f>
        <v>2.5088227789335447</v>
      </c>
      <c r="O66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-0.79526649170549402</v>
      </c>
      <c r="P666">
        <f>IF(OR(G666="NA", H666="NA"), "NA", IF(OR(B666="boot", B666="parametric", B666="independent", B666="cart"), Table2131[[#This Row],[conf.high]]-Table2131[[#This Row],[conf.low]], ""))</f>
        <v>0.82920249774407817</v>
      </c>
      <c r="Q666">
        <f>IF(OR(G666="NA", H666="NA"), "NA", IF(OR(B666="boot", B666="parametric", B666="independent", B666="cart"), Table2131[[#This Row],[conf.high.orig]]-Table2131[[#This Row],[conf.low.orig]], ""))</f>
        <v>0.74811727990157406</v>
      </c>
      <c r="R666">
        <f>IF(OR(B666="boot", B666="independent", B666="parametric", B666="cart"), Table2131[[#This Row],[WIDTH_OVERLAP]]/Table2131[[#This Row],[WIDTH_NEW]], "NA")</f>
        <v>-0.95907392207463171</v>
      </c>
      <c r="S666">
        <f>IF(OR(B666="boot", B666="independent", B666="parametric", B666="cart"), Table2131[[#This Row],[WIDTH_OVERLAP]]/Table2131[[#This Row],[WIDTH_ORIG]], "")</f>
        <v>-1.0630238240321399</v>
      </c>
      <c r="T666">
        <f>IF(OR(B666="boot", B666="independent", B666="parametric", B666="cart"), (Table2131[[#This Row],[PERS_NEW]]+Table2131[[#This Row],[PERS_ORIG]]) / 2, "")</f>
        <v>-1.0110488730533858</v>
      </c>
      <c r="U666">
        <f>0.5*(Table2131[[#This Row],[WIDTH_OVERLAP]]/Table2131[[#This Row],[WIDTH_ORIG]] +Table2131[[#This Row],[WIDTH_OVERLAP]]/Table2131[[#This Row],[WIDTH_NEW]])</f>
        <v>-1.0110488730533858</v>
      </c>
      <c r="V666">
        <f>0.5*(Table2131[[#This Row],[WIDTH_OVERLAP]]/Table2131[[#This Row],[WIDTH_ORIG]] +Table2131[[#This Row],[WIDTH_OVERLAP]]/Table2131[[#This Row],[WIDTH_NEW]])</f>
        <v>-1.0110488730533858</v>
      </c>
    </row>
    <row r="667" spans="1:22" hidden="1" x14ac:dyDescent="0.2">
      <c r="A667" t="s">
        <v>192</v>
      </c>
      <c r="B667" t="s">
        <v>71</v>
      </c>
      <c r="C667" s="3" t="s">
        <v>193</v>
      </c>
      <c r="D667" t="s">
        <v>207</v>
      </c>
      <c r="E667">
        <v>-0.14826634136955261</v>
      </c>
      <c r="F667">
        <v>0.1840711493940336</v>
      </c>
      <c r="G667" s="1">
        <v>-0.5090391647747502</v>
      </c>
      <c r="H667" s="1">
        <v>0.21250648203564496</v>
      </c>
      <c r="I667">
        <v>-0.80548386782854764</v>
      </c>
      <c r="J667">
        <v>-0.61753334723645281</v>
      </c>
      <c r="K667">
        <f>Table2131[[#This Row],[VALUE_ORIGINAL]]-Table2131[[#This Row],[ESTIMATE_VALUE]]</f>
        <v>-0.46926700586690018</v>
      </c>
      <c r="L667">
        <v>-0.93152692772050738</v>
      </c>
      <c r="M667">
        <v>-0.3035397667523983</v>
      </c>
      <c r="N667">
        <f>Table2131[[#This Row],[DIFFENCE_ORIGINAL]]^2</f>
        <v>0.22021152279528533</v>
      </c>
      <c r="O66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0.2054993980223519</v>
      </c>
      <c r="P667">
        <f>IF(OR(G667="NA", H667="NA"), "NA", IF(OR(B667="boot", B667="parametric", B667="independent", B667="cart"), Table2131[[#This Row],[conf.high]]-Table2131[[#This Row],[conf.low]], ""))</f>
        <v>0.72154564681039512</v>
      </c>
      <c r="Q667">
        <f>IF(OR(G667="NA", H667="NA"), "NA", IF(OR(B667="boot", B667="parametric", B667="independent", B667="cart"), Table2131[[#This Row],[conf.high.orig]]-Table2131[[#This Row],[conf.low.orig]], ""))</f>
        <v>0.62798716096810914</v>
      </c>
      <c r="R667">
        <f>IF(OR(B667="boot", B667="independent", B667="parametric", B667="cart"), Table2131[[#This Row],[WIDTH_OVERLAP]]/Table2131[[#This Row],[WIDTH_NEW]], "NA")</f>
        <v>0.28480443188974325</v>
      </c>
      <c r="S667">
        <f>IF(OR(B667="boot", B667="independent", B667="parametric", B667="cart"), Table2131[[#This Row],[WIDTH_OVERLAP]]/Table2131[[#This Row],[WIDTH_ORIG]], "")</f>
        <v>0.32723503089705319</v>
      </c>
      <c r="T667">
        <f>IF(OR(B667="boot", B667="independent", B667="parametric", B667="cart"), (Table2131[[#This Row],[PERS_NEW]]+Table2131[[#This Row],[PERS_ORIG]]) / 2, "")</f>
        <v>0.30601973139339822</v>
      </c>
      <c r="U667">
        <f>0.5*(Table2131[[#This Row],[WIDTH_OVERLAP]]/Table2131[[#This Row],[WIDTH_ORIG]] +Table2131[[#This Row],[WIDTH_OVERLAP]]/Table2131[[#This Row],[WIDTH_NEW]])</f>
        <v>0.30601973139339822</v>
      </c>
      <c r="V667">
        <f>0.5*(Table2131[[#This Row],[WIDTH_OVERLAP]]/Table2131[[#This Row],[WIDTH_ORIG]] +Table2131[[#This Row],[WIDTH_OVERLAP]]/Table2131[[#This Row],[WIDTH_NEW]])</f>
        <v>0.30601973139339822</v>
      </c>
    </row>
    <row r="668" spans="1:22" hidden="1" x14ac:dyDescent="0.2">
      <c r="A668" t="s">
        <v>192</v>
      </c>
      <c r="B668" t="s">
        <v>71</v>
      </c>
      <c r="C668" s="3" t="s">
        <v>193</v>
      </c>
      <c r="D668" t="s">
        <v>208</v>
      </c>
      <c r="E668">
        <v>2.1942329473625323E-2</v>
      </c>
      <c r="F668">
        <v>0.19825961214614896</v>
      </c>
      <c r="G668" s="1">
        <v>-0.36663936992170637</v>
      </c>
      <c r="H668" s="1">
        <v>0.41052402886895706</v>
      </c>
      <c r="I668">
        <v>0.1106747321660769</v>
      </c>
      <c r="J668">
        <v>-0.71591551141548337</v>
      </c>
      <c r="K668">
        <f>Table2131[[#This Row],[VALUE_ORIGINAL]]-Table2131[[#This Row],[ESTIMATE_VALUE]]</f>
        <v>-0.73785784088910866</v>
      </c>
      <c r="L668">
        <v>-1.0028339528794772</v>
      </c>
      <c r="M668">
        <v>-0.42899706995148962</v>
      </c>
      <c r="N668">
        <f>Table2131[[#This Row],[DIFFENCE_ORIGINAL]]^2</f>
        <v>0.5444341933615372</v>
      </c>
      <c r="O66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-6.2357700029783247E-2</v>
      </c>
      <c r="P668">
        <f>IF(OR(G668="NA", H668="NA"), "NA", IF(OR(B668="boot", B668="parametric", B668="independent", B668="cart"), Table2131[[#This Row],[conf.high]]-Table2131[[#This Row],[conf.low]], ""))</f>
        <v>0.77716339879066343</v>
      </c>
      <c r="Q668">
        <f>IF(OR(G668="NA", H668="NA"), "NA", IF(OR(B668="boot", B668="parametric", B668="independent", B668="cart"), Table2131[[#This Row],[conf.high.orig]]-Table2131[[#This Row],[conf.low.orig]], ""))</f>
        <v>0.57383688292798762</v>
      </c>
      <c r="R668">
        <f>IF(OR(B668="boot", B668="independent", B668="parametric", B668="cart"), Table2131[[#This Row],[WIDTH_OVERLAP]]/Table2131[[#This Row],[WIDTH_NEW]], "NA")</f>
        <v>-8.023756667750627E-2</v>
      </c>
      <c r="S668">
        <f>IF(OR(B668="boot", B668="independent", B668="parametric", B668="cart"), Table2131[[#This Row],[WIDTH_OVERLAP]]/Table2131[[#This Row],[WIDTH_ORIG]], "")</f>
        <v>-0.10866798890933033</v>
      </c>
      <c r="T668">
        <f>IF(OR(B668="boot", B668="independent", B668="parametric", B668="cart"), (Table2131[[#This Row],[PERS_NEW]]+Table2131[[#This Row],[PERS_ORIG]]) / 2, "")</f>
        <v>-9.4452777793418291E-2</v>
      </c>
      <c r="U668">
        <f>0.5*(Table2131[[#This Row],[WIDTH_OVERLAP]]/Table2131[[#This Row],[WIDTH_ORIG]] +Table2131[[#This Row],[WIDTH_OVERLAP]]/Table2131[[#This Row],[WIDTH_NEW]])</f>
        <v>-9.4452777793418291E-2</v>
      </c>
      <c r="V668">
        <f>0.5*(Table2131[[#This Row],[WIDTH_OVERLAP]]/Table2131[[#This Row],[WIDTH_ORIG]] +Table2131[[#This Row],[WIDTH_OVERLAP]]/Table2131[[#This Row],[WIDTH_NEW]])</f>
        <v>-9.4452777793418291E-2</v>
      </c>
    </row>
    <row r="669" spans="1:22" hidden="1" x14ac:dyDescent="0.2">
      <c r="A669" t="s">
        <v>192</v>
      </c>
      <c r="B669" t="s">
        <v>71</v>
      </c>
      <c r="C669" s="3" t="s">
        <v>193</v>
      </c>
      <c r="D669" t="s">
        <v>209</v>
      </c>
      <c r="E669">
        <v>1.1264768518276425</v>
      </c>
      <c r="F669">
        <v>0.10533571235446701</v>
      </c>
      <c r="G669" s="1">
        <v>0.92002264932701638</v>
      </c>
      <c r="H669" s="1">
        <v>1.3329310543282686</v>
      </c>
      <c r="I669">
        <v>10.69415895757097</v>
      </c>
      <c r="J669">
        <v>1.2394604645576883</v>
      </c>
      <c r="K669">
        <f>Table2131[[#This Row],[VALUE_ORIGINAL]]-Table2131[[#This Row],[ESTIMATE_VALUE]]</f>
        <v>0.11298361273004587</v>
      </c>
      <c r="L669">
        <v>1.0084761555613406</v>
      </c>
      <c r="M669">
        <v>1.470444773554036</v>
      </c>
      <c r="N669">
        <f>Table2131[[#This Row],[DIFFENCE_ORIGINAL]]^2</f>
        <v>1.2765296745532983E-2</v>
      </c>
      <c r="O66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0.32445489876692801</v>
      </c>
      <c r="P669">
        <f>IF(OR(G669="NA", H669="NA"), "NA", IF(OR(B669="boot", B669="parametric", B669="independent", B669="cart"), Table2131[[#This Row],[conf.high]]-Table2131[[#This Row],[conf.low]], ""))</f>
        <v>0.41290840500125225</v>
      </c>
      <c r="Q669">
        <f>IF(OR(G669="NA", H669="NA"), "NA", IF(OR(B669="boot", B669="parametric", B669="independent", B669="cart"), Table2131[[#This Row],[conf.high.orig]]-Table2131[[#This Row],[conf.low.orig]], ""))</f>
        <v>0.4619686179926954</v>
      </c>
      <c r="R669">
        <f>IF(OR(B669="boot", B669="independent", B669="parametric", B669="cart"), Table2131[[#This Row],[WIDTH_OVERLAP]]/Table2131[[#This Row],[WIDTH_NEW]], "NA")</f>
        <v>0.78577935163597368</v>
      </c>
      <c r="S669">
        <f>IF(OR(B669="boot", B669="independent", B669="parametric", B669="cart"), Table2131[[#This Row],[WIDTH_OVERLAP]]/Table2131[[#This Row],[WIDTH_ORIG]], "")</f>
        <v>0.70233103749930104</v>
      </c>
      <c r="T669">
        <f>IF(OR(B669="boot", B669="independent", B669="parametric", B669="cart"), (Table2131[[#This Row],[PERS_NEW]]+Table2131[[#This Row],[PERS_ORIG]]) / 2, "")</f>
        <v>0.74405519456763736</v>
      </c>
      <c r="U669">
        <f>0.5*(Table2131[[#This Row],[WIDTH_OVERLAP]]/Table2131[[#This Row],[WIDTH_ORIG]] +Table2131[[#This Row],[WIDTH_OVERLAP]]/Table2131[[#This Row],[WIDTH_NEW]])</f>
        <v>0.74405519456763736</v>
      </c>
      <c r="V669">
        <f>0.5*(Table2131[[#This Row],[WIDTH_OVERLAP]]/Table2131[[#This Row],[WIDTH_ORIG]] +Table2131[[#This Row],[WIDTH_OVERLAP]]/Table2131[[#This Row],[WIDTH_NEW]])</f>
        <v>0.74405519456763736</v>
      </c>
    </row>
    <row r="670" spans="1:22" hidden="1" x14ac:dyDescent="0.2">
      <c r="A670" t="s">
        <v>192</v>
      </c>
      <c r="B670" t="s">
        <v>71</v>
      </c>
      <c r="C670" s="3" t="s">
        <v>193</v>
      </c>
      <c r="D670" t="s">
        <v>210</v>
      </c>
      <c r="E670">
        <v>2.2028009975771936</v>
      </c>
      <c r="F670">
        <v>0.15611810920578489</v>
      </c>
      <c r="G670" s="1">
        <v>1.8968151261993642</v>
      </c>
      <c r="H670" s="1">
        <v>2.5087868689550232</v>
      </c>
      <c r="I670">
        <v>14.109836512775097</v>
      </c>
      <c r="J670">
        <v>1.6724555469236593</v>
      </c>
      <c r="K670">
        <f>Table2131[[#This Row],[VALUE_ORIGINAL]]-Table2131[[#This Row],[ESTIMATE_VALUE]]</f>
        <v>-0.53034545065353433</v>
      </c>
      <c r="L670">
        <v>1.3704968212176603</v>
      </c>
      <c r="M670">
        <v>1.9744142726296583</v>
      </c>
      <c r="N670">
        <f>Table2131[[#This Row],[DIFFENCE_ORIGINAL]]^2</f>
        <v>0.28126629702890044</v>
      </c>
      <c r="O67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7.7599146430294086E-2</v>
      </c>
      <c r="P670">
        <f>IF(OR(G670="NA", H670="NA"), "NA", IF(OR(B670="boot", B670="parametric", B670="independent", B670="cart"), Table2131[[#This Row],[conf.high]]-Table2131[[#This Row],[conf.low]], ""))</f>
        <v>0.61197174275565902</v>
      </c>
      <c r="Q670">
        <f>IF(OR(G670="NA", H670="NA"), "NA", IF(OR(B670="boot", B670="parametric", B670="independent", B670="cart"), Table2131[[#This Row],[conf.high.orig]]-Table2131[[#This Row],[conf.low.orig]], ""))</f>
        <v>0.60391745141199804</v>
      </c>
      <c r="R670">
        <f>IF(OR(B670="boot", B670="independent", B670="parametric", B670="cart"), Table2131[[#This Row],[WIDTH_OVERLAP]]/Table2131[[#This Row],[WIDTH_NEW]], "NA")</f>
        <v>0.12680184558991472</v>
      </c>
      <c r="S670">
        <f>IF(OR(B670="boot", B670="independent", B670="parametric", B670="cart"), Table2131[[#This Row],[WIDTH_OVERLAP]]/Table2131[[#This Row],[WIDTH_ORIG]], "")</f>
        <v>0.12849296911169278</v>
      </c>
      <c r="T670">
        <f>IF(OR(B670="boot", B670="independent", B670="parametric", B670="cart"), (Table2131[[#This Row],[PERS_NEW]]+Table2131[[#This Row],[PERS_ORIG]]) / 2, "")</f>
        <v>0.12764740735080377</v>
      </c>
      <c r="U670">
        <f>0.5*(Table2131[[#This Row],[WIDTH_OVERLAP]]/Table2131[[#This Row],[WIDTH_ORIG]] +Table2131[[#This Row],[WIDTH_OVERLAP]]/Table2131[[#This Row],[WIDTH_NEW]])</f>
        <v>0.12764740735080377</v>
      </c>
      <c r="V670">
        <f>0.5*(Table2131[[#This Row],[WIDTH_OVERLAP]]/Table2131[[#This Row],[WIDTH_ORIG]] +Table2131[[#This Row],[WIDTH_OVERLAP]]/Table2131[[#This Row],[WIDTH_NEW]])</f>
        <v>0.12764740735080377</v>
      </c>
    </row>
    <row r="671" spans="1:22" hidden="1" x14ac:dyDescent="0.2">
      <c r="A671" t="s">
        <v>192</v>
      </c>
      <c r="B671" t="s">
        <v>71</v>
      </c>
      <c r="C671" s="3" t="s">
        <v>193</v>
      </c>
      <c r="D671" t="s">
        <v>211</v>
      </c>
      <c r="E671">
        <v>3.3671898441286738</v>
      </c>
      <c r="F671">
        <v>0.36160241527319076</v>
      </c>
      <c r="G671" s="1">
        <v>2.6584621334705236</v>
      </c>
      <c r="H671" s="1">
        <v>4.075917554786824</v>
      </c>
      <c r="I671">
        <v>9.3118566190570391</v>
      </c>
      <c r="J671">
        <v>2.5272646073036431</v>
      </c>
      <c r="K671">
        <f>Table2131[[#This Row],[VALUE_ORIGINAL]]-Table2131[[#This Row],[ESTIMATE_VALUE]]</f>
        <v>-0.83992523682503073</v>
      </c>
      <c r="L671">
        <v>2.0122247784662393</v>
      </c>
      <c r="M671">
        <v>3.042304436141047</v>
      </c>
      <c r="N671">
        <f>Table2131[[#This Row],[DIFFENCE_ORIGINAL]]^2</f>
        <v>0.70547440345558399</v>
      </c>
      <c r="O67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0.38384230267052333</v>
      </c>
      <c r="P671">
        <f>IF(OR(G671="NA", H671="NA"), "NA", IF(OR(B671="boot", B671="parametric", B671="independent", B671="cart"), Table2131[[#This Row],[conf.high]]-Table2131[[#This Row],[conf.low]], ""))</f>
        <v>1.4174554213163004</v>
      </c>
      <c r="Q671">
        <f>IF(OR(G671="NA", H671="NA"), "NA", IF(OR(B671="boot", B671="parametric", B671="independent", B671="cart"), Table2131[[#This Row],[conf.high.orig]]-Table2131[[#This Row],[conf.low.orig]], ""))</f>
        <v>1.0300796576748077</v>
      </c>
      <c r="R671">
        <f>IF(OR(B671="boot", B671="independent", B671="parametric", B671="cart"), Table2131[[#This Row],[WIDTH_OVERLAP]]/Table2131[[#This Row],[WIDTH_NEW]], "NA")</f>
        <v>0.27079673681312211</v>
      </c>
      <c r="S671">
        <f>IF(OR(B671="boot", B671="independent", B671="parametric", B671="cart"), Table2131[[#This Row],[WIDTH_OVERLAP]]/Table2131[[#This Row],[WIDTH_ORIG]], "")</f>
        <v>0.37263361120728095</v>
      </c>
      <c r="T671">
        <f>IF(OR(B671="boot", B671="independent", B671="parametric", B671="cart"), (Table2131[[#This Row],[PERS_NEW]]+Table2131[[#This Row],[PERS_ORIG]]) / 2, "")</f>
        <v>0.32171517401020155</v>
      </c>
      <c r="U671">
        <f>0.5*(Table2131[[#This Row],[WIDTH_OVERLAP]]/Table2131[[#This Row],[WIDTH_ORIG]] +Table2131[[#This Row],[WIDTH_OVERLAP]]/Table2131[[#This Row],[WIDTH_NEW]])</f>
        <v>0.32171517401020155</v>
      </c>
      <c r="V671">
        <f>0.5*(Table2131[[#This Row],[WIDTH_OVERLAP]]/Table2131[[#This Row],[WIDTH_ORIG]] +Table2131[[#This Row],[WIDTH_OVERLAP]]/Table2131[[#This Row],[WIDTH_NEW]])</f>
        <v>0.32171517401020155</v>
      </c>
    </row>
    <row r="672" spans="1:22" hidden="1" x14ac:dyDescent="0.2">
      <c r="A672" t="s">
        <v>192</v>
      </c>
      <c r="B672" t="s">
        <v>71</v>
      </c>
      <c r="C672" s="3" t="s">
        <v>193</v>
      </c>
      <c r="D672" t="s">
        <v>212</v>
      </c>
      <c r="E672">
        <v>3.1210422165366589</v>
      </c>
      <c r="F672">
        <v>0.21018411841918808</v>
      </c>
      <c r="G672" s="1">
        <v>2.7090889143127486</v>
      </c>
      <c r="H672" s="1">
        <v>3.5329955187605693</v>
      </c>
      <c r="I672">
        <v>14.8490867911918</v>
      </c>
      <c r="J672">
        <v>2.4525326132505092</v>
      </c>
      <c r="K672">
        <f>Table2131[[#This Row],[VALUE_ORIGINAL]]-Table2131[[#This Row],[ESTIMATE_VALUE]]</f>
        <v>-0.66850960328614972</v>
      </c>
      <c r="L672">
        <v>2.0184038903232242</v>
      </c>
      <c r="M672">
        <v>2.8866613361777942</v>
      </c>
      <c r="N672">
        <f>Table2131[[#This Row],[DIFFENCE_ORIGINAL]]^2</f>
        <v>0.44690508968580528</v>
      </c>
      <c r="O67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0.17757242186504563</v>
      </c>
      <c r="P672">
        <f>IF(OR(G672="NA", H672="NA"), "NA", IF(OR(B672="boot", B672="parametric", B672="independent", B672="cart"), Table2131[[#This Row],[conf.high]]-Table2131[[#This Row],[conf.low]], ""))</f>
        <v>0.82390660444782071</v>
      </c>
      <c r="Q672">
        <f>IF(OR(G672="NA", H672="NA"), "NA", IF(OR(B672="boot", B672="parametric", B672="independent", B672="cart"), Table2131[[#This Row],[conf.high.orig]]-Table2131[[#This Row],[conf.low.orig]], ""))</f>
        <v>0.86825744585456999</v>
      </c>
      <c r="R672">
        <f>IF(OR(B672="boot", B672="independent", B672="parametric", B672="cart"), Table2131[[#This Row],[WIDTH_OVERLAP]]/Table2131[[#This Row],[WIDTH_NEW]], "NA")</f>
        <v>0.21552494045615042</v>
      </c>
      <c r="S672">
        <f>IF(OR(B672="boot", B672="independent", B672="parametric", B672="cart"), Table2131[[#This Row],[WIDTH_OVERLAP]]/Table2131[[#This Row],[WIDTH_ORIG]], "")</f>
        <v>0.20451586417467749</v>
      </c>
      <c r="T672">
        <f>IF(OR(B672="boot", B672="independent", B672="parametric", B672="cart"), (Table2131[[#This Row],[PERS_NEW]]+Table2131[[#This Row],[PERS_ORIG]]) / 2, "")</f>
        <v>0.21002040231541397</v>
      </c>
      <c r="U672">
        <f>0.5*(Table2131[[#This Row],[WIDTH_OVERLAP]]/Table2131[[#This Row],[WIDTH_ORIG]] +Table2131[[#This Row],[WIDTH_OVERLAP]]/Table2131[[#This Row],[WIDTH_NEW]])</f>
        <v>0.21002040231541397</v>
      </c>
      <c r="V672">
        <f>0.5*(Table2131[[#This Row],[WIDTH_OVERLAP]]/Table2131[[#This Row],[WIDTH_ORIG]] +Table2131[[#This Row],[WIDTH_OVERLAP]]/Table2131[[#This Row],[WIDTH_NEW]])</f>
        <v>0.21002040231541397</v>
      </c>
    </row>
    <row r="673" spans="1:22" hidden="1" x14ac:dyDescent="0.2">
      <c r="A673" t="s">
        <v>192</v>
      </c>
      <c r="B673" t="s">
        <v>71</v>
      </c>
      <c r="C673" s="3" t="s">
        <v>193</v>
      </c>
      <c r="D673" t="s">
        <v>213</v>
      </c>
      <c r="E673">
        <v>2.5021694983433904</v>
      </c>
      <c r="F673">
        <v>0.16265888776035967</v>
      </c>
      <c r="G673" s="1">
        <v>2.1833639365677424</v>
      </c>
      <c r="H673" s="1">
        <v>2.8209750601190384</v>
      </c>
      <c r="I673">
        <v>15.382925168096316</v>
      </c>
      <c r="J673">
        <v>2.1789632911969177</v>
      </c>
      <c r="K673">
        <f>Table2131[[#This Row],[VALUE_ORIGINAL]]-Table2131[[#This Row],[ESTIMATE_VALUE]]</f>
        <v>-0.32320620714647275</v>
      </c>
      <c r="L673">
        <v>1.8617178476195746</v>
      </c>
      <c r="M673">
        <v>2.4962087347742608</v>
      </c>
      <c r="N673">
        <f>Table2131[[#This Row],[DIFFENCE_ORIGINAL]]^2</f>
        <v>0.10446225233800865</v>
      </c>
      <c r="O67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0.31284479820651834</v>
      </c>
      <c r="P673">
        <f>IF(OR(G673="NA", H673="NA"), "NA", IF(OR(B673="boot", B673="parametric", B673="independent", B673="cart"), Table2131[[#This Row],[conf.high]]-Table2131[[#This Row],[conf.low]], ""))</f>
        <v>0.63761112355129601</v>
      </c>
      <c r="Q673">
        <f>IF(OR(G673="NA", H673="NA"), "NA", IF(OR(B673="boot", B673="parametric", B673="independent", B673="cart"), Table2131[[#This Row],[conf.high.orig]]-Table2131[[#This Row],[conf.low.orig]], ""))</f>
        <v>0.63449088715468616</v>
      </c>
      <c r="R673">
        <f>IF(OR(B673="boot", B673="independent", B673="parametric", B673="cart"), Table2131[[#This Row],[WIDTH_OVERLAP]]/Table2131[[#This Row],[WIDTH_NEW]], "NA")</f>
        <v>0.49065141220258196</v>
      </c>
      <c r="S673">
        <f>IF(OR(B673="boot", B673="independent", B673="parametric", B673="cart"), Table2131[[#This Row],[WIDTH_OVERLAP]]/Table2131[[#This Row],[WIDTH_ORIG]], "")</f>
        <v>0.49306428908607497</v>
      </c>
      <c r="T673">
        <f>IF(OR(B673="boot", B673="independent", B673="parametric", B673="cart"), (Table2131[[#This Row],[PERS_NEW]]+Table2131[[#This Row],[PERS_ORIG]]) / 2, "")</f>
        <v>0.49185785064432846</v>
      </c>
      <c r="U673">
        <f>0.5*(Table2131[[#This Row],[WIDTH_OVERLAP]]/Table2131[[#This Row],[WIDTH_ORIG]] +Table2131[[#This Row],[WIDTH_OVERLAP]]/Table2131[[#This Row],[WIDTH_NEW]])</f>
        <v>0.49185785064432846</v>
      </c>
      <c r="V673">
        <f>0.5*(Table2131[[#This Row],[WIDTH_OVERLAP]]/Table2131[[#This Row],[WIDTH_ORIG]] +Table2131[[#This Row],[WIDTH_OVERLAP]]/Table2131[[#This Row],[WIDTH_NEW]])</f>
        <v>0.49185785064432846</v>
      </c>
    </row>
    <row r="674" spans="1:22" hidden="1" x14ac:dyDescent="0.2">
      <c r="A674" t="s">
        <v>192</v>
      </c>
      <c r="B674" t="s">
        <v>71</v>
      </c>
      <c r="C674" s="3" t="s">
        <v>193</v>
      </c>
      <c r="D674" t="s">
        <v>214</v>
      </c>
      <c r="E674">
        <v>1.5447734894332992</v>
      </c>
      <c r="F674">
        <v>0.14986153677763597</v>
      </c>
      <c r="G674" s="1">
        <v>1.2510502746813079</v>
      </c>
      <c r="H674" s="1">
        <v>1.8384967041852904</v>
      </c>
      <c r="I674">
        <v>10.308005126928791</v>
      </c>
      <c r="J674">
        <v>1.63819866406962</v>
      </c>
      <c r="K674">
        <f>Table2131[[#This Row],[VALUE_ORIGINAL]]-Table2131[[#This Row],[ESTIMATE_VALUE]]</f>
        <v>9.3425174636320829E-2</v>
      </c>
      <c r="L674">
        <v>1.2905835761463058</v>
      </c>
      <c r="M674">
        <v>1.9858137519929342</v>
      </c>
      <c r="N674">
        <f>Table2131[[#This Row],[DIFFENCE_ORIGINAL]]^2</f>
        <v>8.7282632558270453E-3</v>
      </c>
      <c r="O67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0.54791312803898462</v>
      </c>
      <c r="P674">
        <f>IF(OR(G674="NA", H674="NA"), "NA", IF(OR(B674="boot", B674="parametric", B674="independent", B674="cart"), Table2131[[#This Row],[conf.high]]-Table2131[[#This Row],[conf.low]], ""))</f>
        <v>0.58744642950398251</v>
      </c>
      <c r="Q674">
        <f>IF(OR(G674="NA", H674="NA"), "NA", IF(OR(B674="boot", B674="parametric", B674="independent", B674="cart"), Table2131[[#This Row],[conf.high.orig]]-Table2131[[#This Row],[conf.low.orig]], ""))</f>
        <v>0.69523017584662838</v>
      </c>
      <c r="R674">
        <f>IF(OR(B674="boot", B674="independent", B674="parametric", B674="cart"), Table2131[[#This Row],[WIDTH_OVERLAP]]/Table2131[[#This Row],[WIDTH_NEW]], "NA")</f>
        <v>0.93270313771695179</v>
      </c>
      <c r="S674">
        <f>IF(OR(B674="boot", B674="independent", B674="parametric", B674="cart"), Table2131[[#This Row],[WIDTH_OVERLAP]]/Table2131[[#This Row],[WIDTH_ORIG]], "")</f>
        <v>0.78810320247068399</v>
      </c>
      <c r="T674">
        <f>IF(OR(B674="boot", B674="independent", B674="parametric", B674="cart"), (Table2131[[#This Row],[PERS_NEW]]+Table2131[[#This Row],[PERS_ORIG]]) / 2, "")</f>
        <v>0.86040317009381795</v>
      </c>
      <c r="U674">
        <f>0.5*(Table2131[[#This Row],[WIDTH_OVERLAP]]/Table2131[[#This Row],[WIDTH_ORIG]] +Table2131[[#This Row],[WIDTH_OVERLAP]]/Table2131[[#This Row],[WIDTH_NEW]])</f>
        <v>0.86040317009381795</v>
      </c>
      <c r="V674">
        <f>0.5*(Table2131[[#This Row],[WIDTH_OVERLAP]]/Table2131[[#This Row],[WIDTH_ORIG]] +Table2131[[#This Row],[WIDTH_OVERLAP]]/Table2131[[#This Row],[WIDTH_NEW]])</f>
        <v>0.86040317009381795</v>
      </c>
    </row>
    <row r="675" spans="1:22" hidden="1" x14ac:dyDescent="0.2">
      <c r="A675" t="s">
        <v>192</v>
      </c>
      <c r="B675" t="s">
        <v>71</v>
      </c>
      <c r="C675" s="3" t="s">
        <v>193</v>
      </c>
      <c r="D675" t="s">
        <v>215</v>
      </c>
      <c r="E675">
        <v>2.093862427615846</v>
      </c>
      <c r="F675">
        <v>0.16315379497036006</v>
      </c>
      <c r="G675" s="1">
        <v>1.7740868655329081</v>
      </c>
      <c r="H675" s="1">
        <v>2.4136379896987838</v>
      </c>
      <c r="I675">
        <v>12.833672842217585</v>
      </c>
      <c r="J675">
        <v>1.8620504944211793</v>
      </c>
      <c r="K675">
        <f>Table2131[[#This Row],[VALUE_ORIGINAL]]-Table2131[[#This Row],[ESTIMATE_VALUE]]</f>
        <v>-0.23181193319466664</v>
      </c>
      <c r="L675">
        <v>1.557066634563713</v>
      </c>
      <c r="M675">
        <v>2.1670343542786457</v>
      </c>
      <c r="N675">
        <f>Table2131[[#This Row],[DIFFENCE_ORIGINAL]]^2</f>
        <v>5.3736772371448589E-2</v>
      </c>
      <c r="O67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0.39294748874573759</v>
      </c>
      <c r="P675">
        <f>IF(OR(G675="NA", H675="NA"), "NA", IF(OR(B675="boot", B675="parametric", B675="independent", B675="cart"), Table2131[[#This Row],[conf.high]]-Table2131[[#This Row],[conf.low]], ""))</f>
        <v>0.63955112416587578</v>
      </c>
      <c r="Q675">
        <f>IF(OR(G675="NA", H675="NA"), "NA", IF(OR(B675="boot", B675="parametric", B675="independent", B675="cart"), Table2131[[#This Row],[conf.high.orig]]-Table2131[[#This Row],[conf.low.orig]], ""))</f>
        <v>0.60996771971493269</v>
      </c>
      <c r="R675">
        <f>IF(OR(B675="boot", B675="independent", B675="parametric", B675="cart"), Table2131[[#This Row],[WIDTH_OVERLAP]]/Table2131[[#This Row],[WIDTH_NEW]], "NA")</f>
        <v>0.61441137994751083</v>
      </c>
      <c r="S675">
        <f>IF(OR(B675="boot", B675="independent", B675="parametric", B675="cart"), Table2131[[#This Row],[WIDTH_OVERLAP]]/Table2131[[#This Row],[WIDTH_ORIG]], "")</f>
        <v>0.64421030170150795</v>
      </c>
      <c r="T675">
        <f>IF(OR(B675="boot", B675="independent", B675="parametric", B675="cart"), (Table2131[[#This Row],[PERS_NEW]]+Table2131[[#This Row],[PERS_ORIG]]) / 2, "")</f>
        <v>0.62931084082450939</v>
      </c>
      <c r="U675">
        <f>0.5*(Table2131[[#This Row],[WIDTH_OVERLAP]]/Table2131[[#This Row],[WIDTH_ORIG]] +Table2131[[#This Row],[WIDTH_OVERLAP]]/Table2131[[#This Row],[WIDTH_NEW]])</f>
        <v>0.62931084082450939</v>
      </c>
      <c r="V675">
        <f>0.5*(Table2131[[#This Row],[WIDTH_OVERLAP]]/Table2131[[#This Row],[WIDTH_ORIG]] +Table2131[[#This Row],[WIDTH_OVERLAP]]/Table2131[[#This Row],[WIDTH_NEW]])</f>
        <v>0.62931084082450939</v>
      </c>
    </row>
    <row r="676" spans="1:22" hidden="1" x14ac:dyDescent="0.2">
      <c r="A676" t="s">
        <v>192</v>
      </c>
      <c r="B676" t="s">
        <v>71</v>
      </c>
      <c r="C676" s="3" t="s">
        <v>193</v>
      </c>
      <c r="D676" t="s">
        <v>216</v>
      </c>
      <c r="E676">
        <v>-1.0037262401161524E-3</v>
      </c>
      <c r="F676">
        <v>8.3798897295977916E-3</v>
      </c>
      <c r="G676" s="1">
        <v>-1.7428008304544912E-2</v>
      </c>
      <c r="H676" s="1">
        <v>1.5420555824312607E-2</v>
      </c>
      <c r="I676">
        <v>-0.11977797709807431</v>
      </c>
      <c r="J676">
        <v>0.13511635076601486</v>
      </c>
      <c r="K676">
        <f>Table2131[[#This Row],[VALUE_ORIGINAL]]-Table2131[[#This Row],[ESTIMATE_VALUE]]</f>
        <v>0.13612007700613102</v>
      </c>
      <c r="L676">
        <v>2.2798251514426063E-2</v>
      </c>
      <c r="M676">
        <v>0.24743445001760367</v>
      </c>
      <c r="N676">
        <f>Table2131[[#This Row],[DIFFENCE_ORIGINAL]]^2</f>
        <v>1.8528675364155037E-2</v>
      </c>
      <c r="O67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-7.3776956901134561E-3</v>
      </c>
      <c r="P676">
        <f>IF(OR(G676="NA", H676="NA"), "NA", IF(OR(B676="boot", B676="parametric", B676="independent", B676="cart"), Table2131[[#This Row],[conf.high]]-Table2131[[#This Row],[conf.low]], ""))</f>
        <v>3.2848564128857519E-2</v>
      </c>
      <c r="Q676">
        <f>IF(OR(G676="NA", H676="NA"), "NA", IF(OR(B676="boot", B676="parametric", B676="independent", B676="cart"), Table2131[[#This Row],[conf.high.orig]]-Table2131[[#This Row],[conf.low.orig]], ""))</f>
        <v>0.22463619850317762</v>
      </c>
      <c r="R676">
        <f>IF(OR(B676="boot", B676="independent", B676="parametric", B676="cart"), Table2131[[#This Row],[WIDTH_OVERLAP]]/Table2131[[#This Row],[WIDTH_NEW]], "NA")</f>
        <v>-0.22459720495460372</v>
      </c>
      <c r="S676">
        <f>IF(OR(B676="boot", B676="independent", B676="parametric", B676="cart"), Table2131[[#This Row],[WIDTH_OVERLAP]]/Table2131[[#This Row],[WIDTH_ORIG]], "")</f>
        <v>-3.2842862100023892E-2</v>
      </c>
      <c r="T676">
        <f>IF(OR(B676="boot", B676="independent", B676="parametric", B676="cart"), (Table2131[[#This Row],[PERS_NEW]]+Table2131[[#This Row],[PERS_ORIG]]) / 2, "")</f>
        <v>-0.12872003352731382</v>
      </c>
      <c r="U676">
        <f>0.5*(Table2131[[#This Row],[WIDTH_OVERLAP]]/Table2131[[#This Row],[WIDTH_ORIG]] +Table2131[[#This Row],[WIDTH_OVERLAP]]/Table2131[[#This Row],[WIDTH_NEW]])</f>
        <v>-0.12872003352731382</v>
      </c>
      <c r="V676">
        <f>0.5*(Table2131[[#This Row],[WIDTH_OVERLAP]]/Table2131[[#This Row],[WIDTH_ORIG]] +Table2131[[#This Row],[WIDTH_OVERLAP]]/Table2131[[#This Row],[WIDTH_NEW]])</f>
        <v>-0.12872003352731382</v>
      </c>
    </row>
    <row r="677" spans="1:22" hidden="1" x14ac:dyDescent="0.2">
      <c r="A677" t="s">
        <v>192</v>
      </c>
      <c r="B677" t="s">
        <v>71</v>
      </c>
      <c r="C677" s="3" t="s">
        <v>193</v>
      </c>
      <c r="D677" t="s">
        <v>217</v>
      </c>
      <c r="E677">
        <v>1.7580956994523819E-4</v>
      </c>
      <c r="F677">
        <v>1.5453711032222585E-3</v>
      </c>
      <c r="G677" s="1">
        <v>-2.853062135119318E-3</v>
      </c>
      <c r="H677" s="1">
        <v>3.204681275009794E-3</v>
      </c>
      <c r="I677">
        <v>0.11376527591246988</v>
      </c>
      <c r="J677">
        <v>-3.5504282346820917E-2</v>
      </c>
      <c r="K677">
        <f>Table2131[[#This Row],[VALUE_ORIGINAL]]-Table2131[[#This Row],[ESTIMATE_VALUE]]</f>
        <v>-3.5680091916766153E-2</v>
      </c>
      <c r="L677">
        <v>-7.7895914402883709E-2</v>
      </c>
      <c r="M677">
        <v>6.8873497092418745E-3</v>
      </c>
      <c r="N677">
        <f>Table2131[[#This Row],[DIFFENCE_ORIGINAL]]^2</f>
        <v>1.2730689591888813E-3</v>
      </c>
      <c r="O67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6.0577434101291121E-3</v>
      </c>
      <c r="P677">
        <f>IF(OR(G677="NA", H677="NA"), "NA", IF(OR(B677="boot", B677="parametric", B677="independent", B677="cart"), Table2131[[#This Row],[conf.high]]-Table2131[[#This Row],[conf.low]], ""))</f>
        <v>6.0577434101291121E-3</v>
      </c>
      <c r="Q677">
        <f>IF(OR(G677="NA", H677="NA"), "NA", IF(OR(B677="boot", B677="parametric", B677="independent", B677="cart"), Table2131[[#This Row],[conf.high.orig]]-Table2131[[#This Row],[conf.low.orig]], ""))</f>
        <v>8.4783264112125584E-2</v>
      </c>
      <c r="R677">
        <f>IF(OR(B677="boot", B677="independent", B677="parametric", B677="cart"), Table2131[[#This Row],[WIDTH_OVERLAP]]/Table2131[[#This Row],[WIDTH_NEW]], "NA")</f>
        <v>1</v>
      </c>
      <c r="S677">
        <f>IF(OR(B677="boot", B677="independent", B677="parametric", B677="cart"), Table2131[[#This Row],[WIDTH_OVERLAP]]/Table2131[[#This Row],[WIDTH_ORIG]], "")</f>
        <v>7.1449754542568286E-2</v>
      </c>
      <c r="T677">
        <f>IF(OR(B677="boot", B677="independent", B677="parametric", B677="cart"), (Table2131[[#This Row],[PERS_NEW]]+Table2131[[#This Row],[PERS_ORIG]]) / 2, "")</f>
        <v>0.53572487727128415</v>
      </c>
      <c r="U677">
        <f>0.5*(Table2131[[#This Row],[WIDTH_OVERLAP]]/Table2131[[#This Row],[WIDTH_ORIG]] +Table2131[[#This Row],[WIDTH_OVERLAP]]/Table2131[[#This Row],[WIDTH_NEW]])</f>
        <v>0.53572487727128415</v>
      </c>
      <c r="V677">
        <f>0.5*(Table2131[[#This Row],[WIDTH_OVERLAP]]/Table2131[[#This Row],[WIDTH_ORIG]] +Table2131[[#This Row],[WIDTH_OVERLAP]]/Table2131[[#This Row],[WIDTH_NEW]])</f>
        <v>0.53572487727128415</v>
      </c>
    </row>
    <row r="678" spans="1:22" hidden="1" x14ac:dyDescent="0.2">
      <c r="A678" t="s">
        <v>192</v>
      </c>
      <c r="B678" t="s">
        <v>71</v>
      </c>
      <c r="C678" s="3" t="s">
        <v>193</v>
      </c>
      <c r="D678" t="s">
        <v>218</v>
      </c>
      <c r="E678">
        <v>4.4862698536988826E-4</v>
      </c>
      <c r="F678">
        <v>3.9742080331875646E-3</v>
      </c>
      <c r="G678" s="1">
        <v>-7.3406776267474997E-3</v>
      </c>
      <c r="H678" s="1">
        <v>8.2379315974872771E-3</v>
      </c>
      <c r="I678">
        <v>0.11288462547091709</v>
      </c>
      <c r="J678">
        <v>0.14365900352318275</v>
      </c>
      <c r="K678">
        <f>Table2131[[#This Row],[VALUE_ORIGINAL]]-Table2131[[#This Row],[ESTIMATE_VALUE]]</f>
        <v>0.14321037653781288</v>
      </c>
      <c r="L678">
        <v>1.7667780072560757E-2</v>
      </c>
      <c r="M678">
        <v>0.26965022697380475</v>
      </c>
      <c r="N678">
        <f>Table2131[[#This Row],[DIFFENCE_ORIGINAL]]^2</f>
        <v>2.0509211948102145E-2</v>
      </c>
      <c r="O67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-9.4298484750734799E-3</v>
      </c>
      <c r="P678">
        <f>IF(OR(G678="NA", H678="NA"), "NA", IF(OR(B678="boot", B678="parametric", B678="independent", B678="cart"), Table2131[[#This Row],[conf.high]]-Table2131[[#This Row],[conf.low]], ""))</f>
        <v>1.5578609224234777E-2</v>
      </c>
      <c r="Q678">
        <f>IF(OR(G678="NA", H678="NA"), "NA", IF(OR(B678="boot", B678="parametric", B678="independent", B678="cart"), Table2131[[#This Row],[conf.high.orig]]-Table2131[[#This Row],[conf.low.orig]], ""))</f>
        <v>0.25198244690124399</v>
      </c>
      <c r="R678">
        <f>IF(OR(B678="boot", B678="independent", B678="parametric", B678="cart"), Table2131[[#This Row],[WIDTH_OVERLAP]]/Table2131[[#This Row],[WIDTH_NEW]], "NA")</f>
        <v>-0.605307466112186</v>
      </c>
      <c r="S678">
        <f>IF(OR(B678="boot", B678="independent", B678="parametric", B678="cart"), Table2131[[#This Row],[WIDTH_OVERLAP]]/Table2131[[#This Row],[WIDTH_ORIG]], "")</f>
        <v>-3.7422640311010197E-2</v>
      </c>
      <c r="T678">
        <f>IF(OR(B678="boot", B678="independent", B678="parametric", B678="cart"), (Table2131[[#This Row],[PERS_NEW]]+Table2131[[#This Row],[PERS_ORIG]]) / 2, "")</f>
        <v>-0.32136505321159808</v>
      </c>
      <c r="U678">
        <f>0.5*(Table2131[[#This Row],[WIDTH_OVERLAP]]/Table2131[[#This Row],[WIDTH_ORIG]] +Table2131[[#This Row],[WIDTH_OVERLAP]]/Table2131[[#This Row],[WIDTH_NEW]])</f>
        <v>-0.32136505321159808</v>
      </c>
      <c r="V678">
        <f>0.5*(Table2131[[#This Row],[WIDTH_OVERLAP]]/Table2131[[#This Row],[WIDTH_ORIG]] +Table2131[[#This Row],[WIDTH_OVERLAP]]/Table2131[[#This Row],[WIDTH_NEW]])</f>
        <v>-0.32136505321159808</v>
      </c>
    </row>
    <row r="679" spans="1:22" hidden="1" x14ac:dyDescent="0.2">
      <c r="A679" t="s">
        <v>192</v>
      </c>
      <c r="B679" t="s">
        <v>71</v>
      </c>
      <c r="C679" s="3" t="s">
        <v>193</v>
      </c>
      <c r="D679" t="s">
        <v>219</v>
      </c>
      <c r="E679">
        <v>-8.7576174261479716E-3</v>
      </c>
      <c r="F679">
        <v>1.2932481531771348E-2</v>
      </c>
      <c r="G679" s="1">
        <v>-3.4104815459149201E-2</v>
      </c>
      <c r="H679" s="1">
        <v>1.6589580606853255E-2</v>
      </c>
      <c r="I679">
        <v>-0.67717996771408884</v>
      </c>
      <c r="J679">
        <v>1.5517947441329087E-3</v>
      </c>
      <c r="K679">
        <f>Table2131[[#This Row],[VALUE_ORIGINAL]]-Table2131[[#This Row],[ESTIMATE_VALUE]]</f>
        <v>1.030941217028088E-2</v>
      </c>
      <c r="L679">
        <v>-2.7945193322810098E-2</v>
      </c>
      <c r="M679">
        <v>3.1048782811075919E-2</v>
      </c>
      <c r="N679">
        <f>Table2131[[#This Row],[DIFFENCE_ORIGINAL]]^2</f>
        <v>1.0628397929673553E-4</v>
      </c>
      <c r="O67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4.4534773929663353E-2</v>
      </c>
      <c r="P679">
        <f>IF(OR(G679="NA", H679="NA"), "NA", IF(OR(B679="boot", B679="parametric", B679="independent", B679="cart"), Table2131[[#This Row],[conf.high]]-Table2131[[#This Row],[conf.low]], ""))</f>
        <v>5.0694396066002456E-2</v>
      </c>
      <c r="Q679">
        <f>IF(OR(G679="NA", H679="NA"), "NA", IF(OR(B679="boot", B679="parametric", B679="independent", B679="cart"), Table2131[[#This Row],[conf.high.orig]]-Table2131[[#This Row],[conf.low.orig]], ""))</f>
        <v>5.8993976133886017E-2</v>
      </c>
      <c r="R679">
        <f>IF(OR(B679="boot", B679="independent", B679="parametric", B679="cart"), Table2131[[#This Row],[WIDTH_OVERLAP]]/Table2131[[#This Row],[WIDTH_NEW]], "NA")</f>
        <v>0.87849500902783273</v>
      </c>
      <c r="S679">
        <f>IF(OR(B679="boot", B679="independent", B679="parametric", B679="cart"), Table2131[[#This Row],[WIDTH_OVERLAP]]/Table2131[[#This Row],[WIDTH_ORIG]], "")</f>
        <v>0.75490375201346482</v>
      </c>
      <c r="T679">
        <f>IF(OR(B679="boot", B679="independent", B679="parametric", B679="cart"), (Table2131[[#This Row],[PERS_NEW]]+Table2131[[#This Row],[PERS_ORIG]]) / 2, "")</f>
        <v>0.81669938052064883</v>
      </c>
      <c r="U679">
        <f>0.5*(Table2131[[#This Row],[WIDTH_OVERLAP]]/Table2131[[#This Row],[WIDTH_ORIG]] +Table2131[[#This Row],[WIDTH_OVERLAP]]/Table2131[[#This Row],[WIDTH_NEW]])</f>
        <v>0.81669938052064883</v>
      </c>
      <c r="V679">
        <f>0.5*(Table2131[[#This Row],[WIDTH_OVERLAP]]/Table2131[[#This Row],[WIDTH_ORIG]] +Table2131[[#This Row],[WIDTH_OVERLAP]]/Table2131[[#This Row],[WIDTH_NEW]])</f>
        <v>0.81669938052064883</v>
      </c>
    </row>
    <row r="680" spans="1:22" hidden="1" x14ac:dyDescent="0.2">
      <c r="A680" t="s">
        <v>192</v>
      </c>
      <c r="B680" t="s">
        <v>71</v>
      </c>
      <c r="C680" s="3" t="s">
        <v>193</v>
      </c>
      <c r="D680" t="s">
        <v>220</v>
      </c>
      <c r="E680">
        <v>1.4417452388186335E-4</v>
      </c>
      <c r="F680">
        <v>4.0057635038010945E-3</v>
      </c>
      <c r="G680" s="1">
        <v>-7.7069776741532561E-3</v>
      </c>
      <c r="H680" s="1">
        <v>7.9953267219169833E-3</v>
      </c>
      <c r="I680">
        <v>3.5991771292802288E-2</v>
      </c>
      <c r="J680">
        <v>6.784710822842771E-2</v>
      </c>
      <c r="K680">
        <f>Table2131[[#This Row],[VALUE_ORIGINAL]]-Table2131[[#This Row],[ESTIMATE_VALUE]]</f>
        <v>6.7702933704545845E-2</v>
      </c>
      <c r="L680">
        <v>4.0697440392095385E-3</v>
      </c>
      <c r="M680">
        <v>0.13162447241764588</v>
      </c>
      <c r="N680">
        <f>Table2131[[#This Row],[DIFFENCE_ORIGINAL]]^2</f>
        <v>4.5836872322021294E-3</v>
      </c>
      <c r="O68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3.9255826827074448E-3</v>
      </c>
      <c r="P680">
        <f>IF(OR(G680="NA", H680="NA"), "NA", IF(OR(B680="boot", B680="parametric", B680="independent", B680="cart"), Table2131[[#This Row],[conf.high]]-Table2131[[#This Row],[conf.low]], ""))</f>
        <v>1.5702304396070239E-2</v>
      </c>
      <c r="Q680">
        <f>IF(OR(G680="NA", H680="NA"), "NA", IF(OR(B680="boot", B680="parametric", B680="independent", B680="cart"), Table2131[[#This Row],[conf.high.orig]]-Table2131[[#This Row],[conf.low.orig]], ""))</f>
        <v>0.12755472837843634</v>
      </c>
      <c r="R680">
        <f>IF(OR(B680="boot", B680="independent", B680="parametric", B680="cart"), Table2131[[#This Row],[WIDTH_OVERLAP]]/Table2131[[#This Row],[WIDTH_NEW]], "NA")</f>
        <v>0.25000041928176392</v>
      </c>
      <c r="S680">
        <f>IF(OR(B680="boot", B680="independent", B680="parametric", B680="cart"), Table2131[[#This Row],[WIDTH_OVERLAP]]/Table2131[[#This Row],[WIDTH_ORIG]], "")</f>
        <v>3.0775673568609791E-2</v>
      </c>
      <c r="T680">
        <f>IF(OR(B680="boot", B680="independent", B680="parametric", B680="cart"), (Table2131[[#This Row],[PERS_NEW]]+Table2131[[#This Row],[PERS_ORIG]]) / 2, "")</f>
        <v>0.14038804642518685</v>
      </c>
      <c r="U680">
        <f>0.5*(Table2131[[#This Row],[WIDTH_OVERLAP]]/Table2131[[#This Row],[WIDTH_ORIG]] +Table2131[[#This Row],[WIDTH_OVERLAP]]/Table2131[[#This Row],[WIDTH_NEW]])</f>
        <v>0.14038804642518685</v>
      </c>
      <c r="V680">
        <f>0.5*(Table2131[[#This Row],[WIDTH_OVERLAP]]/Table2131[[#This Row],[WIDTH_ORIG]] +Table2131[[#This Row],[WIDTH_OVERLAP]]/Table2131[[#This Row],[WIDTH_NEW]])</f>
        <v>0.14038804642518685</v>
      </c>
    </row>
    <row r="681" spans="1:22" hidden="1" x14ac:dyDescent="0.2">
      <c r="A681" t="s">
        <v>192</v>
      </c>
      <c r="B681" t="s">
        <v>71</v>
      </c>
      <c r="C681" s="3" t="s">
        <v>193</v>
      </c>
      <c r="D681" t="s">
        <v>221</v>
      </c>
      <c r="E681">
        <v>8.2236648210628333E-4</v>
      </c>
      <c r="F681">
        <v>5.1409229443353304E-3</v>
      </c>
      <c r="G681" s="1">
        <v>-9.2536573360865754E-3</v>
      </c>
      <c r="H681" s="1">
        <v>1.0898390300299142E-2</v>
      </c>
      <c r="I681">
        <v>0.15996475555278081</v>
      </c>
      <c r="J681">
        <v>-5.3636467190411518E-3</v>
      </c>
      <c r="K681">
        <f>Table2131[[#This Row],[VALUE_ORIGINAL]]-Table2131[[#This Row],[ESTIMATE_VALUE]]</f>
        <v>-6.1860132011474353E-3</v>
      </c>
      <c r="L681">
        <v>-3.5484647678203612E-2</v>
      </c>
      <c r="M681">
        <v>2.4757354240121307E-2</v>
      </c>
      <c r="N681">
        <f>Table2131[[#This Row],[DIFFENCE_ORIGINAL]]^2</f>
        <v>3.826675932477034E-5</v>
      </c>
      <c r="O68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2.0152047636385718E-2</v>
      </c>
      <c r="P681">
        <f>IF(OR(G681="NA", H681="NA"), "NA", IF(OR(B681="boot", B681="parametric", B681="independent", B681="cart"), Table2131[[#This Row],[conf.high]]-Table2131[[#This Row],[conf.low]], ""))</f>
        <v>2.0152047636385718E-2</v>
      </c>
      <c r="Q681">
        <f>IF(OR(G681="NA", H681="NA"), "NA", IF(OR(B681="boot", B681="parametric", B681="independent", B681="cart"), Table2131[[#This Row],[conf.high.orig]]-Table2131[[#This Row],[conf.low.orig]], ""))</f>
        <v>6.0242001918324919E-2</v>
      </c>
      <c r="R681">
        <f>IF(OR(B681="boot", B681="independent", B681="parametric", B681="cart"), Table2131[[#This Row],[WIDTH_OVERLAP]]/Table2131[[#This Row],[WIDTH_NEW]], "NA")</f>
        <v>1</v>
      </c>
      <c r="S681">
        <f>IF(OR(B681="boot", B681="independent", B681="parametric", B681="cart"), Table2131[[#This Row],[WIDTH_OVERLAP]]/Table2131[[#This Row],[WIDTH_ORIG]], "")</f>
        <v>0.33451822639804568</v>
      </c>
      <c r="T681">
        <f>IF(OR(B681="boot", B681="independent", B681="parametric", B681="cart"), (Table2131[[#This Row],[PERS_NEW]]+Table2131[[#This Row],[PERS_ORIG]]) / 2, "")</f>
        <v>0.66725911319902287</v>
      </c>
      <c r="U681">
        <f>0.5*(Table2131[[#This Row],[WIDTH_OVERLAP]]/Table2131[[#This Row],[WIDTH_ORIG]] +Table2131[[#This Row],[WIDTH_OVERLAP]]/Table2131[[#This Row],[WIDTH_NEW]])</f>
        <v>0.66725911319902287</v>
      </c>
      <c r="V681">
        <f>0.5*(Table2131[[#This Row],[WIDTH_OVERLAP]]/Table2131[[#This Row],[WIDTH_ORIG]] +Table2131[[#This Row],[WIDTH_OVERLAP]]/Table2131[[#This Row],[WIDTH_NEW]])</f>
        <v>0.66725911319902287</v>
      </c>
    </row>
    <row r="682" spans="1:22" hidden="1" x14ac:dyDescent="0.2">
      <c r="A682" t="s">
        <v>192</v>
      </c>
      <c r="B682" t="s">
        <v>71</v>
      </c>
      <c r="C682" s="3" t="s">
        <v>193</v>
      </c>
      <c r="D682" t="s">
        <v>222</v>
      </c>
      <c r="E682">
        <v>2.8851492553256587E-3</v>
      </c>
      <c r="F682">
        <v>6.0192499522056875E-3</v>
      </c>
      <c r="G682" s="1">
        <v>-8.9123638649419284E-3</v>
      </c>
      <c r="H682" s="1">
        <v>1.4682662375593245E-2</v>
      </c>
      <c r="I682">
        <v>0.47932039344344352</v>
      </c>
      <c r="J682">
        <v>-3.3726285046907015E-2</v>
      </c>
      <c r="K682">
        <f>Table2131[[#This Row],[VALUE_ORIGINAL]]-Table2131[[#This Row],[ESTIMATE_VALUE]]</f>
        <v>-3.6611434302232675E-2</v>
      </c>
      <c r="L682">
        <v>-0.13975206066875379</v>
      </c>
      <c r="M682">
        <v>7.229949057493977E-2</v>
      </c>
      <c r="N682">
        <f>Table2131[[#This Row],[DIFFENCE_ORIGINAL]]^2</f>
        <v>1.3403971216666994E-3</v>
      </c>
      <c r="O68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2.3595026240535173E-2</v>
      </c>
      <c r="P682">
        <f>IF(OR(G682="NA", H682="NA"), "NA", IF(OR(B682="boot", B682="parametric", B682="independent", B682="cart"), Table2131[[#This Row],[conf.high]]-Table2131[[#This Row],[conf.low]], ""))</f>
        <v>2.3595026240535173E-2</v>
      </c>
      <c r="Q682">
        <f>IF(OR(G682="NA", H682="NA"), "NA", IF(OR(B682="boot", B682="parametric", B682="independent", B682="cart"), Table2131[[#This Row],[conf.high.orig]]-Table2131[[#This Row],[conf.low.orig]], ""))</f>
        <v>0.21205155124369357</v>
      </c>
      <c r="R682">
        <f>IF(OR(B682="boot", B682="independent", B682="parametric", B682="cart"), Table2131[[#This Row],[WIDTH_OVERLAP]]/Table2131[[#This Row],[WIDTH_NEW]], "NA")</f>
        <v>1</v>
      </c>
      <c r="S682">
        <f>IF(OR(B682="boot", B682="independent", B682="parametric", B682="cart"), Table2131[[#This Row],[WIDTH_OVERLAP]]/Table2131[[#This Row],[WIDTH_ORIG]], "")</f>
        <v>0.11127023642198841</v>
      </c>
      <c r="T682">
        <f>IF(OR(B682="boot", B682="independent", B682="parametric", B682="cart"), (Table2131[[#This Row],[PERS_NEW]]+Table2131[[#This Row],[PERS_ORIG]]) / 2, "")</f>
        <v>0.55563511821099421</v>
      </c>
      <c r="U682">
        <f>0.5*(Table2131[[#This Row],[WIDTH_OVERLAP]]/Table2131[[#This Row],[WIDTH_ORIG]] +Table2131[[#This Row],[WIDTH_OVERLAP]]/Table2131[[#This Row],[WIDTH_NEW]])</f>
        <v>0.55563511821099421</v>
      </c>
      <c r="V682">
        <f>0.5*(Table2131[[#This Row],[WIDTH_OVERLAP]]/Table2131[[#This Row],[WIDTH_ORIG]] +Table2131[[#This Row],[WIDTH_OVERLAP]]/Table2131[[#This Row],[WIDTH_NEW]])</f>
        <v>0.55563511821099421</v>
      </c>
    </row>
    <row r="683" spans="1:22" hidden="1" x14ac:dyDescent="0.2">
      <c r="A683" t="s">
        <v>192</v>
      </c>
      <c r="B683" t="s">
        <v>71</v>
      </c>
      <c r="C683" s="3" t="s">
        <v>193</v>
      </c>
      <c r="D683" t="s">
        <v>223</v>
      </c>
      <c r="E683">
        <v>-5.0535378027770827E-4</v>
      </c>
      <c r="F683">
        <v>2.3699197556549213E-3</v>
      </c>
      <c r="G683" s="1">
        <v>-5.1503111476113176E-3</v>
      </c>
      <c r="H683" s="1">
        <v>4.1396035870559017E-3</v>
      </c>
      <c r="I683">
        <v>-0.21323666300172051</v>
      </c>
      <c r="J683">
        <v>8.8621957300221432E-3</v>
      </c>
      <c r="K683">
        <f>Table2131[[#This Row],[VALUE_ORIGINAL]]-Table2131[[#This Row],[ESTIMATE_VALUE]]</f>
        <v>9.367549510299852E-3</v>
      </c>
      <c r="L683">
        <v>-2.0679944735388721E-2</v>
      </c>
      <c r="M683">
        <v>3.8404336195433007E-2</v>
      </c>
      <c r="N683">
        <f>Table2131[[#This Row],[DIFFENCE_ORIGINAL]]^2</f>
        <v>8.7750983827918999E-5</v>
      </c>
      <c r="O68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9.2899147346672192E-3</v>
      </c>
      <c r="P683">
        <f>IF(OR(G683="NA", H683="NA"), "NA", IF(OR(B683="boot", B683="parametric", B683="independent", B683="cart"), Table2131[[#This Row],[conf.high]]-Table2131[[#This Row],[conf.low]], ""))</f>
        <v>9.2899147346672192E-3</v>
      </c>
      <c r="Q683">
        <f>IF(OR(G683="NA", H683="NA"), "NA", IF(OR(B683="boot", B683="parametric", B683="independent", B683="cart"), Table2131[[#This Row],[conf.high.orig]]-Table2131[[#This Row],[conf.low.orig]], ""))</f>
        <v>5.9084280930821728E-2</v>
      </c>
      <c r="R683">
        <f>IF(OR(B683="boot", B683="independent", B683="parametric", B683="cart"), Table2131[[#This Row],[WIDTH_OVERLAP]]/Table2131[[#This Row],[WIDTH_NEW]], "NA")</f>
        <v>1</v>
      </c>
      <c r="S683">
        <f>IF(OR(B683="boot", B683="independent", B683="parametric", B683="cart"), Table2131[[#This Row],[WIDTH_OVERLAP]]/Table2131[[#This Row],[WIDTH_ORIG]], "")</f>
        <v>0.15723157815095065</v>
      </c>
      <c r="T683">
        <f>IF(OR(B683="boot", B683="independent", B683="parametric", B683="cart"), (Table2131[[#This Row],[PERS_NEW]]+Table2131[[#This Row],[PERS_ORIG]]) / 2, "")</f>
        <v>0.57861578907547528</v>
      </c>
      <c r="U683">
        <f>0.5*(Table2131[[#This Row],[WIDTH_OVERLAP]]/Table2131[[#This Row],[WIDTH_ORIG]] +Table2131[[#This Row],[WIDTH_OVERLAP]]/Table2131[[#This Row],[WIDTH_NEW]])</f>
        <v>0.57861578907547528</v>
      </c>
      <c r="V683">
        <f>0.5*(Table2131[[#This Row],[WIDTH_OVERLAP]]/Table2131[[#This Row],[WIDTH_ORIG]] +Table2131[[#This Row],[WIDTH_OVERLAP]]/Table2131[[#This Row],[WIDTH_NEW]])</f>
        <v>0.57861578907547528</v>
      </c>
    </row>
    <row r="684" spans="1:22" hidden="1" x14ac:dyDescent="0.2">
      <c r="A684" t="s">
        <v>192</v>
      </c>
      <c r="B684" t="s">
        <v>71</v>
      </c>
      <c r="C684" s="3" t="s">
        <v>193</v>
      </c>
      <c r="D684" t="s">
        <v>224</v>
      </c>
      <c r="E684">
        <v>-1.2895506374418825E-3</v>
      </c>
      <c r="F684">
        <v>3.7109394583829526E-3</v>
      </c>
      <c r="G684" s="1">
        <v>-8.562858324681042E-3</v>
      </c>
      <c r="H684" s="1">
        <v>5.9837570497972776E-3</v>
      </c>
      <c r="I684">
        <v>-0.34749977786051139</v>
      </c>
      <c r="J684">
        <v>-3.5858609819679511E-2</v>
      </c>
      <c r="K684">
        <f>Table2131[[#This Row],[VALUE_ORIGINAL]]-Table2131[[#This Row],[ESTIMATE_VALUE]]</f>
        <v>-3.4569059182237627E-2</v>
      </c>
      <c r="L684">
        <v>-0.14763432260345902</v>
      </c>
      <c r="M684">
        <v>7.5917102964100008E-2</v>
      </c>
      <c r="N684">
        <f>Table2131[[#This Row],[DIFFENCE_ORIGINAL]]^2</f>
        <v>1.1950198527450476E-3</v>
      </c>
      <c r="O68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1.4546615374478319E-2</v>
      </c>
      <c r="P684">
        <f>IF(OR(G684="NA", H684="NA"), "NA", IF(OR(B684="boot", B684="parametric", B684="independent", B684="cart"), Table2131[[#This Row],[conf.high]]-Table2131[[#This Row],[conf.low]], ""))</f>
        <v>1.4546615374478319E-2</v>
      </c>
      <c r="Q684">
        <f>IF(OR(G684="NA", H684="NA"), "NA", IF(OR(B684="boot", B684="parametric", B684="independent", B684="cart"), Table2131[[#This Row],[conf.high.orig]]-Table2131[[#This Row],[conf.low.orig]], ""))</f>
        <v>0.22355142556755903</v>
      </c>
      <c r="R684">
        <f>IF(OR(B684="boot", B684="independent", B684="parametric", B684="cart"), Table2131[[#This Row],[WIDTH_OVERLAP]]/Table2131[[#This Row],[WIDTH_NEW]], "NA")</f>
        <v>1</v>
      </c>
      <c r="S684">
        <f>IF(OR(B684="boot", B684="independent", B684="parametric", B684="cart"), Table2131[[#This Row],[WIDTH_OVERLAP]]/Table2131[[#This Row],[WIDTH_ORIG]], "")</f>
        <v>6.5070555186785048E-2</v>
      </c>
      <c r="T684">
        <f>IF(OR(B684="boot", B684="independent", B684="parametric", B684="cart"), (Table2131[[#This Row],[PERS_NEW]]+Table2131[[#This Row],[PERS_ORIG]]) / 2, "")</f>
        <v>0.53253527759339248</v>
      </c>
      <c r="U684">
        <f>0.5*(Table2131[[#This Row],[WIDTH_OVERLAP]]/Table2131[[#This Row],[WIDTH_ORIG]] +Table2131[[#This Row],[WIDTH_OVERLAP]]/Table2131[[#This Row],[WIDTH_NEW]])</f>
        <v>0.53253527759339248</v>
      </c>
      <c r="V684">
        <f>0.5*(Table2131[[#This Row],[WIDTH_OVERLAP]]/Table2131[[#This Row],[WIDTH_ORIG]] +Table2131[[#This Row],[WIDTH_OVERLAP]]/Table2131[[#This Row],[WIDTH_NEW]])</f>
        <v>0.53253527759339248</v>
      </c>
    </row>
    <row r="685" spans="1:22" hidden="1" x14ac:dyDescent="0.2">
      <c r="A685" t="s">
        <v>192</v>
      </c>
      <c r="B685" t="s">
        <v>71</v>
      </c>
      <c r="C685" s="3" t="s">
        <v>193</v>
      </c>
      <c r="D685" t="s">
        <v>225</v>
      </c>
      <c r="E685">
        <v>2.5696208574610892E-2</v>
      </c>
      <c r="F685">
        <v>1.7388373385593476E-2</v>
      </c>
      <c r="G685" s="1">
        <v>-8.384377010887116E-3</v>
      </c>
      <c r="H685" s="1">
        <v>5.97767941601089E-2</v>
      </c>
      <c r="I685">
        <v>1.4777810439647323</v>
      </c>
      <c r="J685">
        <v>3.6143877640496679E-3</v>
      </c>
      <c r="K685">
        <f>Table2131[[#This Row],[VALUE_ORIGINAL]]-Table2131[[#This Row],[ESTIMATE_VALUE]]</f>
        <v>-2.2081820810561224E-2</v>
      </c>
      <c r="L685">
        <v>-6.5437687758478247E-2</v>
      </c>
      <c r="M685">
        <v>7.2666463286577582E-2</v>
      </c>
      <c r="N685">
        <f>Table2131[[#This Row],[DIFFENCE_ORIGINAL]]^2</f>
        <v>4.8760681030973475E-4</v>
      </c>
      <c r="O68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6.8161171170996016E-2</v>
      </c>
      <c r="P685">
        <f>IF(OR(G685="NA", H685="NA"), "NA", IF(OR(B685="boot", B685="parametric", B685="independent", B685="cart"), Table2131[[#This Row],[conf.high]]-Table2131[[#This Row],[conf.low]], ""))</f>
        <v>6.8161171170996016E-2</v>
      </c>
      <c r="Q685">
        <f>IF(OR(G685="NA", H685="NA"), "NA", IF(OR(B685="boot", B685="parametric", B685="independent", B685="cart"), Table2131[[#This Row],[conf.high.orig]]-Table2131[[#This Row],[conf.low.orig]], ""))</f>
        <v>0.13810415104505583</v>
      </c>
      <c r="R685">
        <f>IF(OR(B685="boot", B685="independent", B685="parametric", B685="cart"), Table2131[[#This Row],[WIDTH_OVERLAP]]/Table2131[[#This Row],[WIDTH_NEW]], "NA")</f>
        <v>1</v>
      </c>
      <c r="S685">
        <f>IF(OR(B685="boot", B685="independent", B685="parametric", B685="cart"), Table2131[[#This Row],[WIDTH_OVERLAP]]/Table2131[[#This Row],[WIDTH_ORIG]], "")</f>
        <v>0.49354904001950495</v>
      </c>
      <c r="T685">
        <f>IF(OR(B685="boot", B685="independent", B685="parametric", B685="cart"), (Table2131[[#This Row],[PERS_NEW]]+Table2131[[#This Row],[PERS_ORIG]]) / 2, "")</f>
        <v>0.74677452000975242</v>
      </c>
      <c r="U685">
        <f>0.5*(Table2131[[#This Row],[WIDTH_OVERLAP]]/Table2131[[#This Row],[WIDTH_ORIG]] +Table2131[[#This Row],[WIDTH_OVERLAP]]/Table2131[[#This Row],[WIDTH_NEW]])</f>
        <v>0.74677452000975242</v>
      </c>
      <c r="V685">
        <f>0.5*(Table2131[[#This Row],[WIDTH_OVERLAP]]/Table2131[[#This Row],[WIDTH_ORIG]] +Table2131[[#This Row],[WIDTH_OVERLAP]]/Table2131[[#This Row],[WIDTH_NEW]])</f>
        <v>0.74677452000975242</v>
      </c>
    </row>
    <row r="686" spans="1:22" hidden="1" x14ac:dyDescent="0.2">
      <c r="A686" t="s">
        <v>192</v>
      </c>
      <c r="B686" t="s">
        <v>71</v>
      </c>
      <c r="C686" s="3" t="s">
        <v>193</v>
      </c>
      <c r="D686" t="s">
        <v>226</v>
      </c>
      <c r="E686">
        <v>-4.2303042671768156E-4</v>
      </c>
      <c r="F686">
        <v>1.1810291354417043E-2</v>
      </c>
      <c r="G686" s="1">
        <v>-2.3570776128299855E-2</v>
      </c>
      <c r="H686" s="1">
        <v>2.2724715274864495E-2</v>
      </c>
      <c r="I686">
        <v>-3.581879684614795E-2</v>
      </c>
      <c r="J686">
        <v>0.15802718673596655</v>
      </c>
      <c r="K686">
        <f>Table2131[[#This Row],[VALUE_ORIGINAL]]-Table2131[[#This Row],[ESTIMATE_VALUE]]</f>
        <v>0.15845021716268423</v>
      </c>
      <c r="L686">
        <v>6.7625935600554604E-2</v>
      </c>
      <c r="M686">
        <v>0.2484284378713785</v>
      </c>
      <c r="N686">
        <f>Table2131[[#This Row],[DIFFENCE_ORIGINAL]]^2</f>
        <v>2.5106471318901792E-2</v>
      </c>
      <c r="O68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-4.4901220325690105E-2</v>
      </c>
      <c r="P686">
        <f>IF(OR(G686="NA", H686="NA"), "NA", IF(OR(B686="boot", B686="parametric", B686="independent", B686="cart"), Table2131[[#This Row],[conf.high]]-Table2131[[#This Row],[conf.low]], ""))</f>
        <v>4.629549140316435E-2</v>
      </c>
      <c r="Q686">
        <f>IF(OR(G686="NA", H686="NA"), "NA", IF(OR(B686="boot", B686="parametric", B686="independent", B686="cart"), Table2131[[#This Row],[conf.high.orig]]-Table2131[[#This Row],[conf.low.orig]], ""))</f>
        <v>0.18080250227082389</v>
      </c>
      <c r="R686">
        <f>IF(OR(B686="boot", B686="independent", B686="parametric", B686="cart"), Table2131[[#This Row],[WIDTH_OVERLAP]]/Table2131[[#This Row],[WIDTH_NEW]], "NA")</f>
        <v>-0.96988322112552527</v>
      </c>
      <c r="S686">
        <f>IF(OR(B686="boot", B686="independent", B686="parametric", B686="cart"), Table2131[[#This Row],[WIDTH_OVERLAP]]/Table2131[[#This Row],[WIDTH_ORIG]], "")</f>
        <v>-0.24834402047396784</v>
      </c>
      <c r="T686">
        <f>IF(OR(B686="boot", B686="independent", B686="parametric", B686="cart"), (Table2131[[#This Row],[PERS_NEW]]+Table2131[[#This Row],[PERS_ORIG]]) / 2, "")</f>
        <v>-0.60911362079974651</v>
      </c>
      <c r="U686">
        <f>0.5*(Table2131[[#This Row],[WIDTH_OVERLAP]]/Table2131[[#This Row],[WIDTH_ORIG]] +Table2131[[#This Row],[WIDTH_OVERLAP]]/Table2131[[#This Row],[WIDTH_NEW]])</f>
        <v>-0.60911362079974651</v>
      </c>
      <c r="V686">
        <f>0.5*(Table2131[[#This Row],[WIDTH_OVERLAP]]/Table2131[[#This Row],[WIDTH_ORIG]] +Table2131[[#This Row],[WIDTH_OVERLAP]]/Table2131[[#This Row],[WIDTH_NEW]])</f>
        <v>-0.60911362079974651</v>
      </c>
    </row>
    <row r="687" spans="1:22" hidden="1" x14ac:dyDescent="0.2">
      <c r="A687" t="s">
        <v>192</v>
      </c>
      <c r="B687" t="s">
        <v>71</v>
      </c>
      <c r="C687" s="3" t="s">
        <v>193</v>
      </c>
      <c r="D687" t="s">
        <v>227</v>
      </c>
      <c r="E687">
        <v>-2.4129508770134563E-3</v>
      </c>
      <c r="F687">
        <v>1.4588576223316569E-2</v>
      </c>
      <c r="G687" s="1">
        <v>-3.1006034860431284E-2</v>
      </c>
      <c r="H687" s="1">
        <v>2.6180133106404373E-2</v>
      </c>
      <c r="I687">
        <v>-0.16540002534016274</v>
      </c>
      <c r="J687">
        <v>-1.2492824289606614E-2</v>
      </c>
      <c r="K687">
        <f>Table2131[[#This Row],[VALUE_ORIGINAL]]-Table2131[[#This Row],[ESTIMATE_VALUE]]</f>
        <v>-1.0079873412593157E-2</v>
      </c>
      <c r="L687">
        <v>-8.1765151651005813E-2</v>
      </c>
      <c r="M687">
        <v>5.6779503071792581E-2</v>
      </c>
      <c r="N687">
        <f>Table2131[[#This Row],[DIFFENCE_ORIGINAL]]^2</f>
        <v>1.0160384801390242E-4</v>
      </c>
      <c r="O68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5.7186167966835656E-2</v>
      </c>
      <c r="P687">
        <f>IF(OR(G687="NA", H687="NA"), "NA", IF(OR(B687="boot", B687="parametric", B687="independent", B687="cart"), Table2131[[#This Row],[conf.high]]-Table2131[[#This Row],[conf.low]], ""))</f>
        <v>5.7186167966835656E-2</v>
      </c>
      <c r="Q687">
        <f>IF(OR(G687="NA", H687="NA"), "NA", IF(OR(B687="boot", B687="parametric", B687="independent", B687="cart"), Table2131[[#This Row],[conf.high.orig]]-Table2131[[#This Row],[conf.low.orig]], ""))</f>
        <v>0.13854465472279839</v>
      </c>
      <c r="R687">
        <f>IF(OR(B687="boot", B687="independent", B687="parametric", B687="cart"), Table2131[[#This Row],[WIDTH_OVERLAP]]/Table2131[[#This Row],[WIDTH_NEW]], "NA")</f>
        <v>1</v>
      </c>
      <c r="S687">
        <f>IF(OR(B687="boot", B687="independent", B687="parametric", B687="cart"), Table2131[[#This Row],[WIDTH_OVERLAP]]/Table2131[[#This Row],[WIDTH_ORIG]], "")</f>
        <v>0.41276343776130769</v>
      </c>
      <c r="T687">
        <f>IF(OR(B687="boot", B687="independent", B687="parametric", B687="cart"), (Table2131[[#This Row],[PERS_NEW]]+Table2131[[#This Row],[PERS_ORIG]]) / 2, "")</f>
        <v>0.70638171888065382</v>
      </c>
      <c r="U687">
        <f>0.5*(Table2131[[#This Row],[WIDTH_OVERLAP]]/Table2131[[#This Row],[WIDTH_ORIG]] +Table2131[[#This Row],[WIDTH_OVERLAP]]/Table2131[[#This Row],[WIDTH_NEW]])</f>
        <v>0.70638171888065382</v>
      </c>
      <c r="V687">
        <f>0.5*(Table2131[[#This Row],[WIDTH_OVERLAP]]/Table2131[[#This Row],[WIDTH_ORIG]] +Table2131[[#This Row],[WIDTH_OVERLAP]]/Table2131[[#This Row],[WIDTH_NEW]])</f>
        <v>0.70638171888065382</v>
      </c>
    </row>
    <row r="688" spans="1:22" hidden="1" x14ac:dyDescent="0.2">
      <c r="A688" t="s">
        <v>192</v>
      </c>
      <c r="B688" t="s">
        <v>71</v>
      </c>
      <c r="C688" s="3" t="s">
        <v>193</v>
      </c>
      <c r="D688" t="s">
        <v>228</v>
      </c>
      <c r="E688">
        <v>1.5780106003524974E-2</v>
      </c>
      <c r="F688">
        <v>1.9749079658065501E-2</v>
      </c>
      <c r="G688" s="1">
        <v>-2.2927378854096007E-2</v>
      </c>
      <c r="H688" s="1">
        <v>5.4487590861145956E-2</v>
      </c>
      <c r="I688">
        <v>0.79902994350829903</v>
      </c>
      <c r="J688">
        <v>0.39573237926974142</v>
      </c>
      <c r="K688">
        <f>Table2131[[#This Row],[VALUE_ORIGINAL]]-Table2131[[#This Row],[ESTIMATE_VALUE]]</f>
        <v>0.37995227326621644</v>
      </c>
      <c r="L688">
        <v>0.14399214671492527</v>
      </c>
      <c r="M688">
        <v>0.64747261182455751</v>
      </c>
      <c r="N688">
        <f>Table2131[[#This Row],[DIFFENCE_ORIGINAL]]^2</f>
        <v>0.14436372996016561</v>
      </c>
      <c r="O68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-8.9504555853779311E-2</v>
      </c>
      <c r="P688">
        <f>IF(OR(G688="NA", H688="NA"), "NA", IF(OR(B688="boot", B688="parametric", B688="independent", B688="cart"), Table2131[[#This Row],[conf.high]]-Table2131[[#This Row],[conf.low]], ""))</f>
        <v>7.7414969715241963E-2</v>
      </c>
      <c r="Q688">
        <f>IF(OR(G688="NA", H688="NA"), "NA", IF(OR(B688="boot", B688="parametric", B688="independent", B688="cart"), Table2131[[#This Row],[conf.high.orig]]-Table2131[[#This Row],[conf.low.orig]], ""))</f>
        <v>0.50348046510963229</v>
      </c>
      <c r="R688">
        <f>IF(OR(B688="boot", B688="independent", B688="parametric", B688="cart"), Table2131[[#This Row],[WIDTH_OVERLAP]]/Table2131[[#This Row],[WIDTH_NEW]], "NA")</f>
        <v>-1.1561659997156477</v>
      </c>
      <c r="S688">
        <f>IF(OR(B688="boot", B688="independent", B688="parametric", B688="cart"), Table2131[[#This Row],[WIDTH_OVERLAP]]/Table2131[[#This Row],[WIDTH_ORIG]], "")</f>
        <v>-0.1777716556178397</v>
      </c>
      <c r="T688">
        <f>IF(OR(B688="boot", B688="independent", B688="parametric", B688="cart"), (Table2131[[#This Row],[PERS_NEW]]+Table2131[[#This Row],[PERS_ORIG]]) / 2, "")</f>
        <v>-0.6669688276667437</v>
      </c>
      <c r="U688">
        <f>0.5*(Table2131[[#This Row],[WIDTH_OVERLAP]]/Table2131[[#This Row],[WIDTH_ORIG]] +Table2131[[#This Row],[WIDTH_OVERLAP]]/Table2131[[#This Row],[WIDTH_NEW]])</f>
        <v>-0.6669688276667437</v>
      </c>
      <c r="V688">
        <f>0.5*(Table2131[[#This Row],[WIDTH_OVERLAP]]/Table2131[[#This Row],[WIDTH_ORIG]] +Table2131[[#This Row],[WIDTH_OVERLAP]]/Table2131[[#This Row],[WIDTH_NEW]])</f>
        <v>-0.6669688276667437</v>
      </c>
    </row>
    <row r="689" spans="1:22" hidden="1" x14ac:dyDescent="0.2">
      <c r="A689" t="s">
        <v>192</v>
      </c>
      <c r="B689" t="s">
        <v>71</v>
      </c>
      <c r="C689" s="3" t="s">
        <v>229</v>
      </c>
      <c r="D689" t="s">
        <v>194</v>
      </c>
      <c r="E689">
        <v>1.0167017824759093E-2</v>
      </c>
      <c r="F689">
        <v>5.6864475951885728E-2</v>
      </c>
      <c r="G689" s="1">
        <v>-0.10128530704068091</v>
      </c>
      <c r="H689" s="1">
        <v>0.1216193426901991</v>
      </c>
      <c r="I689">
        <v>0.17879383665404089</v>
      </c>
      <c r="J689">
        <v>0.17809498483468869</v>
      </c>
      <c r="K689">
        <f>Table2131[[#This Row],[VALUE_ORIGINAL]]-Table2131[[#This Row],[ESTIMATE_VALUE]]</f>
        <v>0.1679279670099296</v>
      </c>
      <c r="L689">
        <v>3.1004501860775718E-2</v>
      </c>
      <c r="M689">
        <v>0.32518546780860169</v>
      </c>
      <c r="N689">
        <f>Table2131[[#This Row],[DIFFENCE_ORIGINAL]]^2</f>
        <v>2.8199802104088002E-2</v>
      </c>
      <c r="O68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9.0614840829423379E-2</v>
      </c>
      <c r="P689">
        <f>IF(OR(G689="NA", H689="NA"), "NA", IF(OR(B689="boot", B689="parametric", B689="independent", B689="cart"), Table2131[[#This Row],[conf.high]]-Table2131[[#This Row],[conf.low]], ""))</f>
        <v>0.22290464973088001</v>
      </c>
      <c r="Q689">
        <f>IF(OR(G689="NA", H689="NA"), "NA", IF(OR(B689="boot", B689="parametric", B689="independent", B689="cart"), Table2131[[#This Row],[conf.high.orig]]-Table2131[[#This Row],[conf.low.orig]], ""))</f>
        <v>0.29418096594782595</v>
      </c>
      <c r="R689">
        <f>IF(OR(B689="boot", B689="independent", B689="parametric", B689="cart"), Table2131[[#This Row],[WIDTH_OVERLAP]]/Table2131[[#This Row],[WIDTH_NEW]], "NA")</f>
        <v>0.40651839671727624</v>
      </c>
      <c r="S689">
        <f>IF(OR(B689="boot", B689="independent", B689="parametric", B689="cart"), Table2131[[#This Row],[WIDTH_OVERLAP]]/Table2131[[#This Row],[WIDTH_ORIG]], "")</f>
        <v>0.30802414608120582</v>
      </c>
      <c r="T689">
        <f>IF(OR(B689="boot", B689="independent", B689="parametric", B689="cart"), (Table2131[[#This Row],[PERS_NEW]]+Table2131[[#This Row],[PERS_ORIG]]) / 2, "")</f>
        <v>0.35727127139924103</v>
      </c>
      <c r="U689">
        <f>0.5*(Table2131[[#This Row],[WIDTH_OVERLAP]]/Table2131[[#This Row],[WIDTH_ORIG]] +Table2131[[#This Row],[WIDTH_OVERLAP]]/Table2131[[#This Row],[WIDTH_NEW]])</f>
        <v>0.35727127139924103</v>
      </c>
      <c r="V689">
        <f>0.5*(Table2131[[#This Row],[WIDTH_OVERLAP]]/Table2131[[#This Row],[WIDTH_ORIG]] +Table2131[[#This Row],[WIDTH_OVERLAP]]/Table2131[[#This Row],[WIDTH_NEW]])</f>
        <v>0.35727127139924103</v>
      </c>
    </row>
    <row r="690" spans="1:22" hidden="1" x14ac:dyDescent="0.2">
      <c r="A690" t="s">
        <v>192</v>
      </c>
      <c r="B690" t="s">
        <v>71</v>
      </c>
      <c r="C690" s="3" t="s">
        <v>229</v>
      </c>
      <c r="D690" t="s">
        <v>196</v>
      </c>
      <c r="E690">
        <v>-5.7580861885133394E-2</v>
      </c>
      <c r="F690">
        <v>7.8297075076881162E-2</v>
      </c>
      <c r="G690" s="1">
        <v>-0.21104030913064911</v>
      </c>
      <c r="H690" s="1">
        <v>9.5878585360382323E-2</v>
      </c>
      <c r="I690">
        <v>-0.73541523522550256</v>
      </c>
      <c r="J690">
        <v>0.1861868037015833</v>
      </c>
      <c r="K690">
        <f>Table2131[[#This Row],[VALUE_ORIGINAL]]-Table2131[[#This Row],[ESTIMATE_VALUE]]</f>
        <v>0.2437676655867167</v>
      </c>
      <c r="L690">
        <v>2.761276649224953E-2</v>
      </c>
      <c r="M690">
        <v>0.34476084091091708</v>
      </c>
      <c r="N690">
        <f>Table2131[[#This Row],[DIFFENCE_ORIGINAL]]^2</f>
        <v>5.9422674785597346E-2</v>
      </c>
      <c r="O69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6.8265818868132794E-2</v>
      </c>
      <c r="P690">
        <f>IF(OR(G690="NA", H690="NA"), "NA", IF(OR(B690="boot", B690="parametric", B690="independent", B690="cart"), Table2131[[#This Row],[conf.high]]-Table2131[[#This Row],[conf.low]], ""))</f>
        <v>0.30691889449103144</v>
      </c>
      <c r="Q690">
        <f>IF(OR(G690="NA", H690="NA"), "NA", IF(OR(B690="boot", B690="parametric", B690="independent", B690="cart"), Table2131[[#This Row],[conf.high.orig]]-Table2131[[#This Row],[conf.low.orig]], ""))</f>
        <v>0.31714807441866755</v>
      </c>
      <c r="R690">
        <f>IF(OR(B690="boot", B690="independent", B690="parametric", B690="cart"), Table2131[[#This Row],[WIDTH_OVERLAP]]/Table2131[[#This Row],[WIDTH_NEW]], "NA")</f>
        <v>0.22242299217628522</v>
      </c>
      <c r="S690">
        <f>IF(OR(B690="boot", B690="independent", B690="parametric", B690="cart"), Table2131[[#This Row],[WIDTH_OVERLAP]]/Table2131[[#This Row],[WIDTH_ORIG]], "")</f>
        <v>0.21524904098271461</v>
      </c>
      <c r="T690">
        <f>IF(OR(B690="boot", B690="independent", B690="parametric", B690="cart"), (Table2131[[#This Row],[PERS_NEW]]+Table2131[[#This Row],[PERS_ORIG]]) / 2, "")</f>
        <v>0.21883601657949991</v>
      </c>
      <c r="U690">
        <f>0.5*(Table2131[[#This Row],[WIDTH_OVERLAP]]/Table2131[[#This Row],[WIDTH_ORIG]] +Table2131[[#This Row],[WIDTH_OVERLAP]]/Table2131[[#This Row],[WIDTH_NEW]])</f>
        <v>0.21883601657949991</v>
      </c>
      <c r="V690">
        <f>0.5*(Table2131[[#This Row],[WIDTH_OVERLAP]]/Table2131[[#This Row],[WIDTH_ORIG]] +Table2131[[#This Row],[WIDTH_OVERLAP]]/Table2131[[#This Row],[WIDTH_NEW]])</f>
        <v>0.21883601657949991</v>
      </c>
    </row>
    <row r="691" spans="1:22" hidden="1" x14ac:dyDescent="0.2">
      <c r="A691" t="s">
        <v>192</v>
      </c>
      <c r="B691" t="s">
        <v>71</v>
      </c>
      <c r="C691" s="3" t="s">
        <v>229</v>
      </c>
      <c r="D691" t="s">
        <v>197</v>
      </c>
      <c r="E691">
        <v>0.16727243650760953</v>
      </c>
      <c r="F691">
        <v>6.7742611396715072E-2</v>
      </c>
      <c r="G691" s="1">
        <v>3.4499357951355419E-2</v>
      </c>
      <c r="H691" s="1">
        <v>0.30004551506386368</v>
      </c>
      <c r="I691">
        <v>2.4692351395789385</v>
      </c>
      <c r="J691">
        <v>0.49300171462900477</v>
      </c>
      <c r="K691">
        <f>Table2131[[#This Row],[VALUE_ORIGINAL]]-Table2131[[#This Row],[ESTIMATE_VALUE]]</f>
        <v>0.32572927812139524</v>
      </c>
      <c r="L691">
        <v>0.33353457510458673</v>
      </c>
      <c r="M691">
        <v>0.65246885415342282</v>
      </c>
      <c r="N691">
        <f>Table2131[[#This Row],[DIFFENCE_ORIGINAL]]^2</f>
        <v>0.10609956262548526</v>
      </c>
      <c r="O69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-3.3489060040723051E-2</v>
      </c>
      <c r="P691">
        <f>IF(OR(G691="NA", H691="NA"), "NA", IF(OR(B691="boot", B691="parametric", B691="independent", B691="cart"), Table2131[[#This Row],[conf.high]]-Table2131[[#This Row],[conf.low]], ""))</f>
        <v>0.26554615711250829</v>
      </c>
      <c r="Q691">
        <f>IF(OR(G691="NA", H691="NA"), "NA", IF(OR(B691="boot", B691="parametric", B691="independent", B691="cart"), Table2131[[#This Row],[conf.high.orig]]-Table2131[[#This Row],[conf.low.orig]], ""))</f>
        <v>0.31893427904883609</v>
      </c>
      <c r="R691">
        <f>IF(OR(B691="boot", B691="independent", B691="parametric", B691="cart"), Table2131[[#This Row],[WIDTH_OVERLAP]]/Table2131[[#This Row],[WIDTH_NEW]], "NA")</f>
        <v>-0.12611389449154858</v>
      </c>
      <c r="S691">
        <f>IF(OR(B691="boot", B691="independent", B691="parametric", B691="cart"), Table2131[[#This Row],[WIDTH_OVERLAP]]/Table2131[[#This Row],[WIDTH_ORIG]], "")</f>
        <v>-0.10500301234661299</v>
      </c>
      <c r="T691">
        <f>IF(OR(B691="boot", B691="independent", B691="parametric", B691="cart"), (Table2131[[#This Row],[PERS_NEW]]+Table2131[[#This Row],[PERS_ORIG]]) / 2, "")</f>
        <v>-0.11555845341908079</v>
      </c>
      <c r="U691">
        <f>0.5*(Table2131[[#This Row],[WIDTH_OVERLAP]]/Table2131[[#This Row],[WIDTH_ORIG]] +Table2131[[#This Row],[WIDTH_OVERLAP]]/Table2131[[#This Row],[WIDTH_NEW]])</f>
        <v>-0.11555845341908079</v>
      </c>
      <c r="V691">
        <f>0.5*(Table2131[[#This Row],[WIDTH_OVERLAP]]/Table2131[[#This Row],[WIDTH_ORIG]] +Table2131[[#This Row],[WIDTH_OVERLAP]]/Table2131[[#This Row],[WIDTH_NEW]])</f>
        <v>-0.11555845341908079</v>
      </c>
    </row>
    <row r="692" spans="1:22" hidden="1" x14ac:dyDescent="0.2">
      <c r="A692" t="s">
        <v>192</v>
      </c>
      <c r="B692" t="s">
        <v>71</v>
      </c>
      <c r="C692" s="3" t="s">
        <v>229</v>
      </c>
      <c r="D692" t="s">
        <v>198</v>
      </c>
      <c r="E692">
        <v>6.480594192849469E-2</v>
      </c>
      <c r="F692">
        <v>0.12303358351514151</v>
      </c>
      <c r="G692" s="1">
        <v>-0.17633545065008355</v>
      </c>
      <c r="H692" s="1">
        <v>0.3059473345070729</v>
      </c>
      <c r="I692">
        <v>0.52673375900263153</v>
      </c>
      <c r="J692">
        <v>0.62967048026352512</v>
      </c>
      <c r="K692">
        <f>Table2131[[#This Row],[VALUE_ORIGINAL]]-Table2131[[#This Row],[ESTIMATE_VALUE]]</f>
        <v>0.56486453833503047</v>
      </c>
      <c r="L692">
        <v>0.44355856188107279</v>
      </c>
      <c r="M692">
        <v>0.81578239864597746</v>
      </c>
      <c r="N692">
        <f>Table2131[[#This Row],[DIFFENCE_ORIGINAL]]^2</f>
        <v>0.31907194666844713</v>
      </c>
      <c r="O69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-0.13761122737399989</v>
      </c>
      <c r="P692">
        <f>IF(OR(G692="NA", H692="NA"), "NA", IF(OR(B692="boot", B692="parametric", B692="independent", B692="cart"), Table2131[[#This Row],[conf.high]]-Table2131[[#This Row],[conf.low]], ""))</f>
        <v>0.48228278515715645</v>
      </c>
      <c r="Q692">
        <f>IF(OR(G692="NA", H692="NA"), "NA", IF(OR(B692="boot", B692="parametric", B692="independent", B692="cart"), Table2131[[#This Row],[conf.high.orig]]-Table2131[[#This Row],[conf.low.orig]], ""))</f>
        <v>0.37222383676490467</v>
      </c>
      <c r="R692">
        <f>IF(OR(B692="boot", B692="independent", B692="parametric", B692="cart"), Table2131[[#This Row],[WIDTH_OVERLAP]]/Table2131[[#This Row],[WIDTH_NEW]], "NA")</f>
        <v>-0.28533306933018138</v>
      </c>
      <c r="S692">
        <f>IF(OR(B692="boot", B692="independent", B692="parametric", B692="cart"), Table2131[[#This Row],[WIDTH_OVERLAP]]/Table2131[[#This Row],[WIDTH_ORIG]], "")</f>
        <v>-0.36970020128215131</v>
      </c>
      <c r="T692">
        <f>IF(OR(B692="boot", B692="independent", B692="parametric", B692="cart"), (Table2131[[#This Row],[PERS_NEW]]+Table2131[[#This Row],[PERS_ORIG]]) / 2, "")</f>
        <v>-0.32751663530616637</v>
      </c>
      <c r="U692">
        <f>0.5*(Table2131[[#This Row],[WIDTH_OVERLAP]]/Table2131[[#This Row],[WIDTH_ORIG]] +Table2131[[#This Row],[WIDTH_OVERLAP]]/Table2131[[#This Row],[WIDTH_NEW]])</f>
        <v>-0.32751663530616637</v>
      </c>
      <c r="V692">
        <f>0.5*(Table2131[[#This Row],[WIDTH_OVERLAP]]/Table2131[[#This Row],[WIDTH_ORIG]] +Table2131[[#This Row],[WIDTH_OVERLAP]]/Table2131[[#This Row],[WIDTH_NEW]])</f>
        <v>-0.32751663530616637</v>
      </c>
    </row>
    <row r="693" spans="1:22" hidden="1" x14ac:dyDescent="0.2">
      <c r="A693" t="s">
        <v>192</v>
      </c>
      <c r="B693" t="s">
        <v>71</v>
      </c>
      <c r="C693" s="3" t="s">
        <v>229</v>
      </c>
      <c r="D693" t="s">
        <v>200</v>
      </c>
      <c r="E693">
        <v>-0.15171998456034574</v>
      </c>
      <c r="F693">
        <v>0.10277324545184485</v>
      </c>
      <c r="G693" s="1">
        <v>-0.35315184422025653</v>
      </c>
      <c r="H693" s="1">
        <v>4.9711875099565039E-2</v>
      </c>
      <c r="I693">
        <v>-1.4762595449166314</v>
      </c>
      <c r="J693">
        <v>0.61415608553746992</v>
      </c>
      <c r="K693">
        <f>Table2131[[#This Row],[VALUE_ORIGINAL]]-Table2131[[#This Row],[ESTIMATE_VALUE]]</f>
        <v>0.76587607009781566</v>
      </c>
      <c r="L693">
        <v>0.43387748506057555</v>
      </c>
      <c r="M693">
        <v>0.79443468601436429</v>
      </c>
      <c r="N693">
        <f>Table2131[[#This Row],[DIFFENCE_ORIGINAL]]^2</f>
        <v>0.58656615474847429</v>
      </c>
      <c r="O69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-0.38416560996101051</v>
      </c>
      <c r="P693">
        <f>IF(OR(G693="NA", H693="NA"), "NA", IF(OR(B693="boot", B693="parametric", B693="independent", B693="cart"), Table2131[[#This Row],[conf.high]]-Table2131[[#This Row],[conf.low]], ""))</f>
        <v>0.40286371931982157</v>
      </c>
      <c r="Q693">
        <f>IF(OR(G693="NA", H693="NA"), "NA", IF(OR(B693="boot", B693="parametric", B693="independent", B693="cart"), Table2131[[#This Row],[conf.high.orig]]-Table2131[[#This Row],[conf.low.orig]], ""))</f>
        <v>0.36055720095378874</v>
      </c>
      <c r="R693">
        <f>IF(OR(B693="boot", B693="independent", B693="parametric", B693="cart"), Table2131[[#This Row],[WIDTH_OVERLAP]]/Table2131[[#This Row],[WIDTH_NEW]], "NA")</f>
        <v>-0.95358701103594001</v>
      </c>
      <c r="S693">
        <f>IF(OR(B693="boot", B693="independent", B693="parametric", B693="cart"), Table2131[[#This Row],[WIDTH_OVERLAP]]/Table2131[[#This Row],[WIDTH_ORIG]], "")</f>
        <v>-1.0654775690092169</v>
      </c>
      <c r="T693">
        <f>IF(OR(B693="boot", B693="independent", B693="parametric", B693="cart"), (Table2131[[#This Row],[PERS_NEW]]+Table2131[[#This Row],[PERS_ORIG]]) / 2, "")</f>
        <v>-1.0095322900225785</v>
      </c>
      <c r="U693">
        <f>0.5*(Table2131[[#This Row],[WIDTH_OVERLAP]]/Table2131[[#This Row],[WIDTH_ORIG]] +Table2131[[#This Row],[WIDTH_OVERLAP]]/Table2131[[#This Row],[WIDTH_NEW]])</f>
        <v>-1.0095322900225785</v>
      </c>
      <c r="V693">
        <f>0.5*(Table2131[[#This Row],[WIDTH_OVERLAP]]/Table2131[[#This Row],[WIDTH_ORIG]] +Table2131[[#This Row],[WIDTH_OVERLAP]]/Table2131[[#This Row],[WIDTH_NEW]])</f>
        <v>-1.0095322900225785</v>
      </c>
    </row>
    <row r="694" spans="1:22" hidden="1" x14ac:dyDescent="0.2">
      <c r="A694" t="s">
        <v>192</v>
      </c>
      <c r="B694" t="s">
        <v>71</v>
      </c>
      <c r="C694" s="3" t="s">
        <v>229</v>
      </c>
      <c r="D694" t="s">
        <v>203</v>
      </c>
      <c r="E694">
        <v>3.9143267195911888E-3</v>
      </c>
      <c r="F694">
        <v>6.9529291569715782E-2</v>
      </c>
      <c r="G694" s="1">
        <v>-0.13236058062763612</v>
      </c>
      <c r="H694" s="1">
        <v>0.14018923406681849</v>
      </c>
      <c r="I694">
        <v>5.6297520530125968E-2</v>
      </c>
      <c r="J694">
        <v>0.28679382089966404</v>
      </c>
      <c r="K694">
        <f>Table2131[[#This Row],[VALUE_ORIGINAL]]-Table2131[[#This Row],[ESTIMATE_VALUE]]</f>
        <v>0.28287949418007285</v>
      </c>
      <c r="L694">
        <v>0.16567031038844041</v>
      </c>
      <c r="M694">
        <v>0.40791733141088771</v>
      </c>
      <c r="N694">
        <f>Table2131[[#This Row],[DIFFENCE_ORIGINAL]]^2</f>
        <v>8.0020808227573875E-2</v>
      </c>
      <c r="O69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-2.5481076321621915E-2</v>
      </c>
      <c r="P694">
        <f>IF(OR(G694="NA", H694="NA"), "NA", IF(OR(B694="boot", B694="parametric", B694="independent", B694="cart"), Table2131[[#This Row],[conf.high]]-Table2131[[#This Row],[conf.low]], ""))</f>
        <v>0.27254981469445461</v>
      </c>
      <c r="Q694">
        <f>IF(OR(G694="NA", H694="NA"), "NA", IF(OR(B694="boot", B694="parametric", B694="independent", B694="cart"), Table2131[[#This Row],[conf.high.orig]]-Table2131[[#This Row],[conf.low.orig]], ""))</f>
        <v>0.2422470210224473</v>
      </c>
      <c r="R694">
        <f>IF(OR(B694="boot", B694="independent", B694="parametric", B694="cart"), Table2131[[#This Row],[WIDTH_OVERLAP]]/Table2131[[#This Row],[WIDTH_NEW]], "NA")</f>
        <v>-9.3491446142378767E-2</v>
      </c>
      <c r="S694">
        <f>IF(OR(B694="boot", B694="independent", B694="parametric", B694="cart"), Table2131[[#This Row],[WIDTH_OVERLAP]]/Table2131[[#This Row],[WIDTH_ORIG]], "")</f>
        <v>-0.10518633506440835</v>
      </c>
      <c r="T694">
        <f>IF(OR(B694="boot", B694="independent", B694="parametric", B694="cart"), (Table2131[[#This Row],[PERS_NEW]]+Table2131[[#This Row],[PERS_ORIG]]) / 2, "")</f>
        <v>-9.9338890603393556E-2</v>
      </c>
      <c r="U694">
        <f>0.5*(Table2131[[#This Row],[WIDTH_OVERLAP]]/Table2131[[#This Row],[WIDTH_ORIG]] +Table2131[[#This Row],[WIDTH_OVERLAP]]/Table2131[[#This Row],[WIDTH_NEW]])</f>
        <v>-9.9338890603393556E-2</v>
      </c>
      <c r="V694">
        <f>0.5*(Table2131[[#This Row],[WIDTH_OVERLAP]]/Table2131[[#This Row],[WIDTH_ORIG]] +Table2131[[#This Row],[WIDTH_OVERLAP]]/Table2131[[#This Row],[WIDTH_NEW]])</f>
        <v>-9.9338890603393556E-2</v>
      </c>
    </row>
    <row r="695" spans="1:22" hidden="1" x14ac:dyDescent="0.2">
      <c r="A695" t="s">
        <v>192</v>
      </c>
      <c r="B695" t="s">
        <v>71</v>
      </c>
      <c r="C695" s="3" t="s">
        <v>229</v>
      </c>
      <c r="D695" t="s">
        <v>204</v>
      </c>
      <c r="E695">
        <v>-0.24338928988616609</v>
      </c>
      <c r="F695">
        <v>0.1408967582812064</v>
      </c>
      <c r="G695" s="1">
        <v>-0.5195418616557762</v>
      </c>
      <c r="H695" s="1">
        <v>3.2763281883444018E-2</v>
      </c>
      <c r="I695">
        <v>-1.7274300193649716</v>
      </c>
      <c r="J695">
        <v>0.93833938901761638</v>
      </c>
      <c r="K695">
        <f>Table2131[[#This Row],[VALUE_ORIGINAL]]-Table2131[[#This Row],[ESTIMATE_VALUE]]</f>
        <v>1.1817286789037824</v>
      </c>
      <c r="L695">
        <v>0.64018856602783769</v>
      </c>
      <c r="M695">
        <v>1.2364902120073951</v>
      </c>
      <c r="N695">
        <f>Table2131[[#This Row],[DIFFENCE_ORIGINAL]]^2</f>
        <v>1.3964826705436788</v>
      </c>
      <c r="O69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-0.60742528414439367</v>
      </c>
      <c r="P695">
        <f>IF(OR(G695="NA", H695="NA"), "NA", IF(OR(B695="boot", B695="parametric", B695="independent", B695="cart"), Table2131[[#This Row],[conf.high]]-Table2131[[#This Row],[conf.low]], ""))</f>
        <v>0.55230514353922022</v>
      </c>
      <c r="Q695">
        <f>IF(OR(G695="NA", H695="NA"), "NA", IF(OR(B695="boot", B695="parametric", B695="independent", B695="cart"), Table2131[[#This Row],[conf.high.orig]]-Table2131[[#This Row],[conf.low.orig]], ""))</f>
        <v>0.59630164597955737</v>
      </c>
      <c r="R695">
        <f>IF(OR(B695="boot", B695="independent", B695="parametric", B695="cart"), Table2131[[#This Row],[WIDTH_OVERLAP]]/Table2131[[#This Row],[WIDTH_NEW]], "NA")</f>
        <v>-1.0998001580285106</v>
      </c>
      <c r="S695">
        <f>IF(OR(B695="boot", B695="independent", B695="parametric", B695="cart"), Table2131[[#This Row],[WIDTH_OVERLAP]]/Table2131[[#This Row],[WIDTH_ORIG]], "")</f>
        <v>-1.0186543811170659</v>
      </c>
      <c r="T695">
        <f>IF(OR(B695="boot", B695="independent", B695="parametric", B695="cart"), (Table2131[[#This Row],[PERS_NEW]]+Table2131[[#This Row],[PERS_ORIG]]) / 2, "")</f>
        <v>-1.0592272695727882</v>
      </c>
      <c r="U695">
        <f>0.5*(Table2131[[#This Row],[WIDTH_OVERLAP]]/Table2131[[#This Row],[WIDTH_ORIG]] +Table2131[[#This Row],[WIDTH_OVERLAP]]/Table2131[[#This Row],[WIDTH_NEW]])</f>
        <v>-1.0592272695727882</v>
      </c>
      <c r="V695">
        <f>0.5*(Table2131[[#This Row],[WIDTH_OVERLAP]]/Table2131[[#This Row],[WIDTH_ORIG]] +Table2131[[#This Row],[WIDTH_OVERLAP]]/Table2131[[#This Row],[WIDTH_NEW]])</f>
        <v>-1.0592272695727882</v>
      </c>
    </row>
    <row r="696" spans="1:22" hidden="1" x14ac:dyDescent="0.2">
      <c r="A696" t="s">
        <v>192</v>
      </c>
      <c r="B696" t="s">
        <v>71</v>
      </c>
      <c r="C696" s="3" t="s">
        <v>229</v>
      </c>
      <c r="D696" t="s">
        <v>205</v>
      </c>
      <c r="E696">
        <v>-6.4340930493326745E-2</v>
      </c>
      <c r="F696">
        <v>0.10042497083901564</v>
      </c>
      <c r="G696" s="1">
        <v>-0.2611702564862825</v>
      </c>
      <c r="H696" s="1">
        <v>0.13248839549962904</v>
      </c>
      <c r="I696">
        <v>-0.6406865738250227</v>
      </c>
      <c r="J696">
        <v>0.60929656060243609</v>
      </c>
      <c r="K696">
        <f>Table2131[[#This Row],[VALUE_ORIGINAL]]-Table2131[[#This Row],[ESTIMATE_VALUE]]</f>
        <v>0.67363749109576287</v>
      </c>
      <c r="L696">
        <v>0.39865042583370236</v>
      </c>
      <c r="M696">
        <v>0.81994269537116982</v>
      </c>
      <c r="N696">
        <f>Table2131[[#This Row],[DIFFENCE_ORIGINAL]]^2</f>
        <v>0.45378746940979403</v>
      </c>
      <c r="O69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-0.26616203033407332</v>
      </c>
      <c r="P696">
        <f>IF(OR(G696="NA", H696="NA"), "NA", IF(OR(B696="boot", B696="parametric", B696="independent", B696="cart"), Table2131[[#This Row],[conf.high]]-Table2131[[#This Row],[conf.low]], ""))</f>
        <v>0.39365865198591155</v>
      </c>
      <c r="Q696">
        <f>IF(OR(G696="NA", H696="NA"), "NA", IF(OR(B696="boot", B696="parametric", B696="independent", B696="cart"), Table2131[[#This Row],[conf.high.orig]]-Table2131[[#This Row],[conf.low.orig]], ""))</f>
        <v>0.42129226953746746</v>
      </c>
      <c r="R696">
        <f>IF(OR(B696="boot", B696="independent", B696="parametric", B696="cart"), Table2131[[#This Row],[WIDTH_OVERLAP]]/Table2131[[#This Row],[WIDTH_NEW]], "NA")</f>
        <v>-0.67612391850490527</v>
      </c>
      <c r="S696">
        <f>IF(OR(B696="boot", B696="independent", B696="parametric", B696="cart"), Table2131[[#This Row],[WIDTH_OVERLAP]]/Table2131[[#This Row],[WIDTH_ORIG]], "")</f>
        <v>-0.63177525338001084</v>
      </c>
      <c r="T696">
        <f>IF(OR(B696="boot", B696="independent", B696="parametric", B696="cart"), (Table2131[[#This Row],[PERS_NEW]]+Table2131[[#This Row],[PERS_ORIG]]) / 2, "")</f>
        <v>-0.653949585942458</v>
      </c>
      <c r="U696">
        <f>0.5*(Table2131[[#This Row],[WIDTH_OVERLAP]]/Table2131[[#This Row],[WIDTH_ORIG]] +Table2131[[#This Row],[WIDTH_OVERLAP]]/Table2131[[#This Row],[WIDTH_NEW]])</f>
        <v>-0.653949585942458</v>
      </c>
      <c r="V696">
        <f>0.5*(Table2131[[#This Row],[WIDTH_OVERLAP]]/Table2131[[#This Row],[WIDTH_ORIG]] +Table2131[[#This Row],[WIDTH_OVERLAP]]/Table2131[[#This Row],[WIDTH_NEW]])</f>
        <v>-0.653949585942458</v>
      </c>
    </row>
    <row r="697" spans="1:22" hidden="1" x14ac:dyDescent="0.2">
      <c r="A697" t="s">
        <v>192</v>
      </c>
      <c r="B697" t="s">
        <v>71</v>
      </c>
      <c r="C697" s="3" t="s">
        <v>229</v>
      </c>
      <c r="D697" t="s">
        <v>206</v>
      </c>
      <c r="E697">
        <v>-0.50223742999056198</v>
      </c>
      <c r="F697">
        <v>0.21816247916462556</v>
      </c>
      <c r="G697" s="1">
        <v>-0.9298280319311979</v>
      </c>
      <c r="H697" s="1">
        <v>-7.4646828049926062E-2</v>
      </c>
      <c r="I697">
        <v>-2.3021256080041761</v>
      </c>
      <c r="J697">
        <v>1.0886970694377851</v>
      </c>
      <c r="K697">
        <f>Table2131[[#This Row],[VALUE_ORIGINAL]]-Table2131[[#This Row],[ESTIMATE_VALUE]]</f>
        <v>1.590934499428347</v>
      </c>
      <c r="L697">
        <v>0.71382989483203851</v>
      </c>
      <c r="M697">
        <v>1.4635642440435317</v>
      </c>
      <c r="N697">
        <f>Table2131[[#This Row],[DIFFENCE_ORIGINAL]]^2</f>
        <v>2.5310725814713249</v>
      </c>
      <c r="O69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-0.78847672288196458</v>
      </c>
      <c r="P697">
        <f>IF(OR(G697="NA", H697="NA"), "NA", IF(OR(B697="boot", B697="parametric", B697="independent", B697="cart"), Table2131[[#This Row],[conf.high]]-Table2131[[#This Row],[conf.low]], ""))</f>
        <v>0.85518120388127183</v>
      </c>
      <c r="Q697">
        <f>IF(OR(G697="NA", H697="NA"), "NA", IF(OR(B697="boot", B697="parametric", B697="independent", B697="cart"), Table2131[[#This Row],[conf.high.orig]]-Table2131[[#This Row],[conf.low.orig]], ""))</f>
        <v>0.74973434921149318</v>
      </c>
      <c r="R697">
        <f>IF(OR(B697="boot", B697="independent", B697="parametric", B697="cart"), Table2131[[#This Row],[WIDTH_OVERLAP]]/Table2131[[#This Row],[WIDTH_NEW]], "NA")</f>
        <v>-0.92199959412512056</v>
      </c>
      <c r="S697">
        <f>IF(OR(B697="boot", B697="independent", B697="parametric", B697="cart"), Table2131[[#This Row],[WIDTH_OVERLAP]]/Table2131[[#This Row],[WIDTH_ORIG]], "")</f>
        <v>-1.0516748014963131</v>
      </c>
      <c r="T697">
        <f>IF(OR(B697="boot", B697="independent", B697="parametric", B697="cart"), (Table2131[[#This Row],[PERS_NEW]]+Table2131[[#This Row],[PERS_ORIG]]) / 2, "")</f>
        <v>-0.98683719781071688</v>
      </c>
      <c r="U697">
        <f>0.5*(Table2131[[#This Row],[WIDTH_OVERLAP]]/Table2131[[#This Row],[WIDTH_ORIG]] +Table2131[[#This Row],[WIDTH_OVERLAP]]/Table2131[[#This Row],[WIDTH_NEW]])</f>
        <v>-0.98683719781071688</v>
      </c>
      <c r="V697">
        <f>0.5*(Table2131[[#This Row],[WIDTH_OVERLAP]]/Table2131[[#This Row],[WIDTH_ORIG]] +Table2131[[#This Row],[WIDTH_OVERLAP]]/Table2131[[#This Row],[WIDTH_NEW]])</f>
        <v>-0.98683719781071688</v>
      </c>
    </row>
    <row r="698" spans="1:22" hidden="1" x14ac:dyDescent="0.2">
      <c r="A698" t="s">
        <v>192</v>
      </c>
      <c r="B698" t="s">
        <v>71</v>
      </c>
      <c r="C698" s="3" t="s">
        <v>229</v>
      </c>
      <c r="D698" t="s">
        <v>207</v>
      </c>
      <c r="E698">
        <v>-0.15052951882022209</v>
      </c>
      <c r="F698">
        <v>0.18698088156736178</v>
      </c>
      <c r="G698" s="1">
        <v>-0.51700531248980042</v>
      </c>
      <c r="H698" s="1">
        <v>0.21594627484935619</v>
      </c>
      <c r="I698">
        <v>-0.80505299557052457</v>
      </c>
      <c r="J698">
        <v>-0.62421866503422796</v>
      </c>
      <c r="K698">
        <f>Table2131[[#This Row],[VALUE_ORIGINAL]]-Table2131[[#This Row],[ESTIMATE_VALUE]]</f>
        <v>-0.47368914621400587</v>
      </c>
      <c r="L698">
        <v>-0.94232608717301913</v>
      </c>
      <c r="M698">
        <v>-0.30611124289543679</v>
      </c>
      <c r="N698">
        <f>Table2131[[#This Row],[DIFFENCE_ORIGINAL]]^2</f>
        <v>0.22438140724095385</v>
      </c>
      <c r="O69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0.21089406959436363</v>
      </c>
      <c r="P698">
        <f>IF(OR(G698="NA", H698="NA"), "NA", IF(OR(B698="boot", B698="parametric", B698="independent", B698="cart"), Table2131[[#This Row],[conf.high]]-Table2131[[#This Row],[conf.low]], ""))</f>
        <v>0.73295158733915655</v>
      </c>
      <c r="Q698">
        <f>IF(OR(G698="NA", H698="NA"), "NA", IF(OR(B698="boot", B698="parametric", B698="independent", B698="cart"), Table2131[[#This Row],[conf.high.orig]]-Table2131[[#This Row],[conf.low.orig]], ""))</f>
        <v>0.63621484427758235</v>
      </c>
      <c r="R698">
        <f>IF(OR(B698="boot", B698="independent", B698="parametric", B698="cart"), Table2131[[#This Row],[WIDTH_OVERLAP]]/Table2131[[#This Row],[WIDTH_NEW]], "NA")</f>
        <v>0.28773260504145309</v>
      </c>
      <c r="S698">
        <f>IF(OR(B698="boot", B698="independent", B698="parametric", B698="cart"), Table2131[[#This Row],[WIDTH_OVERLAP]]/Table2131[[#This Row],[WIDTH_ORIG]], "")</f>
        <v>0.33148247245603396</v>
      </c>
      <c r="T698">
        <f>IF(OR(B698="boot", B698="independent", B698="parametric", B698="cart"), (Table2131[[#This Row],[PERS_NEW]]+Table2131[[#This Row],[PERS_ORIG]]) / 2, "")</f>
        <v>0.30960753874874353</v>
      </c>
      <c r="U698">
        <f>0.5*(Table2131[[#This Row],[WIDTH_OVERLAP]]/Table2131[[#This Row],[WIDTH_ORIG]] +Table2131[[#This Row],[WIDTH_OVERLAP]]/Table2131[[#This Row],[WIDTH_NEW]])</f>
        <v>0.30960753874874353</v>
      </c>
      <c r="V698">
        <f>0.5*(Table2131[[#This Row],[WIDTH_OVERLAP]]/Table2131[[#This Row],[WIDTH_ORIG]] +Table2131[[#This Row],[WIDTH_OVERLAP]]/Table2131[[#This Row],[WIDTH_NEW]])</f>
        <v>0.30960753874874353</v>
      </c>
    </row>
    <row r="699" spans="1:22" hidden="1" x14ac:dyDescent="0.2">
      <c r="A699" t="s">
        <v>192</v>
      </c>
      <c r="B699" t="s">
        <v>71</v>
      </c>
      <c r="C699" s="3" t="s">
        <v>229</v>
      </c>
      <c r="D699" t="s">
        <v>208</v>
      </c>
      <c r="E699">
        <v>2.2156175424033205E-2</v>
      </c>
      <c r="F699">
        <v>0.19842931270713832</v>
      </c>
      <c r="G699" s="1">
        <v>-0.3667581309589939</v>
      </c>
      <c r="H699" s="1">
        <v>0.4110704818070603</v>
      </c>
      <c r="I699">
        <v>0.11165777435682342</v>
      </c>
      <c r="J699">
        <v>-0.72723229200793349</v>
      </c>
      <c r="K699">
        <f>Table2131[[#This Row],[VALUE_ORIGINAL]]-Table2131[[#This Row],[ESTIMATE_VALUE]]</f>
        <v>-0.74938846743196674</v>
      </c>
      <c r="L699">
        <v>-1.0179441000208387</v>
      </c>
      <c r="M699">
        <v>-0.43652048399502824</v>
      </c>
      <c r="N699">
        <f>Table2131[[#This Row],[DIFFENCE_ORIGINAL]]^2</f>
        <v>0.56158307512003192</v>
      </c>
      <c r="O69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-6.9762353036034341E-2</v>
      </c>
      <c r="P699">
        <f>IF(OR(G699="NA", H699="NA"), "NA", IF(OR(B699="boot", B699="parametric", B699="independent", B699="cart"), Table2131[[#This Row],[conf.high]]-Table2131[[#This Row],[conf.low]], ""))</f>
        <v>0.77782861276605419</v>
      </c>
      <c r="Q699">
        <f>IF(OR(G699="NA", H699="NA"), "NA", IF(OR(B699="boot", B699="parametric", B699="independent", B699="cart"), Table2131[[#This Row],[conf.high.orig]]-Table2131[[#This Row],[conf.low.orig]], ""))</f>
        <v>0.58142361602581039</v>
      </c>
      <c r="R699">
        <f>IF(OR(B699="boot", B699="independent", B699="parametric", B699="cart"), Table2131[[#This Row],[WIDTH_OVERLAP]]/Table2131[[#This Row],[WIDTH_NEW]], "NA")</f>
        <v>-8.9688591922519836E-2</v>
      </c>
      <c r="S699">
        <f>IF(OR(B699="boot", B699="independent", B699="parametric", B699="cart"), Table2131[[#This Row],[WIDTH_OVERLAP]]/Table2131[[#This Row],[WIDTH_ORIG]], "")</f>
        <v>-0.11998541358343702</v>
      </c>
      <c r="T699">
        <f>IF(OR(B699="boot", B699="independent", B699="parametric", B699="cart"), (Table2131[[#This Row],[PERS_NEW]]+Table2131[[#This Row],[PERS_ORIG]]) / 2, "")</f>
        <v>-0.10483700275297843</v>
      </c>
      <c r="U699">
        <f>0.5*(Table2131[[#This Row],[WIDTH_OVERLAP]]/Table2131[[#This Row],[WIDTH_ORIG]] +Table2131[[#This Row],[WIDTH_OVERLAP]]/Table2131[[#This Row],[WIDTH_NEW]])</f>
        <v>-0.10483700275297843</v>
      </c>
      <c r="V699">
        <f>0.5*(Table2131[[#This Row],[WIDTH_OVERLAP]]/Table2131[[#This Row],[WIDTH_ORIG]] +Table2131[[#This Row],[WIDTH_OVERLAP]]/Table2131[[#This Row],[WIDTH_NEW]])</f>
        <v>-0.10483700275297843</v>
      </c>
    </row>
    <row r="700" spans="1:22" hidden="1" x14ac:dyDescent="0.2">
      <c r="A700" t="s">
        <v>192</v>
      </c>
      <c r="B700" t="s">
        <v>71</v>
      </c>
      <c r="C700" s="3" t="s">
        <v>229</v>
      </c>
      <c r="D700" t="s">
        <v>209</v>
      </c>
      <c r="E700">
        <v>1.1273094175222953</v>
      </c>
      <c r="F700">
        <v>0.10540604343313834</v>
      </c>
      <c r="G700" s="1">
        <v>0.92071736864047948</v>
      </c>
      <c r="H700" s="1">
        <v>1.3339014664041111</v>
      </c>
      <c r="I700">
        <v>10.694922044364331</v>
      </c>
      <c r="J700">
        <v>1.2430248254460445</v>
      </c>
      <c r="K700">
        <f>Table2131[[#This Row],[VALUE_ORIGINAL]]-Table2131[[#This Row],[ESTIMATE_VALUE]]</f>
        <v>0.11571540792374924</v>
      </c>
      <c r="L700">
        <v>1.0138740576212264</v>
      </c>
      <c r="M700">
        <v>1.4721755932708627</v>
      </c>
      <c r="N700">
        <f>Table2131[[#This Row],[DIFFENCE_ORIGINAL]]^2</f>
        <v>1.3390055630959687E-2</v>
      </c>
      <c r="O70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0.32002740878288471</v>
      </c>
      <c r="P700">
        <f>IF(OR(G700="NA", H700="NA"), "NA", IF(OR(B700="boot", B700="parametric", B700="independent", B700="cart"), Table2131[[#This Row],[conf.high]]-Table2131[[#This Row],[conf.low]], ""))</f>
        <v>0.41318409776363163</v>
      </c>
      <c r="Q700">
        <f>IF(OR(G700="NA", H700="NA"), "NA", IF(OR(B700="boot", B700="parametric", B700="independent", B700="cart"), Table2131[[#This Row],[conf.high.orig]]-Table2131[[#This Row],[conf.low.orig]], ""))</f>
        <v>0.45830153564963627</v>
      </c>
      <c r="R700">
        <f>IF(OR(B700="boot", B700="independent", B700="parametric", B700="cart"), Table2131[[#This Row],[WIDTH_OVERLAP]]/Table2131[[#This Row],[WIDTH_NEW]], "NA")</f>
        <v>0.77453951039026037</v>
      </c>
      <c r="S700">
        <f>IF(OR(B700="boot", B700="independent", B700="parametric", B700="cart"), Table2131[[#This Row],[WIDTH_OVERLAP]]/Table2131[[#This Row],[WIDTH_ORIG]], "")</f>
        <v>0.69829006426795004</v>
      </c>
      <c r="T700">
        <f>IF(OR(B700="boot", B700="independent", B700="parametric", B700="cart"), (Table2131[[#This Row],[PERS_NEW]]+Table2131[[#This Row],[PERS_ORIG]]) / 2, "")</f>
        <v>0.73641478732910515</v>
      </c>
      <c r="U700">
        <f>0.5*(Table2131[[#This Row],[WIDTH_OVERLAP]]/Table2131[[#This Row],[WIDTH_ORIG]] +Table2131[[#This Row],[WIDTH_OVERLAP]]/Table2131[[#This Row],[WIDTH_NEW]])</f>
        <v>0.73641478732910515</v>
      </c>
      <c r="V700">
        <f>0.5*(Table2131[[#This Row],[WIDTH_OVERLAP]]/Table2131[[#This Row],[WIDTH_ORIG]] +Table2131[[#This Row],[WIDTH_OVERLAP]]/Table2131[[#This Row],[WIDTH_NEW]])</f>
        <v>0.73641478732910515</v>
      </c>
    </row>
    <row r="701" spans="1:22" hidden="1" x14ac:dyDescent="0.2">
      <c r="A701" t="s">
        <v>192</v>
      </c>
      <c r="B701" t="s">
        <v>71</v>
      </c>
      <c r="C701" s="3" t="s">
        <v>229</v>
      </c>
      <c r="D701" t="s">
        <v>210</v>
      </c>
      <c r="E701">
        <v>2.2028029880974032</v>
      </c>
      <c r="F701">
        <v>0.15611844190104504</v>
      </c>
      <c r="G701" s="1">
        <v>1.8968164646488461</v>
      </c>
      <c r="H701" s="1">
        <v>2.5087895115459604</v>
      </c>
      <c r="I701">
        <v>14.109819194157982</v>
      </c>
      <c r="J701">
        <v>1.6733121077986997</v>
      </c>
      <c r="K701">
        <f>Table2131[[#This Row],[VALUE_ORIGINAL]]-Table2131[[#This Row],[ESTIMATE_VALUE]]</f>
        <v>-0.5294908802987035</v>
      </c>
      <c r="L701">
        <v>1.370818639094014</v>
      </c>
      <c r="M701">
        <v>1.9758055765033853</v>
      </c>
      <c r="N701">
        <f>Table2131[[#This Row],[DIFFENCE_ORIGINAL]]^2</f>
        <v>0.28036059231949595</v>
      </c>
      <c r="O70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7.8989111854539162E-2</v>
      </c>
      <c r="P701">
        <f>IF(OR(G701="NA", H701="NA"), "NA", IF(OR(B701="boot", B701="parametric", B701="independent", B701="cart"), Table2131[[#This Row],[conf.high]]-Table2131[[#This Row],[conf.low]], ""))</f>
        <v>0.61197304689711429</v>
      </c>
      <c r="Q701">
        <f>IF(OR(G701="NA", H701="NA"), "NA", IF(OR(B701="boot", B701="parametric", B701="independent", B701="cart"), Table2131[[#This Row],[conf.high.orig]]-Table2131[[#This Row],[conf.low.orig]], ""))</f>
        <v>0.60498693740937126</v>
      </c>
      <c r="R701">
        <f>IF(OR(B701="boot", B701="independent", B701="parametric", B701="cart"), Table2131[[#This Row],[WIDTH_OVERLAP]]/Table2131[[#This Row],[WIDTH_NEW]], "NA")</f>
        <v>0.12907286073306251</v>
      </c>
      <c r="S701">
        <f>IF(OR(B701="boot", B701="independent", B701="parametric", B701="cart"), Table2131[[#This Row],[WIDTH_OVERLAP]]/Table2131[[#This Row],[WIDTH_ORIG]], "")</f>
        <v>0.13056333446269153</v>
      </c>
      <c r="T701">
        <f>IF(OR(B701="boot", B701="independent", B701="parametric", B701="cart"), (Table2131[[#This Row],[PERS_NEW]]+Table2131[[#This Row],[PERS_ORIG]]) / 2, "")</f>
        <v>0.12981809759787702</v>
      </c>
      <c r="U701">
        <f>0.5*(Table2131[[#This Row],[WIDTH_OVERLAP]]/Table2131[[#This Row],[WIDTH_ORIG]] +Table2131[[#This Row],[WIDTH_OVERLAP]]/Table2131[[#This Row],[WIDTH_NEW]])</f>
        <v>0.12981809759787702</v>
      </c>
      <c r="V701">
        <f>0.5*(Table2131[[#This Row],[WIDTH_OVERLAP]]/Table2131[[#This Row],[WIDTH_ORIG]] +Table2131[[#This Row],[WIDTH_OVERLAP]]/Table2131[[#This Row],[WIDTH_NEW]])</f>
        <v>0.12981809759787702</v>
      </c>
    </row>
    <row r="702" spans="1:22" hidden="1" x14ac:dyDescent="0.2">
      <c r="A702" t="s">
        <v>192</v>
      </c>
      <c r="B702" t="s">
        <v>71</v>
      </c>
      <c r="C702" s="3" t="s">
        <v>229</v>
      </c>
      <c r="D702" t="s">
        <v>211</v>
      </c>
      <c r="E702">
        <v>3.3676552314814252</v>
      </c>
      <c r="F702">
        <v>0.3623433732830087</v>
      </c>
      <c r="G702" s="1">
        <v>2.6574752698099755</v>
      </c>
      <c r="H702" s="1">
        <v>4.0778351931528753</v>
      </c>
      <c r="I702">
        <v>9.2940991330097109</v>
      </c>
      <c r="J702">
        <v>2.5314973886483343</v>
      </c>
      <c r="K702">
        <f>Table2131[[#This Row],[VALUE_ORIGINAL]]-Table2131[[#This Row],[ESTIMATE_VALUE]]</f>
        <v>-0.83615784283309091</v>
      </c>
      <c r="L702">
        <v>2.0154598884137371</v>
      </c>
      <c r="M702">
        <v>3.0475348888829314</v>
      </c>
      <c r="N702">
        <f>Table2131[[#This Row],[DIFFENCE_ORIGINAL]]^2</f>
        <v>0.69915993813128796</v>
      </c>
      <c r="O70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0.39005961907295594</v>
      </c>
      <c r="P702">
        <f>IF(OR(G702="NA", H702="NA"), "NA", IF(OR(B702="boot", B702="parametric", B702="independent", B702="cart"), Table2131[[#This Row],[conf.high]]-Table2131[[#This Row],[conf.low]], ""))</f>
        <v>1.4203599233428998</v>
      </c>
      <c r="Q702">
        <f>IF(OR(G702="NA", H702="NA"), "NA", IF(OR(B702="boot", B702="parametric", B702="independent", B702="cart"), Table2131[[#This Row],[conf.high.orig]]-Table2131[[#This Row],[conf.low.orig]], ""))</f>
        <v>1.0320750004691943</v>
      </c>
      <c r="R702">
        <f>IF(OR(B702="boot", B702="independent", B702="parametric", B702="cart"), Table2131[[#This Row],[WIDTH_OVERLAP]]/Table2131[[#This Row],[WIDTH_NEW]], "NA")</f>
        <v>0.2746202653725458</v>
      </c>
      <c r="S702">
        <f>IF(OR(B702="boot", B702="independent", B702="parametric", B702="cart"), Table2131[[#This Row],[WIDTH_OVERLAP]]/Table2131[[#This Row],[WIDTH_ORIG]], "")</f>
        <v>0.3779372806197514</v>
      </c>
      <c r="T702">
        <f>IF(OR(B702="boot", B702="independent", B702="parametric", B702="cart"), (Table2131[[#This Row],[PERS_NEW]]+Table2131[[#This Row],[PERS_ORIG]]) / 2, "")</f>
        <v>0.3262787729961486</v>
      </c>
      <c r="U702">
        <f>0.5*(Table2131[[#This Row],[WIDTH_OVERLAP]]/Table2131[[#This Row],[WIDTH_ORIG]] +Table2131[[#This Row],[WIDTH_OVERLAP]]/Table2131[[#This Row],[WIDTH_NEW]])</f>
        <v>0.3262787729961486</v>
      </c>
      <c r="V702">
        <f>0.5*(Table2131[[#This Row],[WIDTH_OVERLAP]]/Table2131[[#This Row],[WIDTH_ORIG]] +Table2131[[#This Row],[WIDTH_OVERLAP]]/Table2131[[#This Row],[WIDTH_NEW]])</f>
        <v>0.3262787729961486</v>
      </c>
    </row>
    <row r="703" spans="1:22" hidden="1" x14ac:dyDescent="0.2">
      <c r="A703" t="s">
        <v>192</v>
      </c>
      <c r="B703" t="s">
        <v>71</v>
      </c>
      <c r="C703" s="3" t="s">
        <v>229</v>
      </c>
      <c r="D703" t="s">
        <v>212</v>
      </c>
      <c r="E703">
        <v>3.1738229586158582</v>
      </c>
      <c r="F703">
        <v>0.21430332733621882</v>
      </c>
      <c r="G703" s="1">
        <v>2.7537961552697712</v>
      </c>
      <c r="H703" s="1">
        <v>3.5938497619619452</v>
      </c>
      <c r="I703">
        <v>14.809956513817781</v>
      </c>
      <c r="J703">
        <v>2.4547514023718633</v>
      </c>
      <c r="K703">
        <f>Table2131[[#This Row],[VALUE_ORIGINAL]]-Table2131[[#This Row],[ESTIMATE_VALUE]]</f>
        <v>-0.71907155624399488</v>
      </c>
      <c r="L703">
        <v>2.0204636851299913</v>
      </c>
      <c r="M703">
        <v>2.8890391196137353</v>
      </c>
      <c r="N703">
        <f>Table2131[[#This Row],[DIFFENCE_ORIGINAL]]^2</f>
        <v>0.51706390299916072</v>
      </c>
      <c r="O70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0.1352429643439641</v>
      </c>
      <c r="P703">
        <f>IF(OR(G703="NA", H703="NA"), "NA", IF(OR(B703="boot", B703="parametric", B703="independent", B703="cart"), Table2131[[#This Row],[conf.high]]-Table2131[[#This Row],[conf.low]], ""))</f>
        <v>0.84005360669217399</v>
      </c>
      <c r="Q703">
        <f>IF(OR(G703="NA", H703="NA"), "NA", IF(OR(B703="boot", B703="parametric", B703="independent", B703="cart"), Table2131[[#This Row],[conf.high.orig]]-Table2131[[#This Row],[conf.low.orig]], ""))</f>
        <v>0.86857543448374397</v>
      </c>
      <c r="R703">
        <f>IF(OR(B703="boot", B703="independent", B703="parametric", B703="cart"), Table2131[[#This Row],[WIDTH_OVERLAP]]/Table2131[[#This Row],[WIDTH_NEW]], "NA")</f>
        <v>0.16099325479537166</v>
      </c>
      <c r="S703">
        <f>IF(OR(B703="boot", B703="independent", B703="parametric", B703="cart"), Table2131[[#This Row],[WIDTH_OVERLAP]]/Table2131[[#This Row],[WIDTH_ORIG]], "")</f>
        <v>0.15570664213448379</v>
      </c>
      <c r="T703">
        <f>IF(OR(B703="boot", B703="independent", B703="parametric", B703="cart"), (Table2131[[#This Row],[PERS_NEW]]+Table2131[[#This Row],[PERS_ORIG]]) / 2, "")</f>
        <v>0.15834994846492773</v>
      </c>
      <c r="U703">
        <f>0.5*(Table2131[[#This Row],[WIDTH_OVERLAP]]/Table2131[[#This Row],[WIDTH_ORIG]] +Table2131[[#This Row],[WIDTH_OVERLAP]]/Table2131[[#This Row],[WIDTH_NEW]])</f>
        <v>0.15834994846492773</v>
      </c>
      <c r="V703">
        <f>0.5*(Table2131[[#This Row],[WIDTH_OVERLAP]]/Table2131[[#This Row],[WIDTH_ORIG]] +Table2131[[#This Row],[WIDTH_OVERLAP]]/Table2131[[#This Row],[WIDTH_NEW]])</f>
        <v>0.15834994846492773</v>
      </c>
    </row>
    <row r="704" spans="1:22" hidden="1" x14ac:dyDescent="0.2">
      <c r="A704" t="s">
        <v>192</v>
      </c>
      <c r="B704" t="s">
        <v>71</v>
      </c>
      <c r="C704" s="3" t="s">
        <v>229</v>
      </c>
      <c r="D704" t="s">
        <v>213</v>
      </c>
      <c r="E704">
        <v>2.5029956563171427</v>
      </c>
      <c r="F704">
        <v>0.16244706111964982</v>
      </c>
      <c r="G704" s="1">
        <v>2.1846052671282523</v>
      </c>
      <c r="H704" s="1">
        <v>2.8213860455060331</v>
      </c>
      <c r="I704">
        <v>15.408069798650097</v>
      </c>
      <c r="J704">
        <v>2.2103927780125763</v>
      </c>
      <c r="K704">
        <f>Table2131[[#This Row],[VALUE_ORIGINAL]]-Table2131[[#This Row],[ESTIMATE_VALUE]]</f>
        <v>-0.29260287830456644</v>
      </c>
      <c r="L704">
        <v>1.8974129024331869</v>
      </c>
      <c r="M704">
        <v>2.5233726535919656</v>
      </c>
      <c r="N704">
        <f>Table2131[[#This Row],[DIFFENCE_ORIGINAL]]^2</f>
        <v>8.5616444392116922E-2</v>
      </c>
      <c r="O70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0.33876738646371329</v>
      </c>
      <c r="P704">
        <f>IF(OR(G704="NA", H704="NA"), "NA", IF(OR(B704="boot", B704="parametric", B704="independent", B704="cart"), Table2131[[#This Row],[conf.high]]-Table2131[[#This Row],[conf.low]], ""))</f>
        <v>0.6367807783777808</v>
      </c>
      <c r="Q704">
        <f>IF(OR(G704="NA", H704="NA"), "NA", IF(OR(B704="boot", B704="parametric", B704="independent", B704="cart"), Table2131[[#This Row],[conf.high.orig]]-Table2131[[#This Row],[conf.low.orig]], ""))</f>
        <v>0.62595975115877867</v>
      </c>
      <c r="R704">
        <f>IF(OR(B704="boot", B704="independent", B704="parametric", B704="cart"), Table2131[[#This Row],[WIDTH_OVERLAP]]/Table2131[[#This Row],[WIDTH_NEW]], "NA")</f>
        <v>0.53200001942070851</v>
      </c>
      <c r="S704">
        <f>IF(OR(B704="boot", B704="independent", B704="parametric", B704="cart"), Table2131[[#This Row],[WIDTH_OVERLAP]]/Table2131[[#This Row],[WIDTH_ORIG]], "")</f>
        <v>0.54119675560063729</v>
      </c>
      <c r="T704">
        <f>IF(OR(B704="boot", B704="independent", B704="parametric", B704="cart"), (Table2131[[#This Row],[PERS_NEW]]+Table2131[[#This Row],[PERS_ORIG]]) / 2, "")</f>
        <v>0.5365983875106729</v>
      </c>
      <c r="U704">
        <f>0.5*(Table2131[[#This Row],[WIDTH_OVERLAP]]/Table2131[[#This Row],[WIDTH_ORIG]] +Table2131[[#This Row],[WIDTH_OVERLAP]]/Table2131[[#This Row],[WIDTH_NEW]])</f>
        <v>0.5365983875106729</v>
      </c>
      <c r="V704">
        <f>0.5*(Table2131[[#This Row],[WIDTH_OVERLAP]]/Table2131[[#This Row],[WIDTH_ORIG]] +Table2131[[#This Row],[WIDTH_OVERLAP]]/Table2131[[#This Row],[WIDTH_NEW]])</f>
        <v>0.5365983875106729</v>
      </c>
    </row>
    <row r="705" spans="1:22" hidden="1" x14ac:dyDescent="0.2">
      <c r="A705" t="s">
        <v>192</v>
      </c>
      <c r="B705" t="s">
        <v>71</v>
      </c>
      <c r="C705" s="3" t="s">
        <v>229</v>
      </c>
      <c r="D705" t="s">
        <v>214</v>
      </c>
      <c r="E705">
        <v>1.5447725561608849</v>
      </c>
      <c r="F705">
        <v>0.14986133735438828</v>
      </c>
      <c r="G705" s="1">
        <v>1.251049732271277</v>
      </c>
      <c r="H705" s="1">
        <v>1.8384953800504928</v>
      </c>
      <c r="I705">
        <v>10.308012616408501</v>
      </c>
      <c r="J705">
        <v>1.6381993326590256</v>
      </c>
      <c r="K705">
        <f>Table2131[[#This Row],[VALUE_ORIGINAL]]-Table2131[[#This Row],[ESTIMATE_VALUE]]</f>
        <v>9.3426776498140685E-2</v>
      </c>
      <c r="L705">
        <v>1.2905839639855108</v>
      </c>
      <c r="M705">
        <v>1.9858147013325405</v>
      </c>
      <c r="N705">
        <f>Table2131[[#This Row],[DIFFENCE_ORIGINAL]]^2</f>
        <v>8.728562566833532E-3</v>
      </c>
      <c r="O70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0.54791141606498206</v>
      </c>
      <c r="P705">
        <f>IF(OR(G705="NA", H705="NA"), "NA", IF(OR(B705="boot", B705="parametric", B705="independent", B705="cart"), Table2131[[#This Row],[conf.high]]-Table2131[[#This Row],[conf.low]], ""))</f>
        <v>0.58744564777921582</v>
      </c>
      <c r="Q705">
        <f>IF(OR(G705="NA", H705="NA"), "NA", IF(OR(B705="boot", B705="parametric", B705="independent", B705="cart"), Table2131[[#This Row],[conf.high.orig]]-Table2131[[#This Row],[conf.low.orig]], ""))</f>
        <v>0.69523073734702967</v>
      </c>
      <c r="R705">
        <f>IF(OR(B705="boot", B705="independent", B705="parametric", B705="cart"), Table2131[[#This Row],[WIDTH_OVERLAP]]/Table2131[[#This Row],[WIDTH_NEW]], "NA")</f>
        <v>0.93270146461431913</v>
      </c>
      <c r="S705">
        <f>IF(OR(B705="boot", B705="independent", B705="parametric", B705="cart"), Table2131[[#This Row],[WIDTH_OVERLAP]]/Table2131[[#This Row],[WIDTH_ORIG]], "")</f>
        <v>0.78810010350777682</v>
      </c>
      <c r="T705">
        <f>IF(OR(B705="boot", B705="independent", B705="parametric", B705="cart"), (Table2131[[#This Row],[PERS_NEW]]+Table2131[[#This Row],[PERS_ORIG]]) / 2, "")</f>
        <v>0.86040078406104792</v>
      </c>
      <c r="U705">
        <f>0.5*(Table2131[[#This Row],[WIDTH_OVERLAP]]/Table2131[[#This Row],[WIDTH_ORIG]] +Table2131[[#This Row],[WIDTH_OVERLAP]]/Table2131[[#This Row],[WIDTH_NEW]])</f>
        <v>0.86040078406104792</v>
      </c>
      <c r="V705">
        <f>0.5*(Table2131[[#This Row],[WIDTH_OVERLAP]]/Table2131[[#This Row],[WIDTH_ORIG]] +Table2131[[#This Row],[WIDTH_OVERLAP]]/Table2131[[#This Row],[WIDTH_NEW]])</f>
        <v>0.86040078406104792</v>
      </c>
    </row>
    <row r="706" spans="1:22" hidden="1" x14ac:dyDescent="0.2">
      <c r="A706" t="s">
        <v>192</v>
      </c>
      <c r="B706" t="s">
        <v>71</v>
      </c>
      <c r="C706" s="3" t="s">
        <v>229</v>
      </c>
      <c r="D706" t="s">
        <v>215</v>
      </c>
      <c r="E706">
        <v>2.0938636945334927</v>
      </c>
      <c r="F706">
        <v>0.16315398969686276</v>
      </c>
      <c r="G706" s="1">
        <v>1.7740877507936228</v>
      </c>
      <c r="H706" s="1">
        <v>2.4136396382733629</v>
      </c>
      <c r="I706">
        <v>12.833665290219717</v>
      </c>
      <c r="J706">
        <v>1.8620498846317752</v>
      </c>
      <c r="K706">
        <f>Table2131[[#This Row],[VALUE_ORIGINAL]]-Table2131[[#This Row],[ESTIMATE_VALUE]]</f>
        <v>-0.23181380990171752</v>
      </c>
      <c r="L706">
        <v>1.5570661816520679</v>
      </c>
      <c r="M706">
        <v>2.1670335876114826</v>
      </c>
      <c r="N706">
        <f>Table2131[[#This Row],[DIFFENCE_ORIGINAL]]^2</f>
        <v>5.3737642461149628E-2</v>
      </c>
      <c r="O70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0.39294583681785977</v>
      </c>
      <c r="P706">
        <f>IF(OR(G706="NA", H706="NA"), "NA", IF(OR(B706="boot", B706="parametric", B706="independent", B706="cart"), Table2131[[#This Row],[conf.high]]-Table2131[[#This Row],[conf.low]], ""))</f>
        <v>0.63955188747974012</v>
      </c>
      <c r="Q706">
        <f>IF(OR(G706="NA", H706="NA"), "NA", IF(OR(B706="boot", B706="parametric", B706="independent", B706="cart"), Table2131[[#This Row],[conf.high.orig]]-Table2131[[#This Row],[conf.low.orig]], ""))</f>
        <v>0.60996740595941468</v>
      </c>
      <c r="R706">
        <f>IF(OR(B706="boot", B706="independent", B706="parametric", B706="cart"), Table2131[[#This Row],[WIDTH_OVERLAP]]/Table2131[[#This Row],[WIDTH_NEW]], "NA")</f>
        <v>0.61440806369335843</v>
      </c>
      <c r="S706">
        <f>IF(OR(B706="boot", B706="independent", B706="parametric", B706="cart"), Table2131[[#This Row],[WIDTH_OVERLAP]]/Table2131[[#This Row],[WIDTH_ORIG]], "")</f>
        <v>0.64420792484771749</v>
      </c>
      <c r="T706">
        <f>IF(OR(B706="boot", B706="independent", B706="parametric", B706="cart"), (Table2131[[#This Row],[PERS_NEW]]+Table2131[[#This Row],[PERS_ORIG]]) / 2, "")</f>
        <v>0.62930799427053796</v>
      </c>
      <c r="U706">
        <f>0.5*(Table2131[[#This Row],[WIDTH_OVERLAP]]/Table2131[[#This Row],[WIDTH_ORIG]] +Table2131[[#This Row],[WIDTH_OVERLAP]]/Table2131[[#This Row],[WIDTH_NEW]])</f>
        <v>0.62930799427053796</v>
      </c>
      <c r="V706">
        <f>0.5*(Table2131[[#This Row],[WIDTH_OVERLAP]]/Table2131[[#This Row],[WIDTH_ORIG]] +Table2131[[#This Row],[WIDTH_OVERLAP]]/Table2131[[#This Row],[WIDTH_NEW]])</f>
        <v>0.62930799427053796</v>
      </c>
    </row>
    <row r="707" spans="1:22" hidden="1" x14ac:dyDescent="0.2">
      <c r="A707" t="s">
        <v>192</v>
      </c>
      <c r="B707" t="s">
        <v>71</v>
      </c>
      <c r="C707" s="3" t="s">
        <v>229</v>
      </c>
      <c r="D707" t="s">
        <v>216</v>
      </c>
      <c r="E707">
        <v>-1.5425397873972096E-3</v>
      </c>
      <c r="F707">
        <v>8.7663742891885901E-3</v>
      </c>
      <c r="G707" s="1">
        <v>-1.8724317669204758E-2</v>
      </c>
      <c r="H707" s="1">
        <v>1.563923809441034E-2</v>
      </c>
      <c r="I707">
        <v>-0.17596097731072194</v>
      </c>
      <c r="J707">
        <v>0.10937811873992748</v>
      </c>
      <c r="K707">
        <f>Table2131[[#This Row],[VALUE_ORIGINAL]]-Table2131[[#This Row],[ESTIMATE_VALUE]]</f>
        <v>0.11092065852732469</v>
      </c>
      <c r="L707">
        <v>1.8328442189837396E-2</v>
      </c>
      <c r="M707">
        <v>0.20042779529001756</v>
      </c>
      <c r="N707">
        <f>Table2131[[#This Row],[DIFFENCE_ORIGINAL]]^2</f>
        <v>1.2303392488135367E-2</v>
      </c>
      <c r="O70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-2.6892040954270557E-3</v>
      </c>
      <c r="P707">
        <f>IF(OR(G707="NA", H707="NA"), "NA", IF(OR(B707="boot", B707="parametric", B707="independent", B707="cart"), Table2131[[#This Row],[conf.high]]-Table2131[[#This Row],[conf.low]], ""))</f>
        <v>3.4363555763615099E-2</v>
      </c>
      <c r="Q707">
        <f>IF(OR(G707="NA", H707="NA"), "NA", IF(OR(B707="boot", B707="parametric", B707="independent", B707="cart"), Table2131[[#This Row],[conf.high.orig]]-Table2131[[#This Row],[conf.low.orig]], ""))</f>
        <v>0.18209935310018016</v>
      </c>
      <c r="R707">
        <f>IF(OR(B707="boot", B707="independent", B707="parametric", B707="cart"), Table2131[[#This Row],[WIDTH_OVERLAP]]/Table2131[[#This Row],[WIDTH_NEW]], "NA")</f>
        <v>-7.8257445589331162E-2</v>
      </c>
      <c r="S707">
        <f>IF(OR(B707="boot", B707="independent", B707="parametric", B707="cart"), Table2131[[#This Row],[WIDTH_OVERLAP]]/Table2131[[#This Row],[WIDTH_ORIG]], "")</f>
        <v>-1.4767785001123078E-2</v>
      </c>
      <c r="T707">
        <f>IF(OR(B707="boot", B707="independent", B707="parametric", B707="cart"), (Table2131[[#This Row],[PERS_NEW]]+Table2131[[#This Row],[PERS_ORIG]]) / 2, "")</f>
        <v>-4.6512615295227121E-2</v>
      </c>
      <c r="U707">
        <f>0.5*(Table2131[[#This Row],[WIDTH_OVERLAP]]/Table2131[[#This Row],[WIDTH_ORIG]] +Table2131[[#This Row],[WIDTH_OVERLAP]]/Table2131[[#This Row],[WIDTH_NEW]])</f>
        <v>-4.6512615295227121E-2</v>
      </c>
      <c r="V707">
        <f>0.5*(Table2131[[#This Row],[WIDTH_OVERLAP]]/Table2131[[#This Row],[WIDTH_ORIG]] +Table2131[[#This Row],[WIDTH_OVERLAP]]/Table2131[[#This Row],[WIDTH_NEW]])</f>
        <v>-4.6512615295227121E-2</v>
      </c>
    </row>
    <row r="708" spans="1:22" hidden="1" x14ac:dyDescent="0.2">
      <c r="A708" t="s">
        <v>192</v>
      </c>
      <c r="B708" t="s">
        <v>71</v>
      </c>
      <c r="C708" s="3" t="s">
        <v>229</v>
      </c>
      <c r="D708" t="s">
        <v>218</v>
      </c>
      <c r="E708">
        <v>6.5888316673730818E-4</v>
      </c>
      <c r="F708">
        <v>4.1321691693374058E-3</v>
      </c>
      <c r="G708" s="1">
        <v>-7.4400195831907977E-3</v>
      </c>
      <c r="H708" s="1">
        <v>8.7577859166654143E-3</v>
      </c>
      <c r="I708">
        <v>0.15945212786217081</v>
      </c>
      <c r="J708">
        <v>0.11214115463338366</v>
      </c>
      <c r="K708">
        <f>Table2131[[#This Row],[VALUE_ORIGINAL]]-Table2131[[#This Row],[ESTIMATE_VALUE]]</f>
        <v>0.11148227146664635</v>
      </c>
      <c r="L708">
        <v>1.2206945385760198E-2</v>
      </c>
      <c r="M708">
        <v>0.21207536388100712</v>
      </c>
      <c r="N708">
        <f>Table2131[[#This Row],[DIFFENCE_ORIGINAL]]^2</f>
        <v>1.2428296851363032E-2</v>
      </c>
      <c r="O70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-3.4491594690947841E-3</v>
      </c>
      <c r="P708">
        <f>IF(OR(G708="NA", H708="NA"), "NA", IF(OR(B708="boot", B708="parametric", B708="independent", B708="cart"), Table2131[[#This Row],[conf.high]]-Table2131[[#This Row],[conf.low]], ""))</f>
        <v>1.6197805499856211E-2</v>
      </c>
      <c r="Q708">
        <f>IF(OR(G708="NA", H708="NA"), "NA", IF(OR(B708="boot", B708="parametric", B708="independent", B708="cart"), Table2131[[#This Row],[conf.high.orig]]-Table2131[[#This Row],[conf.low.orig]], ""))</f>
        <v>0.19986841849524692</v>
      </c>
      <c r="R708">
        <f>IF(OR(B708="boot", B708="independent", B708="parametric", B708="cart"), Table2131[[#This Row],[WIDTH_OVERLAP]]/Table2131[[#This Row],[WIDTH_NEW]], "NA")</f>
        <v>-0.21293992381408719</v>
      </c>
      <c r="S708">
        <f>IF(OR(B708="boot", B708="independent", B708="parametric", B708="cart"), Table2131[[#This Row],[WIDTH_OVERLAP]]/Table2131[[#This Row],[WIDTH_ORIG]], "")</f>
        <v>-1.7257150954925922E-2</v>
      </c>
      <c r="T708">
        <f>IF(OR(B708="boot", B708="independent", B708="parametric", B708="cart"), (Table2131[[#This Row],[PERS_NEW]]+Table2131[[#This Row],[PERS_ORIG]]) / 2, "")</f>
        <v>-0.11509853738450655</v>
      </c>
      <c r="U708">
        <f>0.5*(Table2131[[#This Row],[WIDTH_OVERLAP]]/Table2131[[#This Row],[WIDTH_ORIG]] +Table2131[[#This Row],[WIDTH_OVERLAP]]/Table2131[[#This Row],[WIDTH_NEW]])</f>
        <v>-0.11509853738450655</v>
      </c>
      <c r="V708">
        <f>0.5*(Table2131[[#This Row],[WIDTH_OVERLAP]]/Table2131[[#This Row],[WIDTH_ORIG]] +Table2131[[#This Row],[WIDTH_OVERLAP]]/Table2131[[#This Row],[WIDTH_NEW]])</f>
        <v>-0.11509853738450655</v>
      </c>
    </row>
    <row r="709" spans="1:22" hidden="1" x14ac:dyDescent="0.2">
      <c r="A709" t="s">
        <v>192</v>
      </c>
      <c r="B709" t="s">
        <v>71</v>
      </c>
      <c r="C709" s="3" t="s">
        <v>229</v>
      </c>
      <c r="D709" t="s">
        <v>220</v>
      </c>
      <c r="E709">
        <v>-2.2539030621406751E-4</v>
      </c>
      <c r="F709">
        <v>4.037430812806905E-3</v>
      </c>
      <c r="G709" s="1">
        <v>-8.1386092893878763E-3</v>
      </c>
      <c r="H709" s="1">
        <v>7.6878286769597416E-3</v>
      </c>
      <c r="I709">
        <v>-5.5825181077808123E-2</v>
      </c>
      <c r="J709">
        <v>5.3397224834672789E-2</v>
      </c>
      <c r="K709">
        <f>Table2131[[#This Row],[VALUE_ORIGINAL]]-Table2131[[#This Row],[ESTIMATE_VALUE]]</f>
        <v>5.3622615140886856E-2</v>
      </c>
      <c r="L709">
        <v>4.7481544305260429E-3</v>
      </c>
      <c r="M709">
        <v>0.10204629523881953</v>
      </c>
      <c r="N709">
        <f>Table2131[[#This Row],[DIFFENCE_ORIGINAL]]^2</f>
        <v>2.8753848545476682E-3</v>
      </c>
      <c r="O70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2.9396742464336987E-3</v>
      </c>
      <c r="P709">
        <f>IF(OR(G709="NA", H709="NA"), "NA", IF(OR(B709="boot", B709="parametric", B709="independent", B709="cart"), Table2131[[#This Row],[conf.high]]-Table2131[[#This Row],[conf.low]], ""))</f>
        <v>1.5826437966347619E-2</v>
      </c>
      <c r="Q709">
        <f>IF(OR(G709="NA", H709="NA"), "NA", IF(OR(B709="boot", B709="parametric", B709="independent", B709="cart"), Table2131[[#This Row],[conf.high.orig]]-Table2131[[#This Row],[conf.low.orig]], ""))</f>
        <v>9.7298140808293493E-2</v>
      </c>
      <c r="R709">
        <f>IF(OR(B709="boot", B709="independent", B709="parametric", B709="cart"), Table2131[[#This Row],[WIDTH_OVERLAP]]/Table2131[[#This Row],[WIDTH_NEW]], "NA")</f>
        <v>0.18574452777589273</v>
      </c>
      <c r="S709">
        <f>IF(OR(B709="boot", B709="independent", B709="parametric", B709="cart"), Table2131[[#This Row],[WIDTH_OVERLAP]]/Table2131[[#This Row],[WIDTH_ORIG]], "")</f>
        <v>3.0213056714266908E-2</v>
      </c>
      <c r="T709">
        <f>IF(OR(B709="boot", B709="independent", B709="parametric", B709="cart"), (Table2131[[#This Row],[PERS_NEW]]+Table2131[[#This Row],[PERS_ORIG]]) / 2, "")</f>
        <v>0.10797879224507982</v>
      </c>
      <c r="U709">
        <f>0.5*(Table2131[[#This Row],[WIDTH_OVERLAP]]/Table2131[[#This Row],[WIDTH_ORIG]] +Table2131[[#This Row],[WIDTH_OVERLAP]]/Table2131[[#This Row],[WIDTH_NEW]])</f>
        <v>0.10797879224507982</v>
      </c>
      <c r="V709">
        <f>0.5*(Table2131[[#This Row],[WIDTH_OVERLAP]]/Table2131[[#This Row],[WIDTH_ORIG]] +Table2131[[#This Row],[WIDTH_OVERLAP]]/Table2131[[#This Row],[WIDTH_NEW]])</f>
        <v>0.10797879224507982</v>
      </c>
    </row>
    <row r="710" spans="1:22" hidden="1" x14ac:dyDescent="0.2">
      <c r="A710" t="s">
        <v>192</v>
      </c>
      <c r="B710" t="s">
        <v>71</v>
      </c>
      <c r="C710" s="3" t="s">
        <v>229</v>
      </c>
      <c r="D710" t="s">
        <v>226</v>
      </c>
      <c r="E710">
        <v>6.5475896767285663E-4</v>
      </c>
      <c r="F710">
        <v>1.1592941169118531E-2</v>
      </c>
      <c r="G710" s="1">
        <v>-2.2066988198691125E-2</v>
      </c>
      <c r="H710" s="1">
        <v>2.3376506134036839E-2</v>
      </c>
      <c r="I710">
        <v>5.6479107253387471E-2</v>
      </c>
      <c r="J710">
        <v>0.14138984544853808</v>
      </c>
      <c r="K710">
        <f>Table2131[[#This Row],[VALUE_ORIGINAL]]-Table2131[[#This Row],[ESTIMATE_VALUE]]</f>
        <v>0.14073508648086522</v>
      </c>
      <c r="L710">
        <v>6.2408423660789247E-2</v>
      </c>
      <c r="M710">
        <v>0.22037126723628692</v>
      </c>
      <c r="N710">
        <f>Table2131[[#This Row],[DIFFENCE_ORIGINAL]]^2</f>
        <v>1.9806364566776612E-2</v>
      </c>
      <c r="O71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-3.9031917526752405E-2</v>
      </c>
      <c r="P710">
        <f>IF(OR(G710="NA", H710="NA"), "NA", IF(OR(B710="boot", B710="parametric", B710="independent", B710="cart"), Table2131[[#This Row],[conf.high]]-Table2131[[#This Row],[conf.low]], ""))</f>
        <v>4.5443494332727964E-2</v>
      </c>
      <c r="Q710">
        <f>IF(OR(G710="NA", H710="NA"), "NA", IF(OR(B710="boot", B710="parametric", B710="independent", B710="cart"), Table2131[[#This Row],[conf.high.orig]]-Table2131[[#This Row],[conf.low.orig]], ""))</f>
        <v>0.15796284357549767</v>
      </c>
      <c r="R710">
        <f>IF(OR(B710="boot", B710="independent", B710="parametric", B710="cart"), Table2131[[#This Row],[WIDTH_OVERLAP]]/Table2131[[#This Row],[WIDTH_NEW]], "NA")</f>
        <v>-0.85891100805252107</v>
      </c>
      <c r="S710">
        <f>IF(OR(B710="boot", B710="independent", B710="parametric", B710="cart"), Table2131[[#This Row],[WIDTH_OVERLAP]]/Table2131[[#This Row],[WIDTH_ORIG]], "")</f>
        <v>-0.24709556148308551</v>
      </c>
      <c r="T710">
        <f>IF(OR(B710="boot", B710="independent", B710="parametric", B710="cart"), (Table2131[[#This Row],[PERS_NEW]]+Table2131[[#This Row],[PERS_ORIG]]) / 2, "")</f>
        <v>-0.55300328476780325</v>
      </c>
      <c r="U710">
        <f>0.5*(Table2131[[#This Row],[WIDTH_OVERLAP]]/Table2131[[#This Row],[WIDTH_ORIG]] +Table2131[[#This Row],[WIDTH_OVERLAP]]/Table2131[[#This Row],[WIDTH_NEW]])</f>
        <v>-0.55300328476780325</v>
      </c>
      <c r="V710">
        <f>0.5*(Table2131[[#This Row],[WIDTH_OVERLAP]]/Table2131[[#This Row],[WIDTH_ORIG]] +Table2131[[#This Row],[WIDTH_OVERLAP]]/Table2131[[#This Row],[WIDTH_NEW]])</f>
        <v>-0.55300328476780325</v>
      </c>
    </row>
    <row r="711" spans="1:22" hidden="1" x14ac:dyDescent="0.2">
      <c r="A711" t="s">
        <v>192</v>
      </c>
      <c r="B711" t="s">
        <v>71</v>
      </c>
      <c r="C711" s="3" t="s">
        <v>229</v>
      </c>
      <c r="D711" t="s">
        <v>230</v>
      </c>
      <c r="E711">
        <v>-4.5428795920111225E-4</v>
      </c>
      <c r="F711">
        <v>9.253304298285879E-3</v>
      </c>
      <c r="G711" s="1">
        <v>-1.8590431121831109E-2</v>
      </c>
      <c r="H711" s="1">
        <v>1.7681855203428885E-2</v>
      </c>
      <c r="I711">
        <v>-4.9094674135515728E-2</v>
      </c>
      <c r="J711">
        <v>0.41630634365652197</v>
      </c>
      <c r="K711">
        <f>Table2131[[#This Row],[VALUE_ORIGINAL]]-Table2131[[#This Row],[ESTIMATE_VALUE]]</f>
        <v>0.41676063161572308</v>
      </c>
      <c r="L711">
        <v>0.21209462643610208</v>
      </c>
      <c r="M711">
        <v>0.62051806087694183</v>
      </c>
      <c r="N711">
        <f>Table2131[[#This Row],[DIFFENCE_ORIGINAL]]^2</f>
        <v>0.17368942406473645</v>
      </c>
      <c r="O71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-0.1944127712326732</v>
      </c>
      <c r="P711">
        <f>IF(OR(G711="NA", H711="NA"), "NA", IF(OR(B711="boot", B711="parametric", B711="independent", B711="cart"), Table2131[[#This Row],[conf.high]]-Table2131[[#This Row],[conf.low]], ""))</f>
        <v>3.6272286325259993E-2</v>
      </c>
      <c r="Q711">
        <f>IF(OR(G711="NA", H711="NA"), "NA", IF(OR(B711="boot", B711="parametric", B711="independent", B711="cart"), Table2131[[#This Row],[conf.high.orig]]-Table2131[[#This Row],[conf.low.orig]], ""))</f>
        <v>0.40842343444083973</v>
      </c>
      <c r="R711">
        <f>IF(OR(B711="boot", B711="independent", B711="parametric", B711="cart"), Table2131[[#This Row],[WIDTH_OVERLAP]]/Table2131[[#This Row],[WIDTH_NEW]], "NA")</f>
        <v>-5.3598157416750505</v>
      </c>
      <c r="S711">
        <f>IF(OR(B711="boot", B711="independent", B711="parametric", B711="cart"), Table2131[[#This Row],[WIDTH_OVERLAP]]/Table2131[[#This Row],[WIDTH_ORIG]], "")</f>
        <v>-0.47600787525534105</v>
      </c>
      <c r="T711">
        <f>IF(OR(B711="boot", B711="independent", B711="parametric", B711="cart"), (Table2131[[#This Row],[PERS_NEW]]+Table2131[[#This Row],[PERS_ORIG]]) / 2, "")</f>
        <v>-2.9179118084651958</v>
      </c>
      <c r="U711">
        <f>0.5*(Table2131[[#This Row],[WIDTH_OVERLAP]]/Table2131[[#This Row],[WIDTH_ORIG]] +Table2131[[#This Row],[WIDTH_OVERLAP]]/Table2131[[#This Row],[WIDTH_NEW]])</f>
        <v>-2.9179118084651958</v>
      </c>
      <c r="V711">
        <f>0.5*(Table2131[[#This Row],[WIDTH_OVERLAP]]/Table2131[[#This Row],[WIDTH_ORIG]] +Table2131[[#This Row],[WIDTH_OVERLAP]]/Table2131[[#This Row],[WIDTH_NEW]])</f>
        <v>-2.9179118084651958</v>
      </c>
    </row>
    <row r="712" spans="1:22" hidden="1" x14ac:dyDescent="0.2">
      <c r="A712" t="s">
        <v>192</v>
      </c>
      <c r="B712" t="s">
        <v>71</v>
      </c>
      <c r="C712" s="3" t="s">
        <v>231</v>
      </c>
      <c r="D712" t="s">
        <v>194</v>
      </c>
      <c r="E712">
        <v>6.997797093357622E-3</v>
      </c>
      <c r="F712">
        <v>5.7582435032913409E-2</v>
      </c>
      <c r="G712" s="1">
        <v>-0.10945005215239238</v>
      </c>
      <c r="H712" s="1">
        <v>0.12173470232333046</v>
      </c>
      <c r="I712">
        <v>0.12152659208242526</v>
      </c>
      <c r="J712">
        <v>0.20780501289267483</v>
      </c>
      <c r="K712">
        <f>Table2131[[#This Row],[VALUE_ORIGINAL]]-Table2131[[#This Row],[ESTIMATE_VALUE]]</f>
        <v>0.20080721579931721</v>
      </c>
      <c r="L712">
        <v>4.104077329256188E-2</v>
      </c>
      <c r="M712">
        <v>0.38185202350250647</v>
      </c>
      <c r="N712">
        <f>Table2131[[#This Row],[DIFFENCE_ORIGINAL]]^2</f>
        <v>4.0323537917073549E-2</v>
      </c>
      <c r="O71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8.069392903076858E-2</v>
      </c>
      <c r="P712">
        <f>IF(OR(G712="NA", H712="NA"), "NA", IF(OR(B712="boot", B712="parametric", B712="independent", B712="cart"), Table2131[[#This Row],[conf.high]]-Table2131[[#This Row],[conf.low]], ""))</f>
        <v>0.23118475447572284</v>
      </c>
      <c r="Q712">
        <f>IF(OR(G712="NA", H712="NA"), "NA", IF(OR(B712="boot", B712="parametric", B712="independent", B712="cart"), Table2131[[#This Row],[conf.high.orig]]-Table2131[[#This Row],[conf.low.orig]], ""))</f>
        <v>0.34081125020994457</v>
      </c>
      <c r="R712">
        <f>IF(OR(B712="boot", B712="independent", B712="parametric", B712="cart"), Table2131[[#This Row],[WIDTH_OVERLAP]]/Table2131[[#This Row],[WIDTH_NEW]], "NA")</f>
        <v>0.34904520072599515</v>
      </c>
      <c r="S712">
        <f>IF(OR(B712="boot", B712="independent", B712="parametric", B712="cart"), Table2131[[#This Row],[WIDTH_OVERLAP]]/Table2131[[#This Row],[WIDTH_ORIG]], "")</f>
        <v>0.23677014470930749</v>
      </c>
      <c r="T712">
        <f>IF(OR(B712="boot", B712="independent", B712="parametric", B712="cart"), (Table2131[[#This Row],[PERS_NEW]]+Table2131[[#This Row],[PERS_ORIG]]) / 2, "")</f>
        <v>0.29290767271765134</v>
      </c>
      <c r="U712">
        <f>0.5*(Table2131[[#This Row],[WIDTH_OVERLAP]]/Table2131[[#This Row],[WIDTH_ORIG]] +Table2131[[#This Row],[WIDTH_OVERLAP]]/Table2131[[#This Row],[WIDTH_NEW]])</f>
        <v>0.29290767271765134</v>
      </c>
      <c r="V712">
        <f>0.5*(Table2131[[#This Row],[WIDTH_OVERLAP]]/Table2131[[#This Row],[WIDTH_ORIG]] +Table2131[[#This Row],[WIDTH_OVERLAP]]/Table2131[[#This Row],[WIDTH_NEW]])</f>
        <v>0.29290767271765134</v>
      </c>
    </row>
    <row r="713" spans="1:22" hidden="1" x14ac:dyDescent="0.2">
      <c r="A713" t="s">
        <v>192</v>
      </c>
      <c r="B713" t="s">
        <v>71</v>
      </c>
      <c r="C713" s="3" t="s">
        <v>231</v>
      </c>
      <c r="D713" t="s">
        <v>195</v>
      </c>
      <c r="E713">
        <v>-2.0114736732742403E-2</v>
      </c>
      <c r="F713">
        <v>4.2481193775462431E-2</v>
      </c>
      <c r="G713" s="1">
        <v>-0.11075591716931614</v>
      </c>
      <c r="H713" s="1">
        <v>5.8138809540844695E-2</v>
      </c>
      <c r="I713">
        <v>-0.47349744545928646</v>
      </c>
      <c r="J713">
        <v>-5.1870327243506383E-2</v>
      </c>
      <c r="K713">
        <f>Table2131[[#This Row],[VALUE_ORIGINAL]]-Table2131[[#This Row],[ESTIMATE_VALUE]]</f>
        <v>-3.175559051076398E-2</v>
      </c>
      <c r="L713">
        <v>-0.21633614106448693</v>
      </c>
      <c r="M713">
        <v>0.10549656208244819</v>
      </c>
      <c r="N713">
        <f>Table2131[[#This Row],[DIFFENCE_ORIGINAL]]^2</f>
        <v>1.0084175286873233E-3</v>
      </c>
      <c r="O71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0.16889472671016084</v>
      </c>
      <c r="P713">
        <f>IF(OR(G713="NA", H713="NA"), "NA", IF(OR(B713="boot", B713="parametric", B713="independent", B713="cart"), Table2131[[#This Row],[conf.high]]-Table2131[[#This Row],[conf.low]], ""))</f>
        <v>0.16889472671016084</v>
      </c>
      <c r="Q713">
        <f>IF(OR(G713="NA", H713="NA"), "NA", IF(OR(B713="boot", B713="parametric", B713="independent", B713="cart"), Table2131[[#This Row],[conf.high.orig]]-Table2131[[#This Row],[conf.low.orig]], ""))</f>
        <v>0.32183270314693513</v>
      </c>
      <c r="R713">
        <f>IF(OR(B713="boot", B713="independent", B713="parametric", B713="cart"), Table2131[[#This Row],[WIDTH_OVERLAP]]/Table2131[[#This Row],[WIDTH_NEW]], "NA")</f>
        <v>1</v>
      </c>
      <c r="S713">
        <f>IF(OR(B713="boot", B713="independent", B713="parametric", B713="cart"), Table2131[[#This Row],[WIDTH_OVERLAP]]/Table2131[[#This Row],[WIDTH_ORIG]], "")</f>
        <v>0.52479044254570573</v>
      </c>
      <c r="T713">
        <f>IF(OR(B713="boot", B713="independent", B713="parametric", B713="cart"), (Table2131[[#This Row],[PERS_NEW]]+Table2131[[#This Row],[PERS_ORIG]]) / 2, "")</f>
        <v>0.76239522127285286</v>
      </c>
      <c r="U713">
        <f>0.5*(Table2131[[#This Row],[WIDTH_OVERLAP]]/Table2131[[#This Row],[WIDTH_ORIG]] +Table2131[[#This Row],[WIDTH_OVERLAP]]/Table2131[[#This Row],[WIDTH_NEW]])</f>
        <v>0.76239522127285286</v>
      </c>
      <c r="V713">
        <f>0.5*(Table2131[[#This Row],[WIDTH_OVERLAP]]/Table2131[[#This Row],[WIDTH_ORIG]] +Table2131[[#This Row],[WIDTH_OVERLAP]]/Table2131[[#This Row],[WIDTH_NEW]])</f>
        <v>0.76239522127285286</v>
      </c>
    </row>
    <row r="714" spans="1:22" hidden="1" x14ac:dyDescent="0.2">
      <c r="A714" t="s">
        <v>192</v>
      </c>
      <c r="B714" t="s">
        <v>71</v>
      </c>
      <c r="C714" s="3" t="s">
        <v>231</v>
      </c>
      <c r="D714" t="s">
        <v>196</v>
      </c>
      <c r="E714">
        <v>-5.7399987327419917E-2</v>
      </c>
      <c r="F714">
        <v>8.0621409007746461E-2</v>
      </c>
      <c r="G714" s="1">
        <v>-0.22514005670625681</v>
      </c>
      <c r="H714" s="1">
        <v>0.10128589098460553</v>
      </c>
      <c r="I714">
        <v>-0.71196953804050578</v>
      </c>
      <c r="J714">
        <v>0.20074890821112473</v>
      </c>
      <c r="K714">
        <f>Table2131[[#This Row],[VALUE_ORIGINAL]]-Table2131[[#This Row],[ESTIMATE_VALUE]]</f>
        <v>0.25814889553854464</v>
      </c>
      <c r="L714">
        <v>3.5227552727498682E-2</v>
      </c>
      <c r="M714">
        <v>0.36612632607496648</v>
      </c>
      <c r="N714">
        <f>Table2131[[#This Row],[DIFFENCE_ORIGINAL]]^2</f>
        <v>6.6640852267770431E-2</v>
      </c>
      <c r="O71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6.6058338257106844E-2</v>
      </c>
      <c r="P714">
        <f>IF(OR(G714="NA", H714="NA"), "NA", IF(OR(B714="boot", B714="parametric", B714="independent", B714="cart"), Table2131[[#This Row],[conf.high]]-Table2131[[#This Row],[conf.low]], ""))</f>
        <v>0.32642594769086231</v>
      </c>
      <c r="Q714">
        <f>IF(OR(G714="NA", H714="NA"), "NA", IF(OR(B714="boot", B714="parametric", B714="independent", B714="cart"), Table2131[[#This Row],[conf.high.orig]]-Table2131[[#This Row],[conf.low.orig]], ""))</f>
        <v>0.33089877334746781</v>
      </c>
      <c r="R714">
        <f>IF(OR(B714="boot", B714="independent", B714="parametric", B714="cart"), Table2131[[#This Row],[WIDTH_OVERLAP]]/Table2131[[#This Row],[WIDTH_NEW]], "NA")</f>
        <v>0.20236852714805192</v>
      </c>
      <c r="S714">
        <f>IF(OR(B714="boot", B714="independent", B714="parametric", B714="cart"), Table2131[[#This Row],[WIDTH_OVERLAP]]/Table2131[[#This Row],[WIDTH_ORIG]], "")</f>
        <v>0.19963307082961224</v>
      </c>
      <c r="T714">
        <f>IF(OR(B714="boot", B714="independent", B714="parametric", B714="cart"), (Table2131[[#This Row],[PERS_NEW]]+Table2131[[#This Row],[PERS_ORIG]]) / 2, "")</f>
        <v>0.20100079898883208</v>
      </c>
      <c r="U714">
        <f>0.5*(Table2131[[#This Row],[WIDTH_OVERLAP]]/Table2131[[#This Row],[WIDTH_ORIG]] +Table2131[[#This Row],[WIDTH_OVERLAP]]/Table2131[[#This Row],[WIDTH_NEW]])</f>
        <v>0.20100079898883208</v>
      </c>
      <c r="V714">
        <f>0.5*(Table2131[[#This Row],[WIDTH_OVERLAP]]/Table2131[[#This Row],[WIDTH_ORIG]] +Table2131[[#This Row],[WIDTH_OVERLAP]]/Table2131[[#This Row],[WIDTH_NEW]])</f>
        <v>0.20100079898883208</v>
      </c>
    </row>
    <row r="715" spans="1:22" hidden="1" x14ac:dyDescent="0.2">
      <c r="A715" t="s">
        <v>192</v>
      </c>
      <c r="B715" t="s">
        <v>71</v>
      </c>
      <c r="C715" s="3" t="s">
        <v>231</v>
      </c>
      <c r="D715" t="s">
        <v>197</v>
      </c>
      <c r="E715">
        <v>0.16842047040583091</v>
      </c>
      <c r="F715">
        <v>6.8110085616688854E-2</v>
      </c>
      <c r="G715" s="1">
        <v>3.7184038373698242E-2</v>
      </c>
      <c r="H715" s="1">
        <v>0.30556782912826447</v>
      </c>
      <c r="I715">
        <v>2.472768443629195</v>
      </c>
      <c r="J715">
        <v>0.46757738389135417</v>
      </c>
      <c r="K715">
        <f>Table2131[[#This Row],[VALUE_ORIGINAL]]-Table2131[[#This Row],[ESTIMATE_VALUE]]</f>
        <v>0.29915691348552326</v>
      </c>
      <c r="L715">
        <v>0.2948695204631484</v>
      </c>
      <c r="M715">
        <v>0.64572873304402112</v>
      </c>
      <c r="N715">
        <f>Table2131[[#This Row],[DIFFENCE_ORIGINAL]]^2</f>
        <v>8.9494858886184844E-2</v>
      </c>
      <c r="O71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1.0698308665116063E-2</v>
      </c>
      <c r="P715">
        <f>IF(OR(G715="NA", H715="NA"), "NA", IF(OR(B715="boot", B715="parametric", B715="independent", B715="cart"), Table2131[[#This Row],[conf.high]]-Table2131[[#This Row],[conf.low]], ""))</f>
        <v>0.2683837907545662</v>
      </c>
      <c r="Q715">
        <f>IF(OR(G715="NA", H715="NA"), "NA", IF(OR(B715="boot", B715="parametric", B715="independent", B715="cart"), Table2131[[#This Row],[conf.high.orig]]-Table2131[[#This Row],[conf.low.orig]], ""))</f>
        <v>0.35085921258087271</v>
      </c>
      <c r="R715">
        <f>IF(OR(B715="boot", B715="independent", B715="parametric", B715="cart"), Table2131[[#This Row],[WIDTH_OVERLAP]]/Table2131[[#This Row],[WIDTH_NEW]], "NA")</f>
        <v>3.9861977636717782E-2</v>
      </c>
      <c r="S715">
        <f>IF(OR(B715="boot", B715="independent", B715="parametric", B715="cart"), Table2131[[#This Row],[WIDTH_OVERLAP]]/Table2131[[#This Row],[WIDTH_ORIG]], "")</f>
        <v>3.0491742218825488E-2</v>
      </c>
      <c r="T715">
        <f>IF(OR(B715="boot", B715="independent", B715="parametric", B715="cart"), (Table2131[[#This Row],[PERS_NEW]]+Table2131[[#This Row],[PERS_ORIG]]) / 2, "")</f>
        <v>3.5176859927771635E-2</v>
      </c>
      <c r="U715">
        <f>0.5*(Table2131[[#This Row],[WIDTH_OVERLAP]]/Table2131[[#This Row],[WIDTH_ORIG]] +Table2131[[#This Row],[WIDTH_OVERLAP]]/Table2131[[#This Row],[WIDTH_NEW]])</f>
        <v>3.5176859927771635E-2</v>
      </c>
      <c r="V715">
        <f>0.5*(Table2131[[#This Row],[WIDTH_OVERLAP]]/Table2131[[#This Row],[WIDTH_ORIG]] +Table2131[[#This Row],[WIDTH_OVERLAP]]/Table2131[[#This Row],[WIDTH_NEW]])</f>
        <v>3.5176859927771635E-2</v>
      </c>
    </row>
    <row r="716" spans="1:22" hidden="1" x14ac:dyDescent="0.2">
      <c r="A716" t="s">
        <v>192</v>
      </c>
      <c r="B716" t="s">
        <v>71</v>
      </c>
      <c r="C716" s="3" t="s">
        <v>231</v>
      </c>
      <c r="D716" t="s">
        <v>198</v>
      </c>
      <c r="E716">
        <v>6.4109744779556499E-2</v>
      </c>
      <c r="F716">
        <v>0.1246136824501428</v>
      </c>
      <c r="G716" s="1">
        <v>-0.17357194488131847</v>
      </c>
      <c r="H716" s="1">
        <v>0.31970559971455836</v>
      </c>
      <c r="I716">
        <v>0.514467942195725</v>
      </c>
      <c r="J716">
        <v>0.69131566830138669</v>
      </c>
      <c r="K716">
        <f>Table2131[[#This Row],[VALUE_ORIGINAL]]-Table2131[[#This Row],[ESTIMATE_VALUE]]</f>
        <v>0.62720592352183013</v>
      </c>
      <c r="L716">
        <v>0.47858876943409823</v>
      </c>
      <c r="M716">
        <v>0.88675166060705979</v>
      </c>
      <c r="N716">
        <f>Table2131[[#This Row],[DIFFENCE_ORIGINAL]]^2</f>
        <v>0.39338727050087186</v>
      </c>
      <c r="O71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-0.15888316971953986</v>
      </c>
      <c r="P716">
        <f>IF(OR(G716="NA", H716="NA"), "NA", IF(OR(B716="boot", B716="parametric", B716="independent", B716="cart"), Table2131[[#This Row],[conf.high]]-Table2131[[#This Row],[conf.low]], ""))</f>
        <v>0.4932775445958768</v>
      </c>
      <c r="Q716">
        <f>IF(OR(G716="NA", H716="NA"), "NA", IF(OR(B716="boot", B716="parametric", B716="independent", B716="cart"), Table2131[[#This Row],[conf.high.orig]]-Table2131[[#This Row],[conf.low.orig]], ""))</f>
        <v>0.40816289117296156</v>
      </c>
      <c r="R716">
        <f>IF(OR(B716="boot", B716="independent", B716="parametric", B716="cart"), Table2131[[#This Row],[WIDTH_OVERLAP]]/Table2131[[#This Row],[WIDTH_NEW]], "NA")</f>
        <v>-0.32209690357931597</v>
      </c>
      <c r="S716">
        <f>IF(OR(B716="boot", B716="independent", B716="parametric", B716="cart"), Table2131[[#This Row],[WIDTH_OVERLAP]]/Table2131[[#This Row],[WIDTH_ORIG]], "")</f>
        <v>-0.38926412262258336</v>
      </c>
      <c r="T716">
        <f>IF(OR(B716="boot", B716="independent", B716="parametric", B716="cart"), (Table2131[[#This Row],[PERS_NEW]]+Table2131[[#This Row],[PERS_ORIG]]) / 2, "")</f>
        <v>-0.35568051310094967</v>
      </c>
      <c r="U716">
        <f>0.5*(Table2131[[#This Row],[WIDTH_OVERLAP]]/Table2131[[#This Row],[WIDTH_ORIG]] +Table2131[[#This Row],[WIDTH_OVERLAP]]/Table2131[[#This Row],[WIDTH_NEW]])</f>
        <v>-0.35568051310094967</v>
      </c>
      <c r="V716">
        <f>0.5*(Table2131[[#This Row],[WIDTH_OVERLAP]]/Table2131[[#This Row],[WIDTH_ORIG]] +Table2131[[#This Row],[WIDTH_OVERLAP]]/Table2131[[#This Row],[WIDTH_NEW]])</f>
        <v>-0.35568051310094967</v>
      </c>
    </row>
    <row r="717" spans="1:22" hidden="1" x14ac:dyDescent="0.2">
      <c r="A717" t="s">
        <v>192</v>
      </c>
      <c r="B717" t="s">
        <v>71</v>
      </c>
      <c r="C717" s="3" t="s">
        <v>231</v>
      </c>
      <c r="D717" t="s">
        <v>199</v>
      </c>
      <c r="E717">
        <v>-1.432694535995813E-2</v>
      </c>
      <c r="F717">
        <v>8.3717526117247684E-2</v>
      </c>
      <c r="G717" s="1">
        <v>-0.1820660900726771</v>
      </c>
      <c r="H717" s="1">
        <v>0.15406123089447327</v>
      </c>
      <c r="I717">
        <v>-0.17113436127929799</v>
      </c>
      <c r="J717">
        <v>-2.6718205550997486E-2</v>
      </c>
      <c r="K717">
        <f>Table2131[[#This Row],[VALUE_ORIGINAL]]-Table2131[[#This Row],[ESTIMATE_VALUE]]</f>
        <v>-1.2391260191039356E-2</v>
      </c>
      <c r="L717">
        <v>-0.18087620601987359</v>
      </c>
      <c r="M717">
        <v>0.13396720612133242</v>
      </c>
      <c r="N717">
        <f>Table2131[[#This Row],[DIFFENCE_ORIGINAL]]^2</f>
        <v>1.5354332912203669E-4</v>
      </c>
      <c r="O71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0.31484341214120604</v>
      </c>
      <c r="P717">
        <f>IF(OR(G717="NA", H717="NA"), "NA", IF(OR(B717="boot", B717="parametric", B717="independent", B717="cart"), Table2131[[#This Row],[conf.high]]-Table2131[[#This Row],[conf.low]], ""))</f>
        <v>0.33612732096715037</v>
      </c>
      <c r="Q717">
        <f>IF(OR(G717="NA", H717="NA"), "NA", IF(OR(B717="boot", B717="parametric", B717="independent", B717="cart"), Table2131[[#This Row],[conf.high.orig]]-Table2131[[#This Row],[conf.low.orig]], ""))</f>
        <v>0.31484341214120604</v>
      </c>
      <c r="R717">
        <f>IF(OR(B717="boot", B717="independent", B717="parametric", B717="cart"), Table2131[[#This Row],[WIDTH_OVERLAP]]/Table2131[[#This Row],[WIDTH_NEW]], "NA")</f>
        <v>0.93667902756400934</v>
      </c>
      <c r="S717">
        <f>IF(OR(B717="boot", B717="independent", B717="parametric", B717="cart"), Table2131[[#This Row],[WIDTH_OVERLAP]]/Table2131[[#This Row],[WIDTH_ORIG]], "")</f>
        <v>1</v>
      </c>
      <c r="T717">
        <f>IF(OR(B717="boot", B717="independent", B717="parametric", B717="cart"), (Table2131[[#This Row],[PERS_NEW]]+Table2131[[#This Row],[PERS_ORIG]]) / 2, "")</f>
        <v>0.96833951378200467</v>
      </c>
      <c r="U717">
        <f>0.5*(Table2131[[#This Row],[WIDTH_OVERLAP]]/Table2131[[#This Row],[WIDTH_ORIG]] +Table2131[[#This Row],[WIDTH_OVERLAP]]/Table2131[[#This Row],[WIDTH_NEW]])</f>
        <v>0.96833951378200467</v>
      </c>
      <c r="V717">
        <f>0.5*(Table2131[[#This Row],[WIDTH_OVERLAP]]/Table2131[[#This Row],[WIDTH_ORIG]] +Table2131[[#This Row],[WIDTH_OVERLAP]]/Table2131[[#This Row],[WIDTH_NEW]])</f>
        <v>0.96833951378200467</v>
      </c>
    </row>
    <row r="718" spans="1:22" hidden="1" x14ac:dyDescent="0.2">
      <c r="A718" t="s">
        <v>192</v>
      </c>
      <c r="B718" t="s">
        <v>71</v>
      </c>
      <c r="C718" s="3" t="s">
        <v>231</v>
      </c>
      <c r="D718" t="s">
        <v>200</v>
      </c>
      <c r="E718">
        <v>-0.14343460197637373</v>
      </c>
      <c r="F718">
        <v>0.10446597790260574</v>
      </c>
      <c r="G718" s="1">
        <v>-0.34484934211667984</v>
      </c>
      <c r="H718" s="1">
        <v>5.6667131650993151E-2</v>
      </c>
      <c r="I718">
        <v>-1.3730269400253801</v>
      </c>
      <c r="J718">
        <v>0.65020672590915329</v>
      </c>
      <c r="K718">
        <f>Table2131[[#This Row],[VALUE_ORIGINAL]]-Table2131[[#This Row],[ESTIMATE_VALUE]]</f>
        <v>0.79364132788552699</v>
      </c>
      <c r="L718">
        <v>0.42881221281689064</v>
      </c>
      <c r="M718">
        <v>0.8410455516564127</v>
      </c>
      <c r="N718">
        <f>Table2131[[#This Row],[DIFFENCE_ORIGINAL]]^2</f>
        <v>0.62986655732790253</v>
      </c>
      <c r="O71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-0.37214508116589751</v>
      </c>
      <c r="P718">
        <f>IF(OR(G718="NA", H718="NA"), "NA", IF(OR(B718="boot", B718="parametric", B718="independent", B718="cart"), Table2131[[#This Row],[conf.high]]-Table2131[[#This Row],[conf.low]], ""))</f>
        <v>0.40151647376767297</v>
      </c>
      <c r="Q718">
        <f>IF(OR(G718="NA", H718="NA"), "NA", IF(OR(B718="boot", B718="parametric", B718="independent", B718="cart"), Table2131[[#This Row],[conf.high.orig]]-Table2131[[#This Row],[conf.low.orig]], ""))</f>
        <v>0.41223333883952207</v>
      </c>
      <c r="R718">
        <f>IF(OR(B718="boot", B718="independent", B718="parametric", B718="cart"), Table2131[[#This Row],[WIDTH_OVERLAP]]/Table2131[[#This Row],[WIDTH_NEW]], "NA")</f>
        <v>-0.92684884800325662</v>
      </c>
      <c r="S718">
        <f>IF(OR(B718="boot", B718="independent", B718="parametric", B718="cart"), Table2131[[#This Row],[WIDTH_OVERLAP]]/Table2131[[#This Row],[WIDTH_ORIG]], "")</f>
        <v>-0.90275347989447674</v>
      </c>
      <c r="T718">
        <f>IF(OR(B718="boot", B718="independent", B718="parametric", B718="cart"), (Table2131[[#This Row],[PERS_NEW]]+Table2131[[#This Row],[PERS_ORIG]]) / 2, "")</f>
        <v>-0.91480116394886668</v>
      </c>
      <c r="U718">
        <f>0.5*(Table2131[[#This Row],[WIDTH_OVERLAP]]/Table2131[[#This Row],[WIDTH_ORIG]] +Table2131[[#This Row],[WIDTH_OVERLAP]]/Table2131[[#This Row],[WIDTH_NEW]])</f>
        <v>-0.91480116394886668</v>
      </c>
      <c r="V718">
        <f>0.5*(Table2131[[#This Row],[WIDTH_OVERLAP]]/Table2131[[#This Row],[WIDTH_ORIG]] +Table2131[[#This Row],[WIDTH_OVERLAP]]/Table2131[[#This Row],[WIDTH_NEW]])</f>
        <v>-0.91480116394886668</v>
      </c>
    </row>
    <row r="719" spans="1:22" hidden="1" x14ac:dyDescent="0.2">
      <c r="A719" t="s">
        <v>192</v>
      </c>
      <c r="B719" t="s">
        <v>71</v>
      </c>
      <c r="C719" s="3" t="s">
        <v>231</v>
      </c>
      <c r="D719" t="s">
        <v>201</v>
      </c>
      <c r="E719">
        <v>0.15257176584638973</v>
      </c>
      <c r="F719">
        <v>7.7789635514378383E-2</v>
      </c>
      <c r="G719" s="1">
        <v>2.3365169960093575E-4</v>
      </c>
      <c r="H719" s="1">
        <v>0.30828010373289172</v>
      </c>
      <c r="I719">
        <v>1.9613379705087943</v>
      </c>
      <c r="J719">
        <v>7.7300338961066107E-3</v>
      </c>
      <c r="K719">
        <f>Table2131[[#This Row],[VALUE_ORIGINAL]]-Table2131[[#This Row],[ESTIMATE_VALUE]]</f>
        <v>-0.14484173195028313</v>
      </c>
      <c r="L719">
        <v>-0.13387678066744935</v>
      </c>
      <c r="M719">
        <v>0.16686934625440172</v>
      </c>
      <c r="N719">
        <f>Table2131[[#This Row],[DIFFENCE_ORIGINAL]]^2</f>
        <v>2.0979127314357669E-2</v>
      </c>
      <c r="O71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0.16663569455480079</v>
      </c>
      <c r="P719">
        <f>IF(OR(G719="NA", H719="NA"), "NA", IF(OR(B719="boot", B719="parametric", B719="independent", B719="cart"), Table2131[[#This Row],[conf.high]]-Table2131[[#This Row],[conf.low]], ""))</f>
        <v>0.30804645203329079</v>
      </c>
      <c r="Q719">
        <f>IF(OR(G719="NA", H719="NA"), "NA", IF(OR(B719="boot", B719="parametric", B719="independent", B719="cart"), Table2131[[#This Row],[conf.high.orig]]-Table2131[[#This Row],[conf.low.orig]], ""))</f>
        <v>0.3007461269218511</v>
      </c>
      <c r="R719">
        <f>IF(OR(B719="boot", B719="independent", B719="parametric", B719="cart"), Table2131[[#This Row],[WIDTH_OVERLAP]]/Table2131[[#This Row],[WIDTH_NEW]], "NA")</f>
        <v>0.54094339816253545</v>
      </c>
      <c r="S719">
        <f>IF(OR(B719="boot", B719="independent", B719="parametric", B719="cart"), Table2131[[#This Row],[WIDTH_OVERLAP]]/Table2131[[#This Row],[WIDTH_ORIG]], "")</f>
        <v>0.55407428271919557</v>
      </c>
      <c r="T719">
        <f>IF(OR(B719="boot", B719="independent", B719="parametric", B719="cart"), (Table2131[[#This Row],[PERS_NEW]]+Table2131[[#This Row],[PERS_ORIG]]) / 2, "")</f>
        <v>0.54750884044086545</v>
      </c>
      <c r="U719">
        <f>0.5*(Table2131[[#This Row],[WIDTH_OVERLAP]]/Table2131[[#This Row],[WIDTH_ORIG]] +Table2131[[#This Row],[WIDTH_OVERLAP]]/Table2131[[#This Row],[WIDTH_NEW]])</f>
        <v>0.54750884044086545</v>
      </c>
      <c r="V719">
        <f>0.5*(Table2131[[#This Row],[WIDTH_OVERLAP]]/Table2131[[#This Row],[WIDTH_ORIG]] +Table2131[[#This Row],[WIDTH_OVERLAP]]/Table2131[[#This Row],[WIDTH_NEW]])</f>
        <v>0.54750884044086545</v>
      </c>
    </row>
    <row r="720" spans="1:22" hidden="1" x14ac:dyDescent="0.2">
      <c r="A720" t="s">
        <v>192</v>
      </c>
      <c r="B720" t="s">
        <v>71</v>
      </c>
      <c r="C720" s="3" t="s">
        <v>231</v>
      </c>
      <c r="D720" t="s">
        <v>202</v>
      </c>
      <c r="E720">
        <v>2.5123559274304239E-2</v>
      </c>
      <c r="F720">
        <v>0.1004342965482565</v>
      </c>
      <c r="G720" s="1">
        <v>-0.17748602623790127</v>
      </c>
      <c r="H720" s="1">
        <v>0.22063234939977594</v>
      </c>
      <c r="I720">
        <v>0.25014920338724045</v>
      </c>
      <c r="J720">
        <v>-0.17085366093449028</v>
      </c>
      <c r="K720">
        <f>Table2131[[#This Row],[VALUE_ORIGINAL]]-Table2131[[#This Row],[ESTIMATE_VALUE]]</f>
        <v>-0.19597722020879452</v>
      </c>
      <c r="L720">
        <v>-0.3471822081639041</v>
      </c>
      <c r="M720">
        <v>1.5169635531831645E-2</v>
      </c>
      <c r="N720">
        <f>Table2131[[#This Row],[DIFFENCE_ORIGINAL]]^2</f>
        <v>3.840707084076634E-2</v>
      </c>
      <c r="O72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0.19265566176973292</v>
      </c>
      <c r="P720">
        <f>IF(OR(G720="NA", H720="NA"), "NA", IF(OR(B720="boot", B720="parametric", B720="independent", B720="cart"), Table2131[[#This Row],[conf.high]]-Table2131[[#This Row],[conf.low]], ""))</f>
        <v>0.39811837563767721</v>
      </c>
      <c r="Q720">
        <f>IF(OR(G720="NA", H720="NA"), "NA", IF(OR(B720="boot", B720="parametric", B720="independent", B720="cart"), Table2131[[#This Row],[conf.high.orig]]-Table2131[[#This Row],[conf.low.orig]], ""))</f>
        <v>0.36235184369573575</v>
      </c>
      <c r="R720">
        <f>IF(OR(B720="boot", B720="independent", B720="parametric", B720="cart"), Table2131[[#This Row],[WIDTH_OVERLAP]]/Table2131[[#This Row],[WIDTH_NEW]], "NA")</f>
        <v>0.48391552251551068</v>
      </c>
      <c r="S720">
        <f>IF(OR(B720="boot", B720="independent", B720="parametric", B720="cart"), Table2131[[#This Row],[WIDTH_OVERLAP]]/Table2131[[#This Row],[WIDTH_ORIG]], "")</f>
        <v>0.53168119638851485</v>
      </c>
      <c r="T720">
        <f>IF(OR(B720="boot", B720="independent", B720="parametric", B720="cart"), (Table2131[[#This Row],[PERS_NEW]]+Table2131[[#This Row],[PERS_ORIG]]) / 2, "")</f>
        <v>0.50779835945201279</v>
      </c>
      <c r="U720">
        <f>0.5*(Table2131[[#This Row],[WIDTH_OVERLAP]]/Table2131[[#This Row],[WIDTH_ORIG]] +Table2131[[#This Row],[WIDTH_OVERLAP]]/Table2131[[#This Row],[WIDTH_NEW]])</f>
        <v>0.50779835945201279</v>
      </c>
      <c r="V720">
        <f>0.5*(Table2131[[#This Row],[WIDTH_OVERLAP]]/Table2131[[#This Row],[WIDTH_ORIG]] +Table2131[[#This Row],[WIDTH_OVERLAP]]/Table2131[[#This Row],[WIDTH_NEW]])</f>
        <v>0.50779835945201279</v>
      </c>
    </row>
    <row r="721" spans="1:22" hidden="1" x14ac:dyDescent="0.2">
      <c r="A721" t="s">
        <v>192</v>
      </c>
      <c r="B721" t="s">
        <v>71</v>
      </c>
      <c r="C721" s="3" t="s">
        <v>231</v>
      </c>
      <c r="D721" t="s">
        <v>203</v>
      </c>
      <c r="E721">
        <v>-2.5117518416642795E-3</v>
      </c>
      <c r="F721">
        <v>6.8696315826255072E-2</v>
      </c>
      <c r="G721" s="1">
        <v>-0.13683722378265042</v>
      </c>
      <c r="H721" s="1">
        <v>0.13803079705954305</v>
      </c>
      <c r="I721">
        <v>-3.6563122948498963E-2</v>
      </c>
      <c r="J721">
        <v>0.33797024276205284</v>
      </c>
      <c r="K721">
        <f>Table2131[[#This Row],[VALUE_ORIGINAL]]-Table2131[[#This Row],[ESTIMATE_VALUE]]</f>
        <v>0.34048199460371714</v>
      </c>
      <c r="L721">
        <v>0.19588310408818793</v>
      </c>
      <c r="M721">
        <v>0.4704793736604152</v>
      </c>
      <c r="N721">
        <f>Table2131[[#This Row],[DIFFENCE_ORIGINAL]]^2</f>
        <v>0.11592798864932567</v>
      </c>
      <c r="O72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-5.7852307028644884E-2</v>
      </c>
      <c r="P721">
        <f>IF(OR(G721="NA", H721="NA"), "NA", IF(OR(B721="boot", B721="parametric", B721="independent", B721="cart"), Table2131[[#This Row],[conf.high]]-Table2131[[#This Row],[conf.low]], ""))</f>
        <v>0.27486802084219347</v>
      </c>
      <c r="Q721">
        <f>IF(OR(G721="NA", H721="NA"), "NA", IF(OR(B721="boot", B721="parametric", B721="independent", B721="cart"), Table2131[[#This Row],[conf.high.orig]]-Table2131[[#This Row],[conf.low.orig]], ""))</f>
        <v>0.27459626957222727</v>
      </c>
      <c r="R721">
        <f>IF(OR(B721="boot", B721="independent", B721="parametric", B721="cart"), Table2131[[#This Row],[WIDTH_OVERLAP]]/Table2131[[#This Row],[WIDTH_NEW]], "NA")</f>
        <v>-0.21047303666459949</v>
      </c>
      <c r="S721">
        <f>IF(OR(B721="boot", B721="independent", B721="parametric", B721="cart"), Table2131[[#This Row],[WIDTH_OVERLAP]]/Table2131[[#This Row],[WIDTH_ORIG]], "")</f>
        <v>-0.21068132906091044</v>
      </c>
      <c r="T721">
        <f>IF(OR(B721="boot", B721="independent", B721="parametric", B721="cart"), (Table2131[[#This Row],[PERS_NEW]]+Table2131[[#This Row],[PERS_ORIG]]) / 2, "")</f>
        <v>-0.21057718286275495</v>
      </c>
      <c r="U721">
        <f>0.5*(Table2131[[#This Row],[WIDTH_OVERLAP]]/Table2131[[#This Row],[WIDTH_ORIG]] +Table2131[[#This Row],[WIDTH_OVERLAP]]/Table2131[[#This Row],[WIDTH_NEW]])</f>
        <v>-0.21057718286275495</v>
      </c>
      <c r="V721">
        <f>0.5*(Table2131[[#This Row],[WIDTH_OVERLAP]]/Table2131[[#This Row],[WIDTH_ORIG]] +Table2131[[#This Row],[WIDTH_OVERLAP]]/Table2131[[#This Row],[WIDTH_NEW]])</f>
        <v>-0.21057718286275495</v>
      </c>
    </row>
    <row r="722" spans="1:22" hidden="1" x14ac:dyDescent="0.2">
      <c r="A722" t="s">
        <v>192</v>
      </c>
      <c r="B722" t="s">
        <v>71</v>
      </c>
      <c r="C722" s="3" t="s">
        <v>231</v>
      </c>
      <c r="D722" t="s">
        <v>204</v>
      </c>
      <c r="E722">
        <v>-0.24339042704198277</v>
      </c>
      <c r="F722">
        <v>0.13827048915807136</v>
      </c>
      <c r="G722" s="1">
        <v>-0.50690091544738891</v>
      </c>
      <c r="H722" s="1">
        <v>3.491677935476372E-2</v>
      </c>
      <c r="I722">
        <v>-1.7602485427222139</v>
      </c>
      <c r="J722">
        <v>0.93833895589413963</v>
      </c>
      <c r="K722">
        <f>Table2131[[#This Row],[VALUE_ORIGINAL]]-Table2131[[#This Row],[ESTIMATE_VALUE]]</f>
        <v>1.1817293829361224</v>
      </c>
      <c r="L722">
        <v>0.649763337869533</v>
      </c>
      <c r="M722">
        <v>1.2541378180613312</v>
      </c>
      <c r="N722">
        <f>Table2131[[#This Row],[DIFFENCE_ORIGINAL]]^2</f>
        <v>1.3964843344945885</v>
      </c>
      <c r="O72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-0.61484655851476933</v>
      </c>
      <c r="P722">
        <f>IF(OR(G722="NA", H722="NA"), "NA", IF(OR(B722="boot", B722="parametric", B722="independent", B722="cart"), Table2131[[#This Row],[conf.high]]-Table2131[[#This Row],[conf.low]], ""))</f>
        <v>0.54181769480215258</v>
      </c>
      <c r="Q722">
        <f>IF(OR(G722="NA", H722="NA"), "NA", IF(OR(B722="boot", B722="parametric", B722="independent", B722="cart"), Table2131[[#This Row],[conf.high.orig]]-Table2131[[#This Row],[conf.low.orig]], ""))</f>
        <v>0.60437448019179818</v>
      </c>
      <c r="R722">
        <f>IF(OR(B722="boot", B722="independent", B722="parametric", B722="cart"), Table2131[[#This Row],[WIDTH_OVERLAP]]/Table2131[[#This Row],[WIDTH_NEW]], "NA")</f>
        <v>-1.1347849367291034</v>
      </c>
      <c r="S722">
        <f>IF(OR(B722="boot", B722="independent", B722="parametric", B722="cart"), Table2131[[#This Row],[WIDTH_OVERLAP]]/Table2131[[#This Row],[WIDTH_ORIG]], "")</f>
        <v>-1.0173271351888449</v>
      </c>
      <c r="T722">
        <f>IF(OR(B722="boot", B722="independent", B722="parametric", B722="cart"), (Table2131[[#This Row],[PERS_NEW]]+Table2131[[#This Row],[PERS_ORIG]]) / 2, "")</f>
        <v>-1.0760560359589741</v>
      </c>
      <c r="U722">
        <f>0.5*(Table2131[[#This Row],[WIDTH_OVERLAP]]/Table2131[[#This Row],[WIDTH_ORIG]] +Table2131[[#This Row],[WIDTH_OVERLAP]]/Table2131[[#This Row],[WIDTH_NEW]])</f>
        <v>-1.0760560359589741</v>
      </c>
      <c r="V722">
        <f>0.5*(Table2131[[#This Row],[WIDTH_OVERLAP]]/Table2131[[#This Row],[WIDTH_ORIG]] +Table2131[[#This Row],[WIDTH_OVERLAP]]/Table2131[[#This Row],[WIDTH_NEW]])</f>
        <v>-1.0760560359589741</v>
      </c>
    </row>
    <row r="723" spans="1:22" hidden="1" x14ac:dyDescent="0.2">
      <c r="A723" t="s">
        <v>192</v>
      </c>
      <c r="B723" t="s">
        <v>71</v>
      </c>
      <c r="C723" s="3" t="s">
        <v>231</v>
      </c>
      <c r="D723" t="s">
        <v>205</v>
      </c>
      <c r="E723">
        <v>-6.4294131189437234E-2</v>
      </c>
      <c r="F723">
        <v>0.10232472491065046</v>
      </c>
      <c r="G723" s="1">
        <v>-0.27054712655347052</v>
      </c>
      <c r="H723" s="1">
        <v>0.13318556633269818</v>
      </c>
      <c r="I723">
        <v>-0.62833426862939146</v>
      </c>
      <c r="J723">
        <v>0.60754936146128558</v>
      </c>
      <c r="K723">
        <f>Table2131[[#This Row],[VALUE_ORIGINAL]]-Table2131[[#This Row],[ESTIMATE_VALUE]]</f>
        <v>0.67184349265072285</v>
      </c>
      <c r="L723">
        <v>0.3890799372391795</v>
      </c>
      <c r="M723">
        <v>0.81724119147515395</v>
      </c>
      <c r="N723">
        <f>Table2131[[#This Row],[DIFFENCE_ORIGINAL]]^2</f>
        <v>0.45137367861712191</v>
      </c>
      <c r="O72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-0.25589437090648132</v>
      </c>
      <c r="P723">
        <f>IF(OR(G723="NA", H723="NA"), "NA", IF(OR(B723="boot", B723="parametric", B723="independent", B723="cart"), Table2131[[#This Row],[conf.high]]-Table2131[[#This Row],[conf.low]], ""))</f>
        <v>0.4037326928861687</v>
      </c>
      <c r="Q723">
        <f>IF(OR(G723="NA", H723="NA"), "NA", IF(OR(B723="boot", B723="parametric", B723="independent", B723="cart"), Table2131[[#This Row],[conf.high.orig]]-Table2131[[#This Row],[conf.low.orig]], ""))</f>
        <v>0.42816125423597445</v>
      </c>
      <c r="R723">
        <f>IF(OR(B723="boot", B723="independent", B723="parametric", B723="cart"), Table2131[[#This Row],[WIDTH_OVERLAP]]/Table2131[[#This Row],[WIDTH_NEW]], "NA")</f>
        <v>-0.63382127683831146</v>
      </c>
      <c r="S723">
        <f>IF(OR(B723="boot", B723="independent", B723="parametric", B723="cart"), Table2131[[#This Row],[WIDTH_OVERLAP]]/Table2131[[#This Row],[WIDTH_ORIG]], "")</f>
        <v>-0.59765886888365916</v>
      </c>
      <c r="T723">
        <f>IF(OR(B723="boot", B723="independent", B723="parametric", B723="cart"), (Table2131[[#This Row],[PERS_NEW]]+Table2131[[#This Row],[PERS_ORIG]]) / 2, "")</f>
        <v>-0.61574007286098531</v>
      </c>
      <c r="U723">
        <f>0.5*(Table2131[[#This Row],[WIDTH_OVERLAP]]/Table2131[[#This Row],[WIDTH_ORIG]] +Table2131[[#This Row],[WIDTH_OVERLAP]]/Table2131[[#This Row],[WIDTH_NEW]])</f>
        <v>-0.61574007286098531</v>
      </c>
      <c r="V723">
        <f>0.5*(Table2131[[#This Row],[WIDTH_OVERLAP]]/Table2131[[#This Row],[WIDTH_ORIG]] +Table2131[[#This Row],[WIDTH_OVERLAP]]/Table2131[[#This Row],[WIDTH_NEW]])</f>
        <v>-0.61574007286098531</v>
      </c>
    </row>
    <row r="724" spans="1:22" hidden="1" x14ac:dyDescent="0.2">
      <c r="A724" t="s">
        <v>192</v>
      </c>
      <c r="B724" t="s">
        <v>71</v>
      </c>
      <c r="C724" s="3" t="s">
        <v>231</v>
      </c>
      <c r="D724" t="s">
        <v>206</v>
      </c>
      <c r="E724">
        <v>-0.49728064264899069</v>
      </c>
      <c r="F724">
        <v>0.20811173089766721</v>
      </c>
      <c r="G724" s="1">
        <v>-0.89290691859921645</v>
      </c>
      <c r="H724" s="1">
        <v>-8.075516256709081E-2</v>
      </c>
      <c r="I724">
        <v>-2.3894887640596951</v>
      </c>
      <c r="J724">
        <v>1.0866457673320569</v>
      </c>
      <c r="K724">
        <f>Table2131[[#This Row],[VALUE_ORIGINAL]]-Table2131[[#This Row],[ESTIMATE_VALUE]]</f>
        <v>1.5839264099810475</v>
      </c>
      <c r="L724">
        <v>0.70191334107215875</v>
      </c>
      <c r="M724">
        <v>1.4699806851192789</v>
      </c>
      <c r="N724">
        <f>Table2131[[#This Row],[DIFFENCE_ORIGINAL]]^2</f>
        <v>2.5088228722354495</v>
      </c>
      <c r="O72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-0.78266850363924956</v>
      </c>
      <c r="P724">
        <f>IF(OR(G724="NA", H724="NA"), "NA", IF(OR(B724="boot", B724="parametric", B724="independent", B724="cart"), Table2131[[#This Row],[conf.high]]-Table2131[[#This Row],[conf.low]], ""))</f>
        <v>0.81215175603212564</v>
      </c>
      <c r="Q724">
        <f>IF(OR(G724="NA", H724="NA"), "NA", IF(OR(B724="boot", B724="parametric", B724="independent", B724="cart"), Table2131[[#This Row],[conf.high.orig]]-Table2131[[#This Row],[conf.low.orig]], ""))</f>
        <v>0.76806734404712018</v>
      </c>
      <c r="R724">
        <f>IF(OR(B724="boot", B724="independent", B724="parametric", B724="cart"), Table2131[[#This Row],[WIDTH_OVERLAP]]/Table2131[[#This Row],[WIDTH_NEW]], "NA")</f>
        <v>-0.96369736053158295</v>
      </c>
      <c r="S724">
        <f>IF(OR(B724="boot", B724="independent", B724="parametric", B724="cart"), Table2131[[#This Row],[WIDTH_OVERLAP]]/Table2131[[#This Row],[WIDTH_ORIG]], "")</f>
        <v>-1.0190102595889476</v>
      </c>
      <c r="T724">
        <f>IF(OR(B724="boot", B724="independent", B724="parametric", B724="cart"), (Table2131[[#This Row],[PERS_NEW]]+Table2131[[#This Row],[PERS_ORIG]]) / 2, "")</f>
        <v>-0.99135381006026524</v>
      </c>
      <c r="U724">
        <f>0.5*(Table2131[[#This Row],[WIDTH_OVERLAP]]/Table2131[[#This Row],[WIDTH_ORIG]] +Table2131[[#This Row],[WIDTH_OVERLAP]]/Table2131[[#This Row],[WIDTH_NEW]])</f>
        <v>-0.99135381006026524</v>
      </c>
      <c r="V724">
        <f>0.5*(Table2131[[#This Row],[WIDTH_OVERLAP]]/Table2131[[#This Row],[WIDTH_ORIG]] +Table2131[[#This Row],[WIDTH_OVERLAP]]/Table2131[[#This Row],[WIDTH_NEW]])</f>
        <v>-0.99135381006026524</v>
      </c>
    </row>
    <row r="725" spans="1:22" hidden="1" x14ac:dyDescent="0.2">
      <c r="A725" t="s">
        <v>192</v>
      </c>
      <c r="B725" t="s">
        <v>71</v>
      </c>
      <c r="C725" s="3" t="s">
        <v>231</v>
      </c>
      <c r="D725" t="s">
        <v>207</v>
      </c>
      <c r="E725">
        <v>-0.14826646285425832</v>
      </c>
      <c r="F725">
        <v>0.18457301385587646</v>
      </c>
      <c r="G725" s="1">
        <v>-0.51019041437580182</v>
      </c>
      <c r="H725" s="1">
        <v>0.21027731890215867</v>
      </c>
      <c r="I725">
        <v>-0.80329436983692504</v>
      </c>
      <c r="J725">
        <v>-0.61753343218162815</v>
      </c>
      <c r="K725">
        <f>Table2131[[#This Row],[VALUE_ORIGINAL]]-Table2131[[#This Row],[ESTIMATE_VALUE]]</f>
        <v>-0.46926696932736983</v>
      </c>
      <c r="L725">
        <v>-0.9369343261240245</v>
      </c>
      <c r="M725">
        <v>-0.30438037993583811</v>
      </c>
      <c r="N725">
        <f>Table2131[[#This Row],[DIFFENCE_ORIGINAL]]^2</f>
        <v>0.22021148850169467</v>
      </c>
      <c r="O72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0.20581003443996371</v>
      </c>
      <c r="P725">
        <f>IF(OR(G725="NA", H725="NA"), "NA", IF(OR(B725="boot", B725="parametric", B725="independent", B725="cart"), Table2131[[#This Row],[conf.high]]-Table2131[[#This Row],[conf.low]], ""))</f>
        <v>0.72046773327796054</v>
      </c>
      <c r="Q725">
        <f>IF(OR(G725="NA", H725="NA"), "NA", IF(OR(B725="boot", B725="parametric", B725="independent", B725="cart"), Table2131[[#This Row],[conf.high.orig]]-Table2131[[#This Row],[conf.low.orig]], ""))</f>
        <v>0.63255394618818639</v>
      </c>
      <c r="R725">
        <f>IF(OR(B725="boot", B725="independent", B725="parametric", B725="cart"), Table2131[[#This Row],[WIDTH_OVERLAP]]/Table2131[[#This Row],[WIDTH_NEW]], "NA")</f>
        <v>0.28566169577584821</v>
      </c>
      <c r="S725">
        <f>IF(OR(B725="boot", B725="independent", B725="parametric", B725="cart"), Table2131[[#This Row],[WIDTH_OVERLAP]]/Table2131[[#This Row],[WIDTH_ORIG]], "")</f>
        <v>0.32536360840081568</v>
      </c>
      <c r="T725">
        <f>IF(OR(B725="boot", B725="independent", B725="parametric", B725="cart"), (Table2131[[#This Row],[PERS_NEW]]+Table2131[[#This Row],[PERS_ORIG]]) / 2, "")</f>
        <v>0.30551265208833195</v>
      </c>
      <c r="U725">
        <f>0.5*(Table2131[[#This Row],[WIDTH_OVERLAP]]/Table2131[[#This Row],[WIDTH_ORIG]] +Table2131[[#This Row],[WIDTH_OVERLAP]]/Table2131[[#This Row],[WIDTH_NEW]])</f>
        <v>0.30551265208833195</v>
      </c>
      <c r="V725">
        <f>0.5*(Table2131[[#This Row],[WIDTH_OVERLAP]]/Table2131[[#This Row],[WIDTH_ORIG]] +Table2131[[#This Row],[WIDTH_OVERLAP]]/Table2131[[#This Row],[WIDTH_NEW]])</f>
        <v>0.30551265208833195</v>
      </c>
    </row>
    <row r="726" spans="1:22" hidden="1" x14ac:dyDescent="0.2">
      <c r="A726" t="s">
        <v>192</v>
      </c>
      <c r="B726" t="s">
        <v>71</v>
      </c>
      <c r="C726" s="3" t="s">
        <v>231</v>
      </c>
      <c r="D726" t="s">
        <v>208</v>
      </c>
      <c r="E726">
        <v>2.1942419769955396E-2</v>
      </c>
      <c r="F726">
        <v>0.20465576043706482</v>
      </c>
      <c r="G726" s="1">
        <v>-0.40440649490297176</v>
      </c>
      <c r="H726" s="1">
        <v>0.44859473701586605</v>
      </c>
      <c r="I726">
        <v>0.10721623336228089</v>
      </c>
      <c r="J726">
        <v>-0.71591539894851897</v>
      </c>
      <c r="K726">
        <f>Table2131[[#This Row],[VALUE_ORIGINAL]]-Table2131[[#This Row],[ESTIMATE_VALUE]]</f>
        <v>-0.73785781871847433</v>
      </c>
      <c r="L726">
        <v>-1.0069102241504477</v>
      </c>
      <c r="M726">
        <v>-0.42298543471107991</v>
      </c>
      <c r="N726">
        <f>Table2131[[#This Row],[DIFFENCE_ORIGINAL]]^2</f>
        <v>0.54443416064398498</v>
      </c>
      <c r="O72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-1.8578939808108152E-2</v>
      </c>
      <c r="P726">
        <f>IF(OR(G726="NA", H726="NA"), "NA", IF(OR(B726="boot", B726="parametric", B726="independent", B726="cart"), Table2131[[#This Row],[conf.high]]-Table2131[[#This Row],[conf.low]], ""))</f>
        <v>0.85300123191883781</v>
      </c>
      <c r="Q726">
        <f>IF(OR(G726="NA", H726="NA"), "NA", IF(OR(B726="boot", B726="parametric", B726="independent", B726="cart"), Table2131[[#This Row],[conf.high.orig]]-Table2131[[#This Row],[conf.low.orig]], ""))</f>
        <v>0.58392478943936776</v>
      </c>
      <c r="R726">
        <f>IF(OR(B726="boot", B726="independent", B726="parametric", B726="cart"), Table2131[[#This Row],[WIDTH_OVERLAP]]/Table2131[[#This Row],[WIDTH_NEW]], "NA")</f>
        <v>-2.1780671718743684E-2</v>
      </c>
      <c r="S726">
        <f>IF(OR(B726="boot", B726="independent", B726="parametric", B726="cart"), Table2131[[#This Row],[WIDTH_OVERLAP]]/Table2131[[#This Row],[WIDTH_ORIG]], "")</f>
        <v>-3.181735070015778E-2</v>
      </c>
      <c r="T726">
        <f>IF(OR(B726="boot", B726="independent", B726="parametric", B726="cart"), (Table2131[[#This Row],[PERS_NEW]]+Table2131[[#This Row],[PERS_ORIG]]) / 2, "")</f>
        <v>-2.6799011209450732E-2</v>
      </c>
      <c r="U726">
        <f>0.5*(Table2131[[#This Row],[WIDTH_OVERLAP]]/Table2131[[#This Row],[WIDTH_ORIG]] +Table2131[[#This Row],[WIDTH_OVERLAP]]/Table2131[[#This Row],[WIDTH_NEW]])</f>
        <v>-2.6799011209450732E-2</v>
      </c>
      <c r="V726">
        <f>0.5*(Table2131[[#This Row],[WIDTH_OVERLAP]]/Table2131[[#This Row],[WIDTH_ORIG]] +Table2131[[#This Row],[WIDTH_OVERLAP]]/Table2131[[#This Row],[WIDTH_NEW]])</f>
        <v>-2.6799011209450732E-2</v>
      </c>
    </row>
    <row r="727" spans="1:22" hidden="1" x14ac:dyDescent="0.2">
      <c r="A727" t="s">
        <v>192</v>
      </c>
      <c r="B727" t="s">
        <v>71</v>
      </c>
      <c r="C727" s="3" t="s">
        <v>231</v>
      </c>
      <c r="D727" t="s">
        <v>209</v>
      </c>
      <c r="E727">
        <v>1.126477343169263</v>
      </c>
      <c r="F727">
        <v>9.98707709401431E-2</v>
      </c>
      <c r="G727" s="1">
        <v>0.92204212161539167</v>
      </c>
      <c r="H727" s="1">
        <v>1.3036221908383581</v>
      </c>
      <c r="I727">
        <v>11.279349629176387</v>
      </c>
      <c r="J727">
        <v>1.2394604950166366</v>
      </c>
      <c r="K727">
        <f>Table2131[[#This Row],[VALUE_ORIGINAL]]-Table2131[[#This Row],[ESTIMATE_VALUE]]</f>
        <v>0.11298315184737362</v>
      </c>
      <c r="L727">
        <v>0.98206084643276947</v>
      </c>
      <c r="M727">
        <v>1.4525774346989884</v>
      </c>
      <c r="N727">
        <f>Table2131[[#This Row],[DIFFENCE_ORIGINAL]]^2</f>
        <v>1.2765192601366685E-2</v>
      </c>
      <c r="O72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0.32156134440558859</v>
      </c>
      <c r="P727">
        <f>IF(OR(G727="NA", H727="NA"), "NA", IF(OR(B727="boot", B727="parametric", B727="independent", B727="cart"), Table2131[[#This Row],[conf.high]]-Table2131[[#This Row],[conf.low]], ""))</f>
        <v>0.38158006922296639</v>
      </c>
      <c r="Q727">
        <f>IF(OR(G727="NA", H727="NA"), "NA", IF(OR(B727="boot", B727="parametric", B727="independent", B727="cart"), Table2131[[#This Row],[conf.high.orig]]-Table2131[[#This Row],[conf.low.orig]], ""))</f>
        <v>0.47051658826621889</v>
      </c>
      <c r="R727">
        <f>IF(OR(B727="boot", B727="independent", B727="parametric", B727="cart"), Table2131[[#This Row],[WIDTH_OVERLAP]]/Table2131[[#This Row],[WIDTH_NEW]], "NA")</f>
        <v>0.84271001119215316</v>
      </c>
      <c r="S727">
        <f>IF(OR(B727="boot", B727="independent", B727="parametric", B727="cart"), Table2131[[#This Row],[WIDTH_OVERLAP]]/Table2131[[#This Row],[WIDTH_ORIG]], "")</f>
        <v>0.68342190780242751</v>
      </c>
      <c r="T727">
        <f>IF(OR(B727="boot", B727="independent", B727="parametric", B727="cart"), (Table2131[[#This Row],[PERS_NEW]]+Table2131[[#This Row],[PERS_ORIG]]) / 2, "")</f>
        <v>0.76306595949729039</v>
      </c>
      <c r="U727">
        <f>0.5*(Table2131[[#This Row],[WIDTH_OVERLAP]]/Table2131[[#This Row],[WIDTH_ORIG]] +Table2131[[#This Row],[WIDTH_OVERLAP]]/Table2131[[#This Row],[WIDTH_NEW]])</f>
        <v>0.76306595949729039</v>
      </c>
      <c r="V727">
        <f>0.5*(Table2131[[#This Row],[WIDTH_OVERLAP]]/Table2131[[#This Row],[WIDTH_ORIG]] +Table2131[[#This Row],[WIDTH_OVERLAP]]/Table2131[[#This Row],[WIDTH_NEW]])</f>
        <v>0.76306595949729039</v>
      </c>
    </row>
    <row r="728" spans="1:22" hidden="1" x14ac:dyDescent="0.2">
      <c r="A728" t="s">
        <v>192</v>
      </c>
      <c r="B728" t="s">
        <v>71</v>
      </c>
      <c r="C728" s="3" t="s">
        <v>231</v>
      </c>
      <c r="D728" t="s">
        <v>210</v>
      </c>
      <c r="E728">
        <v>2.2028010795727369</v>
      </c>
      <c r="F728">
        <v>0.15817596031865369</v>
      </c>
      <c r="G728" s="1">
        <v>1.862669241156153</v>
      </c>
      <c r="H728" s="1">
        <v>2.4901121217724391</v>
      </c>
      <c r="I728">
        <v>13.926269675461933</v>
      </c>
      <c r="J728">
        <v>1.6724555880239564</v>
      </c>
      <c r="K728">
        <f>Table2131[[#This Row],[VALUE_ORIGINAL]]-Table2131[[#This Row],[ESTIMATE_VALUE]]</f>
        <v>-0.53034549154878041</v>
      </c>
      <c r="L728">
        <v>1.3451407352188074</v>
      </c>
      <c r="M728">
        <v>1.968927771533278</v>
      </c>
      <c r="N728">
        <f>Table2131[[#This Row],[DIFFENCE_ORIGINAL]]^2</f>
        <v>0.28126634040611753</v>
      </c>
      <c r="O72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0.10625853037712507</v>
      </c>
      <c r="P728">
        <f>IF(OR(G728="NA", H728="NA"), "NA", IF(OR(B728="boot", B728="parametric", B728="independent", B728="cart"), Table2131[[#This Row],[conf.high]]-Table2131[[#This Row],[conf.low]], ""))</f>
        <v>0.62744288061628617</v>
      </c>
      <c r="Q728">
        <f>IF(OR(G728="NA", H728="NA"), "NA", IF(OR(B728="boot", B728="parametric", B728="independent", B728="cart"), Table2131[[#This Row],[conf.high.orig]]-Table2131[[#This Row],[conf.low.orig]], ""))</f>
        <v>0.62378703631447063</v>
      </c>
      <c r="R728">
        <f>IF(OR(B728="boot", B728="independent", B728="parametric", B728="cart"), Table2131[[#This Row],[WIDTH_OVERLAP]]/Table2131[[#This Row],[WIDTH_NEW]], "NA")</f>
        <v>0.16935171895289647</v>
      </c>
      <c r="S728">
        <f>IF(OR(B728="boot", B728="independent", B728="parametric", B728="cart"), Table2131[[#This Row],[WIDTH_OVERLAP]]/Table2131[[#This Row],[WIDTH_ORIG]], "")</f>
        <v>0.17034424281231264</v>
      </c>
      <c r="T728">
        <f>IF(OR(B728="boot", B728="independent", B728="parametric", B728="cart"), (Table2131[[#This Row],[PERS_NEW]]+Table2131[[#This Row],[PERS_ORIG]]) / 2, "")</f>
        <v>0.16984798088260455</v>
      </c>
      <c r="U728">
        <f>0.5*(Table2131[[#This Row],[WIDTH_OVERLAP]]/Table2131[[#This Row],[WIDTH_ORIG]] +Table2131[[#This Row],[WIDTH_OVERLAP]]/Table2131[[#This Row],[WIDTH_NEW]])</f>
        <v>0.16984798088260455</v>
      </c>
      <c r="V728">
        <f>0.5*(Table2131[[#This Row],[WIDTH_OVERLAP]]/Table2131[[#This Row],[WIDTH_ORIG]] +Table2131[[#This Row],[WIDTH_OVERLAP]]/Table2131[[#This Row],[WIDTH_NEW]])</f>
        <v>0.16984798088260455</v>
      </c>
    </row>
    <row r="729" spans="1:22" hidden="1" x14ac:dyDescent="0.2">
      <c r="A729" t="s">
        <v>192</v>
      </c>
      <c r="B729" t="s">
        <v>71</v>
      </c>
      <c r="C729" s="3" t="s">
        <v>231</v>
      </c>
      <c r="D729" t="s">
        <v>211</v>
      </c>
      <c r="E729">
        <v>3.3671905718106148</v>
      </c>
      <c r="F729">
        <v>0.35912382570108548</v>
      </c>
      <c r="G729" s="1">
        <v>2.6635811172920509</v>
      </c>
      <c r="H729" s="1">
        <v>4.0491549174738477</v>
      </c>
      <c r="I729">
        <v>9.3761269256840549</v>
      </c>
      <c r="J729">
        <v>2.5272644775104984</v>
      </c>
      <c r="K729">
        <f>Table2131[[#This Row],[VALUE_ORIGINAL]]-Table2131[[#This Row],[ESTIMATE_VALUE]]</f>
        <v>-0.83992609430011633</v>
      </c>
      <c r="L729">
        <v>2.0134109094932522</v>
      </c>
      <c r="M729">
        <v>2.9960614305429973</v>
      </c>
      <c r="N729">
        <f>Table2131[[#This Row],[DIFFENCE_ORIGINAL]]^2</f>
        <v>0.70547584388624796</v>
      </c>
      <c r="O72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0.3324803132509464</v>
      </c>
      <c r="P729">
        <f>IF(OR(G729="NA", H729="NA"), "NA", IF(OR(B729="boot", B729="parametric", B729="independent", B729="cart"), Table2131[[#This Row],[conf.high]]-Table2131[[#This Row],[conf.low]], ""))</f>
        <v>1.3855738001817968</v>
      </c>
      <c r="Q729">
        <f>IF(OR(G729="NA", H729="NA"), "NA", IF(OR(B729="boot", B729="parametric", B729="independent", B729="cart"), Table2131[[#This Row],[conf.high.orig]]-Table2131[[#This Row],[conf.low.orig]], ""))</f>
        <v>0.98265052104974515</v>
      </c>
      <c r="R729">
        <f>IF(OR(B729="boot", B729="independent", B729="parametric", B729="cart"), Table2131[[#This Row],[WIDTH_OVERLAP]]/Table2131[[#This Row],[WIDTH_NEW]], "NA")</f>
        <v>0.23995857399102286</v>
      </c>
      <c r="S729">
        <f>IF(OR(B729="boot", B729="independent", B729="parametric", B729="cart"), Table2131[[#This Row],[WIDTH_OVERLAP]]/Table2131[[#This Row],[WIDTH_ORIG]], "")</f>
        <v>0.33835051844857783</v>
      </c>
      <c r="T729">
        <f>IF(OR(B729="boot", B729="independent", B729="parametric", B729="cart"), (Table2131[[#This Row],[PERS_NEW]]+Table2131[[#This Row],[PERS_ORIG]]) / 2, "")</f>
        <v>0.28915454621980036</v>
      </c>
      <c r="U729">
        <f>0.5*(Table2131[[#This Row],[WIDTH_OVERLAP]]/Table2131[[#This Row],[WIDTH_ORIG]] +Table2131[[#This Row],[WIDTH_OVERLAP]]/Table2131[[#This Row],[WIDTH_NEW]])</f>
        <v>0.28915454621980036</v>
      </c>
      <c r="V729">
        <f>0.5*(Table2131[[#This Row],[WIDTH_OVERLAP]]/Table2131[[#This Row],[WIDTH_ORIG]] +Table2131[[#This Row],[WIDTH_OVERLAP]]/Table2131[[#This Row],[WIDTH_NEW]])</f>
        <v>0.28915454621980036</v>
      </c>
    </row>
    <row r="730" spans="1:22" hidden="1" x14ac:dyDescent="0.2">
      <c r="A730" t="s">
        <v>192</v>
      </c>
      <c r="B730" t="s">
        <v>71</v>
      </c>
      <c r="C730" s="3" t="s">
        <v>231</v>
      </c>
      <c r="D730" t="s">
        <v>212</v>
      </c>
      <c r="E730">
        <v>3.1210429413386733</v>
      </c>
      <c r="F730">
        <v>0.20787467808289689</v>
      </c>
      <c r="G730" s="1">
        <v>2.675673586542918</v>
      </c>
      <c r="H730" s="1">
        <v>3.4864231277142927</v>
      </c>
      <c r="I730">
        <v>15.014060250734602</v>
      </c>
      <c r="J730">
        <v>2.4525327381213602</v>
      </c>
      <c r="K730">
        <f>Table2131[[#This Row],[VALUE_ORIGINAL]]-Table2131[[#This Row],[ESTIMATE_VALUE]]</f>
        <v>-0.66851020321731314</v>
      </c>
      <c r="L730">
        <v>2.0122115296595706</v>
      </c>
      <c r="M730">
        <v>2.8669835156240615</v>
      </c>
      <c r="N730">
        <f>Table2131[[#This Row],[DIFFENCE_ORIGINAL]]^2</f>
        <v>0.44690589180565332</v>
      </c>
      <c r="O73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0.19130992908114353</v>
      </c>
      <c r="P730">
        <f>IF(OR(G730="NA", H730="NA"), "NA", IF(OR(B730="boot", B730="parametric", B730="independent", B730="cart"), Table2131[[#This Row],[conf.high]]-Table2131[[#This Row],[conf.low]], ""))</f>
        <v>0.81074954117137477</v>
      </c>
      <c r="Q730">
        <f>IF(OR(G730="NA", H730="NA"), "NA", IF(OR(B730="boot", B730="parametric", B730="independent", B730="cart"), Table2131[[#This Row],[conf.high.orig]]-Table2131[[#This Row],[conf.low.orig]], ""))</f>
        <v>0.85477198596449089</v>
      </c>
      <c r="R730">
        <f>IF(OR(B730="boot", B730="independent", B730="parametric", B730="cart"), Table2131[[#This Row],[WIDTH_OVERLAP]]/Table2131[[#This Row],[WIDTH_NEW]], "NA")</f>
        <v>0.23596674357007719</v>
      </c>
      <c r="S730">
        <f>IF(OR(B730="boot", B730="independent", B730="parametric", B730="cart"), Table2131[[#This Row],[WIDTH_OVERLAP]]/Table2131[[#This Row],[WIDTH_ORIG]], "")</f>
        <v>0.22381399042374672</v>
      </c>
      <c r="T730">
        <f>IF(OR(B730="boot", B730="independent", B730="parametric", B730="cart"), (Table2131[[#This Row],[PERS_NEW]]+Table2131[[#This Row],[PERS_ORIG]]) / 2, "")</f>
        <v>0.22989036699691195</v>
      </c>
      <c r="U730">
        <f>0.5*(Table2131[[#This Row],[WIDTH_OVERLAP]]/Table2131[[#This Row],[WIDTH_ORIG]] +Table2131[[#This Row],[WIDTH_OVERLAP]]/Table2131[[#This Row],[WIDTH_NEW]])</f>
        <v>0.22989036699691195</v>
      </c>
      <c r="V730">
        <f>0.5*(Table2131[[#This Row],[WIDTH_OVERLAP]]/Table2131[[#This Row],[WIDTH_ORIG]] +Table2131[[#This Row],[WIDTH_OVERLAP]]/Table2131[[#This Row],[WIDTH_NEW]])</f>
        <v>0.22989036699691195</v>
      </c>
    </row>
    <row r="731" spans="1:22" hidden="1" x14ac:dyDescent="0.2">
      <c r="A731" t="s">
        <v>192</v>
      </c>
      <c r="B731" t="s">
        <v>71</v>
      </c>
      <c r="C731" s="3" t="s">
        <v>231</v>
      </c>
      <c r="D731" t="s">
        <v>213</v>
      </c>
      <c r="E731">
        <v>2.5021690937981895</v>
      </c>
      <c r="F731">
        <v>0.16379861293768566</v>
      </c>
      <c r="G731" s="1">
        <v>2.1184346683546789</v>
      </c>
      <c r="H731" s="1">
        <v>2.7645071784304824</v>
      </c>
      <c r="I731">
        <v>15.275886949971282</v>
      </c>
      <c r="J731">
        <v>2.1789633379921782</v>
      </c>
      <c r="K731">
        <f>Table2131[[#This Row],[VALUE_ORIGINAL]]-Table2131[[#This Row],[ESTIMATE_VALUE]]</f>
        <v>-0.3232057558060113</v>
      </c>
      <c r="L731">
        <v>1.8362354108489951</v>
      </c>
      <c r="M731">
        <v>2.4679095427132332</v>
      </c>
      <c r="N731">
        <f>Table2131[[#This Row],[DIFFENCE_ORIGINAL]]^2</f>
        <v>0.10446196058613501</v>
      </c>
      <c r="O73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0.34947487435855429</v>
      </c>
      <c r="P731">
        <f>IF(OR(G731="NA", H731="NA"), "NA", IF(OR(B731="boot", B731="parametric", B731="independent", B731="cart"), Table2131[[#This Row],[conf.high]]-Table2131[[#This Row],[conf.low]], ""))</f>
        <v>0.64607251007580357</v>
      </c>
      <c r="Q731">
        <f>IF(OR(G731="NA", H731="NA"), "NA", IF(OR(B731="boot", B731="parametric", B731="independent", B731="cart"), Table2131[[#This Row],[conf.high.orig]]-Table2131[[#This Row],[conf.low.orig]], ""))</f>
        <v>0.63167413186423804</v>
      </c>
      <c r="R731">
        <f>IF(OR(B731="boot", B731="independent", B731="parametric", B731="cart"), Table2131[[#This Row],[WIDTH_OVERLAP]]/Table2131[[#This Row],[WIDTH_NEW]], "NA")</f>
        <v>0.54092206201057902</v>
      </c>
      <c r="S731">
        <f>IF(OR(B731="boot", B731="independent", B731="parametric", B731="cart"), Table2131[[#This Row],[WIDTH_OVERLAP]]/Table2131[[#This Row],[WIDTH_ORIG]], "")</f>
        <v>0.55325183782207632</v>
      </c>
      <c r="T731">
        <f>IF(OR(B731="boot", B731="independent", B731="parametric", B731="cart"), (Table2131[[#This Row],[PERS_NEW]]+Table2131[[#This Row],[PERS_ORIG]]) / 2, "")</f>
        <v>0.54708694991632767</v>
      </c>
      <c r="U731">
        <f>0.5*(Table2131[[#This Row],[WIDTH_OVERLAP]]/Table2131[[#This Row],[WIDTH_ORIG]] +Table2131[[#This Row],[WIDTH_OVERLAP]]/Table2131[[#This Row],[WIDTH_NEW]])</f>
        <v>0.54708694991632767</v>
      </c>
      <c r="V731">
        <f>0.5*(Table2131[[#This Row],[WIDTH_OVERLAP]]/Table2131[[#This Row],[WIDTH_ORIG]] +Table2131[[#This Row],[WIDTH_OVERLAP]]/Table2131[[#This Row],[WIDTH_NEW]])</f>
        <v>0.54708694991632767</v>
      </c>
    </row>
    <row r="732" spans="1:22" hidden="1" x14ac:dyDescent="0.2">
      <c r="A732" t="s">
        <v>192</v>
      </c>
      <c r="B732" t="s">
        <v>71</v>
      </c>
      <c r="C732" s="3" t="s">
        <v>231</v>
      </c>
      <c r="D732" t="s">
        <v>214</v>
      </c>
      <c r="E732">
        <v>1.5447738602071224</v>
      </c>
      <c r="F732">
        <v>0.1491011198826368</v>
      </c>
      <c r="G732" s="1">
        <v>1.2526083420126584</v>
      </c>
      <c r="H732" s="1">
        <v>1.8359420894008842</v>
      </c>
      <c r="I732">
        <v>10.360578521630643</v>
      </c>
      <c r="J732">
        <v>1.6381983949503764</v>
      </c>
      <c r="K732">
        <f>Table2131[[#This Row],[VALUE_ORIGINAL]]-Table2131[[#This Row],[ESTIMATE_VALUE]]</f>
        <v>9.3424534743254073E-2</v>
      </c>
      <c r="L732">
        <v>1.3088727648926621</v>
      </c>
      <c r="M732">
        <v>1.9849980180125411</v>
      </c>
      <c r="N732">
        <f>Table2131[[#This Row],[DIFFENCE_ORIGINAL]]^2</f>
        <v>8.7281436919934875E-3</v>
      </c>
      <c r="O73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0.52706932450822208</v>
      </c>
      <c r="P732">
        <f>IF(OR(G732="NA", H732="NA"), "NA", IF(OR(B732="boot", B732="parametric", B732="independent", B732="cart"), Table2131[[#This Row],[conf.high]]-Table2131[[#This Row],[conf.low]], ""))</f>
        <v>0.58333374738822585</v>
      </c>
      <c r="Q732">
        <f>IF(OR(G732="NA", H732="NA"), "NA", IF(OR(B732="boot", B732="parametric", B732="independent", B732="cart"), Table2131[[#This Row],[conf.high.orig]]-Table2131[[#This Row],[conf.low.orig]], ""))</f>
        <v>0.67612525311987892</v>
      </c>
      <c r="R732">
        <f>IF(OR(B732="boot", B732="independent", B732="parametric", B732="cart"), Table2131[[#This Row],[WIDTH_OVERLAP]]/Table2131[[#This Row],[WIDTH_NEW]], "NA")</f>
        <v>0.90354677209758938</v>
      </c>
      <c r="S732">
        <f>IF(OR(B732="boot", B732="independent", B732="parametric", B732="cart"), Table2131[[#This Row],[WIDTH_OVERLAP]]/Table2131[[#This Row],[WIDTH_ORIG]], "")</f>
        <v>0.77954391154026481</v>
      </c>
      <c r="T732">
        <f>IF(OR(B732="boot", B732="independent", B732="parametric", B732="cart"), (Table2131[[#This Row],[PERS_NEW]]+Table2131[[#This Row],[PERS_ORIG]]) / 2, "")</f>
        <v>0.84154534181892715</v>
      </c>
      <c r="U732">
        <f>0.5*(Table2131[[#This Row],[WIDTH_OVERLAP]]/Table2131[[#This Row],[WIDTH_ORIG]] +Table2131[[#This Row],[WIDTH_OVERLAP]]/Table2131[[#This Row],[WIDTH_NEW]])</f>
        <v>0.84154534181892715</v>
      </c>
      <c r="V732">
        <f>0.5*(Table2131[[#This Row],[WIDTH_OVERLAP]]/Table2131[[#This Row],[WIDTH_ORIG]] +Table2131[[#This Row],[WIDTH_OVERLAP]]/Table2131[[#This Row],[WIDTH_NEW]])</f>
        <v>0.84154534181892715</v>
      </c>
    </row>
    <row r="733" spans="1:22" hidden="1" x14ac:dyDescent="0.2">
      <c r="A733" t="s">
        <v>192</v>
      </c>
      <c r="B733" t="s">
        <v>71</v>
      </c>
      <c r="C733" s="3" t="s">
        <v>231</v>
      </c>
      <c r="D733" t="s">
        <v>215</v>
      </c>
      <c r="E733">
        <v>2.093862186596116</v>
      </c>
      <c r="F733">
        <v>0.16720372817000478</v>
      </c>
      <c r="G733" s="1">
        <v>1.760465599017444</v>
      </c>
      <c r="H733" s="1">
        <v>2.4145445544075295</v>
      </c>
      <c r="I733">
        <v>12.522819972454064</v>
      </c>
      <c r="J733">
        <v>1.8620511679084852</v>
      </c>
      <c r="K733">
        <f>Table2131[[#This Row],[VALUE_ORIGINAL]]-Table2131[[#This Row],[ESTIMATE_VALUE]]</f>
        <v>-0.23181101868763077</v>
      </c>
      <c r="L733">
        <v>1.5661789561187083</v>
      </c>
      <c r="M733">
        <v>2.1688229289408376</v>
      </c>
      <c r="N733">
        <f>Table2131[[#This Row],[DIFFENCE_ORIGINAL]]^2</f>
        <v>5.37363483849971E-2</v>
      </c>
      <c r="O73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0.40835732992339357</v>
      </c>
      <c r="P733">
        <f>IF(OR(G733="NA", H733="NA"), "NA", IF(OR(B733="boot", B733="parametric", B733="independent", B733="cart"), Table2131[[#This Row],[conf.high]]-Table2131[[#This Row],[conf.low]], ""))</f>
        <v>0.65407895539008543</v>
      </c>
      <c r="Q733">
        <f>IF(OR(G733="NA", H733="NA"), "NA", IF(OR(B733="boot", B733="parametric", B733="independent", B733="cart"), Table2131[[#This Row],[conf.high.orig]]-Table2131[[#This Row],[conf.low.orig]], ""))</f>
        <v>0.60264397282212934</v>
      </c>
      <c r="R733">
        <f>IF(OR(B733="boot", B733="independent", B733="parametric", B733="cart"), Table2131[[#This Row],[WIDTH_OVERLAP]]/Table2131[[#This Row],[WIDTH_NEW]], "NA")</f>
        <v>0.62432421431423946</v>
      </c>
      <c r="S733">
        <f>IF(OR(B733="boot", B733="independent", B733="parametric", B733="cart"), Table2131[[#This Row],[WIDTH_OVERLAP]]/Table2131[[#This Row],[WIDTH_ORIG]], "")</f>
        <v>0.67760958101197244</v>
      </c>
      <c r="T733">
        <f>IF(OR(B733="boot", B733="independent", B733="parametric", B733="cart"), (Table2131[[#This Row],[PERS_NEW]]+Table2131[[#This Row],[PERS_ORIG]]) / 2, "")</f>
        <v>0.650966897663106</v>
      </c>
      <c r="U733">
        <f>0.5*(Table2131[[#This Row],[WIDTH_OVERLAP]]/Table2131[[#This Row],[WIDTH_ORIG]] +Table2131[[#This Row],[WIDTH_OVERLAP]]/Table2131[[#This Row],[WIDTH_NEW]])</f>
        <v>0.650966897663106</v>
      </c>
      <c r="V733">
        <f>0.5*(Table2131[[#This Row],[WIDTH_OVERLAP]]/Table2131[[#This Row],[WIDTH_ORIG]] +Table2131[[#This Row],[WIDTH_OVERLAP]]/Table2131[[#This Row],[WIDTH_NEW]])</f>
        <v>0.650966897663106</v>
      </c>
    </row>
    <row r="734" spans="1:22" hidden="1" x14ac:dyDescent="0.2">
      <c r="A734" t="s">
        <v>192</v>
      </c>
      <c r="B734" t="s">
        <v>71</v>
      </c>
      <c r="C734" s="3" t="s">
        <v>231</v>
      </c>
      <c r="D734" t="s">
        <v>216</v>
      </c>
      <c r="E734">
        <v>-1.0037262407971755E-3</v>
      </c>
      <c r="F734">
        <v>1.0122393716380918E-2</v>
      </c>
      <c r="G734" s="1">
        <v>-2.5215611487543484E-2</v>
      </c>
      <c r="H734" s="1">
        <v>1.989203163478611E-2</v>
      </c>
      <c r="I734">
        <v>-9.9158980466533361E-2</v>
      </c>
      <c r="J734">
        <v>0.13511621706045548</v>
      </c>
      <c r="K734">
        <f>Table2131[[#This Row],[VALUE_ORIGINAL]]-Table2131[[#This Row],[ESTIMATE_VALUE]]</f>
        <v>0.13611994330125265</v>
      </c>
      <c r="L734">
        <v>2.6370572171813007E-2</v>
      </c>
      <c r="M734">
        <v>0.25785098058481282</v>
      </c>
      <c r="N734">
        <f>Table2131[[#This Row],[DIFFENCE_ORIGINAL]]^2</f>
        <v>1.8528638964336236E-2</v>
      </c>
      <c r="O73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-6.4785405370268966E-3</v>
      </c>
      <c r="P734">
        <f>IF(OR(G734="NA", H734="NA"), "NA", IF(OR(B734="boot", B734="parametric", B734="independent", B734="cart"), Table2131[[#This Row],[conf.high]]-Table2131[[#This Row],[conf.low]], ""))</f>
        <v>4.5107643122329594E-2</v>
      </c>
      <c r="Q734">
        <f>IF(OR(G734="NA", H734="NA"), "NA", IF(OR(B734="boot", B734="parametric", B734="independent", B734="cart"), Table2131[[#This Row],[conf.high.orig]]-Table2131[[#This Row],[conf.low.orig]], ""))</f>
        <v>0.2314804084129998</v>
      </c>
      <c r="R734">
        <f>IF(OR(B734="boot", B734="independent", B734="parametric", B734="cart"), Table2131[[#This Row],[WIDTH_OVERLAP]]/Table2131[[#This Row],[WIDTH_NEW]], "NA")</f>
        <v>-0.14362400889484361</v>
      </c>
      <c r="S734">
        <f>IF(OR(B734="boot", B734="independent", B734="parametric", B734="cart"), Table2131[[#This Row],[WIDTH_OVERLAP]]/Table2131[[#This Row],[WIDTH_ORIG]], "")</f>
        <v>-2.7987424860025718E-2</v>
      </c>
      <c r="T734">
        <f>IF(OR(B734="boot", B734="independent", B734="parametric", B734="cart"), (Table2131[[#This Row],[PERS_NEW]]+Table2131[[#This Row],[PERS_ORIG]]) / 2, "")</f>
        <v>-8.5805716877434671E-2</v>
      </c>
      <c r="U734">
        <f>0.5*(Table2131[[#This Row],[WIDTH_OVERLAP]]/Table2131[[#This Row],[WIDTH_ORIG]] +Table2131[[#This Row],[WIDTH_OVERLAP]]/Table2131[[#This Row],[WIDTH_NEW]])</f>
        <v>-8.5805716877434671E-2</v>
      </c>
      <c r="V734">
        <f>0.5*(Table2131[[#This Row],[WIDTH_OVERLAP]]/Table2131[[#This Row],[WIDTH_ORIG]] +Table2131[[#This Row],[WIDTH_OVERLAP]]/Table2131[[#This Row],[WIDTH_NEW]])</f>
        <v>-8.5805716877434671E-2</v>
      </c>
    </row>
    <row r="735" spans="1:22" hidden="1" x14ac:dyDescent="0.2">
      <c r="A735" t="s">
        <v>192</v>
      </c>
      <c r="B735" t="s">
        <v>71</v>
      </c>
      <c r="C735" s="3" t="s">
        <v>231</v>
      </c>
      <c r="D735" t="s">
        <v>217</v>
      </c>
      <c r="E735">
        <v>1.7580957006452412E-4</v>
      </c>
      <c r="F735">
        <v>5.611442140074344E-3</v>
      </c>
      <c r="G735" s="1">
        <v>-1.3195489768411334E-2</v>
      </c>
      <c r="H735" s="1">
        <v>1.2070461194888325E-2</v>
      </c>
      <c r="I735">
        <v>3.1330550271377273E-2</v>
      </c>
      <c r="J735">
        <v>-3.5504247213252446E-2</v>
      </c>
      <c r="K735">
        <f>Table2131[[#This Row],[VALUE_ORIGINAL]]-Table2131[[#This Row],[ESTIMATE_VALUE]]</f>
        <v>-3.5680056783316969E-2</v>
      </c>
      <c r="L735">
        <v>-9.115251829824432E-2</v>
      </c>
      <c r="M735">
        <v>4.7878857947652497E-3</v>
      </c>
      <c r="N735">
        <f>Table2131[[#This Row],[DIFFENCE_ORIGINAL]]^2</f>
        <v>1.2730664520607233E-3</v>
      </c>
      <c r="O73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1.7983375563176585E-2</v>
      </c>
      <c r="P735">
        <f>IF(OR(G735="NA", H735="NA"), "NA", IF(OR(B735="boot", B735="parametric", B735="independent", B735="cart"), Table2131[[#This Row],[conf.high]]-Table2131[[#This Row],[conf.low]], ""))</f>
        <v>2.5265950963299658E-2</v>
      </c>
      <c r="Q735">
        <f>IF(OR(G735="NA", H735="NA"), "NA", IF(OR(B735="boot", B735="parametric", B735="independent", B735="cart"), Table2131[[#This Row],[conf.high.orig]]-Table2131[[#This Row],[conf.low.orig]], ""))</f>
        <v>9.5940404093009565E-2</v>
      </c>
      <c r="R735">
        <f>IF(OR(B735="boot", B735="independent", B735="parametric", B735="cart"), Table2131[[#This Row],[WIDTH_OVERLAP]]/Table2131[[#This Row],[WIDTH_NEW]], "NA")</f>
        <v>0.71176325756740921</v>
      </c>
      <c r="S735">
        <f>IF(OR(B735="boot", B735="independent", B735="parametric", B735="cart"), Table2131[[#This Row],[WIDTH_OVERLAP]]/Table2131[[#This Row],[WIDTH_ORIG]], "")</f>
        <v>0.18744319177291119</v>
      </c>
      <c r="T735">
        <f>IF(OR(B735="boot", B735="independent", B735="parametric", B735="cart"), (Table2131[[#This Row],[PERS_NEW]]+Table2131[[#This Row],[PERS_ORIG]]) / 2, "")</f>
        <v>0.44960322467016023</v>
      </c>
      <c r="U735">
        <f>0.5*(Table2131[[#This Row],[WIDTH_OVERLAP]]/Table2131[[#This Row],[WIDTH_ORIG]] +Table2131[[#This Row],[WIDTH_OVERLAP]]/Table2131[[#This Row],[WIDTH_NEW]])</f>
        <v>0.44960322467016023</v>
      </c>
      <c r="V735">
        <f>0.5*(Table2131[[#This Row],[WIDTH_OVERLAP]]/Table2131[[#This Row],[WIDTH_ORIG]] +Table2131[[#This Row],[WIDTH_OVERLAP]]/Table2131[[#This Row],[WIDTH_NEW]])</f>
        <v>0.44960322467016023</v>
      </c>
    </row>
    <row r="736" spans="1:22" hidden="1" x14ac:dyDescent="0.2">
      <c r="A736" t="s">
        <v>192</v>
      </c>
      <c r="B736" t="s">
        <v>71</v>
      </c>
      <c r="C736" s="3" t="s">
        <v>231</v>
      </c>
      <c r="D736" t="s">
        <v>218</v>
      </c>
      <c r="E736">
        <v>4.4862698567427943E-4</v>
      </c>
      <c r="F736">
        <v>8.3224299223549712E-3</v>
      </c>
      <c r="G736" s="1">
        <v>-1.3320969240309484E-2</v>
      </c>
      <c r="H736" s="1">
        <v>2.28710415023896E-2</v>
      </c>
      <c r="I736">
        <v>5.3905769091454593E-2</v>
      </c>
      <c r="J736">
        <v>0.14365886136427777</v>
      </c>
      <c r="K736">
        <f>Table2131[[#This Row],[VALUE_ORIGINAL]]-Table2131[[#This Row],[ESTIMATE_VALUE]]</f>
        <v>0.1432102343786035</v>
      </c>
      <c r="L736">
        <v>2.7799800205257172E-2</v>
      </c>
      <c r="M736">
        <v>0.28962035047338713</v>
      </c>
      <c r="N736">
        <f>Table2131[[#This Row],[DIFFENCE_ORIGINAL]]^2</f>
        <v>2.0509171230774548E-2</v>
      </c>
      <c r="O73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-4.9287587028675715E-3</v>
      </c>
      <c r="P736">
        <f>IF(OR(G736="NA", H736="NA"), "NA", IF(OR(B736="boot", B736="parametric", B736="independent", B736="cart"), Table2131[[#This Row],[conf.high]]-Table2131[[#This Row],[conf.low]], ""))</f>
        <v>3.6192010742699086E-2</v>
      </c>
      <c r="Q736">
        <f>IF(OR(G736="NA", H736="NA"), "NA", IF(OR(B736="boot", B736="parametric", B736="independent", B736="cart"), Table2131[[#This Row],[conf.high.orig]]-Table2131[[#This Row],[conf.low.orig]], ""))</f>
        <v>0.26182055026812995</v>
      </c>
      <c r="R736">
        <f>IF(OR(B736="boot", B736="independent", B736="parametric", B736="cart"), Table2131[[#This Row],[WIDTH_OVERLAP]]/Table2131[[#This Row],[WIDTH_NEW]], "NA")</f>
        <v>-0.13618361073961155</v>
      </c>
      <c r="S736">
        <f>IF(OR(B736="boot", B736="independent", B736="parametric", B736="cart"), Table2131[[#This Row],[WIDTH_OVERLAP]]/Table2131[[#This Row],[WIDTH_ORIG]], "")</f>
        <v>-1.8824949752110898E-2</v>
      </c>
      <c r="T736">
        <f>IF(OR(B736="boot", B736="independent", B736="parametric", B736="cart"), (Table2131[[#This Row],[PERS_NEW]]+Table2131[[#This Row],[PERS_ORIG]]) / 2, "")</f>
        <v>-7.7504280245861229E-2</v>
      </c>
      <c r="U736">
        <f>0.5*(Table2131[[#This Row],[WIDTH_OVERLAP]]/Table2131[[#This Row],[WIDTH_ORIG]] +Table2131[[#This Row],[WIDTH_OVERLAP]]/Table2131[[#This Row],[WIDTH_NEW]])</f>
        <v>-7.7504280245861229E-2</v>
      </c>
      <c r="V736">
        <f>0.5*(Table2131[[#This Row],[WIDTH_OVERLAP]]/Table2131[[#This Row],[WIDTH_ORIG]] +Table2131[[#This Row],[WIDTH_OVERLAP]]/Table2131[[#This Row],[WIDTH_NEW]])</f>
        <v>-7.7504280245861229E-2</v>
      </c>
    </row>
    <row r="737" spans="1:22" hidden="1" x14ac:dyDescent="0.2">
      <c r="A737" t="s">
        <v>192</v>
      </c>
      <c r="B737" t="s">
        <v>71</v>
      </c>
      <c r="C737" s="3" t="s">
        <v>231</v>
      </c>
      <c r="D737" t="s">
        <v>219</v>
      </c>
      <c r="E737">
        <v>-8.7576174261048498E-3</v>
      </c>
      <c r="F737">
        <v>1.523261962292771E-2</v>
      </c>
      <c r="G737" s="1">
        <v>-4.5976398501976531E-2</v>
      </c>
      <c r="H737" s="1">
        <v>1.7853771348902616E-2</v>
      </c>
      <c r="I737">
        <v>-0.57492523563859832</v>
      </c>
      <c r="J737">
        <v>1.5517958650783888E-3</v>
      </c>
      <c r="K737">
        <f>Table2131[[#This Row],[VALUE_ORIGINAL]]-Table2131[[#This Row],[ESTIMATE_VALUE]]</f>
        <v>1.0309413291183239E-2</v>
      </c>
      <c r="L737">
        <v>-3.1839383292692432E-2</v>
      </c>
      <c r="M737">
        <v>3.5624096648774459E-2</v>
      </c>
      <c r="N737">
        <f>Table2131[[#This Row],[DIFFENCE_ORIGINAL]]^2</f>
        <v>1.0628400240842562E-4</v>
      </c>
      <c r="O73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4.9693154641595044E-2</v>
      </c>
      <c r="P737">
        <f>IF(OR(G737="NA", H737="NA"), "NA", IF(OR(B737="boot", B737="parametric", B737="independent", B737="cart"), Table2131[[#This Row],[conf.high]]-Table2131[[#This Row],[conf.low]], ""))</f>
        <v>6.3830169850879151E-2</v>
      </c>
      <c r="Q737">
        <f>IF(OR(G737="NA", H737="NA"), "NA", IF(OR(B737="boot", B737="parametric", B737="independent", B737="cart"), Table2131[[#This Row],[conf.high.orig]]-Table2131[[#This Row],[conf.low.orig]], ""))</f>
        <v>6.7463479941466897E-2</v>
      </c>
      <c r="R737">
        <f>IF(OR(B737="boot", B737="independent", B737="parametric", B737="cart"), Table2131[[#This Row],[WIDTH_OVERLAP]]/Table2131[[#This Row],[WIDTH_NEW]], "NA")</f>
        <v>0.77852142267032687</v>
      </c>
      <c r="S737">
        <f>IF(OR(B737="boot", B737="independent", B737="parametric", B737="cart"), Table2131[[#This Row],[WIDTH_OVERLAP]]/Table2131[[#This Row],[WIDTH_ORIG]], "")</f>
        <v>0.73659340853318178</v>
      </c>
      <c r="T737">
        <f>IF(OR(B737="boot", B737="independent", B737="parametric", B737="cart"), (Table2131[[#This Row],[PERS_NEW]]+Table2131[[#This Row],[PERS_ORIG]]) / 2, "")</f>
        <v>0.75755741560175438</v>
      </c>
      <c r="U737">
        <f>0.5*(Table2131[[#This Row],[WIDTH_OVERLAP]]/Table2131[[#This Row],[WIDTH_ORIG]] +Table2131[[#This Row],[WIDTH_OVERLAP]]/Table2131[[#This Row],[WIDTH_NEW]])</f>
        <v>0.75755741560175438</v>
      </c>
      <c r="V737">
        <f>0.5*(Table2131[[#This Row],[WIDTH_OVERLAP]]/Table2131[[#This Row],[WIDTH_ORIG]] +Table2131[[#This Row],[WIDTH_OVERLAP]]/Table2131[[#This Row],[WIDTH_NEW]])</f>
        <v>0.75755741560175438</v>
      </c>
    </row>
    <row r="738" spans="1:22" hidden="1" x14ac:dyDescent="0.2">
      <c r="A738" t="s">
        <v>192</v>
      </c>
      <c r="B738" t="s">
        <v>71</v>
      </c>
      <c r="C738" s="3" t="s">
        <v>231</v>
      </c>
      <c r="D738" t="s">
        <v>220</v>
      </c>
      <c r="E738">
        <v>1.4417452388115328E-4</v>
      </c>
      <c r="F738">
        <v>6.5475724338165207E-3</v>
      </c>
      <c r="G738" s="1">
        <v>-1.4641446260557153E-2</v>
      </c>
      <c r="H738" s="1">
        <v>1.4021190838658531E-2</v>
      </c>
      <c r="I738">
        <v>2.2019538590597194E-2</v>
      </c>
      <c r="J738">
        <v>6.7847157242330883E-2</v>
      </c>
      <c r="K738">
        <f>Table2131[[#This Row],[VALUE_ORIGINAL]]-Table2131[[#This Row],[ESTIMATE_VALUE]]</f>
        <v>6.7702982718449725E-2</v>
      </c>
      <c r="L738">
        <v>1.1624353843178767E-2</v>
      </c>
      <c r="M738">
        <v>0.13720645068818463</v>
      </c>
      <c r="N738">
        <f>Table2131[[#This Row],[DIFFENCE_ORIGINAL]]^2</f>
        <v>4.5836938689747019E-3</v>
      </c>
      <c r="O73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2.396836995479764E-3</v>
      </c>
      <c r="P738">
        <f>IF(OR(G738="NA", H738="NA"), "NA", IF(OR(B738="boot", B738="parametric", B738="independent", B738="cart"), Table2131[[#This Row],[conf.high]]-Table2131[[#This Row],[conf.low]], ""))</f>
        <v>2.8662637099215682E-2</v>
      </c>
      <c r="Q738">
        <f>IF(OR(G738="NA", H738="NA"), "NA", IF(OR(B738="boot", B738="parametric", B738="independent", B738="cart"), Table2131[[#This Row],[conf.high.orig]]-Table2131[[#This Row],[conf.low.orig]], ""))</f>
        <v>0.12558209684500587</v>
      </c>
      <c r="R738">
        <f>IF(OR(B738="boot", B738="independent", B738="parametric", B738="cart"), Table2131[[#This Row],[WIDTH_OVERLAP]]/Table2131[[#This Row],[WIDTH_NEW]], "NA")</f>
        <v>8.3622347350075149E-2</v>
      </c>
      <c r="S738">
        <f>IF(OR(B738="boot", B738="independent", B738="parametric", B738="cart"), Table2131[[#This Row],[WIDTH_OVERLAP]]/Table2131[[#This Row],[WIDTH_ORIG]], "")</f>
        <v>1.9085817610116462E-2</v>
      </c>
      <c r="T738">
        <f>IF(OR(B738="boot", B738="independent", B738="parametric", B738="cart"), (Table2131[[#This Row],[PERS_NEW]]+Table2131[[#This Row],[PERS_ORIG]]) / 2, "")</f>
        <v>5.1354082480095806E-2</v>
      </c>
      <c r="U738">
        <f>0.5*(Table2131[[#This Row],[WIDTH_OVERLAP]]/Table2131[[#This Row],[WIDTH_ORIG]] +Table2131[[#This Row],[WIDTH_OVERLAP]]/Table2131[[#This Row],[WIDTH_NEW]])</f>
        <v>5.1354082480095806E-2</v>
      </c>
      <c r="V738">
        <f>0.5*(Table2131[[#This Row],[WIDTH_OVERLAP]]/Table2131[[#This Row],[WIDTH_ORIG]] +Table2131[[#This Row],[WIDTH_OVERLAP]]/Table2131[[#This Row],[WIDTH_NEW]])</f>
        <v>5.1354082480095806E-2</v>
      </c>
    </row>
    <row r="739" spans="1:22" hidden="1" x14ac:dyDescent="0.2">
      <c r="A739" t="s">
        <v>192</v>
      </c>
      <c r="B739" t="s">
        <v>71</v>
      </c>
      <c r="C739" s="3" t="s">
        <v>231</v>
      </c>
      <c r="D739" t="s">
        <v>221</v>
      </c>
      <c r="E739">
        <v>8.2236648210223427E-4</v>
      </c>
      <c r="F739">
        <v>8.1230395946127725E-3</v>
      </c>
      <c r="G739" s="1">
        <v>-1.6680675567224249E-2</v>
      </c>
      <c r="H739" s="1">
        <v>1.8941334411719961E-2</v>
      </c>
      <c r="I739">
        <v>0.10123876321465065</v>
      </c>
      <c r="J739">
        <v>-5.3636505937231576E-3</v>
      </c>
      <c r="K739">
        <f>Table2131[[#This Row],[VALUE_ORIGINAL]]-Table2131[[#This Row],[ESTIMATE_VALUE]]</f>
        <v>-6.1860170758253922E-3</v>
      </c>
      <c r="L739">
        <v>-4.2534139537411815E-2</v>
      </c>
      <c r="M739">
        <v>2.7755525764773616E-2</v>
      </c>
      <c r="N739">
        <f>Table2131[[#This Row],[DIFFENCE_ORIGINAL]]^2</f>
        <v>3.8266807262403336E-5</v>
      </c>
      <c r="O73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3.5622009978944214E-2</v>
      </c>
      <c r="P739">
        <f>IF(OR(G739="NA", H739="NA"), "NA", IF(OR(B739="boot", B739="parametric", B739="independent", B739="cart"), Table2131[[#This Row],[conf.high]]-Table2131[[#This Row],[conf.low]], ""))</f>
        <v>3.5622009978944214E-2</v>
      </c>
      <c r="Q739">
        <f>IF(OR(G739="NA", H739="NA"), "NA", IF(OR(B739="boot", B739="parametric", B739="independent", B739="cart"), Table2131[[#This Row],[conf.high.orig]]-Table2131[[#This Row],[conf.low.orig]], ""))</f>
        <v>7.0289665302185431E-2</v>
      </c>
      <c r="R739">
        <f>IF(OR(B739="boot", B739="independent", B739="parametric", B739="cart"), Table2131[[#This Row],[WIDTH_OVERLAP]]/Table2131[[#This Row],[WIDTH_NEW]], "NA")</f>
        <v>1</v>
      </c>
      <c r="S739">
        <f>IF(OR(B739="boot", B739="independent", B739="parametric", B739="cart"), Table2131[[#This Row],[WIDTH_OVERLAP]]/Table2131[[#This Row],[WIDTH_ORIG]], "")</f>
        <v>0.50678872670399044</v>
      </c>
      <c r="T739">
        <f>IF(OR(B739="boot", B739="independent", B739="parametric", B739="cart"), (Table2131[[#This Row],[PERS_NEW]]+Table2131[[#This Row],[PERS_ORIG]]) / 2, "")</f>
        <v>0.75339436335199528</v>
      </c>
      <c r="U739">
        <f>0.5*(Table2131[[#This Row],[WIDTH_OVERLAP]]/Table2131[[#This Row],[WIDTH_ORIG]] +Table2131[[#This Row],[WIDTH_OVERLAP]]/Table2131[[#This Row],[WIDTH_NEW]])</f>
        <v>0.75339436335199528</v>
      </c>
      <c r="V739">
        <f>0.5*(Table2131[[#This Row],[WIDTH_OVERLAP]]/Table2131[[#This Row],[WIDTH_ORIG]] +Table2131[[#This Row],[WIDTH_OVERLAP]]/Table2131[[#This Row],[WIDTH_NEW]])</f>
        <v>0.75339436335199528</v>
      </c>
    </row>
    <row r="740" spans="1:22" hidden="1" x14ac:dyDescent="0.2">
      <c r="A740" t="s">
        <v>192</v>
      </c>
      <c r="B740" t="s">
        <v>71</v>
      </c>
      <c r="C740" s="3" t="s">
        <v>231</v>
      </c>
      <c r="D740" t="s">
        <v>222</v>
      </c>
      <c r="E740">
        <v>2.8851492571204504E-3</v>
      </c>
      <c r="F740">
        <v>7.4012359253036765E-3</v>
      </c>
      <c r="G740" s="1">
        <v>-1.1765322699255348E-2</v>
      </c>
      <c r="H740" s="1">
        <v>1.9141578656888609E-2</v>
      </c>
      <c r="I740">
        <v>0.38981992821720129</v>
      </c>
      <c r="J740">
        <v>-3.3726435648836643E-2</v>
      </c>
      <c r="K740">
        <f>Table2131[[#This Row],[VALUE_ORIGINAL]]-Table2131[[#This Row],[ESTIMATE_VALUE]]</f>
        <v>-3.6611584905957097E-2</v>
      </c>
      <c r="L740">
        <v>-0.14828721806420403</v>
      </c>
      <c r="M740">
        <v>6.6201920401400535E-2</v>
      </c>
      <c r="N740">
        <f>Table2131[[#This Row],[DIFFENCE_ORIGINAL]]^2</f>
        <v>1.3404081493261055E-3</v>
      </c>
      <c r="O74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3.0906901356143955E-2</v>
      </c>
      <c r="P740">
        <f>IF(OR(G740="NA", H740="NA"), "NA", IF(OR(B740="boot", B740="parametric", B740="independent", B740="cart"), Table2131[[#This Row],[conf.high]]-Table2131[[#This Row],[conf.low]], ""))</f>
        <v>3.0906901356143955E-2</v>
      </c>
      <c r="Q740">
        <f>IF(OR(G740="NA", H740="NA"), "NA", IF(OR(B740="boot", B740="parametric", B740="independent", B740="cart"), Table2131[[#This Row],[conf.high.orig]]-Table2131[[#This Row],[conf.low.orig]], ""))</f>
        <v>0.21448913846560458</v>
      </c>
      <c r="R740">
        <f>IF(OR(B740="boot", B740="independent", B740="parametric", B740="cart"), Table2131[[#This Row],[WIDTH_OVERLAP]]/Table2131[[#This Row],[WIDTH_NEW]], "NA")</f>
        <v>1</v>
      </c>
      <c r="S740">
        <f>IF(OR(B740="boot", B740="independent", B740="parametric", B740="cart"), Table2131[[#This Row],[WIDTH_OVERLAP]]/Table2131[[#This Row],[WIDTH_ORIG]], "")</f>
        <v>0.1440954147013844</v>
      </c>
      <c r="T740">
        <f>IF(OR(B740="boot", B740="independent", B740="parametric", B740="cart"), (Table2131[[#This Row],[PERS_NEW]]+Table2131[[#This Row],[PERS_ORIG]]) / 2, "")</f>
        <v>0.57204770735069221</v>
      </c>
      <c r="U740">
        <f>0.5*(Table2131[[#This Row],[WIDTH_OVERLAP]]/Table2131[[#This Row],[WIDTH_ORIG]] +Table2131[[#This Row],[WIDTH_OVERLAP]]/Table2131[[#This Row],[WIDTH_NEW]])</f>
        <v>0.57204770735069221</v>
      </c>
      <c r="V740">
        <f>0.5*(Table2131[[#This Row],[WIDTH_OVERLAP]]/Table2131[[#This Row],[WIDTH_ORIG]] +Table2131[[#This Row],[WIDTH_OVERLAP]]/Table2131[[#This Row],[WIDTH_NEW]])</f>
        <v>0.57204770735069221</v>
      </c>
    </row>
    <row r="741" spans="1:22" hidden="1" x14ac:dyDescent="0.2">
      <c r="A741" t="s">
        <v>192</v>
      </c>
      <c r="B741" t="s">
        <v>71</v>
      </c>
      <c r="C741" s="3" t="s">
        <v>231</v>
      </c>
      <c r="D741" t="s">
        <v>223</v>
      </c>
      <c r="E741">
        <v>-5.0535378059207855E-4</v>
      </c>
      <c r="F741">
        <v>4.9916618101602051E-3</v>
      </c>
      <c r="G741" s="1">
        <v>-1.5016274707304923E-2</v>
      </c>
      <c r="H741" s="1">
        <v>7.0563970298258552E-3</v>
      </c>
      <c r="I741">
        <v>-0.10123958709772037</v>
      </c>
      <c r="J741">
        <v>8.8622353034230935E-3</v>
      </c>
      <c r="K741">
        <f>Table2131[[#This Row],[VALUE_ORIGINAL]]-Table2131[[#This Row],[ESTIMATE_VALUE]]</f>
        <v>9.3675890840151724E-3</v>
      </c>
      <c r="L741">
        <v>-1.8677812074439235E-2</v>
      </c>
      <c r="M741">
        <v>4.9568050211850088E-2</v>
      </c>
      <c r="N741">
        <f>Table2131[[#This Row],[DIFFENCE_ORIGINAL]]^2</f>
        <v>8.7751725246960218E-5</v>
      </c>
      <c r="O74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2.2072671737130779E-2</v>
      </c>
      <c r="P741">
        <f>IF(OR(G741="NA", H741="NA"), "NA", IF(OR(B741="boot", B741="parametric", B741="independent", B741="cart"), Table2131[[#This Row],[conf.high]]-Table2131[[#This Row],[conf.low]], ""))</f>
        <v>2.2072671737130779E-2</v>
      </c>
      <c r="Q741">
        <f>IF(OR(G741="NA", H741="NA"), "NA", IF(OR(B741="boot", B741="parametric", B741="independent", B741="cart"), Table2131[[#This Row],[conf.high.orig]]-Table2131[[#This Row],[conf.low.orig]], ""))</f>
        <v>6.8245862286289316E-2</v>
      </c>
      <c r="R741">
        <f>IF(OR(B741="boot", B741="independent", B741="parametric", B741="cart"), Table2131[[#This Row],[WIDTH_OVERLAP]]/Table2131[[#This Row],[WIDTH_NEW]], "NA")</f>
        <v>1</v>
      </c>
      <c r="S741">
        <f>IF(OR(B741="boot", B741="independent", B741="parametric", B741="cart"), Table2131[[#This Row],[WIDTH_OVERLAP]]/Table2131[[#This Row],[WIDTH_ORIG]], "")</f>
        <v>0.32342871783986832</v>
      </c>
      <c r="T741">
        <f>IF(OR(B741="boot", B741="independent", B741="parametric", B741="cart"), (Table2131[[#This Row],[PERS_NEW]]+Table2131[[#This Row],[PERS_ORIG]]) / 2, "")</f>
        <v>0.66171435891993413</v>
      </c>
      <c r="U741">
        <f>0.5*(Table2131[[#This Row],[WIDTH_OVERLAP]]/Table2131[[#This Row],[WIDTH_ORIG]] +Table2131[[#This Row],[WIDTH_OVERLAP]]/Table2131[[#This Row],[WIDTH_NEW]])</f>
        <v>0.66171435891993413</v>
      </c>
      <c r="V741">
        <f>0.5*(Table2131[[#This Row],[WIDTH_OVERLAP]]/Table2131[[#This Row],[WIDTH_ORIG]] +Table2131[[#This Row],[WIDTH_OVERLAP]]/Table2131[[#This Row],[WIDTH_NEW]])</f>
        <v>0.66171435891993413</v>
      </c>
    </row>
    <row r="742" spans="1:22" hidden="1" x14ac:dyDescent="0.2">
      <c r="A742" t="s">
        <v>192</v>
      </c>
      <c r="B742" t="s">
        <v>71</v>
      </c>
      <c r="C742" s="3" t="s">
        <v>231</v>
      </c>
      <c r="D742" t="s">
        <v>224</v>
      </c>
      <c r="E742">
        <v>-1.2895506382440856E-3</v>
      </c>
      <c r="F742">
        <v>7.0866640387333519E-3</v>
      </c>
      <c r="G742" s="1">
        <v>-1.900937586674897E-2</v>
      </c>
      <c r="H742" s="1">
        <v>1.0298751804129657E-2</v>
      </c>
      <c r="I742">
        <v>-0.18196864296033086</v>
      </c>
      <c r="J742">
        <v>-3.5858769943356239E-2</v>
      </c>
      <c r="K742">
        <f>Table2131[[#This Row],[VALUE_ORIGINAL]]-Table2131[[#This Row],[ESTIMATE_VALUE]]</f>
        <v>-3.4569219305112156E-2</v>
      </c>
      <c r="L742">
        <v>-0.15758959037275044</v>
      </c>
      <c r="M742">
        <v>7.4609593551042186E-2</v>
      </c>
      <c r="N742">
        <f>Table2131[[#This Row],[DIFFENCE_ORIGINAL]]^2</f>
        <v>1.1950309233649389E-3</v>
      </c>
      <c r="O74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2.9308127670878627E-2</v>
      </c>
      <c r="P742">
        <f>IF(OR(G742="NA", H742="NA"), "NA", IF(OR(B742="boot", B742="parametric", B742="independent", B742="cart"), Table2131[[#This Row],[conf.high]]-Table2131[[#This Row],[conf.low]], ""))</f>
        <v>2.9308127670878627E-2</v>
      </c>
      <c r="Q742">
        <f>IF(OR(G742="NA", H742="NA"), "NA", IF(OR(B742="boot", B742="parametric", B742="independent", B742="cart"), Table2131[[#This Row],[conf.high.orig]]-Table2131[[#This Row],[conf.low.orig]], ""))</f>
        <v>0.23219918392379263</v>
      </c>
      <c r="R742">
        <f>IF(OR(B742="boot", B742="independent", B742="parametric", B742="cart"), Table2131[[#This Row],[WIDTH_OVERLAP]]/Table2131[[#This Row],[WIDTH_NEW]], "NA")</f>
        <v>1</v>
      </c>
      <c r="S742">
        <f>IF(OR(B742="boot", B742="independent", B742="parametric", B742="cart"), Table2131[[#This Row],[WIDTH_OVERLAP]]/Table2131[[#This Row],[WIDTH_ORIG]], "")</f>
        <v>0.12621977035241219</v>
      </c>
      <c r="T742">
        <f>IF(OR(B742="boot", B742="independent", B742="parametric", B742="cart"), (Table2131[[#This Row],[PERS_NEW]]+Table2131[[#This Row],[PERS_ORIG]]) / 2, "")</f>
        <v>0.56310988517620608</v>
      </c>
      <c r="U742">
        <f>0.5*(Table2131[[#This Row],[WIDTH_OVERLAP]]/Table2131[[#This Row],[WIDTH_ORIG]] +Table2131[[#This Row],[WIDTH_OVERLAP]]/Table2131[[#This Row],[WIDTH_NEW]])</f>
        <v>0.56310988517620608</v>
      </c>
      <c r="V742">
        <f>0.5*(Table2131[[#This Row],[WIDTH_OVERLAP]]/Table2131[[#This Row],[WIDTH_ORIG]] +Table2131[[#This Row],[WIDTH_OVERLAP]]/Table2131[[#This Row],[WIDTH_NEW]])</f>
        <v>0.56310988517620608</v>
      </c>
    </row>
    <row r="743" spans="1:22" hidden="1" x14ac:dyDescent="0.2">
      <c r="A743" t="s">
        <v>192</v>
      </c>
      <c r="B743" t="s">
        <v>71</v>
      </c>
      <c r="C743" s="3" t="s">
        <v>231</v>
      </c>
      <c r="D743" t="s">
        <v>225</v>
      </c>
      <c r="E743">
        <v>2.5696208574497247E-2</v>
      </c>
      <c r="F743">
        <v>1.9075796194949944E-2</v>
      </c>
      <c r="G743" s="1">
        <v>-8.7817470541927335E-4</v>
      </c>
      <c r="H743" s="1">
        <v>7.3572119832659877E-2</v>
      </c>
      <c r="I743">
        <v>1.3470582465805525</v>
      </c>
      <c r="J743">
        <v>3.614389026533021E-3</v>
      </c>
      <c r="K743">
        <f>Table2131[[#This Row],[VALUE_ORIGINAL]]-Table2131[[#This Row],[ESTIMATE_VALUE]]</f>
        <v>-2.2081819547964225E-2</v>
      </c>
      <c r="L743">
        <v>-6.7779282854374415E-2</v>
      </c>
      <c r="M743">
        <v>7.8461966599168487E-2</v>
      </c>
      <c r="N743">
        <f>Table2131[[#This Row],[DIFFENCE_ORIGINAL]]^2</f>
        <v>4.8760675454885495E-4</v>
      </c>
      <c r="O74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7.4450294538079151E-2</v>
      </c>
      <c r="P743">
        <f>IF(OR(G743="NA", H743="NA"), "NA", IF(OR(B743="boot", B743="parametric", B743="independent", B743="cart"), Table2131[[#This Row],[conf.high]]-Table2131[[#This Row],[conf.low]], ""))</f>
        <v>7.4450294538079151E-2</v>
      </c>
      <c r="Q743">
        <f>IF(OR(G743="NA", H743="NA"), "NA", IF(OR(B743="boot", B743="parametric", B743="independent", B743="cart"), Table2131[[#This Row],[conf.high.orig]]-Table2131[[#This Row],[conf.low.orig]], ""))</f>
        <v>0.14624124945354289</v>
      </c>
      <c r="R743">
        <f>IF(OR(B743="boot", B743="independent", B743="parametric", B743="cart"), Table2131[[#This Row],[WIDTH_OVERLAP]]/Table2131[[#This Row],[WIDTH_NEW]], "NA")</f>
        <v>1</v>
      </c>
      <c r="S743">
        <f>IF(OR(B743="boot", B743="independent", B743="parametric", B743="cart"), Table2131[[#This Row],[WIDTH_OVERLAP]]/Table2131[[#This Row],[WIDTH_ORIG]], "")</f>
        <v>0.50909230341149481</v>
      </c>
      <c r="T743">
        <f>IF(OR(B743="boot", B743="independent", B743="parametric", B743="cart"), (Table2131[[#This Row],[PERS_NEW]]+Table2131[[#This Row],[PERS_ORIG]]) / 2, "")</f>
        <v>0.75454615170574746</v>
      </c>
      <c r="U743">
        <f>0.5*(Table2131[[#This Row],[WIDTH_OVERLAP]]/Table2131[[#This Row],[WIDTH_ORIG]] +Table2131[[#This Row],[WIDTH_OVERLAP]]/Table2131[[#This Row],[WIDTH_NEW]])</f>
        <v>0.75454615170574746</v>
      </c>
      <c r="V743">
        <f>0.5*(Table2131[[#This Row],[WIDTH_OVERLAP]]/Table2131[[#This Row],[WIDTH_ORIG]] +Table2131[[#This Row],[WIDTH_OVERLAP]]/Table2131[[#This Row],[WIDTH_NEW]])</f>
        <v>0.75454615170574746</v>
      </c>
    </row>
    <row r="744" spans="1:22" hidden="1" x14ac:dyDescent="0.2">
      <c r="A744" t="s">
        <v>192</v>
      </c>
      <c r="B744" t="s">
        <v>71</v>
      </c>
      <c r="C744" s="3" t="s">
        <v>231</v>
      </c>
      <c r="D744" t="s">
        <v>226</v>
      </c>
      <c r="E744">
        <v>-4.2303042671581006E-4</v>
      </c>
      <c r="F744">
        <v>1.2331688581479693E-2</v>
      </c>
      <c r="G744" s="1">
        <v>-2.7499919397546684E-2</v>
      </c>
      <c r="H744" s="1">
        <v>2.1569223981890175E-2</v>
      </c>
      <c r="I744">
        <v>-3.4304339095226337E-2</v>
      </c>
      <c r="J744">
        <v>0.15802724194380655</v>
      </c>
      <c r="K744">
        <f>Table2131[[#This Row],[VALUE_ORIGINAL]]-Table2131[[#This Row],[ESTIMATE_VALUE]]</f>
        <v>0.15845027237052237</v>
      </c>
      <c r="L744">
        <v>7.440755967983681E-2</v>
      </c>
      <c r="M744">
        <v>0.25629590317342227</v>
      </c>
      <c r="N744">
        <f>Table2131[[#This Row],[DIFFENCE_ORIGINAL]]^2</f>
        <v>2.5106488814292723E-2</v>
      </c>
      <c r="O74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-5.2838335697946631E-2</v>
      </c>
      <c r="P744">
        <f>IF(OR(G744="NA", H744="NA"), "NA", IF(OR(B744="boot", B744="parametric", B744="independent", B744="cart"), Table2131[[#This Row],[conf.high]]-Table2131[[#This Row],[conf.low]], ""))</f>
        <v>4.9069143379436859E-2</v>
      </c>
      <c r="Q744">
        <f>IF(OR(G744="NA", H744="NA"), "NA", IF(OR(B744="boot", B744="parametric", B744="independent", B744="cart"), Table2131[[#This Row],[conf.high.orig]]-Table2131[[#This Row],[conf.low.orig]], ""))</f>
        <v>0.18188834349358546</v>
      </c>
      <c r="R744">
        <f>IF(OR(B744="boot", B744="independent", B744="parametric", B744="cart"), Table2131[[#This Row],[WIDTH_OVERLAP]]/Table2131[[#This Row],[WIDTH_NEW]], "NA")</f>
        <v>-1.0768139009349267</v>
      </c>
      <c r="S744">
        <f>IF(OR(B744="boot", B744="independent", B744="parametric", B744="cart"), Table2131[[#This Row],[WIDTH_OVERLAP]]/Table2131[[#This Row],[WIDTH_ORIG]], "")</f>
        <v>-0.29049874600573317</v>
      </c>
      <c r="T744">
        <f>IF(OR(B744="boot", B744="independent", B744="parametric", B744="cart"), (Table2131[[#This Row],[PERS_NEW]]+Table2131[[#This Row],[PERS_ORIG]]) / 2, "")</f>
        <v>-0.6836563234703299</v>
      </c>
      <c r="U744">
        <f>0.5*(Table2131[[#This Row],[WIDTH_OVERLAP]]/Table2131[[#This Row],[WIDTH_ORIG]] +Table2131[[#This Row],[WIDTH_OVERLAP]]/Table2131[[#This Row],[WIDTH_NEW]])</f>
        <v>-0.6836563234703299</v>
      </c>
      <c r="V744">
        <f>0.5*(Table2131[[#This Row],[WIDTH_OVERLAP]]/Table2131[[#This Row],[WIDTH_ORIG]] +Table2131[[#This Row],[WIDTH_OVERLAP]]/Table2131[[#This Row],[WIDTH_NEW]])</f>
        <v>-0.6836563234703299</v>
      </c>
    </row>
    <row r="745" spans="1:22" hidden="1" x14ac:dyDescent="0.2">
      <c r="A745" t="s">
        <v>192</v>
      </c>
      <c r="B745" t="s">
        <v>71</v>
      </c>
      <c r="C745" s="3" t="s">
        <v>231</v>
      </c>
      <c r="D745" t="s">
        <v>227</v>
      </c>
      <c r="E745">
        <v>-2.4129508770027847E-3</v>
      </c>
      <c r="F745">
        <v>1.5307969457110838E-2</v>
      </c>
      <c r="G745" s="1">
        <v>-3.5373213505949547E-2</v>
      </c>
      <c r="H745" s="1">
        <v>2.8548276881131329E-2</v>
      </c>
      <c r="I745">
        <v>-0.15762710291285065</v>
      </c>
      <c r="J745">
        <v>-1.2492828653806862E-2</v>
      </c>
      <c r="K745">
        <f>Table2131[[#This Row],[VALUE_ORIGINAL]]-Table2131[[#This Row],[ESTIMATE_VALUE]]</f>
        <v>-1.0079877776804077E-2</v>
      </c>
      <c r="L745">
        <v>-9.0687020859274187E-2</v>
      </c>
      <c r="M745">
        <v>6.2770911592668066E-2</v>
      </c>
      <c r="N745">
        <f>Table2131[[#This Row],[DIFFENCE_ORIGINAL]]^2</f>
        <v>1.0160393599530869E-4</v>
      </c>
      <c r="O74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6.3921490387080879E-2</v>
      </c>
      <c r="P745">
        <f>IF(OR(G745="NA", H745="NA"), "NA", IF(OR(B745="boot", B745="parametric", B745="independent", B745="cart"), Table2131[[#This Row],[conf.high]]-Table2131[[#This Row],[conf.low]], ""))</f>
        <v>6.3921490387080879E-2</v>
      </c>
      <c r="Q745">
        <f>IF(OR(G745="NA", H745="NA"), "NA", IF(OR(B745="boot", B745="parametric", B745="independent", B745="cart"), Table2131[[#This Row],[conf.high.orig]]-Table2131[[#This Row],[conf.low.orig]], ""))</f>
        <v>0.15345793245194225</v>
      </c>
      <c r="R745">
        <f>IF(OR(B745="boot", B745="independent", B745="parametric", B745="cart"), Table2131[[#This Row],[WIDTH_OVERLAP]]/Table2131[[#This Row],[WIDTH_NEW]], "NA")</f>
        <v>1</v>
      </c>
      <c r="S745">
        <f>IF(OR(B745="boot", B745="independent", B745="parametric", B745="cart"), Table2131[[#This Row],[WIDTH_OVERLAP]]/Table2131[[#This Row],[WIDTH_ORIG]], "")</f>
        <v>0.41654080284900807</v>
      </c>
      <c r="T745">
        <f>IF(OR(B745="boot", B745="independent", B745="parametric", B745="cart"), (Table2131[[#This Row],[PERS_NEW]]+Table2131[[#This Row],[PERS_ORIG]]) / 2, "")</f>
        <v>0.70827040142450404</v>
      </c>
      <c r="U745">
        <f>0.5*(Table2131[[#This Row],[WIDTH_OVERLAP]]/Table2131[[#This Row],[WIDTH_ORIG]] +Table2131[[#This Row],[WIDTH_OVERLAP]]/Table2131[[#This Row],[WIDTH_NEW]])</f>
        <v>0.70827040142450404</v>
      </c>
      <c r="V745">
        <f>0.5*(Table2131[[#This Row],[WIDTH_OVERLAP]]/Table2131[[#This Row],[WIDTH_ORIG]] +Table2131[[#This Row],[WIDTH_OVERLAP]]/Table2131[[#This Row],[WIDTH_NEW]])</f>
        <v>0.70827040142450404</v>
      </c>
    </row>
    <row r="746" spans="1:22" hidden="1" x14ac:dyDescent="0.2">
      <c r="A746" t="s">
        <v>192</v>
      </c>
      <c r="B746" t="s">
        <v>71</v>
      </c>
      <c r="C746" s="3" t="s">
        <v>231</v>
      </c>
      <c r="D746" t="s">
        <v>228</v>
      </c>
      <c r="E746">
        <v>1.5780106003883104E-2</v>
      </c>
      <c r="F746">
        <v>2.7627962048424118E-2</v>
      </c>
      <c r="G746" s="1">
        <v>-3.5002719630024701E-2</v>
      </c>
      <c r="H746" s="1">
        <v>8.0991412178474886E-2</v>
      </c>
      <c r="I746">
        <v>0.57116431448056049</v>
      </c>
      <c r="J746">
        <v>0.39573196575292979</v>
      </c>
      <c r="K746">
        <f>Table2131[[#This Row],[VALUE_ORIGINAL]]-Table2131[[#This Row],[ESTIMATE_VALUE]]</f>
        <v>0.37995185974904666</v>
      </c>
      <c r="L746">
        <v>0.15547583204462814</v>
      </c>
      <c r="M746">
        <v>0.67037123000175858</v>
      </c>
      <c r="N746">
        <f>Table2131[[#This Row],[DIFFENCE_ORIGINAL]]^2</f>
        <v>0.14436341572675923</v>
      </c>
      <c r="O74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-7.4484419866153256E-2</v>
      </c>
      <c r="P746">
        <f>IF(OR(G746="NA", H746="NA"), "NA", IF(OR(B746="boot", B746="parametric", B746="independent", B746="cart"), Table2131[[#This Row],[conf.high]]-Table2131[[#This Row],[conf.low]], ""))</f>
        <v>0.11599413180849959</v>
      </c>
      <c r="Q746">
        <f>IF(OR(G746="NA", H746="NA"), "NA", IF(OR(B746="boot", B746="parametric", B746="independent", B746="cart"), Table2131[[#This Row],[conf.high.orig]]-Table2131[[#This Row],[conf.low.orig]], ""))</f>
        <v>0.51489539795713046</v>
      </c>
      <c r="R746">
        <f>IF(OR(B746="boot", B746="independent", B746="parametric", B746="cart"), Table2131[[#This Row],[WIDTH_OVERLAP]]/Table2131[[#This Row],[WIDTH_NEW]], "NA")</f>
        <v>-0.64213955227600006</v>
      </c>
      <c r="S746">
        <f>IF(OR(B746="boot", B746="independent", B746="parametric", B746="cart"), Table2131[[#This Row],[WIDTH_OVERLAP]]/Table2131[[#This Row],[WIDTH_ORIG]], "")</f>
        <v>-0.14465932335319637</v>
      </c>
      <c r="T746">
        <f>IF(OR(B746="boot", B746="independent", B746="parametric", B746="cart"), (Table2131[[#This Row],[PERS_NEW]]+Table2131[[#This Row],[PERS_ORIG]]) / 2, "")</f>
        <v>-0.39339943781459819</v>
      </c>
      <c r="U746">
        <f>0.5*(Table2131[[#This Row],[WIDTH_OVERLAP]]/Table2131[[#This Row],[WIDTH_ORIG]] +Table2131[[#This Row],[WIDTH_OVERLAP]]/Table2131[[#This Row],[WIDTH_NEW]])</f>
        <v>-0.39339943781459819</v>
      </c>
      <c r="V746">
        <f>0.5*(Table2131[[#This Row],[WIDTH_OVERLAP]]/Table2131[[#This Row],[WIDTH_ORIG]] +Table2131[[#This Row],[WIDTH_OVERLAP]]/Table2131[[#This Row],[WIDTH_NEW]])</f>
        <v>-0.39339943781459819</v>
      </c>
    </row>
    <row r="747" spans="1:22" hidden="1" x14ac:dyDescent="0.2">
      <c r="A747" t="s">
        <v>192</v>
      </c>
      <c r="B747" t="s">
        <v>71</v>
      </c>
      <c r="C747" s="3" t="s">
        <v>232</v>
      </c>
      <c r="D747" t="s">
        <v>194</v>
      </c>
      <c r="E747">
        <v>1.0167017052683931E-2</v>
      </c>
      <c r="F747">
        <v>5.7944165943041047E-2</v>
      </c>
      <c r="G747" s="1">
        <v>-0.11269026679023332</v>
      </c>
      <c r="H747" s="1">
        <v>0.11747628730819906</v>
      </c>
      <c r="I747">
        <v>0.17546230733009566</v>
      </c>
      <c r="J747">
        <v>0.17809481069039715</v>
      </c>
      <c r="K747">
        <f>Table2131[[#This Row],[VALUE_ORIGINAL]]-Table2131[[#This Row],[ESTIMATE_VALUE]]</f>
        <v>0.16792779363771321</v>
      </c>
      <c r="L747">
        <v>3.8017309435967525E-2</v>
      </c>
      <c r="M747">
        <v>0.34322255787812789</v>
      </c>
      <c r="N747">
        <f>Table2131[[#This Row],[DIFFENCE_ORIGINAL]]^2</f>
        <v>2.8199743876030393E-2</v>
      </c>
      <c r="O74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7.9458977872231537E-2</v>
      </c>
      <c r="P747">
        <f>IF(OR(G747="NA", H747="NA"), "NA", IF(OR(B747="boot", B747="parametric", B747="independent", B747="cart"), Table2131[[#This Row],[conf.high]]-Table2131[[#This Row],[conf.low]], ""))</f>
        <v>0.2301665540984324</v>
      </c>
      <c r="Q747">
        <f>IF(OR(G747="NA", H747="NA"), "NA", IF(OR(B747="boot", B747="parametric", B747="independent", B747="cart"), Table2131[[#This Row],[conf.high.orig]]-Table2131[[#This Row],[conf.low.orig]], ""))</f>
        <v>0.30520524844216035</v>
      </c>
      <c r="R747">
        <f>IF(OR(B747="boot", B747="independent", B747="parametric", B747="cart"), Table2131[[#This Row],[WIDTH_OVERLAP]]/Table2131[[#This Row],[WIDTH_NEW]], "NA")</f>
        <v>0.3452238236066667</v>
      </c>
      <c r="S747">
        <f>IF(OR(B747="boot", B747="independent", B747="parametric", B747="cart"), Table2131[[#This Row],[WIDTH_OVERLAP]]/Table2131[[#This Row],[WIDTH_ORIG]], "")</f>
        <v>0.26034604017397772</v>
      </c>
      <c r="T747">
        <f>IF(OR(B747="boot", B747="independent", B747="parametric", B747="cart"), (Table2131[[#This Row],[PERS_NEW]]+Table2131[[#This Row],[PERS_ORIG]]) / 2, "")</f>
        <v>0.30278493189032218</v>
      </c>
      <c r="U747">
        <f>0.5*(Table2131[[#This Row],[WIDTH_OVERLAP]]/Table2131[[#This Row],[WIDTH_ORIG]] +Table2131[[#This Row],[WIDTH_OVERLAP]]/Table2131[[#This Row],[WIDTH_NEW]])</f>
        <v>0.30278493189032218</v>
      </c>
      <c r="V747">
        <f>0.5*(Table2131[[#This Row],[WIDTH_OVERLAP]]/Table2131[[#This Row],[WIDTH_ORIG]] +Table2131[[#This Row],[WIDTH_OVERLAP]]/Table2131[[#This Row],[WIDTH_NEW]])</f>
        <v>0.30278493189032218</v>
      </c>
    </row>
    <row r="748" spans="1:22" hidden="1" x14ac:dyDescent="0.2">
      <c r="A748" t="s">
        <v>192</v>
      </c>
      <c r="B748" t="s">
        <v>71</v>
      </c>
      <c r="C748" s="3" t="s">
        <v>232</v>
      </c>
      <c r="D748" t="s">
        <v>196</v>
      </c>
      <c r="E748">
        <v>-5.7580866380584787E-2</v>
      </c>
      <c r="F748">
        <v>7.635021629002807E-2</v>
      </c>
      <c r="G748" s="1">
        <v>-0.22075281576541425</v>
      </c>
      <c r="H748" s="1">
        <v>8.6429505591957945E-2</v>
      </c>
      <c r="I748">
        <v>-0.75416769170443454</v>
      </c>
      <c r="J748">
        <v>0.18618608877542239</v>
      </c>
      <c r="K748">
        <f>Table2131[[#This Row],[VALUE_ORIGINAL]]-Table2131[[#This Row],[ESTIMATE_VALUE]]</f>
        <v>0.24376695515600719</v>
      </c>
      <c r="L748">
        <v>1.0013056772384074E-2</v>
      </c>
      <c r="M748">
        <v>0.35460897592095292</v>
      </c>
      <c r="N748">
        <f>Table2131[[#This Row],[DIFFENCE_ORIGINAL]]^2</f>
        <v>5.9422328426030818E-2</v>
      </c>
      <c r="O74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7.6416448819573865E-2</v>
      </c>
      <c r="P748">
        <f>IF(OR(G748="NA", H748="NA"), "NA", IF(OR(B748="boot", B748="parametric", B748="independent", B748="cart"), Table2131[[#This Row],[conf.high]]-Table2131[[#This Row],[conf.low]], ""))</f>
        <v>0.30718232135737222</v>
      </c>
      <c r="Q748">
        <f>IF(OR(G748="NA", H748="NA"), "NA", IF(OR(B748="boot", B748="parametric", B748="independent", B748="cart"), Table2131[[#This Row],[conf.high.orig]]-Table2131[[#This Row],[conf.low.orig]], ""))</f>
        <v>0.34459591914856885</v>
      </c>
      <c r="R748">
        <f>IF(OR(B748="boot", B748="independent", B748="parametric", B748="cart"), Table2131[[#This Row],[WIDTH_OVERLAP]]/Table2131[[#This Row],[WIDTH_NEW]], "NA")</f>
        <v>0.24876577689076021</v>
      </c>
      <c r="S748">
        <f>IF(OR(B748="boot", B748="independent", B748="parametric", B748="cart"), Table2131[[#This Row],[WIDTH_OVERLAP]]/Table2131[[#This Row],[WIDTH_ORIG]], "")</f>
        <v>0.22175668536175475</v>
      </c>
      <c r="T748">
        <f>IF(OR(B748="boot", B748="independent", B748="parametric", B748="cart"), (Table2131[[#This Row],[PERS_NEW]]+Table2131[[#This Row],[PERS_ORIG]]) / 2, "")</f>
        <v>0.23526123112625746</v>
      </c>
      <c r="U748">
        <f>0.5*(Table2131[[#This Row],[WIDTH_OVERLAP]]/Table2131[[#This Row],[WIDTH_ORIG]] +Table2131[[#This Row],[WIDTH_OVERLAP]]/Table2131[[#This Row],[WIDTH_NEW]])</f>
        <v>0.23526123112625746</v>
      </c>
      <c r="V748">
        <f>0.5*(Table2131[[#This Row],[WIDTH_OVERLAP]]/Table2131[[#This Row],[WIDTH_ORIG]] +Table2131[[#This Row],[WIDTH_OVERLAP]]/Table2131[[#This Row],[WIDTH_NEW]])</f>
        <v>0.23526123112625746</v>
      </c>
    </row>
    <row r="749" spans="1:22" hidden="1" x14ac:dyDescent="0.2">
      <c r="A749" t="s">
        <v>192</v>
      </c>
      <c r="B749" t="s">
        <v>71</v>
      </c>
      <c r="C749" s="3" t="s">
        <v>232</v>
      </c>
      <c r="D749" t="s">
        <v>197</v>
      </c>
      <c r="E749">
        <v>0.16727242772053044</v>
      </c>
      <c r="F749">
        <v>6.818323896901346E-2</v>
      </c>
      <c r="G749" s="1">
        <v>3.5131969214558405E-2</v>
      </c>
      <c r="H749" s="1">
        <v>0.30064164731093029</v>
      </c>
      <c r="I749">
        <v>2.4532778179773631</v>
      </c>
      <c r="J749">
        <v>0.49300215558615001</v>
      </c>
      <c r="K749">
        <f>Table2131[[#This Row],[VALUE_ORIGINAL]]-Table2131[[#This Row],[ESTIMATE_VALUE]]</f>
        <v>0.3257297278656196</v>
      </c>
      <c r="L749">
        <v>0.33828925276439847</v>
      </c>
      <c r="M749">
        <v>0.65830644871233068</v>
      </c>
      <c r="N749">
        <f>Table2131[[#This Row],[DIFFENCE_ORIGINAL]]^2</f>
        <v>0.1060998556154106</v>
      </c>
      <c r="O74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-3.764760545346818E-2</v>
      </c>
      <c r="P749">
        <f>IF(OR(G749="NA", H749="NA"), "NA", IF(OR(B749="boot", B749="parametric", B749="independent", B749="cart"), Table2131[[#This Row],[conf.high]]-Table2131[[#This Row],[conf.low]], ""))</f>
        <v>0.26550967809637188</v>
      </c>
      <c r="Q749">
        <f>IF(OR(G749="NA", H749="NA"), "NA", IF(OR(B749="boot", B749="parametric", B749="independent", B749="cart"), Table2131[[#This Row],[conf.high.orig]]-Table2131[[#This Row],[conf.low.orig]], ""))</f>
        <v>0.32001719594793221</v>
      </c>
      <c r="R749">
        <f>IF(OR(B749="boot", B749="independent", B749="parametric", B749="cart"), Table2131[[#This Row],[WIDTH_OVERLAP]]/Table2131[[#This Row],[WIDTH_NEW]], "NA")</f>
        <v>-0.14179372188385259</v>
      </c>
      <c r="S749">
        <f>IF(OR(B749="boot", B749="independent", B749="parametric", B749="cart"), Table2131[[#This Row],[WIDTH_OVERLAP]]/Table2131[[#This Row],[WIDTH_ORIG]], "")</f>
        <v>-0.11764244525032824</v>
      </c>
      <c r="T749">
        <f>IF(OR(B749="boot", B749="independent", B749="parametric", B749="cart"), (Table2131[[#This Row],[PERS_NEW]]+Table2131[[#This Row],[PERS_ORIG]]) / 2, "")</f>
        <v>-0.12971808356709041</v>
      </c>
      <c r="U749">
        <f>0.5*(Table2131[[#This Row],[WIDTH_OVERLAP]]/Table2131[[#This Row],[WIDTH_ORIG]] +Table2131[[#This Row],[WIDTH_OVERLAP]]/Table2131[[#This Row],[WIDTH_NEW]])</f>
        <v>-0.12971808356709041</v>
      </c>
      <c r="V749">
        <f>0.5*(Table2131[[#This Row],[WIDTH_OVERLAP]]/Table2131[[#This Row],[WIDTH_ORIG]] +Table2131[[#This Row],[WIDTH_OVERLAP]]/Table2131[[#This Row],[WIDTH_NEW]])</f>
        <v>-0.12971808356709041</v>
      </c>
    </row>
    <row r="750" spans="1:22" hidden="1" x14ac:dyDescent="0.2">
      <c r="A750" t="s">
        <v>192</v>
      </c>
      <c r="B750" t="s">
        <v>71</v>
      </c>
      <c r="C750" s="3" t="s">
        <v>232</v>
      </c>
      <c r="D750" t="s">
        <v>198</v>
      </c>
      <c r="E750">
        <v>6.480593913047937E-2</v>
      </c>
      <c r="F750">
        <v>0.12333488870562942</v>
      </c>
      <c r="G750" s="1">
        <v>-0.16861029046922232</v>
      </c>
      <c r="H750" s="1">
        <v>0.30802978326352548</v>
      </c>
      <c r="I750">
        <v>0.5254469340395278</v>
      </c>
      <c r="J750">
        <v>0.6296703541777926</v>
      </c>
      <c r="K750">
        <f>Table2131[[#This Row],[VALUE_ORIGINAL]]-Table2131[[#This Row],[ESTIMATE_VALUE]]</f>
        <v>0.56486441504731322</v>
      </c>
      <c r="L750">
        <v>0.43210575876704355</v>
      </c>
      <c r="M750">
        <v>0.82109221715959124</v>
      </c>
      <c r="N750">
        <f>Table2131[[#This Row],[DIFFENCE_ORIGINAL]]^2</f>
        <v>0.31907180738674334</v>
      </c>
      <c r="O75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-0.12407597550351807</v>
      </c>
      <c r="P750">
        <f>IF(OR(G750="NA", H750="NA"), "NA", IF(OR(B750="boot", B750="parametric", B750="independent", B750="cart"), Table2131[[#This Row],[conf.high]]-Table2131[[#This Row],[conf.low]], ""))</f>
        <v>0.4766400737327478</v>
      </c>
      <c r="Q750">
        <f>IF(OR(G750="NA", H750="NA"), "NA", IF(OR(B750="boot", B750="parametric", B750="independent", B750="cart"), Table2131[[#This Row],[conf.high.orig]]-Table2131[[#This Row],[conf.low.orig]], ""))</f>
        <v>0.3889864583925477</v>
      </c>
      <c r="R750">
        <f>IF(OR(B750="boot", B750="independent", B750="parametric", B750="cart"), Table2131[[#This Row],[WIDTH_OVERLAP]]/Table2131[[#This Row],[WIDTH_NEW]], "NA")</f>
        <v>-0.26031377204990847</v>
      </c>
      <c r="S750">
        <f>IF(OR(B750="boot", B750="independent", B750="parametric", B750="cart"), Table2131[[#This Row],[WIDTH_OVERLAP]]/Table2131[[#This Row],[WIDTH_ORIG]], "")</f>
        <v>-0.31897248047207377</v>
      </c>
      <c r="T750">
        <f>IF(OR(B750="boot", B750="independent", B750="parametric", B750="cart"), (Table2131[[#This Row],[PERS_NEW]]+Table2131[[#This Row],[PERS_ORIG]]) / 2, "")</f>
        <v>-0.28964312626099109</v>
      </c>
      <c r="U750">
        <f>0.5*(Table2131[[#This Row],[WIDTH_OVERLAP]]/Table2131[[#This Row],[WIDTH_ORIG]] +Table2131[[#This Row],[WIDTH_OVERLAP]]/Table2131[[#This Row],[WIDTH_NEW]])</f>
        <v>-0.28964312626099109</v>
      </c>
      <c r="V750">
        <f>0.5*(Table2131[[#This Row],[WIDTH_OVERLAP]]/Table2131[[#This Row],[WIDTH_ORIG]] +Table2131[[#This Row],[WIDTH_OVERLAP]]/Table2131[[#This Row],[WIDTH_NEW]])</f>
        <v>-0.28964312626099109</v>
      </c>
    </row>
    <row r="751" spans="1:22" hidden="1" x14ac:dyDescent="0.2">
      <c r="A751" t="s">
        <v>192</v>
      </c>
      <c r="B751" t="s">
        <v>71</v>
      </c>
      <c r="C751" s="3" t="s">
        <v>232</v>
      </c>
      <c r="D751" t="s">
        <v>200</v>
      </c>
      <c r="E751">
        <v>-0.15171997211478416</v>
      </c>
      <c r="F751">
        <v>0.10358552804808821</v>
      </c>
      <c r="G751" s="1">
        <v>-0.35833423468333964</v>
      </c>
      <c r="H751" s="1">
        <v>4.9687686351960109E-2</v>
      </c>
      <c r="I751">
        <v>-1.4646830978585172</v>
      </c>
      <c r="J751">
        <v>0.6141559553028032</v>
      </c>
      <c r="K751">
        <f>Table2131[[#This Row],[VALUE_ORIGINAL]]-Table2131[[#This Row],[ESTIMATE_VALUE]]</f>
        <v>0.76587592741758737</v>
      </c>
      <c r="L751">
        <v>0.42221750619658005</v>
      </c>
      <c r="M751">
        <v>0.79184601327828763</v>
      </c>
      <c r="N751">
        <f>Table2131[[#This Row],[DIFFENCE_ORIGINAL]]^2</f>
        <v>0.58656593619774955</v>
      </c>
      <c r="O75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-0.37252981984461997</v>
      </c>
      <c r="P751">
        <f>IF(OR(G751="NA", H751="NA"), "NA", IF(OR(B751="boot", B751="parametric", B751="independent", B751="cart"), Table2131[[#This Row],[conf.high]]-Table2131[[#This Row],[conf.low]], ""))</f>
        <v>0.40802192103529977</v>
      </c>
      <c r="Q751">
        <f>IF(OR(G751="NA", H751="NA"), "NA", IF(OR(B751="boot", B751="parametric", B751="independent", B751="cart"), Table2131[[#This Row],[conf.high.orig]]-Table2131[[#This Row],[conf.low.orig]], ""))</f>
        <v>0.36962850708170758</v>
      </c>
      <c r="R751">
        <f>IF(OR(B751="boot", B751="independent", B751="parametric", B751="cart"), Table2131[[#This Row],[WIDTH_OVERLAP]]/Table2131[[#This Row],[WIDTH_NEW]], "NA")</f>
        <v>-0.91301422947908417</v>
      </c>
      <c r="S751">
        <f>IF(OR(B751="boot", B751="independent", B751="parametric", B751="cart"), Table2131[[#This Row],[WIDTH_OVERLAP]]/Table2131[[#This Row],[WIDTH_ORIG]], "")</f>
        <v>-1.0078492667836116</v>
      </c>
      <c r="T751">
        <f>IF(OR(B751="boot", B751="independent", B751="parametric", B751="cart"), (Table2131[[#This Row],[PERS_NEW]]+Table2131[[#This Row],[PERS_ORIG]]) / 2, "")</f>
        <v>-0.96043174813134791</v>
      </c>
      <c r="U751">
        <f>0.5*(Table2131[[#This Row],[WIDTH_OVERLAP]]/Table2131[[#This Row],[WIDTH_ORIG]] +Table2131[[#This Row],[WIDTH_OVERLAP]]/Table2131[[#This Row],[WIDTH_NEW]])</f>
        <v>-0.96043174813134791</v>
      </c>
      <c r="V751">
        <f>0.5*(Table2131[[#This Row],[WIDTH_OVERLAP]]/Table2131[[#This Row],[WIDTH_ORIG]] +Table2131[[#This Row],[WIDTH_OVERLAP]]/Table2131[[#This Row],[WIDTH_NEW]])</f>
        <v>-0.96043174813134791</v>
      </c>
    </row>
    <row r="752" spans="1:22" hidden="1" x14ac:dyDescent="0.2">
      <c r="A752" t="s">
        <v>192</v>
      </c>
      <c r="B752" t="s">
        <v>71</v>
      </c>
      <c r="C752" s="3" t="s">
        <v>232</v>
      </c>
      <c r="D752" t="s">
        <v>203</v>
      </c>
      <c r="E752">
        <v>3.9143527771258691E-3</v>
      </c>
      <c r="F752">
        <v>7.0389518023459885E-2</v>
      </c>
      <c r="G752" s="1">
        <v>-0.14019726148748604</v>
      </c>
      <c r="H752" s="1">
        <v>0.14454763996966252</v>
      </c>
      <c r="I752">
        <v>5.5609881798327807E-2</v>
      </c>
      <c r="J752">
        <v>0.2867938421283156</v>
      </c>
      <c r="K752">
        <f>Table2131[[#This Row],[VALUE_ORIGINAL]]-Table2131[[#This Row],[ESTIMATE_VALUE]]</f>
        <v>0.28287948935118973</v>
      </c>
      <c r="L752">
        <v>0.16431647751864059</v>
      </c>
      <c r="M752">
        <v>0.40571502915783314</v>
      </c>
      <c r="N752">
        <f>Table2131[[#This Row],[DIFFENCE_ORIGINAL]]^2</f>
        <v>8.0020805495589861E-2</v>
      </c>
      <c r="O75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-1.9768837548978069E-2</v>
      </c>
      <c r="P752">
        <f>IF(OR(G752="NA", H752="NA"), "NA", IF(OR(B752="boot", B752="parametric", B752="independent", B752="cart"), Table2131[[#This Row],[conf.high]]-Table2131[[#This Row],[conf.low]], ""))</f>
        <v>0.28474490145714859</v>
      </c>
      <c r="Q752">
        <f>IF(OR(G752="NA", H752="NA"), "NA", IF(OR(B752="boot", B752="parametric", B752="independent", B752="cart"), Table2131[[#This Row],[conf.high.orig]]-Table2131[[#This Row],[conf.low.orig]], ""))</f>
        <v>0.24139855163919255</v>
      </c>
      <c r="R752">
        <f>IF(OR(B752="boot", B752="independent", B752="parametric", B752="cart"), Table2131[[#This Row],[WIDTH_OVERLAP]]/Table2131[[#This Row],[WIDTH_NEW]], "NA")</f>
        <v>-6.9426484716015507E-2</v>
      </c>
      <c r="S752">
        <f>IF(OR(B752="boot", B752="independent", B752="parametric", B752="cart"), Table2131[[#This Row],[WIDTH_OVERLAP]]/Table2131[[#This Row],[WIDTH_ORIG]], "")</f>
        <v>-8.1892941837222177E-2</v>
      </c>
      <c r="T752">
        <f>IF(OR(B752="boot", B752="independent", B752="parametric", B752="cart"), (Table2131[[#This Row],[PERS_NEW]]+Table2131[[#This Row],[PERS_ORIG]]) / 2, "")</f>
        <v>-7.5659713276618842E-2</v>
      </c>
      <c r="U752">
        <f>0.5*(Table2131[[#This Row],[WIDTH_OVERLAP]]/Table2131[[#This Row],[WIDTH_ORIG]] +Table2131[[#This Row],[WIDTH_OVERLAP]]/Table2131[[#This Row],[WIDTH_NEW]])</f>
        <v>-7.5659713276618842E-2</v>
      </c>
      <c r="V752">
        <f>0.5*(Table2131[[#This Row],[WIDTH_OVERLAP]]/Table2131[[#This Row],[WIDTH_ORIG]] +Table2131[[#This Row],[WIDTH_OVERLAP]]/Table2131[[#This Row],[WIDTH_NEW]])</f>
        <v>-7.5659713276618842E-2</v>
      </c>
    </row>
    <row r="753" spans="1:22" hidden="1" x14ac:dyDescent="0.2">
      <c r="A753" t="s">
        <v>192</v>
      </c>
      <c r="B753" t="s">
        <v>71</v>
      </c>
      <c r="C753" s="3" t="s">
        <v>232</v>
      </c>
      <c r="D753" t="s">
        <v>204</v>
      </c>
      <c r="E753">
        <v>-0.24338957427348071</v>
      </c>
      <c r="F753">
        <v>0.13760526323613548</v>
      </c>
      <c r="G753" s="1">
        <v>-0.5206044744619952</v>
      </c>
      <c r="H753" s="1">
        <v>3.2054574612712203E-2</v>
      </c>
      <c r="I753">
        <v>-1.7687519252502402</v>
      </c>
      <c r="J753">
        <v>0.93833906021054048</v>
      </c>
      <c r="K753">
        <f>Table2131[[#This Row],[VALUE_ORIGINAL]]-Table2131[[#This Row],[ESTIMATE_VALUE]]</f>
        <v>1.1817286344840212</v>
      </c>
      <c r="L753">
        <v>0.63788758124871248</v>
      </c>
      <c r="M753">
        <v>1.2452698410286649</v>
      </c>
      <c r="N753">
        <f>Table2131[[#This Row],[DIFFENCE_ORIGINAL]]^2</f>
        <v>1.3964825655594695</v>
      </c>
      <c r="O75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-0.60583300663600026</v>
      </c>
      <c r="P753">
        <f>IF(OR(G753="NA", H753="NA"), "NA", IF(OR(B753="boot", B753="parametric", B753="independent", B753="cart"), Table2131[[#This Row],[conf.high]]-Table2131[[#This Row],[conf.low]], ""))</f>
        <v>0.55265904907470742</v>
      </c>
      <c r="Q753">
        <f>IF(OR(G753="NA", H753="NA"), "NA", IF(OR(B753="boot", B753="parametric", B753="independent", B753="cart"), Table2131[[#This Row],[conf.high.orig]]-Table2131[[#This Row],[conf.low.orig]], ""))</f>
        <v>0.60738225977995242</v>
      </c>
      <c r="R753">
        <f>IF(OR(B753="boot", B753="independent", B753="parametric", B753="cart"), Table2131[[#This Row],[WIDTH_OVERLAP]]/Table2131[[#This Row],[WIDTH_NEW]], "NA")</f>
        <v>-1.0962147596249796</v>
      </c>
      <c r="S753">
        <f>IF(OR(B753="boot", B753="independent", B753="parametric", B753="cart"), Table2131[[#This Row],[WIDTH_OVERLAP]]/Table2131[[#This Row],[WIDTH_ORIG]], "")</f>
        <v>-0.99744929470855237</v>
      </c>
      <c r="T753">
        <f>IF(OR(B753="boot", B753="independent", B753="parametric", B753="cart"), (Table2131[[#This Row],[PERS_NEW]]+Table2131[[#This Row],[PERS_ORIG]]) / 2, "")</f>
        <v>-1.0468320271667659</v>
      </c>
      <c r="U753">
        <f>0.5*(Table2131[[#This Row],[WIDTH_OVERLAP]]/Table2131[[#This Row],[WIDTH_ORIG]] +Table2131[[#This Row],[WIDTH_OVERLAP]]/Table2131[[#This Row],[WIDTH_NEW]])</f>
        <v>-1.0468320271667659</v>
      </c>
      <c r="V753">
        <f>0.5*(Table2131[[#This Row],[WIDTH_OVERLAP]]/Table2131[[#This Row],[WIDTH_ORIG]] +Table2131[[#This Row],[WIDTH_OVERLAP]]/Table2131[[#This Row],[WIDTH_NEW]])</f>
        <v>-1.0468320271667659</v>
      </c>
    </row>
    <row r="754" spans="1:22" hidden="1" x14ac:dyDescent="0.2">
      <c r="A754" t="s">
        <v>192</v>
      </c>
      <c r="B754" t="s">
        <v>71</v>
      </c>
      <c r="C754" s="3" t="s">
        <v>232</v>
      </c>
      <c r="D754" t="s">
        <v>205</v>
      </c>
      <c r="E754">
        <v>-6.4341193982744821E-2</v>
      </c>
      <c r="F754">
        <v>0.10388216040590373</v>
      </c>
      <c r="G754" s="1">
        <v>-0.26631572584977536</v>
      </c>
      <c r="H754" s="1">
        <v>0.13626925548118712</v>
      </c>
      <c r="I754">
        <v>-0.61936711492465502</v>
      </c>
      <c r="J754">
        <v>0.60929653109160198</v>
      </c>
      <c r="K754">
        <f>Table2131[[#This Row],[VALUE_ORIGINAL]]-Table2131[[#This Row],[ESTIMATE_VALUE]]</f>
        <v>0.67363772507434683</v>
      </c>
      <c r="L754">
        <v>0.38489998520992202</v>
      </c>
      <c r="M754">
        <v>0.81150884429497838</v>
      </c>
      <c r="N754">
        <f>Table2131[[#This Row],[DIFFENCE_ORIGINAL]]^2</f>
        <v>0.4537877846433413</v>
      </c>
      <c r="O75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-0.2486307297287349</v>
      </c>
      <c r="P754">
        <f>IF(OR(G754="NA", H754="NA"), "NA", IF(OR(B754="boot", B754="parametric", B754="independent", B754="cart"), Table2131[[#This Row],[conf.high]]-Table2131[[#This Row],[conf.low]], ""))</f>
        <v>0.40258498133096249</v>
      </c>
      <c r="Q754">
        <f>IF(OR(G754="NA", H754="NA"), "NA", IF(OR(B754="boot", B754="parametric", B754="independent", B754="cart"), Table2131[[#This Row],[conf.high.orig]]-Table2131[[#This Row],[conf.low.orig]], ""))</f>
        <v>0.42660885908505636</v>
      </c>
      <c r="R754">
        <f>IF(OR(B754="boot", B754="independent", B754="parametric", B754="cart"), Table2131[[#This Row],[WIDTH_OVERLAP]]/Table2131[[#This Row],[WIDTH_NEW]], "NA")</f>
        <v>-0.61758570552421377</v>
      </c>
      <c r="S754">
        <f>IF(OR(B754="boot", B754="independent", B754="parametric", B754="cart"), Table2131[[#This Row],[WIDTH_OVERLAP]]/Table2131[[#This Row],[WIDTH_ORIG]], "")</f>
        <v>-0.58280723532551737</v>
      </c>
      <c r="T754">
        <f>IF(OR(B754="boot", B754="independent", B754="parametric", B754="cart"), (Table2131[[#This Row],[PERS_NEW]]+Table2131[[#This Row],[PERS_ORIG]]) / 2, "")</f>
        <v>-0.60019647042486557</v>
      </c>
      <c r="U754">
        <f>0.5*(Table2131[[#This Row],[WIDTH_OVERLAP]]/Table2131[[#This Row],[WIDTH_ORIG]] +Table2131[[#This Row],[WIDTH_OVERLAP]]/Table2131[[#This Row],[WIDTH_NEW]])</f>
        <v>-0.60019647042486557</v>
      </c>
      <c r="V754">
        <f>0.5*(Table2131[[#This Row],[WIDTH_OVERLAP]]/Table2131[[#This Row],[WIDTH_ORIG]] +Table2131[[#This Row],[WIDTH_OVERLAP]]/Table2131[[#This Row],[WIDTH_NEW]])</f>
        <v>-0.60019647042486557</v>
      </c>
    </row>
    <row r="755" spans="1:22" hidden="1" x14ac:dyDescent="0.2">
      <c r="A755" t="s">
        <v>192</v>
      </c>
      <c r="B755" t="s">
        <v>71</v>
      </c>
      <c r="C755" s="3" t="s">
        <v>232</v>
      </c>
      <c r="D755" t="s">
        <v>206</v>
      </c>
      <c r="E755">
        <v>-0.50223735329036978</v>
      </c>
      <c r="F755">
        <v>0.21655144638516352</v>
      </c>
      <c r="G755" s="1">
        <v>-0.91967387447931404</v>
      </c>
      <c r="H755" s="1">
        <v>-5.0529105052995071E-2</v>
      </c>
      <c r="I755">
        <v>-2.3192518991403022</v>
      </c>
      <c r="J755">
        <v>1.0886973669257032</v>
      </c>
      <c r="K755">
        <f>Table2131[[#This Row],[VALUE_ORIGINAL]]-Table2131[[#This Row],[ESTIMATE_VALUE]]</f>
        <v>1.5909347202160729</v>
      </c>
      <c r="L755">
        <v>0.71646035881028236</v>
      </c>
      <c r="M755">
        <v>1.4783592457482737</v>
      </c>
      <c r="N755">
        <f>Table2131[[#This Row],[DIFFENCE_ORIGINAL]]^2</f>
        <v>2.5310732839889938</v>
      </c>
      <c r="O75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-0.76698946386327749</v>
      </c>
      <c r="P755">
        <f>IF(OR(G755="NA", H755="NA"), "NA", IF(OR(B755="boot", B755="parametric", B755="independent", B755="cart"), Table2131[[#This Row],[conf.high]]-Table2131[[#This Row],[conf.low]], ""))</f>
        <v>0.86914476942631902</v>
      </c>
      <c r="Q755">
        <f>IF(OR(G755="NA", H755="NA"), "NA", IF(OR(B755="boot", B755="parametric", B755="independent", B755="cart"), Table2131[[#This Row],[conf.high.orig]]-Table2131[[#This Row],[conf.low.orig]], ""))</f>
        <v>0.76189888693799135</v>
      </c>
      <c r="R755">
        <f>IF(OR(B755="boot", B755="independent", B755="parametric", B755="cart"), Table2131[[#This Row],[WIDTH_OVERLAP]]/Table2131[[#This Row],[WIDTH_NEW]], "NA")</f>
        <v>-0.88246456843953702</v>
      </c>
      <c r="S755">
        <f>IF(OR(B755="boot", B755="independent", B755="parametric", B755="cart"), Table2131[[#This Row],[WIDTH_OVERLAP]]/Table2131[[#This Row],[WIDTH_ORIG]], "")</f>
        <v>-1.0066814337342647</v>
      </c>
      <c r="T755">
        <f>IF(OR(B755="boot", B755="independent", B755="parametric", B755="cart"), (Table2131[[#This Row],[PERS_NEW]]+Table2131[[#This Row],[PERS_ORIG]]) / 2, "")</f>
        <v>-0.9445730010869009</v>
      </c>
      <c r="U755">
        <f>0.5*(Table2131[[#This Row],[WIDTH_OVERLAP]]/Table2131[[#This Row],[WIDTH_ORIG]] +Table2131[[#This Row],[WIDTH_OVERLAP]]/Table2131[[#This Row],[WIDTH_NEW]])</f>
        <v>-0.9445730010869009</v>
      </c>
      <c r="V755">
        <f>0.5*(Table2131[[#This Row],[WIDTH_OVERLAP]]/Table2131[[#This Row],[WIDTH_ORIG]] +Table2131[[#This Row],[WIDTH_OVERLAP]]/Table2131[[#This Row],[WIDTH_NEW]])</f>
        <v>-0.9445730010869009</v>
      </c>
    </row>
    <row r="756" spans="1:22" hidden="1" x14ac:dyDescent="0.2">
      <c r="A756" t="s">
        <v>192</v>
      </c>
      <c r="B756" t="s">
        <v>71</v>
      </c>
      <c r="C756" s="3" t="s">
        <v>232</v>
      </c>
      <c r="D756" t="s">
        <v>207</v>
      </c>
      <c r="E756">
        <v>-0.15053010534492714</v>
      </c>
      <c r="F756">
        <v>0.18618660202910703</v>
      </c>
      <c r="G756" s="1">
        <v>-0.52782586534146636</v>
      </c>
      <c r="H756" s="1">
        <v>0.22614141302321558</v>
      </c>
      <c r="I756">
        <v>-0.80849053425119377</v>
      </c>
      <c r="J756">
        <v>-0.62421856699554268</v>
      </c>
      <c r="K756">
        <f>Table2131[[#This Row],[VALUE_ORIGINAL]]-Table2131[[#This Row],[ESTIMATE_VALUE]]</f>
        <v>-0.47368846165061551</v>
      </c>
      <c r="L756">
        <v>-0.94286260884821915</v>
      </c>
      <c r="M756">
        <v>-0.31283389014786905</v>
      </c>
      <c r="N756">
        <f>Table2131[[#This Row],[DIFFENCE_ORIGINAL]]^2</f>
        <v>0.22438075870092664</v>
      </c>
      <c r="O75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0.21499197519359731</v>
      </c>
      <c r="P756">
        <f>IF(OR(G756="NA", H756="NA"), "NA", IF(OR(B756="boot", B756="parametric", B756="independent", B756="cart"), Table2131[[#This Row],[conf.high]]-Table2131[[#This Row],[conf.low]], ""))</f>
        <v>0.75396727836468191</v>
      </c>
      <c r="Q756">
        <f>IF(OR(G756="NA", H756="NA"), "NA", IF(OR(B756="boot", B756="parametric", B756="independent", B756="cart"), Table2131[[#This Row],[conf.high.orig]]-Table2131[[#This Row],[conf.low.orig]], ""))</f>
        <v>0.63002871870035015</v>
      </c>
      <c r="R756">
        <f>IF(OR(B756="boot", B756="independent", B756="parametric", B756="cart"), Table2131[[#This Row],[WIDTH_OVERLAP]]/Table2131[[#This Row],[WIDTH_NEW]], "NA")</f>
        <v>0.28514762027856749</v>
      </c>
      <c r="S756">
        <f>IF(OR(B756="boot", B756="independent", B756="parametric", B756="cart"), Table2131[[#This Row],[WIDTH_OVERLAP]]/Table2131[[#This Row],[WIDTH_ORIG]], "")</f>
        <v>0.34124154790450162</v>
      </c>
      <c r="T756">
        <f>IF(OR(B756="boot", B756="independent", B756="parametric", B756="cart"), (Table2131[[#This Row],[PERS_NEW]]+Table2131[[#This Row],[PERS_ORIG]]) / 2, "")</f>
        <v>0.31319458409153456</v>
      </c>
      <c r="U756">
        <f>0.5*(Table2131[[#This Row],[WIDTH_OVERLAP]]/Table2131[[#This Row],[WIDTH_ORIG]] +Table2131[[#This Row],[WIDTH_OVERLAP]]/Table2131[[#This Row],[WIDTH_NEW]])</f>
        <v>0.31319458409153456</v>
      </c>
      <c r="V756">
        <f>0.5*(Table2131[[#This Row],[WIDTH_OVERLAP]]/Table2131[[#This Row],[WIDTH_ORIG]] +Table2131[[#This Row],[WIDTH_OVERLAP]]/Table2131[[#This Row],[WIDTH_NEW]])</f>
        <v>0.31319458409153456</v>
      </c>
    </row>
    <row r="757" spans="1:22" hidden="1" x14ac:dyDescent="0.2">
      <c r="A757" t="s">
        <v>192</v>
      </c>
      <c r="B757" t="s">
        <v>71</v>
      </c>
      <c r="C757" s="3" t="s">
        <v>232</v>
      </c>
      <c r="D757" t="s">
        <v>208</v>
      </c>
      <c r="E757">
        <v>2.2156362328815047E-2</v>
      </c>
      <c r="F757">
        <v>0.1953603361390332</v>
      </c>
      <c r="G757" s="1">
        <v>-0.34889173899719034</v>
      </c>
      <c r="H757" s="1">
        <v>0.40924051279329765</v>
      </c>
      <c r="I757">
        <v>0.1134127979440356</v>
      </c>
      <c r="J757">
        <v>-0.72723214521847124</v>
      </c>
      <c r="K757">
        <f>Table2131[[#This Row],[VALUE_ORIGINAL]]-Table2131[[#This Row],[ESTIMATE_VALUE]]</f>
        <v>-0.74938850754728625</v>
      </c>
      <c r="L757">
        <v>-1.0101790707959437</v>
      </c>
      <c r="M757">
        <v>-0.44208999914923913</v>
      </c>
      <c r="N757">
        <f>Table2131[[#This Row],[DIFFENCE_ORIGINAL]]^2</f>
        <v>0.56158313524394909</v>
      </c>
      <c r="O75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-9.3198260152048795E-2</v>
      </c>
      <c r="P757">
        <f>IF(OR(G757="NA", H757="NA"), "NA", IF(OR(B757="boot", B757="parametric", B757="independent", B757="cart"), Table2131[[#This Row],[conf.high]]-Table2131[[#This Row],[conf.low]], ""))</f>
        <v>0.75813225179048804</v>
      </c>
      <c r="Q757">
        <f>IF(OR(G757="NA", H757="NA"), "NA", IF(OR(B757="boot", B757="parametric", B757="independent", B757="cart"), Table2131[[#This Row],[conf.high.orig]]-Table2131[[#This Row],[conf.low.orig]], ""))</f>
        <v>0.56808907164670464</v>
      </c>
      <c r="R757">
        <f>IF(OR(B757="boot", B757="independent", B757="parametric", B757="cart"), Table2131[[#This Row],[WIDTH_OVERLAP]]/Table2131[[#This Row],[WIDTH_NEW]], "NA")</f>
        <v>-0.12293140139064337</v>
      </c>
      <c r="S757">
        <f>IF(OR(B757="boot", B757="independent", B757="parametric", B757="cart"), Table2131[[#This Row],[WIDTH_OVERLAP]]/Table2131[[#This Row],[WIDTH_ORIG]], "")</f>
        <v>-0.164055717322457</v>
      </c>
      <c r="T757">
        <f>IF(OR(B757="boot", B757="independent", B757="parametric", B757="cart"), (Table2131[[#This Row],[PERS_NEW]]+Table2131[[#This Row],[PERS_ORIG]]) / 2, "")</f>
        <v>-0.14349355935655017</v>
      </c>
      <c r="U757">
        <f>0.5*(Table2131[[#This Row],[WIDTH_OVERLAP]]/Table2131[[#This Row],[WIDTH_ORIG]] +Table2131[[#This Row],[WIDTH_OVERLAP]]/Table2131[[#This Row],[WIDTH_NEW]])</f>
        <v>-0.14349355935655017</v>
      </c>
      <c r="V757">
        <f>0.5*(Table2131[[#This Row],[WIDTH_OVERLAP]]/Table2131[[#This Row],[WIDTH_ORIG]] +Table2131[[#This Row],[WIDTH_OVERLAP]]/Table2131[[#This Row],[WIDTH_NEW]])</f>
        <v>-0.14349355935655017</v>
      </c>
    </row>
    <row r="758" spans="1:22" hidden="1" x14ac:dyDescent="0.2">
      <c r="A758" t="s">
        <v>192</v>
      </c>
      <c r="B758" t="s">
        <v>71</v>
      </c>
      <c r="C758" s="3" t="s">
        <v>232</v>
      </c>
      <c r="D758" t="s">
        <v>209</v>
      </c>
      <c r="E758">
        <v>1.1273094375138166</v>
      </c>
      <c r="F758">
        <v>0.10963461473008641</v>
      </c>
      <c r="G758" s="1">
        <v>0.89448621783790183</v>
      </c>
      <c r="H758" s="1">
        <v>1.3441662796886231</v>
      </c>
      <c r="I758">
        <v>10.282422575107161</v>
      </c>
      <c r="J758">
        <v>1.2430246361528332</v>
      </c>
      <c r="K758">
        <f>Table2131[[#This Row],[VALUE_ORIGINAL]]-Table2131[[#This Row],[ESTIMATE_VALUE]]</f>
        <v>0.11571519863901658</v>
      </c>
      <c r="L758">
        <v>1.0185107816429058</v>
      </c>
      <c r="M758">
        <v>1.4443375162512104</v>
      </c>
      <c r="N758">
        <f>Table2131[[#This Row],[DIFFENCE_ORIGINAL]]^2</f>
        <v>1.3390007196067064E-2</v>
      </c>
      <c r="O75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0.32565549804571736</v>
      </c>
      <c r="P758">
        <f>IF(OR(G758="NA", H758="NA"), "NA", IF(OR(B758="boot", B758="parametric", B758="independent", B758="cart"), Table2131[[#This Row],[conf.high]]-Table2131[[#This Row],[conf.low]], ""))</f>
        <v>0.44968006185072129</v>
      </c>
      <c r="Q758">
        <f>IF(OR(G758="NA", H758="NA"), "NA", IF(OR(B758="boot", B758="parametric", B758="independent", B758="cart"), Table2131[[#This Row],[conf.high.orig]]-Table2131[[#This Row],[conf.low.orig]], ""))</f>
        <v>0.42582673460830467</v>
      </c>
      <c r="R758">
        <f>IF(OR(B758="boot", B758="independent", B758="parametric", B758="cart"), Table2131[[#This Row],[WIDTH_OVERLAP]]/Table2131[[#This Row],[WIDTH_NEW]], "NA")</f>
        <v>0.7241937672429517</v>
      </c>
      <c r="S758">
        <f>IF(OR(B758="boot", B758="independent", B758="parametric", B758="cart"), Table2131[[#This Row],[WIDTH_OVERLAP]]/Table2131[[#This Row],[WIDTH_ORIG]], "")</f>
        <v>0.76476057414589182</v>
      </c>
      <c r="T758">
        <f>IF(OR(B758="boot", B758="independent", B758="parametric", B758="cart"), (Table2131[[#This Row],[PERS_NEW]]+Table2131[[#This Row],[PERS_ORIG]]) / 2, "")</f>
        <v>0.74447717069442176</v>
      </c>
      <c r="U758">
        <f>0.5*(Table2131[[#This Row],[WIDTH_OVERLAP]]/Table2131[[#This Row],[WIDTH_ORIG]] +Table2131[[#This Row],[WIDTH_OVERLAP]]/Table2131[[#This Row],[WIDTH_NEW]])</f>
        <v>0.74447717069442176</v>
      </c>
      <c r="V758">
        <f>0.5*(Table2131[[#This Row],[WIDTH_OVERLAP]]/Table2131[[#This Row],[WIDTH_ORIG]] +Table2131[[#This Row],[WIDTH_OVERLAP]]/Table2131[[#This Row],[WIDTH_NEW]])</f>
        <v>0.74447717069442176</v>
      </c>
    </row>
    <row r="759" spans="1:22" hidden="1" x14ac:dyDescent="0.2">
      <c r="A759" t="s">
        <v>192</v>
      </c>
      <c r="B759" t="s">
        <v>71</v>
      </c>
      <c r="C759" s="3" t="s">
        <v>232</v>
      </c>
      <c r="D759" t="s">
        <v>210</v>
      </c>
      <c r="E759">
        <v>2.2028033890875851</v>
      </c>
      <c r="F759">
        <v>0.1577008983114486</v>
      </c>
      <c r="G759" s="1">
        <v>1.8495473178054487</v>
      </c>
      <c r="H759" s="1">
        <v>2.4738761685608281</v>
      </c>
      <c r="I759">
        <v>13.968236152575349</v>
      </c>
      <c r="J759">
        <v>1.6733120944990389</v>
      </c>
      <c r="K759">
        <f>Table2131[[#This Row],[VALUE_ORIGINAL]]-Table2131[[#This Row],[ESTIMATE_VALUE]]</f>
        <v>-0.52949129458854616</v>
      </c>
      <c r="L759">
        <v>1.3572096197949302</v>
      </c>
      <c r="M759">
        <v>1.9370869117201388</v>
      </c>
      <c r="N759">
        <f>Table2131[[#This Row],[DIFFENCE_ORIGINAL]]^2</f>
        <v>0.28036103104505455</v>
      </c>
      <c r="O75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8.7539593914690128E-2</v>
      </c>
      <c r="P759">
        <f>IF(OR(G759="NA", H759="NA"), "NA", IF(OR(B759="boot", B759="parametric", B759="independent", B759="cart"), Table2131[[#This Row],[conf.high]]-Table2131[[#This Row],[conf.low]], ""))</f>
        <v>0.62432885075537947</v>
      </c>
      <c r="Q759">
        <f>IF(OR(G759="NA", H759="NA"), "NA", IF(OR(B759="boot", B759="parametric", B759="independent", B759="cart"), Table2131[[#This Row],[conf.high.orig]]-Table2131[[#This Row],[conf.low.orig]], ""))</f>
        <v>0.57987729192520865</v>
      </c>
      <c r="R759">
        <f>IF(OR(B759="boot", B759="independent", B759="parametric", B759="cart"), Table2131[[#This Row],[WIDTH_OVERLAP]]/Table2131[[#This Row],[WIDTH_NEW]], "NA")</f>
        <v>0.14021391740710912</v>
      </c>
      <c r="S759">
        <f>IF(OR(B759="boot", B759="independent", B759="parametric", B759="cart"), Table2131[[#This Row],[WIDTH_OVERLAP]]/Table2131[[#This Row],[WIDTH_ORIG]], "")</f>
        <v>0.15096227276646107</v>
      </c>
      <c r="T759">
        <f>IF(OR(B759="boot", B759="independent", B759="parametric", B759="cart"), (Table2131[[#This Row],[PERS_NEW]]+Table2131[[#This Row],[PERS_ORIG]]) / 2, "")</f>
        <v>0.14558809508678511</v>
      </c>
      <c r="U759">
        <f>0.5*(Table2131[[#This Row],[WIDTH_OVERLAP]]/Table2131[[#This Row],[WIDTH_ORIG]] +Table2131[[#This Row],[WIDTH_OVERLAP]]/Table2131[[#This Row],[WIDTH_NEW]])</f>
        <v>0.14558809508678511</v>
      </c>
      <c r="V759">
        <f>0.5*(Table2131[[#This Row],[WIDTH_OVERLAP]]/Table2131[[#This Row],[WIDTH_ORIG]] +Table2131[[#This Row],[WIDTH_OVERLAP]]/Table2131[[#This Row],[WIDTH_NEW]])</f>
        <v>0.14558809508678511</v>
      </c>
    </row>
    <row r="760" spans="1:22" hidden="1" x14ac:dyDescent="0.2">
      <c r="A760" t="s">
        <v>192</v>
      </c>
      <c r="B760" t="s">
        <v>71</v>
      </c>
      <c r="C760" s="3" t="s">
        <v>232</v>
      </c>
      <c r="D760" t="s">
        <v>211</v>
      </c>
      <c r="E760">
        <v>3.3676560477812165</v>
      </c>
      <c r="F760">
        <v>0.3692476376221398</v>
      </c>
      <c r="G760" s="1">
        <v>2.6433178077139652</v>
      </c>
      <c r="H760" s="1">
        <v>4.105710485642315</v>
      </c>
      <c r="I760">
        <v>9.1203184655914349</v>
      </c>
      <c r="J760">
        <v>2.5314968979657961</v>
      </c>
      <c r="K760">
        <f>Table2131[[#This Row],[VALUE_ORIGINAL]]-Table2131[[#This Row],[ESTIMATE_VALUE]]</f>
        <v>-0.83615914981542039</v>
      </c>
      <c r="L760">
        <v>2.0495917088549134</v>
      </c>
      <c r="M760">
        <v>2.9930866195942496</v>
      </c>
      <c r="N760">
        <f>Table2131[[#This Row],[DIFFENCE_ORIGINAL]]^2</f>
        <v>0.69916212382004661</v>
      </c>
      <c r="O76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0.34976881188028441</v>
      </c>
      <c r="P760">
        <f>IF(OR(G760="NA", H760="NA"), "NA", IF(OR(B760="boot", B760="parametric", B760="independent", B760="cart"), Table2131[[#This Row],[conf.high]]-Table2131[[#This Row],[conf.low]], ""))</f>
        <v>1.4623926779283498</v>
      </c>
      <c r="Q760">
        <f>IF(OR(G760="NA", H760="NA"), "NA", IF(OR(B760="boot", B760="parametric", B760="independent", B760="cart"), Table2131[[#This Row],[conf.high.orig]]-Table2131[[#This Row],[conf.low.orig]], ""))</f>
        <v>0.94349491073933622</v>
      </c>
      <c r="R760">
        <f>IF(OR(B760="boot", B760="independent", B760="parametric", B760="cart"), Table2131[[#This Row],[WIDTH_OVERLAP]]/Table2131[[#This Row],[WIDTH_NEW]], "NA")</f>
        <v>0.23917571330825646</v>
      </c>
      <c r="S760">
        <f>IF(OR(B760="boot", B760="independent", B760="parametric", B760="cart"), Table2131[[#This Row],[WIDTH_OVERLAP]]/Table2131[[#This Row],[WIDTH_ORIG]], "")</f>
        <v>0.3707161616867658</v>
      </c>
      <c r="T760">
        <f>IF(OR(B760="boot", B760="independent", B760="parametric", B760="cart"), (Table2131[[#This Row],[PERS_NEW]]+Table2131[[#This Row],[PERS_ORIG]]) / 2, "")</f>
        <v>0.30494593749751114</v>
      </c>
      <c r="U760">
        <f>0.5*(Table2131[[#This Row],[WIDTH_OVERLAP]]/Table2131[[#This Row],[WIDTH_ORIG]] +Table2131[[#This Row],[WIDTH_OVERLAP]]/Table2131[[#This Row],[WIDTH_NEW]])</f>
        <v>0.30494593749751114</v>
      </c>
      <c r="V760">
        <f>0.5*(Table2131[[#This Row],[WIDTH_OVERLAP]]/Table2131[[#This Row],[WIDTH_ORIG]] +Table2131[[#This Row],[WIDTH_OVERLAP]]/Table2131[[#This Row],[WIDTH_NEW]])</f>
        <v>0.30494593749751114</v>
      </c>
    </row>
    <row r="761" spans="1:22" hidden="1" x14ac:dyDescent="0.2">
      <c r="A761" t="s">
        <v>192</v>
      </c>
      <c r="B761" t="s">
        <v>71</v>
      </c>
      <c r="C761" s="3" t="s">
        <v>232</v>
      </c>
      <c r="D761" t="s">
        <v>212</v>
      </c>
      <c r="E761">
        <v>3.1738239568362725</v>
      </c>
      <c r="F761">
        <v>0.21580104405145858</v>
      </c>
      <c r="G761" s="1">
        <v>2.7352718871789414</v>
      </c>
      <c r="H761" s="1">
        <v>3.5956561645446605</v>
      </c>
      <c r="I761">
        <v>14.707176097254942</v>
      </c>
      <c r="J761">
        <v>2.4547512895524033</v>
      </c>
      <c r="K761">
        <f>Table2131[[#This Row],[VALUE_ORIGINAL]]-Table2131[[#This Row],[ESTIMATE_VALUE]]</f>
        <v>-0.7190726672838692</v>
      </c>
      <c r="L761">
        <v>2.0246877889037229</v>
      </c>
      <c r="M761">
        <v>2.8628070729558082</v>
      </c>
      <c r="N761">
        <f>Table2131[[#This Row],[DIFFENCE_ORIGINAL]]^2</f>
        <v>0.51706550083473801</v>
      </c>
      <c r="O76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0.12753518577686673</v>
      </c>
      <c r="P761">
        <f>IF(OR(G761="NA", H761="NA"), "NA", IF(OR(B761="boot", B761="parametric", B761="independent", B761="cart"), Table2131[[#This Row],[conf.high]]-Table2131[[#This Row],[conf.low]], ""))</f>
        <v>0.8603842773657191</v>
      </c>
      <c r="Q761">
        <f>IF(OR(G761="NA", H761="NA"), "NA", IF(OR(B761="boot", B761="parametric", B761="independent", B761="cart"), Table2131[[#This Row],[conf.high.orig]]-Table2131[[#This Row],[conf.low.orig]], ""))</f>
        <v>0.83811928405208524</v>
      </c>
      <c r="R761">
        <f>IF(OR(B761="boot", B761="independent", B761="parametric", B761="cart"), Table2131[[#This Row],[WIDTH_OVERLAP]]/Table2131[[#This Row],[WIDTH_NEW]], "NA")</f>
        <v>0.1482304932016511</v>
      </c>
      <c r="S761">
        <f>IF(OR(B761="boot", B761="independent", B761="parametric", B761="cart"), Table2131[[#This Row],[WIDTH_OVERLAP]]/Table2131[[#This Row],[WIDTH_ORIG]], "")</f>
        <v>0.15216829895652539</v>
      </c>
      <c r="T761">
        <f>IF(OR(B761="boot", B761="independent", B761="parametric", B761="cart"), (Table2131[[#This Row],[PERS_NEW]]+Table2131[[#This Row],[PERS_ORIG]]) / 2, "")</f>
        <v>0.15019939607908825</v>
      </c>
      <c r="U761">
        <f>0.5*(Table2131[[#This Row],[WIDTH_OVERLAP]]/Table2131[[#This Row],[WIDTH_ORIG]] +Table2131[[#This Row],[WIDTH_OVERLAP]]/Table2131[[#This Row],[WIDTH_NEW]])</f>
        <v>0.15019939607908825</v>
      </c>
      <c r="V761">
        <f>0.5*(Table2131[[#This Row],[WIDTH_OVERLAP]]/Table2131[[#This Row],[WIDTH_ORIG]] +Table2131[[#This Row],[WIDTH_OVERLAP]]/Table2131[[#This Row],[WIDTH_NEW]])</f>
        <v>0.15019939607908825</v>
      </c>
    </row>
    <row r="762" spans="1:22" hidden="1" x14ac:dyDescent="0.2">
      <c r="A762" t="s">
        <v>192</v>
      </c>
      <c r="B762" t="s">
        <v>71</v>
      </c>
      <c r="C762" s="3" t="s">
        <v>232</v>
      </c>
      <c r="D762" t="s">
        <v>213</v>
      </c>
      <c r="E762">
        <v>2.5029964438775338</v>
      </c>
      <c r="F762">
        <v>0.16572457621662484</v>
      </c>
      <c r="G762" s="1">
        <v>2.150860011809888</v>
      </c>
      <c r="H762" s="1">
        <v>2.8022770670257557</v>
      </c>
      <c r="I762">
        <v>15.10335099970793</v>
      </c>
      <c r="J762">
        <v>2.2103929548828756</v>
      </c>
      <c r="K762">
        <f>Table2131[[#This Row],[VALUE_ORIGINAL]]-Table2131[[#This Row],[ESTIMATE_VALUE]]</f>
        <v>-0.29260348899465827</v>
      </c>
      <c r="L762">
        <v>1.8786927270464626</v>
      </c>
      <c r="M762">
        <v>2.5039954522144465</v>
      </c>
      <c r="N762">
        <f>Table2131[[#This Row],[DIFFENCE_ORIGINAL]]^2</f>
        <v>8.5616801771847106E-2</v>
      </c>
      <c r="O76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0.35313544040455858</v>
      </c>
      <c r="P762">
        <f>IF(OR(G762="NA", H762="NA"), "NA", IF(OR(B762="boot", B762="parametric", B762="independent", B762="cart"), Table2131[[#This Row],[conf.high]]-Table2131[[#This Row],[conf.low]], ""))</f>
        <v>0.65141705521586779</v>
      </c>
      <c r="Q762">
        <f>IF(OR(G762="NA", H762="NA"), "NA", IF(OR(B762="boot", B762="parametric", B762="independent", B762="cart"), Table2131[[#This Row],[conf.high.orig]]-Table2131[[#This Row],[conf.low.orig]], ""))</f>
        <v>0.62530272516798391</v>
      </c>
      <c r="R762">
        <f>IF(OR(B762="boot", B762="independent", B762="parametric", B762="cart"), Table2131[[#This Row],[WIDTH_OVERLAP]]/Table2131[[#This Row],[WIDTH_NEW]], "NA")</f>
        <v>0.54210346133405407</v>
      </c>
      <c r="S762">
        <f>IF(OR(B762="boot", B762="independent", B762="parametric", B762="cart"), Table2131[[#This Row],[WIDTH_OVERLAP]]/Table2131[[#This Row],[WIDTH_ORIG]], "")</f>
        <v>0.56474316549586567</v>
      </c>
      <c r="T762">
        <f>IF(OR(B762="boot", B762="independent", B762="parametric", B762="cart"), (Table2131[[#This Row],[PERS_NEW]]+Table2131[[#This Row],[PERS_ORIG]]) / 2, "")</f>
        <v>0.55342331341495987</v>
      </c>
      <c r="U762">
        <f>0.5*(Table2131[[#This Row],[WIDTH_OVERLAP]]/Table2131[[#This Row],[WIDTH_ORIG]] +Table2131[[#This Row],[WIDTH_OVERLAP]]/Table2131[[#This Row],[WIDTH_NEW]])</f>
        <v>0.55342331341495987</v>
      </c>
      <c r="V762">
        <f>0.5*(Table2131[[#This Row],[WIDTH_OVERLAP]]/Table2131[[#This Row],[WIDTH_ORIG]] +Table2131[[#This Row],[WIDTH_OVERLAP]]/Table2131[[#This Row],[WIDTH_NEW]])</f>
        <v>0.55342331341495987</v>
      </c>
    </row>
    <row r="763" spans="1:22" hidden="1" x14ac:dyDescent="0.2">
      <c r="A763" t="s">
        <v>192</v>
      </c>
      <c r="B763" t="s">
        <v>71</v>
      </c>
      <c r="C763" s="3" t="s">
        <v>232</v>
      </c>
      <c r="D763" t="s">
        <v>214</v>
      </c>
      <c r="E763">
        <v>1.5447732494868214</v>
      </c>
      <c r="F763">
        <v>0.1475197752593512</v>
      </c>
      <c r="G763" s="1">
        <v>1.2566348919112815</v>
      </c>
      <c r="H763" s="1">
        <v>1.8440674917860134</v>
      </c>
      <c r="I763">
        <v>10.471635052120913</v>
      </c>
      <c r="J763">
        <v>1.6381988893183386</v>
      </c>
      <c r="K763">
        <f>Table2131[[#This Row],[VALUE_ORIGINAL]]-Table2131[[#This Row],[ESTIMATE_VALUE]]</f>
        <v>9.3425639831517193E-2</v>
      </c>
      <c r="L763">
        <v>1.3026178229378362</v>
      </c>
      <c r="M763">
        <v>1.9691377796362057</v>
      </c>
      <c r="N763">
        <f>Table2131[[#This Row],[DIFFENCE_ORIGINAL]]^2</f>
        <v>8.7283501779283727E-3</v>
      </c>
      <c r="O76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0.54144966884817713</v>
      </c>
      <c r="P763">
        <f>IF(OR(G763="NA", H763="NA"), "NA", IF(OR(B763="boot", B763="parametric", B763="independent", B763="cart"), Table2131[[#This Row],[conf.high]]-Table2131[[#This Row],[conf.low]], ""))</f>
        <v>0.58743259987473184</v>
      </c>
      <c r="Q763">
        <f>IF(OR(G763="NA", H763="NA"), "NA", IF(OR(B763="boot", B763="parametric", B763="independent", B763="cart"), Table2131[[#This Row],[conf.high.orig]]-Table2131[[#This Row],[conf.low.orig]], ""))</f>
        <v>0.6665199566983695</v>
      </c>
      <c r="R763">
        <f>IF(OR(B763="boot", B763="independent", B763="parametric", B763="cart"), Table2131[[#This Row],[WIDTH_OVERLAP]]/Table2131[[#This Row],[WIDTH_NEW]], "NA")</f>
        <v>0.9217222009191175</v>
      </c>
      <c r="S763">
        <f>IF(OR(B763="boot", B763="independent", B763="parametric", B763="cart"), Table2131[[#This Row],[WIDTH_OVERLAP]]/Table2131[[#This Row],[WIDTH_ORIG]], "")</f>
        <v>0.8123532737568242</v>
      </c>
      <c r="T763">
        <f>IF(OR(B763="boot", B763="independent", B763="parametric", B763="cart"), (Table2131[[#This Row],[PERS_NEW]]+Table2131[[#This Row],[PERS_ORIG]]) / 2, "")</f>
        <v>0.86703773733797085</v>
      </c>
      <c r="U763">
        <f>0.5*(Table2131[[#This Row],[WIDTH_OVERLAP]]/Table2131[[#This Row],[WIDTH_ORIG]] +Table2131[[#This Row],[WIDTH_OVERLAP]]/Table2131[[#This Row],[WIDTH_NEW]])</f>
        <v>0.86703773733797085</v>
      </c>
      <c r="V763">
        <f>0.5*(Table2131[[#This Row],[WIDTH_OVERLAP]]/Table2131[[#This Row],[WIDTH_ORIG]] +Table2131[[#This Row],[WIDTH_OVERLAP]]/Table2131[[#This Row],[WIDTH_NEW]])</f>
        <v>0.86703773733797085</v>
      </c>
    </row>
    <row r="764" spans="1:22" hidden="1" x14ac:dyDescent="0.2">
      <c r="A764" t="s">
        <v>192</v>
      </c>
      <c r="B764" t="s">
        <v>71</v>
      </c>
      <c r="C764" s="3" t="s">
        <v>232</v>
      </c>
      <c r="D764" t="s">
        <v>215</v>
      </c>
      <c r="E764">
        <v>2.0938626011384924</v>
      </c>
      <c r="F764">
        <v>0.15836500965112807</v>
      </c>
      <c r="G764" s="1">
        <v>1.789985964371148</v>
      </c>
      <c r="H764" s="1">
        <v>2.3881017200254777</v>
      </c>
      <c r="I764">
        <v>13.221750219642521</v>
      </c>
      <c r="J764">
        <v>1.8620513228561157</v>
      </c>
      <c r="K764">
        <f>Table2131[[#This Row],[VALUE_ORIGINAL]]-Table2131[[#This Row],[ESTIMATE_VALUE]]</f>
        <v>-0.23181127828237669</v>
      </c>
      <c r="L764">
        <v>1.5437512759186744</v>
      </c>
      <c r="M764">
        <v>2.1614847182978911</v>
      </c>
      <c r="N764">
        <f>Table2131[[#This Row],[DIFFENCE_ORIGINAL]]^2</f>
        <v>5.3736468738909485E-2</v>
      </c>
      <c r="O76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0.37149875392674314</v>
      </c>
      <c r="P764">
        <f>IF(OR(G764="NA", H764="NA"), "NA", IF(OR(B764="boot", B764="parametric", B764="independent", B764="cart"), Table2131[[#This Row],[conf.high]]-Table2131[[#This Row],[conf.low]], ""))</f>
        <v>0.59811575565432973</v>
      </c>
      <c r="Q764">
        <f>IF(OR(G764="NA", H764="NA"), "NA", IF(OR(B764="boot", B764="parametric", B764="independent", B764="cart"), Table2131[[#This Row],[conf.high.orig]]-Table2131[[#This Row],[conf.low.orig]], ""))</f>
        <v>0.61773344237921668</v>
      </c>
      <c r="R764">
        <f>IF(OR(B764="boot", B764="independent", B764="parametric", B764="cart"), Table2131[[#This Row],[WIDTH_OVERLAP]]/Table2131[[#This Row],[WIDTH_NEW]], "NA")</f>
        <v>0.62111514437590598</v>
      </c>
      <c r="S764">
        <f>IF(OR(B764="boot", B764="independent", B764="parametric", B764="cart"), Table2131[[#This Row],[WIDTH_OVERLAP]]/Table2131[[#This Row],[WIDTH_ORIG]], "")</f>
        <v>0.60139006315718613</v>
      </c>
      <c r="T764">
        <f>IF(OR(B764="boot", B764="independent", B764="parametric", B764="cart"), (Table2131[[#This Row],[PERS_NEW]]+Table2131[[#This Row],[PERS_ORIG]]) / 2, "")</f>
        <v>0.611252603766546</v>
      </c>
      <c r="U764">
        <f>0.5*(Table2131[[#This Row],[WIDTH_OVERLAP]]/Table2131[[#This Row],[WIDTH_ORIG]] +Table2131[[#This Row],[WIDTH_OVERLAP]]/Table2131[[#This Row],[WIDTH_NEW]])</f>
        <v>0.611252603766546</v>
      </c>
      <c r="V764">
        <f>0.5*(Table2131[[#This Row],[WIDTH_OVERLAP]]/Table2131[[#This Row],[WIDTH_ORIG]] +Table2131[[#This Row],[WIDTH_OVERLAP]]/Table2131[[#This Row],[WIDTH_NEW]])</f>
        <v>0.611252603766546</v>
      </c>
    </row>
    <row r="765" spans="1:22" hidden="1" x14ac:dyDescent="0.2">
      <c r="A765" t="s">
        <v>192</v>
      </c>
      <c r="B765" t="s">
        <v>71</v>
      </c>
      <c r="C765" s="3" t="s">
        <v>232</v>
      </c>
      <c r="D765" t="s">
        <v>216</v>
      </c>
      <c r="E765">
        <v>-1.5425395437237411E-3</v>
      </c>
      <c r="F765">
        <v>1.0806600858658207E-2</v>
      </c>
      <c r="G765" s="1">
        <v>-2.5535589960904676E-2</v>
      </c>
      <c r="H765" s="1">
        <v>2.0043671160592715E-2</v>
      </c>
      <c r="I765">
        <v>-0.1427404938795222</v>
      </c>
      <c r="J765">
        <v>0.10937798859403275</v>
      </c>
      <c r="K765">
        <f>Table2131[[#This Row],[VALUE_ORIGINAL]]-Table2131[[#This Row],[ESTIMATE_VALUE]]</f>
        <v>0.11092052813775649</v>
      </c>
      <c r="L765">
        <v>2.1736562737254869E-2</v>
      </c>
      <c r="M765">
        <v>0.21366430850576187</v>
      </c>
      <c r="N765">
        <f>Table2131[[#This Row],[DIFFENCE_ORIGINAL]]^2</f>
        <v>1.2303363562358829E-2</v>
      </c>
      <c r="O76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-1.692891576662154E-3</v>
      </c>
      <c r="P765">
        <f>IF(OR(G765="NA", H765="NA"), "NA", IF(OR(B765="boot", B765="parametric", B765="independent", B765="cart"), Table2131[[#This Row],[conf.high]]-Table2131[[#This Row],[conf.low]], ""))</f>
        <v>4.5579261121497391E-2</v>
      </c>
      <c r="Q765">
        <f>IF(OR(G765="NA", H765="NA"), "NA", IF(OR(B765="boot", B765="parametric", B765="independent", B765="cart"), Table2131[[#This Row],[conf.high.orig]]-Table2131[[#This Row],[conf.low.orig]], ""))</f>
        <v>0.19192774576850702</v>
      </c>
      <c r="R765">
        <f>IF(OR(B765="boot", B765="independent", B765="parametric", B765="cart"), Table2131[[#This Row],[WIDTH_OVERLAP]]/Table2131[[#This Row],[WIDTH_NEW]], "NA")</f>
        <v>-3.7141707324950562E-2</v>
      </c>
      <c r="S765">
        <f>IF(OR(B765="boot", B765="independent", B765="parametric", B765="cart"), Table2131[[#This Row],[WIDTH_OVERLAP]]/Table2131[[#This Row],[WIDTH_ORIG]], "")</f>
        <v>-8.8204629814390111E-3</v>
      </c>
      <c r="T765">
        <f>IF(OR(B765="boot", B765="independent", B765="parametric", B765="cart"), (Table2131[[#This Row],[PERS_NEW]]+Table2131[[#This Row],[PERS_ORIG]]) / 2, "")</f>
        <v>-2.2981085153194789E-2</v>
      </c>
      <c r="U765">
        <f>0.5*(Table2131[[#This Row],[WIDTH_OVERLAP]]/Table2131[[#This Row],[WIDTH_ORIG]] +Table2131[[#This Row],[WIDTH_OVERLAP]]/Table2131[[#This Row],[WIDTH_NEW]])</f>
        <v>-2.2981085153194789E-2</v>
      </c>
      <c r="V765">
        <f>0.5*(Table2131[[#This Row],[WIDTH_OVERLAP]]/Table2131[[#This Row],[WIDTH_ORIG]] +Table2131[[#This Row],[WIDTH_OVERLAP]]/Table2131[[#This Row],[WIDTH_NEW]])</f>
        <v>-2.2981085153194789E-2</v>
      </c>
    </row>
    <row r="766" spans="1:22" hidden="1" x14ac:dyDescent="0.2">
      <c r="A766" t="s">
        <v>192</v>
      </c>
      <c r="B766" t="s">
        <v>71</v>
      </c>
      <c r="C766" s="3" t="s">
        <v>232</v>
      </c>
      <c r="D766" t="s">
        <v>218</v>
      </c>
      <c r="E766">
        <v>6.5888308825478052E-4</v>
      </c>
      <c r="F766">
        <v>8.2467111250522206E-3</v>
      </c>
      <c r="G766" s="1">
        <v>-1.2784585238868195E-2</v>
      </c>
      <c r="H766" s="1">
        <v>2.2842746862320473E-2</v>
      </c>
      <c r="I766">
        <v>7.9896467605515678E-2</v>
      </c>
      <c r="J766">
        <v>0.1121410225246493</v>
      </c>
      <c r="K766">
        <f>Table2131[[#This Row],[VALUE_ORIGINAL]]-Table2131[[#This Row],[ESTIMATE_VALUE]]</f>
        <v>0.11148213943639453</v>
      </c>
      <c r="L766">
        <v>2.2039336146454695E-2</v>
      </c>
      <c r="M766">
        <v>0.2302792685921618</v>
      </c>
      <c r="N766">
        <f>Table2131[[#This Row],[DIFFENCE_ORIGINAL]]^2</f>
        <v>1.2428267413315711E-2</v>
      </c>
      <c r="O76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8.0341071586577731E-4</v>
      </c>
      <c r="P766">
        <f>IF(OR(G766="NA", H766="NA"), "NA", IF(OR(B766="boot", B766="parametric", B766="independent", B766="cart"), Table2131[[#This Row],[conf.high]]-Table2131[[#This Row],[conf.low]], ""))</f>
        <v>3.5627332101188666E-2</v>
      </c>
      <c r="Q766">
        <f>IF(OR(G766="NA", H766="NA"), "NA", IF(OR(B766="boot", B766="parametric", B766="independent", B766="cart"), Table2131[[#This Row],[conf.high.orig]]-Table2131[[#This Row],[conf.low.orig]], ""))</f>
        <v>0.2082399324457071</v>
      </c>
      <c r="R766">
        <f>IF(OR(B766="boot", B766="independent", B766="parametric", B766="cart"), Table2131[[#This Row],[WIDTH_OVERLAP]]/Table2131[[#This Row],[WIDTH_NEW]], "NA")</f>
        <v>2.2550403538045792E-2</v>
      </c>
      <c r="S766">
        <f>IF(OR(B766="boot", B766="independent", B766="parametric", B766="cart"), Table2131[[#This Row],[WIDTH_OVERLAP]]/Table2131[[#This Row],[WIDTH_ORIG]], "")</f>
        <v>3.8581011164861225E-3</v>
      </c>
      <c r="T766">
        <f>IF(OR(B766="boot", B766="independent", B766="parametric", B766="cart"), (Table2131[[#This Row],[PERS_NEW]]+Table2131[[#This Row],[PERS_ORIG]]) / 2, "")</f>
        <v>1.3204252327265957E-2</v>
      </c>
      <c r="U766">
        <f>0.5*(Table2131[[#This Row],[WIDTH_OVERLAP]]/Table2131[[#This Row],[WIDTH_ORIG]] +Table2131[[#This Row],[WIDTH_OVERLAP]]/Table2131[[#This Row],[WIDTH_NEW]])</f>
        <v>1.3204252327265957E-2</v>
      </c>
      <c r="V766">
        <f>0.5*(Table2131[[#This Row],[WIDTH_OVERLAP]]/Table2131[[#This Row],[WIDTH_ORIG]] +Table2131[[#This Row],[WIDTH_OVERLAP]]/Table2131[[#This Row],[WIDTH_NEW]])</f>
        <v>1.3204252327265957E-2</v>
      </c>
    </row>
    <row r="767" spans="1:22" hidden="1" x14ac:dyDescent="0.2">
      <c r="A767" t="s">
        <v>192</v>
      </c>
      <c r="B767" t="s">
        <v>71</v>
      </c>
      <c r="C767" s="3" t="s">
        <v>232</v>
      </c>
      <c r="D767" t="s">
        <v>220</v>
      </c>
      <c r="E767">
        <v>-2.2539182422615567E-4</v>
      </c>
      <c r="F767">
        <v>6.5286981512361906E-3</v>
      </c>
      <c r="G767" s="1">
        <v>-1.4934241383016895E-2</v>
      </c>
      <c r="H767" s="1">
        <v>1.3480884178564396E-2</v>
      </c>
      <c r="I767">
        <v>-3.4523241694590881E-2</v>
      </c>
      <c r="J767">
        <v>5.3397023750747043E-2</v>
      </c>
      <c r="K767">
        <f>Table2131[[#This Row],[VALUE_ORIGINAL]]-Table2131[[#This Row],[ESTIMATE_VALUE]]</f>
        <v>5.3622415574973201E-2</v>
      </c>
      <c r="L767">
        <v>2.9855396132581814E-3</v>
      </c>
      <c r="M767">
        <v>0.10482802018117358</v>
      </c>
      <c r="N767">
        <f>Table2131[[#This Row],[DIFFENCE_ORIGINAL]]^2</f>
        <v>2.8753634520951284E-3</v>
      </c>
      <c r="O76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1.0495344565306215E-2</v>
      </c>
      <c r="P767">
        <f>IF(OR(G767="NA", H767="NA"), "NA", IF(OR(B767="boot", B767="parametric", B767="independent", B767="cart"), Table2131[[#This Row],[conf.high]]-Table2131[[#This Row],[conf.low]], ""))</f>
        <v>2.8415125561581291E-2</v>
      </c>
      <c r="Q767">
        <f>IF(OR(G767="NA", H767="NA"), "NA", IF(OR(B767="boot", B767="parametric", B767="independent", B767="cart"), Table2131[[#This Row],[conf.high.orig]]-Table2131[[#This Row],[conf.low.orig]], ""))</f>
        <v>0.10184248056791541</v>
      </c>
      <c r="R767">
        <f>IF(OR(B767="boot", B767="independent", B767="parametric", B767="cart"), Table2131[[#This Row],[WIDTH_OVERLAP]]/Table2131[[#This Row],[WIDTH_NEW]], "NA")</f>
        <v>0.36935766982836987</v>
      </c>
      <c r="S767">
        <f>IF(OR(B767="boot", B767="independent", B767="parametric", B767="cart"), Table2131[[#This Row],[WIDTH_OVERLAP]]/Table2131[[#This Row],[WIDTH_ORIG]], "")</f>
        <v>0.10305468314184683</v>
      </c>
      <c r="T767">
        <f>IF(OR(B767="boot", B767="independent", B767="parametric", B767="cart"), (Table2131[[#This Row],[PERS_NEW]]+Table2131[[#This Row],[PERS_ORIG]]) / 2, "")</f>
        <v>0.23620617648510836</v>
      </c>
      <c r="U767">
        <f>0.5*(Table2131[[#This Row],[WIDTH_OVERLAP]]/Table2131[[#This Row],[WIDTH_ORIG]] +Table2131[[#This Row],[WIDTH_OVERLAP]]/Table2131[[#This Row],[WIDTH_NEW]])</f>
        <v>0.23620617648510836</v>
      </c>
      <c r="V767">
        <f>0.5*(Table2131[[#This Row],[WIDTH_OVERLAP]]/Table2131[[#This Row],[WIDTH_ORIG]] +Table2131[[#This Row],[WIDTH_OVERLAP]]/Table2131[[#This Row],[WIDTH_NEW]])</f>
        <v>0.23620617648510836</v>
      </c>
    </row>
    <row r="768" spans="1:22" hidden="1" x14ac:dyDescent="0.2">
      <c r="A768" t="s">
        <v>192</v>
      </c>
      <c r="B768" t="s">
        <v>71</v>
      </c>
      <c r="C768" s="3" t="s">
        <v>232</v>
      </c>
      <c r="D768" t="s">
        <v>226</v>
      </c>
      <c r="E768">
        <v>6.5476329198444459E-4</v>
      </c>
      <c r="F768">
        <v>1.2758646073331369E-2</v>
      </c>
      <c r="G768" s="1">
        <v>-2.8807262996992704E-2</v>
      </c>
      <c r="H768" s="1">
        <v>2.5337165329705369E-2</v>
      </c>
      <c r="I768">
        <v>5.1319182946304699E-2</v>
      </c>
      <c r="J768">
        <v>0.14138998237809358</v>
      </c>
      <c r="K768">
        <f>Table2131[[#This Row],[VALUE_ORIGINAL]]-Table2131[[#This Row],[ESTIMATE_VALUE]]</f>
        <v>0.14073521908610914</v>
      </c>
      <c r="L768">
        <v>6.7477621351376832E-2</v>
      </c>
      <c r="M768">
        <v>0.22778948583639166</v>
      </c>
      <c r="N768">
        <f>Table2131[[#This Row],[DIFFENCE_ORIGINAL]]^2</f>
        <v>1.9806401891215138E-2</v>
      </c>
      <c r="O76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-4.2140456021671463E-2</v>
      </c>
      <c r="P768">
        <f>IF(OR(G768="NA", H768="NA"), "NA", IF(OR(B768="boot", B768="parametric", B768="independent", B768="cart"), Table2131[[#This Row],[conf.high]]-Table2131[[#This Row],[conf.low]], ""))</f>
        <v>5.4144428326698073E-2</v>
      </c>
      <c r="Q768">
        <f>IF(OR(G768="NA", H768="NA"), "NA", IF(OR(B768="boot", B768="parametric", B768="independent", B768="cart"), Table2131[[#This Row],[conf.high.orig]]-Table2131[[#This Row],[conf.low.orig]], ""))</f>
        <v>0.16031186448501483</v>
      </c>
      <c r="R768">
        <f>IF(OR(B768="boot", B768="independent", B768="parametric", B768="cart"), Table2131[[#This Row],[WIDTH_OVERLAP]]/Table2131[[#This Row],[WIDTH_NEW]], "NA")</f>
        <v>-0.77829718262797554</v>
      </c>
      <c r="S768">
        <f>IF(OR(B768="boot", B768="independent", B768="parametric", B768="cart"), Table2131[[#This Row],[WIDTH_OVERLAP]]/Table2131[[#This Row],[WIDTH_ORIG]], "")</f>
        <v>-0.26286548507837076</v>
      </c>
      <c r="T768">
        <f>IF(OR(B768="boot", B768="independent", B768="parametric", B768="cart"), (Table2131[[#This Row],[PERS_NEW]]+Table2131[[#This Row],[PERS_ORIG]]) / 2, "")</f>
        <v>-0.52058133385317318</v>
      </c>
      <c r="U768">
        <f>0.5*(Table2131[[#This Row],[WIDTH_OVERLAP]]/Table2131[[#This Row],[WIDTH_ORIG]] +Table2131[[#This Row],[WIDTH_OVERLAP]]/Table2131[[#This Row],[WIDTH_NEW]])</f>
        <v>-0.52058133385317318</v>
      </c>
      <c r="V768">
        <f>0.5*(Table2131[[#This Row],[WIDTH_OVERLAP]]/Table2131[[#This Row],[WIDTH_ORIG]] +Table2131[[#This Row],[WIDTH_OVERLAP]]/Table2131[[#This Row],[WIDTH_NEW]])</f>
        <v>-0.52058133385317318</v>
      </c>
    </row>
    <row r="769" spans="1:22" hidden="1" x14ac:dyDescent="0.2">
      <c r="A769" t="s">
        <v>192</v>
      </c>
      <c r="B769" t="s">
        <v>71</v>
      </c>
      <c r="C769" s="3" t="s">
        <v>232</v>
      </c>
      <c r="D769" t="s">
        <v>230</v>
      </c>
      <c r="E769">
        <v>-4.542849877106715E-4</v>
      </c>
      <c r="F769">
        <v>1.4670069585332892E-2</v>
      </c>
      <c r="G769" s="1">
        <v>-3.3885325952271068E-2</v>
      </c>
      <c r="H769" s="1">
        <v>3.2469605606889593E-2</v>
      </c>
      <c r="I769">
        <v>-3.0966791607100811E-2</v>
      </c>
      <c r="J769">
        <v>0.4163060172475227</v>
      </c>
      <c r="K769">
        <f>Table2131[[#This Row],[VALUE_ORIGINAL]]-Table2131[[#This Row],[ESTIMATE_VALUE]]</f>
        <v>0.41676030223523336</v>
      </c>
      <c r="L769">
        <v>0.22586551386134376</v>
      </c>
      <c r="M769">
        <v>0.64946538394190001</v>
      </c>
      <c r="N769">
        <f>Table2131[[#This Row],[DIFFENCE_ORIGINAL]]^2</f>
        <v>0.17368914951920306</v>
      </c>
      <c r="O76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-0.19339590825445419</v>
      </c>
      <c r="P769">
        <f>IF(OR(G769="NA", H769="NA"), "NA", IF(OR(B769="boot", B769="parametric", B769="independent", B769="cart"), Table2131[[#This Row],[conf.high]]-Table2131[[#This Row],[conf.low]], ""))</f>
        <v>6.6354931559160668E-2</v>
      </c>
      <c r="Q769">
        <f>IF(OR(G769="NA", H769="NA"), "NA", IF(OR(B769="boot", B769="parametric", B769="independent", B769="cart"), Table2131[[#This Row],[conf.high.orig]]-Table2131[[#This Row],[conf.low.orig]], ""))</f>
        <v>0.42359987008055622</v>
      </c>
      <c r="R769">
        <f>IF(OR(B769="boot", B769="independent", B769="parametric", B769="cart"), Table2131[[#This Row],[WIDTH_OVERLAP]]/Table2131[[#This Row],[WIDTH_NEW]], "NA")</f>
        <v>-2.9145672176909176</v>
      </c>
      <c r="S769">
        <f>IF(OR(B769="boot", B769="independent", B769="parametric", B769="cart"), Table2131[[#This Row],[WIDTH_OVERLAP]]/Table2131[[#This Row],[WIDTH_ORIG]], "")</f>
        <v>-0.45655327566006093</v>
      </c>
      <c r="T769">
        <f>IF(OR(B769="boot", B769="independent", B769="parametric", B769="cart"), (Table2131[[#This Row],[PERS_NEW]]+Table2131[[#This Row],[PERS_ORIG]]) / 2, "")</f>
        <v>-1.6855602466754893</v>
      </c>
      <c r="U769">
        <f>0.5*(Table2131[[#This Row],[WIDTH_OVERLAP]]/Table2131[[#This Row],[WIDTH_ORIG]] +Table2131[[#This Row],[WIDTH_OVERLAP]]/Table2131[[#This Row],[WIDTH_NEW]])</f>
        <v>-1.6855602466754893</v>
      </c>
      <c r="V769">
        <f>0.5*(Table2131[[#This Row],[WIDTH_OVERLAP]]/Table2131[[#This Row],[WIDTH_ORIG]] +Table2131[[#This Row],[WIDTH_OVERLAP]]/Table2131[[#This Row],[WIDTH_NEW]])</f>
        <v>-1.6855602466754893</v>
      </c>
    </row>
    <row r="770" spans="1:22" hidden="1" x14ac:dyDescent="0.2">
      <c r="A770" t="s">
        <v>192</v>
      </c>
      <c r="B770" t="s">
        <v>92</v>
      </c>
      <c r="C770" s="3" t="s">
        <v>193</v>
      </c>
      <c r="D770" t="s">
        <v>194</v>
      </c>
      <c r="E770">
        <v>0.26016202030445673</v>
      </c>
      <c r="F770">
        <v>7.3974297170706568E-2</v>
      </c>
      <c r="G770" s="1">
        <v>0.11517506206820868</v>
      </c>
      <c r="H770" s="1">
        <v>0.40514897854070475</v>
      </c>
      <c r="I770">
        <v>3.5169245299363183</v>
      </c>
      <c r="J770">
        <v>0.20780521852805617</v>
      </c>
      <c r="K770">
        <f>Table2131[[#This Row],[VALUE_ORIGINAL]]-Table2131[[#This Row],[ESTIMATE_VALUE]]</f>
        <v>-5.2356801776400563E-2</v>
      </c>
      <c r="L770">
        <v>3.4555781644118072E-2</v>
      </c>
      <c r="M770">
        <v>0.38105465541199424</v>
      </c>
      <c r="N770">
        <f>Table2131[[#This Row],[DIFFENCE_ORIGINAL]]^2</f>
        <v>2.7412346922533011E-3</v>
      </c>
      <c r="O77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0.26587959334378553</v>
      </c>
      <c r="P770">
        <f>IF(OR(G770="NA", H770="NA"), "NA", IF(OR(B770="boot", B770="parametric", B770="independent", B770="cart"), Table2131[[#This Row],[conf.high]]-Table2131[[#This Row],[conf.low]], ""))</f>
        <v>0.28997391647249604</v>
      </c>
      <c r="Q770">
        <f>IF(OR(G770="NA", H770="NA"), "NA", IF(OR(B770="boot", B770="parametric", B770="independent", B770="cart"), Table2131[[#This Row],[conf.high.orig]]-Table2131[[#This Row],[conf.low.orig]], ""))</f>
        <v>0.34649887376787614</v>
      </c>
      <c r="R770">
        <f>IF(OR(B770="boot", B770="independent", B770="parametric", B770="cart"), Table2131[[#This Row],[WIDTH_OVERLAP]]/Table2131[[#This Row],[WIDTH_NEW]], "NA")</f>
        <v>0.91690865364093577</v>
      </c>
      <c r="S770">
        <f>IF(OR(B770="boot", B770="independent", B770="parametric", B770="cart"), Table2131[[#This Row],[WIDTH_OVERLAP]]/Table2131[[#This Row],[WIDTH_ORIG]], "")</f>
        <v>0.76733176778491219</v>
      </c>
      <c r="T770">
        <f>IF(OR(B770="boot", B770="independent", B770="parametric", B770="cart"), (Table2131[[#This Row],[PERS_NEW]]+Table2131[[#This Row],[PERS_ORIG]]) / 2, "")</f>
        <v>0.84212021071292398</v>
      </c>
      <c r="U770">
        <f>0.5*(Table2131[[#This Row],[WIDTH_OVERLAP]]/Table2131[[#This Row],[WIDTH_ORIG]] +Table2131[[#This Row],[WIDTH_OVERLAP]]/Table2131[[#This Row],[WIDTH_NEW]])</f>
        <v>0.84212021071292398</v>
      </c>
      <c r="V770">
        <f>0.5*(Table2131[[#This Row],[WIDTH_OVERLAP]]/Table2131[[#This Row],[WIDTH_ORIG]] +Table2131[[#This Row],[WIDTH_OVERLAP]]/Table2131[[#This Row],[WIDTH_NEW]])</f>
        <v>0.84212021071292398</v>
      </c>
    </row>
    <row r="771" spans="1:22" hidden="1" x14ac:dyDescent="0.2">
      <c r="A771" t="s">
        <v>192</v>
      </c>
      <c r="B771" t="s">
        <v>92</v>
      </c>
      <c r="C771" s="3" t="s">
        <v>193</v>
      </c>
      <c r="D771" t="s">
        <v>195</v>
      </c>
      <c r="E771">
        <v>-5.3298992360904247E-2</v>
      </c>
      <c r="F771">
        <v>7.2269558989520505E-2</v>
      </c>
      <c r="G771" s="1">
        <v>-0.1949447251589573</v>
      </c>
      <c r="H771" s="1">
        <v>8.8346740437148824E-2</v>
      </c>
      <c r="I771">
        <v>-0.73750266510735041</v>
      </c>
      <c r="J771">
        <v>-5.1870095621875237E-2</v>
      </c>
      <c r="K771">
        <f>Table2131[[#This Row],[VALUE_ORIGINAL]]-Table2131[[#This Row],[ESTIMATE_VALUE]]</f>
        <v>1.4288967390290105E-3</v>
      </c>
      <c r="L771">
        <v>-0.21286562082501231</v>
      </c>
      <c r="M771">
        <v>0.10912542958126183</v>
      </c>
      <c r="N771">
        <f>Table2131[[#This Row],[DIFFENCE_ORIGINAL]]^2</f>
        <v>2.0417458908077405E-6</v>
      </c>
      <c r="O77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0.28329146559610613</v>
      </c>
      <c r="P771">
        <f>IF(OR(G771="NA", H771="NA"), "NA", IF(OR(B771="boot", B771="parametric", B771="independent", B771="cart"), Table2131[[#This Row],[conf.high]]-Table2131[[#This Row],[conf.low]], ""))</f>
        <v>0.28329146559610613</v>
      </c>
      <c r="Q771">
        <f>IF(OR(G771="NA", H771="NA"), "NA", IF(OR(B771="boot", B771="parametric", B771="independent", B771="cart"), Table2131[[#This Row],[conf.high.orig]]-Table2131[[#This Row],[conf.low.orig]], ""))</f>
        <v>0.32199105040627413</v>
      </c>
      <c r="R771">
        <f>IF(OR(B771="boot", B771="independent", B771="parametric", B771="cart"), Table2131[[#This Row],[WIDTH_OVERLAP]]/Table2131[[#This Row],[WIDTH_NEW]], "NA")</f>
        <v>1</v>
      </c>
      <c r="S771">
        <f>IF(OR(B771="boot", B771="independent", B771="parametric", B771="cart"), Table2131[[#This Row],[WIDTH_OVERLAP]]/Table2131[[#This Row],[WIDTH_ORIG]], "")</f>
        <v>0.87981161351739878</v>
      </c>
      <c r="T771">
        <f>IF(OR(B771="boot", B771="independent", B771="parametric", B771="cart"), (Table2131[[#This Row],[PERS_NEW]]+Table2131[[#This Row],[PERS_ORIG]]) / 2, "")</f>
        <v>0.93990580675869939</v>
      </c>
      <c r="U771">
        <f>0.5*(Table2131[[#This Row],[WIDTH_OVERLAP]]/Table2131[[#This Row],[WIDTH_ORIG]] +Table2131[[#This Row],[WIDTH_OVERLAP]]/Table2131[[#This Row],[WIDTH_NEW]])</f>
        <v>0.93990580675869939</v>
      </c>
      <c r="V771">
        <f>0.5*(Table2131[[#This Row],[WIDTH_OVERLAP]]/Table2131[[#This Row],[WIDTH_ORIG]] +Table2131[[#This Row],[WIDTH_OVERLAP]]/Table2131[[#This Row],[WIDTH_NEW]])</f>
        <v>0.93990580675869939</v>
      </c>
    </row>
    <row r="772" spans="1:22" hidden="1" x14ac:dyDescent="0.2">
      <c r="A772" t="s">
        <v>192</v>
      </c>
      <c r="B772" t="s">
        <v>92</v>
      </c>
      <c r="C772" s="3" t="s">
        <v>193</v>
      </c>
      <c r="D772" t="s">
        <v>196</v>
      </c>
      <c r="E772">
        <v>0.32110545305792815</v>
      </c>
      <c r="F772">
        <v>8.8798397488741146E-2</v>
      </c>
      <c r="G772" s="1">
        <v>0.14706379209512357</v>
      </c>
      <c r="H772" s="1">
        <v>0.49514711402073275</v>
      </c>
      <c r="I772">
        <v>3.6161176568376865</v>
      </c>
      <c r="J772">
        <v>0.20074876318686907</v>
      </c>
      <c r="K772">
        <f>Table2131[[#This Row],[VALUE_ORIGINAL]]-Table2131[[#This Row],[ESTIMATE_VALUE]]</f>
        <v>-0.12035668987105907</v>
      </c>
      <c r="L772">
        <v>3.0038381906260847E-2</v>
      </c>
      <c r="M772">
        <v>0.3714591444674773</v>
      </c>
      <c r="N772">
        <f>Table2131[[#This Row],[DIFFENCE_ORIGINAL]]^2</f>
        <v>1.4485732796718295E-2</v>
      </c>
      <c r="O77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0.22439535237235372</v>
      </c>
      <c r="P772">
        <f>IF(OR(G772="NA", H772="NA"), "NA", IF(OR(B772="boot", B772="parametric", B772="independent", B772="cart"), Table2131[[#This Row],[conf.high]]-Table2131[[#This Row],[conf.low]], ""))</f>
        <v>0.3480833219256092</v>
      </c>
      <c r="Q772">
        <f>IF(OR(G772="NA", H772="NA"), "NA", IF(OR(B772="boot", B772="parametric", B772="independent", B772="cart"), Table2131[[#This Row],[conf.high.orig]]-Table2131[[#This Row],[conf.low.orig]], ""))</f>
        <v>0.34142076256121645</v>
      </c>
      <c r="R772">
        <f>IF(OR(B772="boot", B772="independent", B772="parametric", B772="cart"), Table2131[[#This Row],[WIDTH_OVERLAP]]/Table2131[[#This Row],[WIDTH_NEW]], "NA")</f>
        <v>0.64465987951100534</v>
      </c>
      <c r="S772">
        <f>IF(OR(B772="boot", B772="independent", B772="parametric", B772="cart"), Table2131[[#This Row],[WIDTH_OVERLAP]]/Table2131[[#This Row],[WIDTH_ORIG]], "")</f>
        <v>0.65723991326426678</v>
      </c>
      <c r="T772">
        <f>IF(OR(B772="boot", B772="independent", B772="parametric", B772="cart"), (Table2131[[#This Row],[PERS_NEW]]+Table2131[[#This Row],[PERS_ORIG]]) / 2, "")</f>
        <v>0.65094989638763612</v>
      </c>
      <c r="U772">
        <f>0.5*(Table2131[[#This Row],[WIDTH_OVERLAP]]/Table2131[[#This Row],[WIDTH_ORIG]] +Table2131[[#This Row],[WIDTH_OVERLAP]]/Table2131[[#This Row],[WIDTH_NEW]])</f>
        <v>0.65094989638763612</v>
      </c>
      <c r="V772">
        <f>0.5*(Table2131[[#This Row],[WIDTH_OVERLAP]]/Table2131[[#This Row],[WIDTH_ORIG]] +Table2131[[#This Row],[WIDTH_OVERLAP]]/Table2131[[#This Row],[WIDTH_NEW]])</f>
        <v>0.65094989638763612</v>
      </c>
    </row>
    <row r="773" spans="1:22" hidden="1" x14ac:dyDescent="0.2">
      <c r="A773" t="s">
        <v>192</v>
      </c>
      <c r="B773" t="s">
        <v>92</v>
      </c>
      <c r="C773" s="3" t="s">
        <v>193</v>
      </c>
      <c r="D773" t="s">
        <v>197</v>
      </c>
      <c r="E773">
        <v>0.40746767050634353</v>
      </c>
      <c r="F773">
        <v>9.4755229957144721E-2</v>
      </c>
      <c r="G773" s="1">
        <v>0.22175083244352911</v>
      </c>
      <c r="H773" s="1">
        <v>0.59318450856915794</v>
      </c>
      <c r="I773">
        <v>4.3002129876169404</v>
      </c>
      <c r="J773">
        <v>0.46757722054030804</v>
      </c>
      <c r="K773">
        <f>Table2131[[#This Row],[VALUE_ORIGINAL]]-Table2131[[#This Row],[ESTIMATE_VALUE]]</f>
        <v>6.0109550033964509E-2</v>
      </c>
      <c r="L773">
        <v>0.28729197627463854</v>
      </c>
      <c r="M773">
        <v>0.64786246480597753</v>
      </c>
      <c r="N773">
        <f>Table2131[[#This Row],[DIFFENCE_ORIGINAL]]^2</f>
        <v>3.6131580052856829E-3</v>
      </c>
      <c r="O77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0.3058925322945194</v>
      </c>
      <c r="P773">
        <f>IF(OR(G773="NA", H773="NA"), "NA", IF(OR(B773="boot", B773="parametric", B773="independent", B773="cart"), Table2131[[#This Row],[conf.high]]-Table2131[[#This Row],[conf.low]], ""))</f>
        <v>0.37143367612562883</v>
      </c>
      <c r="Q773">
        <f>IF(OR(G773="NA", H773="NA"), "NA", IF(OR(B773="boot", B773="parametric", B773="independent", B773="cart"), Table2131[[#This Row],[conf.high.orig]]-Table2131[[#This Row],[conf.low.orig]], ""))</f>
        <v>0.360570488531339</v>
      </c>
      <c r="R773">
        <f>IF(OR(B773="boot", B773="independent", B773="parametric", B773="cart"), Table2131[[#This Row],[WIDTH_OVERLAP]]/Table2131[[#This Row],[WIDTH_NEW]], "NA")</f>
        <v>0.823545499388317</v>
      </c>
      <c r="S773">
        <f>IF(OR(B773="boot", B773="independent", B773="parametric", B773="cart"), Table2131[[#This Row],[WIDTH_OVERLAP]]/Table2131[[#This Row],[WIDTH_ORIG]], "")</f>
        <v>0.84835709528105974</v>
      </c>
      <c r="T773">
        <f>IF(OR(B773="boot", B773="independent", B773="parametric", B773="cart"), (Table2131[[#This Row],[PERS_NEW]]+Table2131[[#This Row],[PERS_ORIG]]) / 2, "")</f>
        <v>0.83595129733468831</v>
      </c>
      <c r="U773">
        <f>0.5*(Table2131[[#This Row],[WIDTH_OVERLAP]]/Table2131[[#This Row],[WIDTH_ORIG]] +Table2131[[#This Row],[WIDTH_OVERLAP]]/Table2131[[#This Row],[WIDTH_NEW]])</f>
        <v>0.83595129733468831</v>
      </c>
      <c r="V773">
        <f>0.5*(Table2131[[#This Row],[WIDTH_OVERLAP]]/Table2131[[#This Row],[WIDTH_ORIG]] +Table2131[[#This Row],[WIDTH_OVERLAP]]/Table2131[[#This Row],[WIDTH_NEW]])</f>
        <v>0.83595129733468831</v>
      </c>
    </row>
    <row r="774" spans="1:22" hidden="1" x14ac:dyDescent="0.2">
      <c r="A774" t="s">
        <v>192</v>
      </c>
      <c r="B774" t="s">
        <v>92</v>
      </c>
      <c r="C774" s="3" t="s">
        <v>193</v>
      </c>
      <c r="D774" t="s">
        <v>198</v>
      </c>
      <c r="E774">
        <v>0.72291725940384821</v>
      </c>
      <c r="F774">
        <v>9.7579842838074693E-2</v>
      </c>
      <c r="G774" s="1">
        <v>0.53166428182414316</v>
      </c>
      <c r="H774" s="1">
        <v>0.91417023698355326</v>
      </c>
      <c r="I774">
        <v>7.4084691917721868</v>
      </c>
      <c r="J774">
        <v>0.69131566830111679</v>
      </c>
      <c r="K774">
        <f>Table2131[[#This Row],[VALUE_ORIGINAL]]-Table2131[[#This Row],[ESTIMATE_VALUE]]</f>
        <v>-3.1601591102731419E-2</v>
      </c>
      <c r="L774">
        <v>0.48153232425721193</v>
      </c>
      <c r="M774">
        <v>0.90109901234502165</v>
      </c>
      <c r="N774">
        <f>Table2131[[#This Row],[DIFFENCE_ORIGINAL]]^2</f>
        <v>9.986605602242335E-4</v>
      </c>
      <c r="O77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0.3694347305208785</v>
      </c>
      <c r="P774">
        <f>IF(OR(G774="NA", H774="NA"), "NA", IF(OR(B774="boot", B774="parametric", B774="independent", B774="cart"), Table2131[[#This Row],[conf.high]]-Table2131[[#This Row],[conf.low]], ""))</f>
        <v>0.3825059551594101</v>
      </c>
      <c r="Q774">
        <f>IF(OR(G774="NA", H774="NA"), "NA", IF(OR(B774="boot", B774="parametric", B774="independent", B774="cart"), Table2131[[#This Row],[conf.high.orig]]-Table2131[[#This Row],[conf.low.orig]], ""))</f>
        <v>0.41956668808780972</v>
      </c>
      <c r="R774">
        <f>IF(OR(B774="boot", B774="independent", B774="parametric", B774="cart"), Table2131[[#This Row],[WIDTH_OVERLAP]]/Table2131[[#This Row],[WIDTH_NEW]], "NA")</f>
        <v>0.96582739572490017</v>
      </c>
      <c r="S774">
        <f>IF(OR(B774="boot", B774="independent", B774="parametric", B774="cart"), Table2131[[#This Row],[WIDTH_OVERLAP]]/Table2131[[#This Row],[WIDTH_ORIG]], "")</f>
        <v>0.88051492411037346</v>
      </c>
      <c r="T774">
        <f>IF(OR(B774="boot", B774="independent", B774="parametric", B774="cart"), (Table2131[[#This Row],[PERS_NEW]]+Table2131[[#This Row],[PERS_ORIG]]) / 2, "")</f>
        <v>0.92317115991763687</v>
      </c>
      <c r="U774">
        <f>0.5*(Table2131[[#This Row],[WIDTH_OVERLAP]]/Table2131[[#This Row],[WIDTH_ORIG]] +Table2131[[#This Row],[WIDTH_OVERLAP]]/Table2131[[#This Row],[WIDTH_NEW]])</f>
        <v>0.92317115991763687</v>
      </c>
      <c r="V774">
        <f>0.5*(Table2131[[#This Row],[WIDTH_OVERLAP]]/Table2131[[#This Row],[WIDTH_ORIG]] +Table2131[[#This Row],[WIDTH_OVERLAP]]/Table2131[[#This Row],[WIDTH_NEW]])</f>
        <v>0.92317115991763687</v>
      </c>
    </row>
    <row r="775" spans="1:22" hidden="1" x14ac:dyDescent="0.2">
      <c r="A775" t="s">
        <v>192</v>
      </c>
      <c r="B775" t="s">
        <v>92</v>
      </c>
      <c r="C775" s="3" t="s">
        <v>193</v>
      </c>
      <c r="D775" t="s">
        <v>199</v>
      </c>
      <c r="E775">
        <v>4.3808773726112443E-2</v>
      </c>
      <c r="F775">
        <v>6.9301741758349078E-2</v>
      </c>
      <c r="G775" s="1">
        <v>-9.2020144186147235E-2</v>
      </c>
      <c r="H775" s="1">
        <v>0.17963769163837212</v>
      </c>
      <c r="I775">
        <v>0.63214534894189167</v>
      </c>
      <c r="J775">
        <v>-2.6718205551524845E-2</v>
      </c>
      <c r="K775">
        <f>Table2131[[#This Row],[VALUE_ORIGINAL]]-Table2131[[#This Row],[ESTIMATE_VALUE]]</f>
        <v>-7.0526979277637292E-2</v>
      </c>
      <c r="L775">
        <v>-0.17412839368296618</v>
      </c>
      <c r="M775">
        <v>0.12069198257991648</v>
      </c>
      <c r="N775">
        <f>Table2131[[#This Row],[DIFFENCE_ORIGINAL]]^2</f>
        <v>4.97405480602828E-3</v>
      </c>
      <c r="O77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0.21271212676606371</v>
      </c>
      <c r="P775">
        <f>IF(OR(G775="NA", H775="NA"), "NA", IF(OR(B775="boot", B775="parametric", B775="independent", B775="cart"), Table2131[[#This Row],[conf.high]]-Table2131[[#This Row],[conf.low]], ""))</f>
        <v>0.27165783582451936</v>
      </c>
      <c r="Q775">
        <f>IF(OR(G775="NA", H775="NA"), "NA", IF(OR(B775="boot", B775="parametric", B775="independent", B775="cart"), Table2131[[#This Row],[conf.high.orig]]-Table2131[[#This Row],[conf.low.orig]], ""))</f>
        <v>0.29482037626288266</v>
      </c>
      <c r="R775">
        <f>IF(OR(B775="boot", B775="independent", B775="parametric", B775="cart"), Table2131[[#This Row],[WIDTH_OVERLAP]]/Table2131[[#This Row],[WIDTH_NEW]], "NA")</f>
        <v>0.78301487649142454</v>
      </c>
      <c r="S775">
        <f>IF(OR(B775="boot", B775="independent", B775="parametric", B775="cart"), Table2131[[#This Row],[WIDTH_OVERLAP]]/Table2131[[#This Row],[WIDTH_ORIG]], "")</f>
        <v>0.72149737227251409</v>
      </c>
      <c r="T775">
        <f>IF(OR(B775="boot", B775="independent", B775="parametric", B775="cart"), (Table2131[[#This Row],[PERS_NEW]]+Table2131[[#This Row],[PERS_ORIG]]) / 2, "")</f>
        <v>0.75225612438196932</v>
      </c>
      <c r="U775">
        <f>0.5*(Table2131[[#This Row],[WIDTH_OVERLAP]]/Table2131[[#This Row],[WIDTH_ORIG]] +Table2131[[#This Row],[WIDTH_OVERLAP]]/Table2131[[#This Row],[WIDTH_NEW]])</f>
        <v>0.75225612438196932</v>
      </c>
      <c r="V775">
        <f>0.5*(Table2131[[#This Row],[WIDTH_OVERLAP]]/Table2131[[#This Row],[WIDTH_ORIG]] +Table2131[[#This Row],[WIDTH_OVERLAP]]/Table2131[[#This Row],[WIDTH_NEW]])</f>
        <v>0.75225612438196932</v>
      </c>
    </row>
    <row r="776" spans="1:22" hidden="1" x14ac:dyDescent="0.2">
      <c r="A776" t="s">
        <v>192</v>
      </c>
      <c r="B776" t="s">
        <v>92</v>
      </c>
      <c r="C776" s="3" t="s">
        <v>193</v>
      </c>
      <c r="D776" t="s">
        <v>200</v>
      </c>
      <c r="E776">
        <v>0.71967262634502027</v>
      </c>
      <c r="F776">
        <v>8.5038866598361768E-2</v>
      </c>
      <c r="G776" s="1">
        <v>0.55299951052612506</v>
      </c>
      <c r="H776" s="1">
        <v>0.88634574216391548</v>
      </c>
      <c r="I776">
        <v>8.4628670998642459</v>
      </c>
      <c r="J776">
        <v>0.65020672590940032</v>
      </c>
      <c r="K776">
        <f>Table2131[[#This Row],[VALUE_ORIGINAL]]-Table2131[[#This Row],[ESTIMATE_VALUE]]</f>
        <v>-6.9465900435619954E-2</v>
      </c>
      <c r="L776">
        <v>0.45032741722549852</v>
      </c>
      <c r="M776">
        <v>0.85008603459330212</v>
      </c>
      <c r="N776">
        <f>Table2131[[#This Row],[DIFFENCE_ORIGINAL]]^2</f>
        <v>4.8255113233314642E-3</v>
      </c>
      <c r="O77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0.29708652406717706</v>
      </c>
      <c r="P776">
        <f>IF(OR(G776="NA", H776="NA"), "NA", IF(OR(B776="boot", B776="parametric", B776="independent", B776="cart"), Table2131[[#This Row],[conf.high]]-Table2131[[#This Row],[conf.low]], ""))</f>
        <v>0.33334623163779042</v>
      </c>
      <c r="Q776">
        <f>IF(OR(G776="NA", H776="NA"), "NA", IF(OR(B776="boot", B776="parametric", B776="independent", B776="cart"), Table2131[[#This Row],[conf.high.orig]]-Table2131[[#This Row],[conf.low.orig]], ""))</f>
        <v>0.3997586173678036</v>
      </c>
      <c r="R776">
        <f>IF(OR(B776="boot", B776="independent", B776="parametric", B776="cart"), Table2131[[#This Row],[WIDTH_OVERLAP]]/Table2131[[#This Row],[WIDTH_NEW]], "NA")</f>
        <v>0.89122508632402153</v>
      </c>
      <c r="S776">
        <f>IF(OR(B776="boot", B776="independent", B776="parametric", B776="cart"), Table2131[[#This Row],[WIDTH_OVERLAP]]/Table2131[[#This Row],[WIDTH_ORIG]], "")</f>
        <v>0.74316477784352142</v>
      </c>
      <c r="T776">
        <f>IF(OR(B776="boot", B776="independent", B776="parametric", B776="cart"), (Table2131[[#This Row],[PERS_NEW]]+Table2131[[#This Row],[PERS_ORIG]]) / 2, "")</f>
        <v>0.81719493208377147</v>
      </c>
      <c r="U776">
        <f>0.5*(Table2131[[#This Row],[WIDTH_OVERLAP]]/Table2131[[#This Row],[WIDTH_ORIG]] +Table2131[[#This Row],[WIDTH_OVERLAP]]/Table2131[[#This Row],[WIDTH_NEW]])</f>
        <v>0.81719493208377147</v>
      </c>
      <c r="V776">
        <f>0.5*(Table2131[[#This Row],[WIDTH_OVERLAP]]/Table2131[[#This Row],[WIDTH_ORIG]] +Table2131[[#This Row],[WIDTH_OVERLAP]]/Table2131[[#This Row],[WIDTH_NEW]])</f>
        <v>0.81719493208377147</v>
      </c>
    </row>
    <row r="777" spans="1:22" hidden="1" x14ac:dyDescent="0.2">
      <c r="A777" t="s">
        <v>192</v>
      </c>
      <c r="B777" t="s">
        <v>92</v>
      </c>
      <c r="C777" s="3" t="s">
        <v>193</v>
      </c>
      <c r="D777" t="s">
        <v>201</v>
      </c>
      <c r="E777">
        <v>-1.5488915203715129E-2</v>
      </c>
      <c r="F777">
        <v>7.6558973320839219E-2</v>
      </c>
      <c r="G777" s="1">
        <v>-0.1655417456059228</v>
      </c>
      <c r="H777" s="1">
        <v>0.13456391519849256</v>
      </c>
      <c r="I777">
        <v>-0.202313517695764</v>
      </c>
      <c r="J777">
        <v>7.7300338965894623E-3</v>
      </c>
      <c r="K777">
        <f>Table2131[[#This Row],[VALUE_ORIGINAL]]-Table2131[[#This Row],[ESTIMATE_VALUE]]</f>
        <v>2.321894910030459E-2</v>
      </c>
      <c r="L777">
        <v>-0.13983404390815179</v>
      </c>
      <c r="M777">
        <v>0.15529411170133073</v>
      </c>
      <c r="N777">
        <f>Table2131[[#This Row],[DIFFENCE_ORIGINAL]]^2</f>
        <v>5.3911959732253531E-4</v>
      </c>
      <c r="O77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0.27439795910664433</v>
      </c>
      <c r="P777">
        <f>IF(OR(G777="NA", H777="NA"), "NA", IF(OR(B777="boot", B777="parametric", B777="independent", B777="cart"), Table2131[[#This Row],[conf.high]]-Table2131[[#This Row],[conf.low]], ""))</f>
        <v>0.30010566080441536</v>
      </c>
      <c r="Q777">
        <f>IF(OR(G777="NA", H777="NA"), "NA", IF(OR(B777="boot", B777="parametric", B777="independent", B777="cart"), Table2131[[#This Row],[conf.high.orig]]-Table2131[[#This Row],[conf.low.orig]], ""))</f>
        <v>0.29512815560948252</v>
      </c>
      <c r="R777">
        <f>IF(OR(B777="boot", B777="independent", B777="parametric", B777="cart"), Table2131[[#This Row],[WIDTH_OVERLAP]]/Table2131[[#This Row],[WIDTH_NEW]], "NA")</f>
        <v>0.91433783145288539</v>
      </c>
      <c r="S777">
        <f>IF(OR(B777="boot", B777="independent", B777="parametric", B777="cart"), Table2131[[#This Row],[WIDTH_OVERLAP]]/Table2131[[#This Row],[WIDTH_ORIG]], "")</f>
        <v>0.92975866209705638</v>
      </c>
      <c r="T777">
        <f>IF(OR(B777="boot", B777="independent", B777="parametric", B777="cart"), (Table2131[[#This Row],[PERS_NEW]]+Table2131[[#This Row],[PERS_ORIG]]) / 2, "")</f>
        <v>0.92204824677497088</v>
      </c>
      <c r="U777">
        <f>0.5*(Table2131[[#This Row],[WIDTH_OVERLAP]]/Table2131[[#This Row],[WIDTH_ORIG]] +Table2131[[#This Row],[WIDTH_OVERLAP]]/Table2131[[#This Row],[WIDTH_NEW]])</f>
        <v>0.92204824677497088</v>
      </c>
      <c r="V777">
        <f>0.5*(Table2131[[#This Row],[WIDTH_OVERLAP]]/Table2131[[#This Row],[WIDTH_ORIG]] +Table2131[[#This Row],[WIDTH_OVERLAP]]/Table2131[[#This Row],[WIDTH_NEW]])</f>
        <v>0.92204824677497088</v>
      </c>
    </row>
    <row r="778" spans="1:22" hidden="1" x14ac:dyDescent="0.2">
      <c r="A778" t="s">
        <v>192</v>
      </c>
      <c r="B778" t="s">
        <v>92</v>
      </c>
      <c r="C778" s="3" t="s">
        <v>193</v>
      </c>
      <c r="D778" t="s">
        <v>202</v>
      </c>
      <c r="E778">
        <v>-0.20438905427452811</v>
      </c>
      <c r="F778">
        <v>9.6047522126054469E-2</v>
      </c>
      <c r="G778" s="1">
        <v>-0.3926387384459088</v>
      </c>
      <c r="H778" s="1">
        <v>-1.6139370103147421E-2</v>
      </c>
      <c r="I778">
        <v>-2.1279992419407168</v>
      </c>
      <c r="J778">
        <v>-0.17085366093454202</v>
      </c>
      <c r="K778">
        <f>Table2131[[#This Row],[VALUE_ORIGINAL]]-Table2131[[#This Row],[ESTIMATE_VALUE]]</f>
        <v>3.3535393339986092E-2</v>
      </c>
      <c r="L778">
        <v>-0.35328420937342714</v>
      </c>
      <c r="M778">
        <v>1.1576887504343103E-2</v>
      </c>
      <c r="N778">
        <f>Table2131[[#This Row],[DIFFENCE_ORIGINAL]]^2</f>
        <v>1.1246226064675834E-3</v>
      </c>
      <c r="O77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0.33714483927027972</v>
      </c>
      <c r="P778">
        <f>IF(OR(G778="NA", H778="NA"), "NA", IF(OR(B778="boot", B778="parametric", B778="independent", B778="cart"), Table2131[[#This Row],[conf.high]]-Table2131[[#This Row],[conf.low]], ""))</f>
        <v>0.37649936834276138</v>
      </c>
      <c r="Q778">
        <f>IF(OR(G778="NA", H778="NA"), "NA", IF(OR(B778="boot", B778="parametric", B778="independent", B778="cart"), Table2131[[#This Row],[conf.high.orig]]-Table2131[[#This Row],[conf.low.orig]], ""))</f>
        <v>0.36486109687777024</v>
      </c>
      <c r="R778">
        <f>IF(OR(B778="boot", B778="independent", B778="parametric", B778="cart"), Table2131[[#This Row],[WIDTH_OVERLAP]]/Table2131[[#This Row],[WIDTH_NEW]], "NA")</f>
        <v>0.89547252298002877</v>
      </c>
      <c r="S778">
        <f>IF(OR(B778="boot", B778="independent", B778="parametric", B778="cart"), Table2131[[#This Row],[WIDTH_OVERLAP]]/Table2131[[#This Row],[WIDTH_ORIG]], "")</f>
        <v>0.92403613910974025</v>
      </c>
      <c r="T778">
        <f>IF(OR(B778="boot", B778="independent", B778="parametric", B778="cart"), (Table2131[[#This Row],[PERS_NEW]]+Table2131[[#This Row],[PERS_ORIG]]) / 2, "")</f>
        <v>0.90975433104488457</v>
      </c>
      <c r="U778">
        <f>0.5*(Table2131[[#This Row],[WIDTH_OVERLAP]]/Table2131[[#This Row],[WIDTH_ORIG]] +Table2131[[#This Row],[WIDTH_OVERLAP]]/Table2131[[#This Row],[WIDTH_NEW]])</f>
        <v>0.90975433104488457</v>
      </c>
      <c r="V778">
        <f>0.5*(Table2131[[#This Row],[WIDTH_OVERLAP]]/Table2131[[#This Row],[WIDTH_ORIG]] +Table2131[[#This Row],[WIDTH_OVERLAP]]/Table2131[[#This Row],[WIDTH_NEW]])</f>
        <v>0.90975433104488457</v>
      </c>
    </row>
    <row r="779" spans="1:22" hidden="1" x14ac:dyDescent="0.2">
      <c r="A779" t="s">
        <v>192</v>
      </c>
      <c r="B779" t="s">
        <v>92</v>
      </c>
      <c r="C779" s="3" t="s">
        <v>193</v>
      </c>
      <c r="D779" t="s">
        <v>203</v>
      </c>
      <c r="E779">
        <v>0.26244235652798015</v>
      </c>
      <c r="F779">
        <v>6.6562301375411026E-2</v>
      </c>
      <c r="G779" s="1">
        <v>0.13198264310407365</v>
      </c>
      <c r="H779" s="1">
        <v>0.39290206995188665</v>
      </c>
      <c r="I779">
        <v>3.9428077320795545</v>
      </c>
      <c r="J779">
        <v>0.33797024276195176</v>
      </c>
      <c r="K779">
        <f>Table2131[[#This Row],[VALUE_ORIGINAL]]-Table2131[[#This Row],[ESTIMATE_VALUE]]</f>
        <v>7.5527886233971608E-2</v>
      </c>
      <c r="L779">
        <v>0.20379158321182014</v>
      </c>
      <c r="M779">
        <v>0.4721489023120834</v>
      </c>
      <c r="N779">
        <f>Table2131[[#This Row],[DIFFENCE_ORIGINAL]]^2</f>
        <v>5.7044615989717577E-3</v>
      </c>
      <c r="O77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0.1891104867400665</v>
      </c>
      <c r="P779">
        <f>IF(OR(G779="NA", H779="NA"), "NA", IF(OR(B779="boot", B779="parametric", B779="independent", B779="cart"), Table2131[[#This Row],[conf.high]]-Table2131[[#This Row],[conf.low]], ""))</f>
        <v>0.260919426847813</v>
      </c>
      <c r="Q779">
        <f>IF(OR(G779="NA", H779="NA"), "NA", IF(OR(B779="boot", B779="parametric", B779="independent", B779="cart"), Table2131[[#This Row],[conf.high.orig]]-Table2131[[#This Row],[conf.low.orig]], ""))</f>
        <v>0.26835731910026328</v>
      </c>
      <c r="R779">
        <f>IF(OR(B779="boot", B779="independent", B779="parametric", B779="cart"), Table2131[[#This Row],[WIDTH_OVERLAP]]/Table2131[[#This Row],[WIDTH_NEW]], "NA")</f>
        <v>0.72478499981670341</v>
      </c>
      <c r="S779">
        <f>IF(OR(B779="boot", B779="independent", B779="parametric", B779="cart"), Table2131[[#This Row],[WIDTH_OVERLAP]]/Table2131[[#This Row],[WIDTH_ORIG]], "")</f>
        <v>0.70469658652913925</v>
      </c>
      <c r="T779">
        <f>IF(OR(B779="boot", B779="independent", B779="parametric", B779="cart"), (Table2131[[#This Row],[PERS_NEW]]+Table2131[[#This Row],[PERS_ORIG]]) / 2, "")</f>
        <v>0.71474079317292127</v>
      </c>
      <c r="U779">
        <f>0.5*(Table2131[[#This Row],[WIDTH_OVERLAP]]/Table2131[[#This Row],[WIDTH_ORIG]] +Table2131[[#This Row],[WIDTH_OVERLAP]]/Table2131[[#This Row],[WIDTH_NEW]])</f>
        <v>0.71474079317292127</v>
      </c>
      <c r="V779">
        <f>0.5*(Table2131[[#This Row],[WIDTH_OVERLAP]]/Table2131[[#This Row],[WIDTH_ORIG]] +Table2131[[#This Row],[WIDTH_OVERLAP]]/Table2131[[#This Row],[WIDTH_NEW]])</f>
        <v>0.71474079317292127</v>
      </c>
    </row>
    <row r="780" spans="1:22" hidden="1" x14ac:dyDescent="0.2">
      <c r="A780" t="s">
        <v>192</v>
      </c>
      <c r="B780" t="s">
        <v>92</v>
      </c>
      <c r="C780" s="3" t="s">
        <v>193</v>
      </c>
      <c r="D780" t="s">
        <v>204</v>
      </c>
      <c r="E780">
        <v>0.82907482615636063</v>
      </c>
      <c r="F780">
        <v>0.1275380675442416</v>
      </c>
      <c r="G780" s="1">
        <v>0.57910480711181034</v>
      </c>
      <c r="H780" s="1">
        <v>1.0790448452009109</v>
      </c>
      <c r="I780">
        <v>6.5006067766297573</v>
      </c>
      <c r="J780">
        <v>0.9383390542325335</v>
      </c>
      <c r="K780">
        <f>Table2131[[#This Row],[VALUE_ORIGINAL]]-Table2131[[#This Row],[ESTIMATE_VALUE]]</f>
        <v>0.10926422807617286</v>
      </c>
      <c r="L780">
        <v>0.64018832593864405</v>
      </c>
      <c r="M780">
        <v>1.2364897825264229</v>
      </c>
      <c r="N780">
        <f>Table2131[[#This Row],[DIFFENCE_ORIGINAL]]^2</f>
        <v>1.1938671537081922E-2</v>
      </c>
      <c r="O78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0.43885651926226688</v>
      </c>
      <c r="P780">
        <f>IF(OR(G780="NA", H780="NA"), "NA", IF(OR(B780="boot", B780="parametric", B780="independent", B780="cart"), Table2131[[#This Row],[conf.high]]-Table2131[[#This Row],[conf.low]], ""))</f>
        <v>0.49994003808910059</v>
      </c>
      <c r="Q780">
        <f>IF(OR(G780="NA", H780="NA"), "NA", IF(OR(B780="boot", B780="parametric", B780="independent", B780="cart"), Table2131[[#This Row],[conf.high.orig]]-Table2131[[#This Row],[conf.low.orig]], ""))</f>
        <v>0.59630145658777889</v>
      </c>
      <c r="R780">
        <f>IF(OR(B780="boot", B780="independent", B780="parametric", B780="cart"), Table2131[[#This Row],[WIDTH_OVERLAP]]/Table2131[[#This Row],[WIDTH_NEW]], "NA")</f>
        <v>0.8778183098510961</v>
      </c>
      <c r="S780">
        <f>IF(OR(B780="boot", B780="independent", B780="parametric", B780="cart"), Table2131[[#This Row],[WIDTH_OVERLAP]]/Table2131[[#This Row],[WIDTH_ORIG]], "")</f>
        <v>0.73596419128931767</v>
      </c>
      <c r="T780">
        <f>IF(OR(B780="boot", B780="independent", B780="parametric", B780="cart"), (Table2131[[#This Row],[PERS_NEW]]+Table2131[[#This Row],[PERS_ORIG]]) / 2, "")</f>
        <v>0.80689125057020683</v>
      </c>
      <c r="U780">
        <f>0.5*(Table2131[[#This Row],[WIDTH_OVERLAP]]/Table2131[[#This Row],[WIDTH_ORIG]] +Table2131[[#This Row],[WIDTH_OVERLAP]]/Table2131[[#This Row],[WIDTH_NEW]])</f>
        <v>0.80689125057020683</v>
      </c>
      <c r="V780">
        <f>0.5*(Table2131[[#This Row],[WIDTH_OVERLAP]]/Table2131[[#This Row],[WIDTH_ORIG]] +Table2131[[#This Row],[WIDTH_OVERLAP]]/Table2131[[#This Row],[WIDTH_NEW]])</f>
        <v>0.80689125057020683</v>
      </c>
    </row>
    <row r="781" spans="1:22" hidden="1" x14ac:dyDescent="0.2">
      <c r="A781" t="s">
        <v>192</v>
      </c>
      <c r="B781" t="s">
        <v>92</v>
      </c>
      <c r="C781" s="3" t="s">
        <v>193</v>
      </c>
      <c r="D781" t="s">
        <v>205</v>
      </c>
      <c r="E781">
        <v>0.67336636472923517</v>
      </c>
      <c r="F781">
        <v>0.10436663201943661</v>
      </c>
      <c r="G781" s="1">
        <v>0.46881152478339466</v>
      </c>
      <c r="H781" s="1">
        <v>0.87792120467507573</v>
      </c>
      <c r="I781">
        <v>6.4519315388450167</v>
      </c>
      <c r="J781">
        <v>0.6075493255989568</v>
      </c>
      <c r="K781">
        <f>Table2131[[#This Row],[VALUE_ORIGINAL]]-Table2131[[#This Row],[ESTIMATE_VALUE]]</f>
        <v>-6.5817039130278365E-2</v>
      </c>
      <c r="L781">
        <v>0.39835863949511552</v>
      </c>
      <c r="M781">
        <v>0.81674001170279809</v>
      </c>
      <c r="N781">
        <f>Table2131[[#This Row],[DIFFENCE_ORIGINAL]]^2</f>
        <v>4.3318826398765931E-3</v>
      </c>
      <c r="O78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0.34792848691940342</v>
      </c>
      <c r="P781">
        <f>IF(OR(G781="NA", H781="NA"), "NA", IF(OR(B781="boot", B781="parametric", B781="independent", B781="cart"), Table2131[[#This Row],[conf.high]]-Table2131[[#This Row],[conf.low]], ""))</f>
        <v>0.40910967989168107</v>
      </c>
      <c r="Q781">
        <f>IF(OR(G781="NA", H781="NA"), "NA", IF(OR(B781="boot", B781="parametric", B781="independent", B781="cart"), Table2131[[#This Row],[conf.high.orig]]-Table2131[[#This Row],[conf.low.orig]], ""))</f>
        <v>0.41838137220768257</v>
      </c>
      <c r="R781">
        <f>IF(OR(B781="boot", B781="independent", B781="parametric", B781="cart"), Table2131[[#This Row],[WIDTH_OVERLAP]]/Table2131[[#This Row],[WIDTH_NEW]], "NA")</f>
        <v>0.85045283458343879</v>
      </c>
      <c r="S781">
        <f>IF(OR(B781="boot", B781="independent", B781="parametric", B781="cart"), Table2131[[#This Row],[WIDTH_OVERLAP]]/Table2131[[#This Row],[WIDTH_ORIG]], "")</f>
        <v>0.83160606573729901</v>
      </c>
      <c r="T781">
        <f>IF(OR(B781="boot", B781="independent", B781="parametric", B781="cart"), (Table2131[[#This Row],[PERS_NEW]]+Table2131[[#This Row],[PERS_ORIG]]) / 2, "")</f>
        <v>0.8410294501603689</v>
      </c>
      <c r="U781">
        <f>0.5*(Table2131[[#This Row],[WIDTH_OVERLAP]]/Table2131[[#This Row],[WIDTH_ORIG]] +Table2131[[#This Row],[WIDTH_OVERLAP]]/Table2131[[#This Row],[WIDTH_NEW]])</f>
        <v>0.8410294501603689</v>
      </c>
      <c r="V781">
        <f>0.5*(Table2131[[#This Row],[WIDTH_OVERLAP]]/Table2131[[#This Row],[WIDTH_ORIG]] +Table2131[[#This Row],[WIDTH_OVERLAP]]/Table2131[[#This Row],[WIDTH_NEW]])</f>
        <v>0.8410294501603689</v>
      </c>
    </row>
    <row r="782" spans="1:22" hidden="1" x14ac:dyDescent="0.2">
      <c r="A782" t="s">
        <v>192</v>
      </c>
      <c r="B782" t="s">
        <v>92</v>
      </c>
      <c r="C782" s="3" t="s">
        <v>193</v>
      </c>
      <c r="D782" t="s">
        <v>206</v>
      </c>
      <c r="E782">
        <v>1.0621243279795496</v>
      </c>
      <c r="F782">
        <v>0.17484187002593657</v>
      </c>
      <c r="G782" s="1">
        <v>0.71944055973908072</v>
      </c>
      <c r="H782" s="1">
        <v>1.4048080962200185</v>
      </c>
      <c r="I782">
        <v>6.0747710363769896</v>
      </c>
      <c r="J782">
        <v>1.08664570593377</v>
      </c>
      <c r="K782">
        <f>Table2131[[#This Row],[VALUE_ORIGINAL]]-Table2131[[#This Row],[ESTIMATE_VALUE]]</f>
        <v>2.452137795422038E-2</v>
      </c>
      <c r="L782">
        <v>0.71258706598298294</v>
      </c>
      <c r="M782">
        <v>1.460704345884557</v>
      </c>
      <c r="N782">
        <f>Table2131[[#This Row],[DIFFENCE_ORIGINAL]]^2</f>
        <v>6.0129797677372526E-4</v>
      </c>
      <c r="O78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0.68536753648093773</v>
      </c>
      <c r="P782">
        <f>IF(OR(G782="NA", H782="NA"), "NA", IF(OR(B782="boot", B782="parametric", B782="independent", B782="cart"), Table2131[[#This Row],[conf.high]]-Table2131[[#This Row],[conf.low]], ""))</f>
        <v>0.68536753648093773</v>
      </c>
      <c r="Q782">
        <f>IF(OR(G782="NA", H782="NA"), "NA", IF(OR(B782="boot", B782="parametric", B782="independent", B782="cart"), Table2131[[#This Row],[conf.high.orig]]-Table2131[[#This Row],[conf.low.orig]], ""))</f>
        <v>0.74811727990157406</v>
      </c>
      <c r="R782">
        <f>IF(OR(B782="boot", B782="independent", B782="parametric", B782="cart"), Table2131[[#This Row],[WIDTH_OVERLAP]]/Table2131[[#This Row],[WIDTH_NEW]], "NA")</f>
        <v>1</v>
      </c>
      <c r="S782">
        <f>IF(OR(B782="boot", B782="independent", B782="parametric", B782="cart"), Table2131[[#This Row],[WIDTH_OVERLAP]]/Table2131[[#This Row],[WIDTH_ORIG]], "")</f>
        <v>0.91612311985509542</v>
      </c>
      <c r="T782">
        <f>IF(OR(B782="boot", B782="independent", B782="parametric", B782="cart"), (Table2131[[#This Row],[PERS_NEW]]+Table2131[[#This Row],[PERS_ORIG]]) / 2, "")</f>
        <v>0.95806155992754771</v>
      </c>
      <c r="U782">
        <f>0.5*(Table2131[[#This Row],[WIDTH_OVERLAP]]/Table2131[[#This Row],[WIDTH_ORIG]] +Table2131[[#This Row],[WIDTH_OVERLAP]]/Table2131[[#This Row],[WIDTH_NEW]])</f>
        <v>0.95806155992754771</v>
      </c>
      <c r="V782">
        <f>0.5*(Table2131[[#This Row],[WIDTH_OVERLAP]]/Table2131[[#This Row],[WIDTH_ORIG]] +Table2131[[#This Row],[WIDTH_OVERLAP]]/Table2131[[#This Row],[WIDTH_NEW]])</f>
        <v>0.95806155992754771</v>
      </c>
    </row>
    <row r="783" spans="1:22" hidden="1" x14ac:dyDescent="0.2">
      <c r="A783" t="s">
        <v>192</v>
      </c>
      <c r="B783" t="s">
        <v>92</v>
      </c>
      <c r="C783" s="3" t="s">
        <v>193</v>
      </c>
      <c r="D783" t="s">
        <v>207</v>
      </c>
      <c r="E783">
        <v>-0.73933489305712907</v>
      </c>
      <c r="F783">
        <v>0.15939995040937355</v>
      </c>
      <c r="G783" s="1">
        <v>-1.0517530549969718</v>
      </c>
      <c r="H783" s="1">
        <v>-0.42691673111728634</v>
      </c>
      <c r="I783">
        <v>-4.6382379113566667</v>
      </c>
      <c r="J783">
        <v>-0.61753334723645281</v>
      </c>
      <c r="K783">
        <f>Table2131[[#This Row],[VALUE_ORIGINAL]]-Table2131[[#This Row],[ESTIMATE_VALUE]]</f>
        <v>0.12180154582067626</v>
      </c>
      <c r="L783">
        <v>-0.93152692772050738</v>
      </c>
      <c r="M783">
        <v>-0.3035397667523983</v>
      </c>
      <c r="N783">
        <f>Table2131[[#This Row],[DIFFENCE_ORIGINAL]]^2</f>
        <v>1.4835616564306299E-2</v>
      </c>
      <c r="O78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0.50461019660322104</v>
      </c>
      <c r="P783">
        <f>IF(OR(G783="NA", H783="NA"), "NA", IF(OR(B783="boot", B783="parametric", B783="independent", B783="cart"), Table2131[[#This Row],[conf.high]]-Table2131[[#This Row],[conf.low]], ""))</f>
        <v>0.62483632387968546</v>
      </c>
      <c r="Q783">
        <f>IF(OR(G783="NA", H783="NA"), "NA", IF(OR(B783="boot", B783="parametric", B783="independent", B783="cart"), Table2131[[#This Row],[conf.high.orig]]-Table2131[[#This Row],[conf.low.orig]], ""))</f>
        <v>0.62798716096810914</v>
      </c>
      <c r="R783">
        <f>IF(OR(B783="boot", B783="independent", B783="parametric", B783="cart"), Table2131[[#This Row],[WIDTH_OVERLAP]]/Table2131[[#This Row],[WIDTH_NEW]], "NA")</f>
        <v>0.80758780710768285</v>
      </c>
      <c r="S783">
        <f>IF(OR(B783="boot", B783="independent", B783="parametric", B783="cart"), Table2131[[#This Row],[WIDTH_OVERLAP]]/Table2131[[#This Row],[WIDTH_ORIG]], "")</f>
        <v>0.8035358490853709</v>
      </c>
      <c r="T783">
        <f>IF(OR(B783="boot", B783="independent", B783="parametric", B783="cart"), (Table2131[[#This Row],[PERS_NEW]]+Table2131[[#This Row],[PERS_ORIG]]) / 2, "")</f>
        <v>0.80556182809652688</v>
      </c>
      <c r="U783">
        <f>0.5*(Table2131[[#This Row],[WIDTH_OVERLAP]]/Table2131[[#This Row],[WIDTH_ORIG]] +Table2131[[#This Row],[WIDTH_OVERLAP]]/Table2131[[#This Row],[WIDTH_NEW]])</f>
        <v>0.80556182809652688</v>
      </c>
      <c r="V783">
        <f>0.5*(Table2131[[#This Row],[WIDTH_OVERLAP]]/Table2131[[#This Row],[WIDTH_ORIG]] +Table2131[[#This Row],[WIDTH_OVERLAP]]/Table2131[[#This Row],[WIDTH_NEW]])</f>
        <v>0.80556182809652688</v>
      </c>
    </row>
    <row r="784" spans="1:22" hidden="1" x14ac:dyDescent="0.2">
      <c r="A784" t="s">
        <v>192</v>
      </c>
      <c r="B784" t="s">
        <v>92</v>
      </c>
      <c r="C784" s="3" t="s">
        <v>193</v>
      </c>
      <c r="D784" t="s">
        <v>208</v>
      </c>
      <c r="E784">
        <v>-0.93603570030181504</v>
      </c>
      <c r="F784">
        <v>0.17797917971301475</v>
      </c>
      <c r="G784" s="1">
        <v>-1.2848684825373056</v>
      </c>
      <c r="H784" s="1">
        <v>-0.58720291806632441</v>
      </c>
      <c r="I784">
        <v>-5.2592426923819975</v>
      </c>
      <c r="J784">
        <v>-0.71591551141548337</v>
      </c>
      <c r="K784">
        <f>Table2131[[#This Row],[VALUE_ORIGINAL]]-Table2131[[#This Row],[ESTIMATE_VALUE]]</f>
        <v>0.22012018888633167</v>
      </c>
      <c r="L784">
        <v>-1.0028339528794772</v>
      </c>
      <c r="M784">
        <v>-0.42899706995148962</v>
      </c>
      <c r="N784">
        <f>Table2131[[#This Row],[DIFFENCE_ORIGINAL]]^2</f>
        <v>4.8452897555354334E-2</v>
      </c>
      <c r="O78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0.41563103481315278</v>
      </c>
      <c r="P784">
        <f>IF(OR(G784="NA", H784="NA"), "NA", IF(OR(B784="boot", B784="parametric", B784="independent", B784="cart"), Table2131[[#This Row],[conf.high]]-Table2131[[#This Row],[conf.low]], ""))</f>
        <v>0.69766556447098116</v>
      </c>
      <c r="Q784">
        <f>IF(OR(G784="NA", H784="NA"), "NA", IF(OR(B784="boot", B784="parametric", B784="independent", B784="cart"), Table2131[[#This Row],[conf.high.orig]]-Table2131[[#This Row],[conf.low.orig]], ""))</f>
        <v>0.57383688292798762</v>
      </c>
      <c r="R784">
        <f>IF(OR(B784="boot", B784="independent", B784="parametric", B784="cart"), Table2131[[#This Row],[WIDTH_OVERLAP]]/Table2131[[#This Row],[WIDTH_NEW]], "NA")</f>
        <v>0.59574537712537567</v>
      </c>
      <c r="S784">
        <f>IF(OR(B784="boot", B784="independent", B784="parametric", B784="cart"), Table2131[[#This Row],[WIDTH_OVERLAP]]/Table2131[[#This Row],[WIDTH_ORIG]], "")</f>
        <v>0.72430170868837562</v>
      </c>
      <c r="T784">
        <f>IF(OR(B784="boot", B784="independent", B784="parametric", B784="cart"), (Table2131[[#This Row],[PERS_NEW]]+Table2131[[#This Row],[PERS_ORIG]]) / 2, "")</f>
        <v>0.6600235429068757</v>
      </c>
      <c r="U784">
        <f>0.5*(Table2131[[#This Row],[WIDTH_OVERLAP]]/Table2131[[#This Row],[WIDTH_ORIG]] +Table2131[[#This Row],[WIDTH_OVERLAP]]/Table2131[[#This Row],[WIDTH_NEW]])</f>
        <v>0.6600235429068757</v>
      </c>
      <c r="V784">
        <f>0.5*(Table2131[[#This Row],[WIDTH_OVERLAP]]/Table2131[[#This Row],[WIDTH_ORIG]] +Table2131[[#This Row],[WIDTH_OVERLAP]]/Table2131[[#This Row],[WIDTH_NEW]])</f>
        <v>0.6600235429068757</v>
      </c>
    </row>
    <row r="785" spans="1:22" hidden="1" x14ac:dyDescent="0.2">
      <c r="A785" t="s">
        <v>192</v>
      </c>
      <c r="B785" t="s">
        <v>92</v>
      </c>
      <c r="C785" s="3" t="s">
        <v>193</v>
      </c>
      <c r="D785" t="s">
        <v>209</v>
      </c>
      <c r="E785">
        <v>1.3843853612933357</v>
      </c>
      <c r="F785">
        <v>0.11298725790373215</v>
      </c>
      <c r="G785" s="1">
        <v>1.1629344050900821</v>
      </c>
      <c r="H785" s="1">
        <v>1.6058363174965893</v>
      </c>
      <c r="I785">
        <v>12.252579511867303</v>
      </c>
      <c r="J785">
        <v>1.2394604645576883</v>
      </c>
      <c r="K785">
        <f>Table2131[[#This Row],[VALUE_ORIGINAL]]-Table2131[[#This Row],[ESTIMATE_VALUE]]</f>
        <v>-0.14492489673564735</v>
      </c>
      <c r="L785">
        <v>1.0084761555613406</v>
      </c>
      <c r="M785">
        <v>1.470444773554036</v>
      </c>
      <c r="N785">
        <f>Table2131[[#This Row],[DIFFENCE_ORIGINAL]]^2</f>
        <v>2.1003225693838046E-2</v>
      </c>
      <c r="O78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0.30751036846395396</v>
      </c>
      <c r="P785">
        <f>IF(OR(G785="NA", H785="NA"), "NA", IF(OR(B785="boot", B785="parametric", B785="independent", B785="cart"), Table2131[[#This Row],[conf.high]]-Table2131[[#This Row],[conf.low]], ""))</f>
        <v>0.44290191240650723</v>
      </c>
      <c r="Q785">
        <f>IF(OR(G785="NA", H785="NA"), "NA", IF(OR(B785="boot", B785="parametric", B785="independent", B785="cart"), Table2131[[#This Row],[conf.high.orig]]-Table2131[[#This Row],[conf.low.orig]], ""))</f>
        <v>0.4619686179926954</v>
      </c>
      <c r="R785">
        <f>IF(OR(B785="boot", B785="independent", B785="parametric", B785="cart"), Table2131[[#This Row],[WIDTH_OVERLAP]]/Table2131[[#This Row],[WIDTH_NEW]], "NA")</f>
        <v>0.69430806201105932</v>
      </c>
      <c r="S785">
        <f>IF(OR(B785="boot", B785="independent", B785="parametric", B785="cart"), Table2131[[#This Row],[WIDTH_OVERLAP]]/Table2131[[#This Row],[WIDTH_ORIG]], "")</f>
        <v>0.66565207351122779</v>
      </c>
      <c r="T785">
        <f>IF(OR(B785="boot", B785="independent", B785="parametric", B785="cart"), (Table2131[[#This Row],[PERS_NEW]]+Table2131[[#This Row],[PERS_ORIG]]) / 2, "")</f>
        <v>0.67998006776114361</v>
      </c>
      <c r="U785">
        <f>0.5*(Table2131[[#This Row],[WIDTH_OVERLAP]]/Table2131[[#This Row],[WIDTH_ORIG]] +Table2131[[#This Row],[WIDTH_OVERLAP]]/Table2131[[#This Row],[WIDTH_NEW]])</f>
        <v>0.67998006776114361</v>
      </c>
      <c r="V785">
        <f>0.5*(Table2131[[#This Row],[WIDTH_OVERLAP]]/Table2131[[#This Row],[WIDTH_ORIG]] +Table2131[[#This Row],[WIDTH_OVERLAP]]/Table2131[[#This Row],[WIDTH_NEW]])</f>
        <v>0.67998006776114361</v>
      </c>
    </row>
    <row r="786" spans="1:22" hidden="1" x14ac:dyDescent="0.2">
      <c r="A786" t="s">
        <v>192</v>
      </c>
      <c r="B786" t="s">
        <v>92</v>
      </c>
      <c r="C786" s="3" t="s">
        <v>193</v>
      </c>
      <c r="D786" t="s">
        <v>210</v>
      </c>
      <c r="E786">
        <v>1.8307229173669166</v>
      </c>
      <c r="F786">
        <v>0.13769794017982065</v>
      </c>
      <c r="G786" s="1">
        <v>1.5608399138691174</v>
      </c>
      <c r="H786" s="1">
        <v>2.1006059208647159</v>
      </c>
      <c r="I786">
        <v>13.295209172890774</v>
      </c>
      <c r="J786">
        <v>1.6724555469236593</v>
      </c>
      <c r="K786">
        <f>Table2131[[#This Row],[VALUE_ORIGINAL]]-Table2131[[#This Row],[ESTIMATE_VALUE]]</f>
        <v>-0.15826737044325734</v>
      </c>
      <c r="L786">
        <v>1.3704968212176603</v>
      </c>
      <c r="M786">
        <v>1.9744142726296583</v>
      </c>
      <c r="N786">
        <f>Table2131[[#This Row],[DIFFENCE_ORIGINAL]]^2</f>
        <v>2.5048560547023247E-2</v>
      </c>
      <c r="O78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0.41357435876054094</v>
      </c>
      <c r="P786">
        <f>IF(OR(G786="NA", H786="NA"), "NA", IF(OR(B786="boot", B786="parametric", B786="independent", B786="cart"), Table2131[[#This Row],[conf.high]]-Table2131[[#This Row],[conf.low]], ""))</f>
        <v>0.53976600699559851</v>
      </c>
      <c r="Q786">
        <f>IF(OR(G786="NA", H786="NA"), "NA", IF(OR(B786="boot", B786="parametric", B786="independent", B786="cart"), Table2131[[#This Row],[conf.high.orig]]-Table2131[[#This Row],[conf.low.orig]], ""))</f>
        <v>0.60391745141199804</v>
      </c>
      <c r="R786">
        <f>IF(OR(B786="boot", B786="independent", B786="parametric", B786="cart"), Table2131[[#This Row],[WIDTH_OVERLAP]]/Table2131[[#This Row],[WIDTH_NEW]], "NA")</f>
        <v>0.76621045675429766</v>
      </c>
      <c r="S786">
        <f>IF(OR(B786="boot", B786="independent", B786="parametric", B786="cart"), Table2131[[#This Row],[WIDTH_OVERLAP]]/Table2131[[#This Row],[WIDTH_ORIG]], "")</f>
        <v>0.68481935369408076</v>
      </c>
      <c r="T786">
        <f>IF(OR(B786="boot", B786="independent", B786="parametric", B786="cart"), (Table2131[[#This Row],[PERS_NEW]]+Table2131[[#This Row],[PERS_ORIG]]) / 2, "")</f>
        <v>0.72551490522418915</v>
      </c>
      <c r="U786">
        <f>0.5*(Table2131[[#This Row],[WIDTH_OVERLAP]]/Table2131[[#This Row],[WIDTH_ORIG]] +Table2131[[#This Row],[WIDTH_OVERLAP]]/Table2131[[#This Row],[WIDTH_NEW]])</f>
        <v>0.72551490522418915</v>
      </c>
      <c r="V786">
        <f>0.5*(Table2131[[#This Row],[WIDTH_OVERLAP]]/Table2131[[#This Row],[WIDTH_ORIG]] +Table2131[[#This Row],[WIDTH_OVERLAP]]/Table2131[[#This Row],[WIDTH_NEW]])</f>
        <v>0.72551490522418915</v>
      </c>
    </row>
    <row r="787" spans="1:22" hidden="1" x14ac:dyDescent="0.2">
      <c r="A787" t="s">
        <v>192</v>
      </c>
      <c r="B787" t="s">
        <v>92</v>
      </c>
      <c r="C787" s="3" t="s">
        <v>193</v>
      </c>
      <c r="D787" t="s">
        <v>211</v>
      </c>
      <c r="E787">
        <v>2.4895559095669428</v>
      </c>
      <c r="F787">
        <v>0.25876786155504783</v>
      </c>
      <c r="G787" s="1">
        <v>1.9823802205626024</v>
      </c>
      <c r="H787" s="1">
        <v>2.9967315985712832</v>
      </c>
      <c r="I787">
        <v>9.6208079883109381</v>
      </c>
      <c r="J787">
        <v>2.5272646073036431</v>
      </c>
      <c r="K787">
        <f>Table2131[[#This Row],[VALUE_ORIGINAL]]-Table2131[[#This Row],[ESTIMATE_VALUE]]</f>
        <v>3.770869773670027E-2</v>
      </c>
      <c r="L787">
        <v>2.0122247784662393</v>
      </c>
      <c r="M787">
        <v>3.042304436141047</v>
      </c>
      <c r="N787">
        <f>Table2131[[#This Row],[DIFFENCE_ORIGINAL]]^2</f>
        <v>1.4219458849978241E-3</v>
      </c>
      <c r="O78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0.98450682010504398</v>
      </c>
      <c r="P787">
        <f>IF(OR(G787="NA", H787="NA"), "NA", IF(OR(B787="boot", B787="parametric", B787="independent", B787="cart"), Table2131[[#This Row],[conf.high]]-Table2131[[#This Row],[conf.low]], ""))</f>
        <v>1.0143513780086808</v>
      </c>
      <c r="Q787">
        <f>IF(OR(G787="NA", H787="NA"), "NA", IF(OR(B787="boot", B787="parametric", B787="independent", B787="cart"), Table2131[[#This Row],[conf.high.orig]]-Table2131[[#This Row],[conf.low.orig]], ""))</f>
        <v>1.0300796576748077</v>
      </c>
      <c r="R787">
        <f>IF(OR(B787="boot", B787="independent", B787="parametric", B787="cart"), Table2131[[#This Row],[WIDTH_OVERLAP]]/Table2131[[#This Row],[WIDTH_NEW]], "NA")</f>
        <v>0.97057769274960115</v>
      </c>
      <c r="S787">
        <f>IF(OR(B787="boot", B787="independent", B787="parametric", B787="cart"), Table2131[[#This Row],[WIDTH_OVERLAP]]/Table2131[[#This Row],[WIDTH_ORIG]], "")</f>
        <v>0.95575794820311766</v>
      </c>
      <c r="T787">
        <f>IF(OR(B787="boot", B787="independent", B787="parametric", B787="cart"), (Table2131[[#This Row],[PERS_NEW]]+Table2131[[#This Row],[PERS_ORIG]]) / 2, "")</f>
        <v>0.9631678204763594</v>
      </c>
      <c r="U787">
        <f>0.5*(Table2131[[#This Row],[WIDTH_OVERLAP]]/Table2131[[#This Row],[WIDTH_ORIG]] +Table2131[[#This Row],[WIDTH_OVERLAP]]/Table2131[[#This Row],[WIDTH_NEW]])</f>
        <v>0.9631678204763594</v>
      </c>
      <c r="V787">
        <f>0.5*(Table2131[[#This Row],[WIDTH_OVERLAP]]/Table2131[[#This Row],[WIDTH_ORIG]] +Table2131[[#This Row],[WIDTH_OVERLAP]]/Table2131[[#This Row],[WIDTH_NEW]])</f>
        <v>0.9631678204763594</v>
      </c>
    </row>
    <row r="788" spans="1:22" hidden="1" x14ac:dyDescent="0.2">
      <c r="A788" t="s">
        <v>192</v>
      </c>
      <c r="B788" t="s">
        <v>92</v>
      </c>
      <c r="C788" s="3" t="s">
        <v>193</v>
      </c>
      <c r="D788" t="s">
        <v>212</v>
      </c>
      <c r="E788">
        <v>2.3304255671433434</v>
      </c>
      <c r="F788">
        <v>0.18789519803762833</v>
      </c>
      <c r="G788" s="1">
        <v>1.9621577461215709</v>
      </c>
      <c r="H788" s="1">
        <v>2.6986933881651156</v>
      </c>
      <c r="I788">
        <v>12.402794704080979</v>
      </c>
      <c r="J788">
        <v>2.4525326132505092</v>
      </c>
      <c r="K788">
        <f>Table2131[[#This Row],[VALUE_ORIGINAL]]-Table2131[[#This Row],[ESTIMATE_VALUE]]</f>
        <v>0.12210704610716583</v>
      </c>
      <c r="L788">
        <v>2.0184038903232242</v>
      </c>
      <c r="M788">
        <v>2.8866613361777942</v>
      </c>
      <c r="N788">
        <f>Table2131[[#This Row],[DIFFENCE_ORIGINAL]]^2</f>
        <v>1.4910130709017522E-2</v>
      </c>
      <c r="O78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0.68028949784189141</v>
      </c>
      <c r="P788">
        <f>IF(OR(G788="NA", H788="NA"), "NA", IF(OR(B788="boot", B788="parametric", B788="independent", B788="cart"), Table2131[[#This Row],[conf.high]]-Table2131[[#This Row],[conf.low]], ""))</f>
        <v>0.73653564204354471</v>
      </c>
      <c r="Q788">
        <f>IF(OR(G788="NA", H788="NA"), "NA", IF(OR(B788="boot", B788="parametric", B788="independent", B788="cart"), Table2131[[#This Row],[conf.high.orig]]-Table2131[[#This Row],[conf.low.orig]], ""))</f>
        <v>0.86825744585456999</v>
      </c>
      <c r="R788">
        <f>IF(OR(B788="boot", B788="independent", B788="parametric", B788="cart"), Table2131[[#This Row],[WIDTH_OVERLAP]]/Table2131[[#This Row],[WIDTH_NEW]], "NA")</f>
        <v>0.92363418551531828</v>
      </c>
      <c r="S788">
        <f>IF(OR(B788="boot", B788="independent", B788="parametric", B788="cart"), Table2131[[#This Row],[WIDTH_OVERLAP]]/Table2131[[#This Row],[WIDTH_ORIG]], "")</f>
        <v>0.78351127432293566</v>
      </c>
      <c r="T788">
        <f>IF(OR(B788="boot", B788="independent", B788="parametric", B788="cart"), (Table2131[[#This Row],[PERS_NEW]]+Table2131[[#This Row],[PERS_ORIG]]) / 2, "")</f>
        <v>0.85357272991912692</v>
      </c>
      <c r="U788">
        <f>0.5*(Table2131[[#This Row],[WIDTH_OVERLAP]]/Table2131[[#This Row],[WIDTH_ORIG]] +Table2131[[#This Row],[WIDTH_OVERLAP]]/Table2131[[#This Row],[WIDTH_NEW]])</f>
        <v>0.85357272991912692</v>
      </c>
      <c r="V788">
        <f>0.5*(Table2131[[#This Row],[WIDTH_OVERLAP]]/Table2131[[#This Row],[WIDTH_ORIG]] +Table2131[[#This Row],[WIDTH_OVERLAP]]/Table2131[[#This Row],[WIDTH_NEW]])</f>
        <v>0.85357272991912692</v>
      </c>
    </row>
    <row r="789" spans="1:22" hidden="1" x14ac:dyDescent="0.2">
      <c r="A789" t="s">
        <v>192</v>
      </c>
      <c r="B789" t="s">
        <v>92</v>
      </c>
      <c r="C789" s="3" t="s">
        <v>193</v>
      </c>
      <c r="D789" t="s">
        <v>213</v>
      </c>
      <c r="E789">
        <v>2.2791396782329674</v>
      </c>
      <c r="F789">
        <v>0.17053210914525421</v>
      </c>
      <c r="G789" s="1">
        <v>1.9449028861006157</v>
      </c>
      <c r="H789" s="1">
        <v>2.6133764703653193</v>
      </c>
      <c r="I789">
        <v>13.364871223704057</v>
      </c>
      <c r="J789">
        <v>2.1789632911969177</v>
      </c>
      <c r="K789">
        <f>Table2131[[#This Row],[VALUE_ORIGINAL]]-Table2131[[#This Row],[ESTIMATE_VALUE]]</f>
        <v>-0.1001763870360497</v>
      </c>
      <c r="L789">
        <v>1.8617178476195746</v>
      </c>
      <c r="M789">
        <v>2.4962087347742608</v>
      </c>
      <c r="N789">
        <f>Table2131[[#This Row],[DIFFENCE_ORIGINAL]]^2</f>
        <v>1.0035308519596426E-2</v>
      </c>
      <c r="O78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0.55130584867364507</v>
      </c>
      <c r="P789">
        <f>IF(OR(G789="NA", H789="NA"), "NA", IF(OR(B789="boot", B789="parametric", B789="independent", B789="cart"), Table2131[[#This Row],[conf.high]]-Table2131[[#This Row],[conf.low]], ""))</f>
        <v>0.6684735842647036</v>
      </c>
      <c r="Q789">
        <f>IF(OR(G789="NA", H789="NA"), "NA", IF(OR(B789="boot", B789="parametric", B789="independent", B789="cart"), Table2131[[#This Row],[conf.high.orig]]-Table2131[[#This Row],[conf.low.orig]], ""))</f>
        <v>0.63449088715468616</v>
      </c>
      <c r="R789">
        <f>IF(OR(B789="boot", B789="independent", B789="parametric", B789="cart"), Table2131[[#This Row],[WIDTH_OVERLAP]]/Table2131[[#This Row],[WIDTH_NEW]], "NA")</f>
        <v>0.82472346200495161</v>
      </c>
      <c r="S789">
        <f>IF(OR(B789="boot", B789="independent", B789="parametric", B789="cart"), Table2131[[#This Row],[WIDTH_OVERLAP]]/Table2131[[#This Row],[WIDTH_ORIG]], "")</f>
        <v>0.86889482549690122</v>
      </c>
      <c r="T789">
        <f>IF(OR(B789="boot", B789="independent", B789="parametric", B789="cart"), (Table2131[[#This Row],[PERS_NEW]]+Table2131[[#This Row],[PERS_ORIG]]) / 2, "")</f>
        <v>0.84680914375092642</v>
      </c>
      <c r="U789">
        <f>0.5*(Table2131[[#This Row],[WIDTH_OVERLAP]]/Table2131[[#This Row],[WIDTH_ORIG]] +Table2131[[#This Row],[WIDTH_OVERLAP]]/Table2131[[#This Row],[WIDTH_NEW]])</f>
        <v>0.84680914375092642</v>
      </c>
      <c r="V789">
        <f>0.5*(Table2131[[#This Row],[WIDTH_OVERLAP]]/Table2131[[#This Row],[WIDTH_ORIG]] +Table2131[[#This Row],[WIDTH_OVERLAP]]/Table2131[[#This Row],[WIDTH_NEW]])</f>
        <v>0.84680914375092642</v>
      </c>
    </row>
    <row r="790" spans="1:22" hidden="1" x14ac:dyDescent="0.2">
      <c r="A790" t="s">
        <v>192</v>
      </c>
      <c r="B790" t="s">
        <v>92</v>
      </c>
      <c r="C790" s="3" t="s">
        <v>193</v>
      </c>
      <c r="D790" t="s">
        <v>214</v>
      </c>
      <c r="E790">
        <v>1.4715038215600837</v>
      </c>
      <c r="F790">
        <v>0.15519368963572347</v>
      </c>
      <c r="G790" s="1">
        <v>1.1673297792461788</v>
      </c>
      <c r="H790" s="1">
        <v>1.7756778638739887</v>
      </c>
      <c r="I790">
        <v>9.4817245792277607</v>
      </c>
      <c r="J790">
        <v>1.63819866406962</v>
      </c>
      <c r="K790">
        <f>Table2131[[#This Row],[VALUE_ORIGINAL]]-Table2131[[#This Row],[ESTIMATE_VALUE]]</f>
        <v>0.16669484250953626</v>
      </c>
      <c r="L790">
        <v>1.2905835761463058</v>
      </c>
      <c r="M790">
        <v>1.9858137519929342</v>
      </c>
      <c r="N790">
        <f>Table2131[[#This Row],[DIFFENCE_ORIGINAL]]^2</f>
        <v>2.7787170519279095E-2</v>
      </c>
      <c r="O79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0.48509428772768293</v>
      </c>
      <c r="P790">
        <f>IF(OR(G790="NA", H790="NA"), "NA", IF(OR(B790="boot", B790="parametric", B790="independent", B790="cart"), Table2131[[#This Row],[conf.high]]-Table2131[[#This Row],[conf.low]], ""))</f>
        <v>0.60834808462780998</v>
      </c>
      <c r="Q790">
        <f>IF(OR(G790="NA", H790="NA"), "NA", IF(OR(B790="boot", B790="parametric", B790="independent", B790="cart"), Table2131[[#This Row],[conf.high.orig]]-Table2131[[#This Row],[conf.low.orig]], ""))</f>
        <v>0.69523017584662838</v>
      </c>
      <c r="R790">
        <f>IF(OR(B790="boot", B790="independent", B790="parametric", B790="cart"), Table2131[[#This Row],[WIDTH_OVERLAP]]/Table2131[[#This Row],[WIDTH_NEW]], "NA")</f>
        <v>0.79739593168024148</v>
      </c>
      <c r="S790">
        <f>IF(OR(B790="boot", B790="independent", B790="parametric", B790="cart"), Table2131[[#This Row],[WIDTH_OVERLAP]]/Table2131[[#This Row],[WIDTH_ORIG]], "")</f>
        <v>0.69774630702263618</v>
      </c>
      <c r="T790">
        <f>IF(OR(B790="boot", B790="independent", B790="parametric", B790="cart"), (Table2131[[#This Row],[PERS_NEW]]+Table2131[[#This Row],[PERS_ORIG]]) / 2, "")</f>
        <v>0.74757111935143883</v>
      </c>
      <c r="U790">
        <f>0.5*(Table2131[[#This Row],[WIDTH_OVERLAP]]/Table2131[[#This Row],[WIDTH_ORIG]] +Table2131[[#This Row],[WIDTH_OVERLAP]]/Table2131[[#This Row],[WIDTH_NEW]])</f>
        <v>0.74757111935143883</v>
      </c>
      <c r="V790">
        <f>0.5*(Table2131[[#This Row],[WIDTH_OVERLAP]]/Table2131[[#This Row],[WIDTH_ORIG]] +Table2131[[#This Row],[WIDTH_OVERLAP]]/Table2131[[#This Row],[WIDTH_NEW]])</f>
        <v>0.74757111935143883</v>
      </c>
    </row>
    <row r="791" spans="1:22" hidden="1" x14ac:dyDescent="0.2">
      <c r="A791" t="s">
        <v>192</v>
      </c>
      <c r="B791" t="s">
        <v>92</v>
      </c>
      <c r="C791" s="3" t="s">
        <v>193</v>
      </c>
      <c r="D791" t="s">
        <v>215</v>
      </c>
      <c r="E791">
        <v>1.6593018660856218</v>
      </c>
      <c r="F791">
        <v>0.14664254303541929</v>
      </c>
      <c r="G791" s="1">
        <v>1.3718877631348352</v>
      </c>
      <c r="H791" s="1">
        <v>1.9467159690364084</v>
      </c>
      <c r="I791">
        <v>11.315282944082895</v>
      </c>
      <c r="J791">
        <v>1.8620504944211793</v>
      </c>
      <c r="K791">
        <f>Table2131[[#This Row],[VALUE_ORIGINAL]]-Table2131[[#This Row],[ESTIMATE_VALUE]]</f>
        <v>0.20274862833555751</v>
      </c>
      <c r="L791">
        <v>1.557066634563713</v>
      </c>
      <c r="M791">
        <v>2.1670343542786457</v>
      </c>
      <c r="N791">
        <f>Table2131[[#This Row],[DIFFENCE_ORIGINAL]]^2</f>
        <v>4.1107006291950035E-2</v>
      </c>
      <c r="O79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0.38964933447269545</v>
      </c>
      <c r="P791">
        <f>IF(OR(G791="NA", H791="NA"), "NA", IF(OR(B791="boot", B791="parametric", B791="independent", B791="cart"), Table2131[[#This Row],[conf.high]]-Table2131[[#This Row],[conf.low]], ""))</f>
        <v>0.57482820590157324</v>
      </c>
      <c r="Q791">
        <f>IF(OR(G791="NA", H791="NA"), "NA", IF(OR(B791="boot", B791="parametric", B791="independent", B791="cart"), Table2131[[#This Row],[conf.high.orig]]-Table2131[[#This Row],[conf.low.orig]], ""))</f>
        <v>0.60996771971493269</v>
      </c>
      <c r="R791">
        <f>IF(OR(B791="boot", B791="independent", B791="parametric", B791="cart"), Table2131[[#This Row],[WIDTH_OVERLAP]]/Table2131[[#This Row],[WIDTH_NEW]], "NA")</f>
        <v>0.67785354036613577</v>
      </c>
      <c r="S791">
        <f>IF(OR(B791="boot", B791="independent", B791="parametric", B791="cart"), Table2131[[#This Row],[WIDTH_OVERLAP]]/Table2131[[#This Row],[WIDTH_ORIG]], "")</f>
        <v>0.63880320528239976</v>
      </c>
      <c r="T791">
        <f>IF(OR(B791="boot", B791="independent", B791="parametric", B791="cart"), (Table2131[[#This Row],[PERS_NEW]]+Table2131[[#This Row],[PERS_ORIG]]) / 2, "")</f>
        <v>0.6583283728242677</v>
      </c>
      <c r="U791">
        <f>0.5*(Table2131[[#This Row],[WIDTH_OVERLAP]]/Table2131[[#This Row],[WIDTH_ORIG]] +Table2131[[#This Row],[WIDTH_OVERLAP]]/Table2131[[#This Row],[WIDTH_NEW]])</f>
        <v>0.6583283728242677</v>
      </c>
      <c r="V791">
        <f>0.5*(Table2131[[#This Row],[WIDTH_OVERLAP]]/Table2131[[#This Row],[WIDTH_ORIG]] +Table2131[[#This Row],[WIDTH_OVERLAP]]/Table2131[[#This Row],[WIDTH_NEW]])</f>
        <v>0.6583283728242677</v>
      </c>
    </row>
    <row r="792" spans="1:22" hidden="1" x14ac:dyDescent="0.2">
      <c r="A792" t="s">
        <v>192</v>
      </c>
      <c r="B792" t="s">
        <v>92</v>
      </c>
      <c r="C792" s="3" t="s">
        <v>193</v>
      </c>
      <c r="D792" t="s">
        <v>216</v>
      </c>
      <c r="E792">
        <v>0.18723148442773488</v>
      </c>
      <c r="F792">
        <v>5.7146444326429853E-2</v>
      </c>
      <c r="G792" s="1">
        <v>7.5226511703409091E-2</v>
      </c>
      <c r="H792" s="1">
        <v>0.29923645715206065</v>
      </c>
      <c r="I792">
        <v>3.2763453025745219</v>
      </c>
      <c r="J792">
        <v>0.13511635076601486</v>
      </c>
      <c r="K792">
        <f>Table2131[[#This Row],[VALUE_ORIGINAL]]-Table2131[[#This Row],[ESTIMATE_VALUE]]</f>
        <v>-5.211513366172002E-2</v>
      </c>
      <c r="L792">
        <v>2.2798251514426063E-2</v>
      </c>
      <c r="M792">
        <v>0.24743445001760367</v>
      </c>
      <c r="N792">
        <f>Table2131[[#This Row],[DIFFENCE_ORIGINAL]]^2</f>
        <v>2.715987156578943E-3</v>
      </c>
      <c r="O79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0.17220793831419456</v>
      </c>
      <c r="P792">
        <f>IF(OR(G792="NA", H792="NA"), "NA", IF(OR(B792="boot", B792="parametric", B792="independent", B792="cart"), Table2131[[#This Row],[conf.high]]-Table2131[[#This Row],[conf.low]], ""))</f>
        <v>0.22400994544865155</v>
      </c>
      <c r="Q792">
        <f>IF(OR(G792="NA", H792="NA"), "NA", IF(OR(B792="boot", B792="parametric", B792="independent", B792="cart"), Table2131[[#This Row],[conf.high.orig]]-Table2131[[#This Row],[conf.low.orig]], ""))</f>
        <v>0.22463619850317762</v>
      </c>
      <c r="R792">
        <f>IF(OR(B792="boot", B792="independent", B792="parametric", B792="cart"), Table2131[[#This Row],[WIDTH_OVERLAP]]/Table2131[[#This Row],[WIDTH_NEW]], "NA")</f>
        <v>0.76875130686404614</v>
      </c>
      <c r="S792">
        <f>IF(OR(B792="boot", B792="independent", B792="parametric", B792="cart"), Table2131[[#This Row],[WIDTH_OVERLAP]]/Table2131[[#This Row],[WIDTH_ORIG]], "")</f>
        <v>0.7666081400133673</v>
      </c>
      <c r="T792">
        <f>IF(OR(B792="boot", B792="independent", B792="parametric", B792="cart"), (Table2131[[#This Row],[PERS_NEW]]+Table2131[[#This Row],[PERS_ORIG]]) / 2, "")</f>
        <v>0.76767972343870672</v>
      </c>
      <c r="U792">
        <f>0.5*(Table2131[[#This Row],[WIDTH_OVERLAP]]/Table2131[[#This Row],[WIDTH_ORIG]] +Table2131[[#This Row],[WIDTH_OVERLAP]]/Table2131[[#This Row],[WIDTH_NEW]])</f>
        <v>0.76767972343870672</v>
      </c>
      <c r="V792">
        <f>0.5*(Table2131[[#This Row],[WIDTH_OVERLAP]]/Table2131[[#This Row],[WIDTH_ORIG]] +Table2131[[#This Row],[WIDTH_OVERLAP]]/Table2131[[#This Row],[WIDTH_NEW]])</f>
        <v>0.76767972343870672</v>
      </c>
    </row>
    <row r="793" spans="1:22" hidden="1" x14ac:dyDescent="0.2">
      <c r="A793" t="s">
        <v>192</v>
      </c>
      <c r="B793" t="s">
        <v>92</v>
      </c>
      <c r="C793" s="3" t="s">
        <v>193</v>
      </c>
      <c r="D793" t="s">
        <v>217</v>
      </c>
      <c r="E793">
        <v>-5.3174269288178491E-2</v>
      </c>
      <c r="F793">
        <v>2.8007160622132498E-2</v>
      </c>
      <c r="G793" s="1">
        <v>-0.10806729541678659</v>
      </c>
      <c r="H793" s="1">
        <v>1.7187568404296028E-3</v>
      </c>
      <c r="I793">
        <v>-1.8985955058278143</v>
      </c>
      <c r="J793">
        <v>-3.5504282346820917E-2</v>
      </c>
      <c r="K793">
        <f>Table2131[[#This Row],[VALUE_ORIGINAL]]-Table2131[[#This Row],[ESTIMATE_VALUE]]</f>
        <v>1.7669986941357574E-2</v>
      </c>
      <c r="L793">
        <v>-7.7895914402883709E-2</v>
      </c>
      <c r="M793">
        <v>6.8873497092418745E-3</v>
      </c>
      <c r="N793">
        <f>Table2131[[#This Row],[DIFFENCE_ORIGINAL]]^2</f>
        <v>3.1222843850774721E-4</v>
      </c>
      <c r="O79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7.9614671243313312E-2</v>
      </c>
      <c r="P793">
        <f>IF(OR(G793="NA", H793="NA"), "NA", IF(OR(B793="boot", B793="parametric", B793="independent", B793="cart"), Table2131[[#This Row],[conf.high]]-Table2131[[#This Row],[conf.low]], ""))</f>
        <v>0.10978605225721619</v>
      </c>
      <c r="Q793">
        <f>IF(OR(G793="NA", H793="NA"), "NA", IF(OR(B793="boot", B793="parametric", B793="independent", B793="cart"), Table2131[[#This Row],[conf.high.orig]]-Table2131[[#This Row],[conf.low.orig]], ""))</f>
        <v>8.4783264112125584E-2</v>
      </c>
      <c r="R793">
        <f>IF(OR(B793="boot", B793="independent", B793="parametric", B793="cart"), Table2131[[#This Row],[WIDTH_OVERLAP]]/Table2131[[#This Row],[WIDTH_NEW]], "NA")</f>
        <v>0.72518019918218046</v>
      </c>
      <c r="S793">
        <f>IF(OR(B793="boot", B793="independent", B793="parametric", B793="cart"), Table2131[[#This Row],[WIDTH_OVERLAP]]/Table2131[[#This Row],[WIDTH_ORIG]], "")</f>
        <v>0.93903758102569834</v>
      </c>
      <c r="T793">
        <f>IF(OR(B793="boot", B793="independent", B793="parametric", B793="cart"), (Table2131[[#This Row],[PERS_NEW]]+Table2131[[#This Row],[PERS_ORIG]]) / 2, "")</f>
        <v>0.8321088901039394</v>
      </c>
      <c r="U793">
        <f>0.5*(Table2131[[#This Row],[WIDTH_OVERLAP]]/Table2131[[#This Row],[WIDTH_ORIG]] +Table2131[[#This Row],[WIDTH_OVERLAP]]/Table2131[[#This Row],[WIDTH_NEW]])</f>
        <v>0.8321088901039394</v>
      </c>
      <c r="V793">
        <f>0.5*(Table2131[[#This Row],[WIDTH_OVERLAP]]/Table2131[[#This Row],[WIDTH_ORIG]] +Table2131[[#This Row],[WIDTH_OVERLAP]]/Table2131[[#This Row],[WIDTH_NEW]])</f>
        <v>0.8321088901039394</v>
      </c>
    </row>
    <row r="794" spans="1:22" hidden="1" x14ac:dyDescent="0.2">
      <c r="A794" t="s">
        <v>192</v>
      </c>
      <c r="B794" t="s">
        <v>92</v>
      </c>
      <c r="C794" s="3" t="s">
        <v>193</v>
      </c>
      <c r="D794" t="s">
        <v>218</v>
      </c>
      <c r="E794">
        <v>0.18807561471946618</v>
      </c>
      <c r="F794">
        <v>5.9402058835872358E-2</v>
      </c>
      <c r="G794" s="1">
        <v>7.1649718793627096E-2</v>
      </c>
      <c r="H794" s="1">
        <v>0.30450151064530528</v>
      </c>
      <c r="I794">
        <v>3.1661463997252741</v>
      </c>
      <c r="J794">
        <v>0.14365900352318275</v>
      </c>
      <c r="K794">
        <f>Table2131[[#This Row],[VALUE_ORIGINAL]]-Table2131[[#This Row],[ESTIMATE_VALUE]]</f>
        <v>-4.4416611196283429E-2</v>
      </c>
      <c r="L794">
        <v>1.7667780072560757E-2</v>
      </c>
      <c r="M794">
        <v>0.26965022697380475</v>
      </c>
      <c r="N794">
        <f>Table2131[[#This Row],[DIFFENCE_ORIGINAL]]^2</f>
        <v>1.9728353501618106E-3</v>
      </c>
      <c r="O79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0.19800050818017767</v>
      </c>
      <c r="P794">
        <f>IF(OR(G794="NA", H794="NA"), "NA", IF(OR(B794="boot", B794="parametric", B794="independent", B794="cart"), Table2131[[#This Row],[conf.high]]-Table2131[[#This Row],[conf.low]], ""))</f>
        <v>0.2328517918516782</v>
      </c>
      <c r="Q794">
        <f>IF(OR(G794="NA", H794="NA"), "NA", IF(OR(B794="boot", B794="parametric", B794="independent", B794="cart"), Table2131[[#This Row],[conf.high.orig]]-Table2131[[#This Row],[conf.low.orig]], ""))</f>
        <v>0.25198244690124399</v>
      </c>
      <c r="R794">
        <f>IF(OR(B794="boot", B794="independent", B794="parametric", B794="cart"), Table2131[[#This Row],[WIDTH_OVERLAP]]/Table2131[[#This Row],[WIDTH_NEW]], "NA")</f>
        <v>0.8503284711946727</v>
      </c>
      <c r="S794">
        <f>IF(OR(B794="boot", B794="independent", B794="parametric", B794="cart"), Table2131[[#This Row],[WIDTH_OVERLAP]]/Table2131[[#This Row],[WIDTH_ORIG]], "")</f>
        <v>0.78577103530460313</v>
      </c>
      <c r="T794">
        <f>IF(OR(B794="boot", B794="independent", B794="parametric", B794="cart"), (Table2131[[#This Row],[PERS_NEW]]+Table2131[[#This Row],[PERS_ORIG]]) / 2, "")</f>
        <v>0.81804975324963791</v>
      </c>
      <c r="U794">
        <f>0.5*(Table2131[[#This Row],[WIDTH_OVERLAP]]/Table2131[[#This Row],[WIDTH_ORIG]] +Table2131[[#This Row],[WIDTH_OVERLAP]]/Table2131[[#This Row],[WIDTH_NEW]])</f>
        <v>0.81804975324963791</v>
      </c>
      <c r="V794">
        <f>0.5*(Table2131[[#This Row],[WIDTH_OVERLAP]]/Table2131[[#This Row],[WIDTH_ORIG]] +Table2131[[#This Row],[WIDTH_OVERLAP]]/Table2131[[#This Row],[WIDTH_NEW]])</f>
        <v>0.81804975324963791</v>
      </c>
    </row>
    <row r="795" spans="1:22" hidden="1" x14ac:dyDescent="0.2">
      <c r="A795" t="s">
        <v>192</v>
      </c>
      <c r="B795" t="s">
        <v>92</v>
      </c>
      <c r="C795" s="3" t="s">
        <v>193</v>
      </c>
      <c r="D795" t="s">
        <v>219</v>
      </c>
      <c r="E795">
        <v>-4.9735751338647778E-3</v>
      </c>
      <c r="F795">
        <v>2.4587374007477129E-2</v>
      </c>
      <c r="G795" s="1">
        <v>-5.3163942662936198E-2</v>
      </c>
      <c r="H795" s="1">
        <v>4.3216792395206635E-2</v>
      </c>
      <c r="I795">
        <v>-0.20228167238812456</v>
      </c>
      <c r="J795">
        <v>1.5517947441329087E-3</v>
      </c>
      <c r="K795">
        <f>Table2131[[#This Row],[VALUE_ORIGINAL]]-Table2131[[#This Row],[ESTIMATE_VALUE]]</f>
        <v>6.5253698779976863E-3</v>
      </c>
      <c r="L795">
        <v>-2.7945193322810098E-2</v>
      </c>
      <c r="M795">
        <v>3.1048782811075919E-2</v>
      </c>
      <c r="N795">
        <f>Table2131[[#This Row],[DIFFENCE_ORIGINAL]]^2</f>
        <v>4.2580452044679537E-5</v>
      </c>
      <c r="O79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5.8993976133886017E-2</v>
      </c>
      <c r="P795">
        <f>IF(OR(G795="NA", H795="NA"), "NA", IF(OR(B795="boot", B795="parametric", B795="independent", B795="cart"), Table2131[[#This Row],[conf.high]]-Table2131[[#This Row],[conf.low]], ""))</f>
        <v>9.6380735058142833E-2</v>
      </c>
      <c r="Q795">
        <f>IF(OR(G795="NA", H795="NA"), "NA", IF(OR(B795="boot", B795="parametric", B795="independent", B795="cart"), Table2131[[#This Row],[conf.high.orig]]-Table2131[[#This Row],[conf.low.orig]], ""))</f>
        <v>5.8993976133886017E-2</v>
      </c>
      <c r="R795">
        <f>IF(OR(B795="boot", B795="independent", B795="parametric", B795="cart"), Table2131[[#This Row],[WIDTH_OVERLAP]]/Table2131[[#This Row],[WIDTH_NEW]], "NA")</f>
        <v>0.61209302977713542</v>
      </c>
      <c r="S795">
        <f>IF(OR(B795="boot", B795="independent", B795="parametric", B795="cart"), Table2131[[#This Row],[WIDTH_OVERLAP]]/Table2131[[#This Row],[WIDTH_ORIG]], "")</f>
        <v>1</v>
      </c>
      <c r="T795">
        <f>IF(OR(B795="boot", B795="independent", B795="parametric", B795="cart"), (Table2131[[#This Row],[PERS_NEW]]+Table2131[[#This Row],[PERS_ORIG]]) / 2, "")</f>
        <v>0.80604651488856771</v>
      </c>
      <c r="U795">
        <f>0.5*(Table2131[[#This Row],[WIDTH_OVERLAP]]/Table2131[[#This Row],[WIDTH_ORIG]] +Table2131[[#This Row],[WIDTH_OVERLAP]]/Table2131[[#This Row],[WIDTH_NEW]])</f>
        <v>0.80604651488856771</v>
      </c>
      <c r="V795">
        <f>0.5*(Table2131[[#This Row],[WIDTH_OVERLAP]]/Table2131[[#This Row],[WIDTH_ORIG]] +Table2131[[#This Row],[WIDTH_OVERLAP]]/Table2131[[#This Row],[WIDTH_NEW]])</f>
        <v>0.80604651488856771</v>
      </c>
    </row>
    <row r="796" spans="1:22" hidden="1" x14ac:dyDescent="0.2">
      <c r="A796" t="s">
        <v>192</v>
      </c>
      <c r="B796" t="s">
        <v>92</v>
      </c>
      <c r="C796" s="3" t="s">
        <v>193</v>
      </c>
      <c r="D796" t="s">
        <v>220</v>
      </c>
      <c r="E796">
        <v>8.4271671794507369E-2</v>
      </c>
      <c r="F796">
        <v>3.2138929552768938E-2</v>
      </c>
      <c r="G796" s="1">
        <v>2.1280527369410274E-2</v>
      </c>
      <c r="H796" s="1">
        <v>0.14726281621960446</v>
      </c>
      <c r="I796">
        <v>2.6221057442545384</v>
      </c>
      <c r="J796">
        <v>6.784710822842771E-2</v>
      </c>
      <c r="K796">
        <f>Table2131[[#This Row],[VALUE_ORIGINAL]]-Table2131[[#This Row],[ESTIMATE_VALUE]]</f>
        <v>-1.6424563566079659E-2</v>
      </c>
      <c r="L796">
        <v>4.0697440392095385E-3</v>
      </c>
      <c r="M796">
        <v>0.13162447241764588</v>
      </c>
      <c r="N796">
        <f>Table2131[[#This Row],[DIFFENCE_ORIGINAL]]^2</f>
        <v>2.6976628833619135E-4</v>
      </c>
      <c r="O79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0.11034394504823561</v>
      </c>
      <c r="P796">
        <f>IF(OR(G796="NA", H796="NA"), "NA", IF(OR(B796="boot", B796="parametric", B796="independent", B796="cart"), Table2131[[#This Row],[conf.high]]-Table2131[[#This Row],[conf.low]], ""))</f>
        <v>0.12598228885019419</v>
      </c>
      <c r="Q796">
        <f>IF(OR(G796="NA", H796="NA"), "NA", IF(OR(B796="boot", B796="parametric", B796="independent", B796="cart"), Table2131[[#This Row],[conf.high.orig]]-Table2131[[#This Row],[conf.low.orig]], ""))</f>
        <v>0.12755472837843634</v>
      </c>
      <c r="R796">
        <f>IF(OR(B796="boot", B796="independent", B796="parametric", B796="cart"), Table2131[[#This Row],[WIDTH_OVERLAP]]/Table2131[[#This Row],[WIDTH_NEW]], "NA")</f>
        <v>0.875868711826992</v>
      </c>
      <c r="S796">
        <f>IF(OR(B796="boot", B796="independent", B796="parametric", B796="cart"), Table2131[[#This Row],[WIDTH_OVERLAP]]/Table2131[[#This Row],[WIDTH_ORIG]], "")</f>
        <v>0.86507138113187898</v>
      </c>
      <c r="T796">
        <f>IF(OR(B796="boot", B796="independent", B796="parametric", B796="cart"), (Table2131[[#This Row],[PERS_NEW]]+Table2131[[#This Row],[PERS_ORIG]]) / 2, "")</f>
        <v>0.87047004647943549</v>
      </c>
      <c r="U796">
        <f>0.5*(Table2131[[#This Row],[WIDTH_OVERLAP]]/Table2131[[#This Row],[WIDTH_ORIG]] +Table2131[[#This Row],[WIDTH_OVERLAP]]/Table2131[[#This Row],[WIDTH_NEW]])</f>
        <v>0.87047004647943549</v>
      </c>
      <c r="V796">
        <f>0.5*(Table2131[[#This Row],[WIDTH_OVERLAP]]/Table2131[[#This Row],[WIDTH_ORIG]] +Table2131[[#This Row],[WIDTH_OVERLAP]]/Table2131[[#This Row],[WIDTH_NEW]])</f>
        <v>0.87047004647943549</v>
      </c>
    </row>
    <row r="797" spans="1:22" hidden="1" x14ac:dyDescent="0.2">
      <c r="A797" t="s">
        <v>192</v>
      </c>
      <c r="B797" t="s">
        <v>92</v>
      </c>
      <c r="C797" s="3" t="s">
        <v>193</v>
      </c>
      <c r="D797" t="s">
        <v>221</v>
      </c>
      <c r="E797">
        <v>1.4067236135235596E-2</v>
      </c>
      <c r="F797">
        <v>2.2800318573989353E-2</v>
      </c>
      <c r="G797" s="1">
        <v>-3.0620567105823164E-2</v>
      </c>
      <c r="H797" s="1">
        <v>5.8755039376294359E-2</v>
      </c>
      <c r="I797">
        <v>0.61697542030327268</v>
      </c>
      <c r="J797">
        <v>-5.3636467190411518E-3</v>
      </c>
      <c r="K797">
        <f>Table2131[[#This Row],[VALUE_ORIGINAL]]-Table2131[[#This Row],[ESTIMATE_VALUE]]</f>
        <v>-1.9430882854276747E-2</v>
      </c>
      <c r="L797">
        <v>-3.5484647678203612E-2</v>
      </c>
      <c r="M797">
        <v>2.4757354240121307E-2</v>
      </c>
      <c r="N797">
        <f>Table2131[[#This Row],[DIFFENCE_ORIGINAL]]^2</f>
        <v>3.7755920849662607E-4</v>
      </c>
      <c r="O79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5.5377921345944471E-2</v>
      </c>
      <c r="P797">
        <f>IF(OR(G797="NA", H797="NA"), "NA", IF(OR(B797="boot", B797="parametric", B797="independent", B797="cart"), Table2131[[#This Row],[conf.high]]-Table2131[[#This Row],[conf.low]], ""))</f>
        <v>8.9375606482117523E-2</v>
      </c>
      <c r="Q797">
        <f>IF(OR(G797="NA", H797="NA"), "NA", IF(OR(B797="boot", B797="parametric", B797="independent", B797="cart"), Table2131[[#This Row],[conf.high.orig]]-Table2131[[#This Row],[conf.low.orig]], ""))</f>
        <v>6.0242001918324919E-2</v>
      </c>
      <c r="R797">
        <f>IF(OR(B797="boot", B797="independent", B797="parametric", B797="cart"), Table2131[[#This Row],[WIDTH_OVERLAP]]/Table2131[[#This Row],[WIDTH_NEW]], "NA")</f>
        <v>0.61960890141791225</v>
      </c>
      <c r="S797">
        <f>IF(OR(B797="boot", B797="independent", B797="parametric", B797="cart"), Table2131[[#This Row],[WIDTH_OVERLAP]]/Table2131[[#This Row],[WIDTH_ORIG]], "")</f>
        <v>0.9192576538380135</v>
      </c>
      <c r="T797">
        <f>IF(OR(B797="boot", B797="independent", B797="parametric", B797="cart"), (Table2131[[#This Row],[PERS_NEW]]+Table2131[[#This Row],[PERS_ORIG]]) / 2, "")</f>
        <v>0.76943327762796287</v>
      </c>
      <c r="U797">
        <f>0.5*(Table2131[[#This Row],[WIDTH_OVERLAP]]/Table2131[[#This Row],[WIDTH_ORIG]] +Table2131[[#This Row],[WIDTH_OVERLAP]]/Table2131[[#This Row],[WIDTH_NEW]])</f>
        <v>0.76943327762796287</v>
      </c>
      <c r="V797">
        <f>0.5*(Table2131[[#This Row],[WIDTH_OVERLAP]]/Table2131[[#This Row],[WIDTH_ORIG]] +Table2131[[#This Row],[WIDTH_OVERLAP]]/Table2131[[#This Row],[WIDTH_NEW]])</f>
        <v>0.76943327762796287</v>
      </c>
    </row>
    <row r="798" spans="1:22" hidden="1" x14ac:dyDescent="0.2">
      <c r="A798" t="s">
        <v>192</v>
      </c>
      <c r="B798" t="s">
        <v>92</v>
      </c>
      <c r="C798" s="3" t="s">
        <v>193</v>
      </c>
      <c r="D798" t="s">
        <v>222</v>
      </c>
      <c r="E798">
        <v>-3.8357825813915135E-2</v>
      </c>
      <c r="F798">
        <v>5.2228090105608908E-2</v>
      </c>
      <c r="G798" s="1">
        <v>-0.14072300140222133</v>
      </c>
      <c r="H798" s="1">
        <v>6.4007349774391042E-2</v>
      </c>
      <c r="I798">
        <v>-0.7344290349571061</v>
      </c>
      <c r="J798">
        <v>-3.3726285046907015E-2</v>
      </c>
      <c r="K798">
        <f>Table2131[[#This Row],[VALUE_ORIGINAL]]-Table2131[[#This Row],[ESTIMATE_VALUE]]</f>
        <v>4.6315407670081202E-3</v>
      </c>
      <c r="L798">
        <v>-0.13975206066875379</v>
      </c>
      <c r="M798">
        <v>7.229949057493977E-2</v>
      </c>
      <c r="N798">
        <f>Table2131[[#This Row],[DIFFENCE_ORIGINAL]]^2</f>
        <v>2.1451169876458164E-5</v>
      </c>
      <c r="O79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0.20375941044314483</v>
      </c>
      <c r="P798">
        <f>IF(OR(G798="NA", H798="NA"), "NA", IF(OR(B798="boot", B798="parametric", B798="independent", B798="cart"), Table2131[[#This Row],[conf.high]]-Table2131[[#This Row],[conf.low]], ""))</f>
        <v>0.20473035117661237</v>
      </c>
      <c r="Q798">
        <f>IF(OR(G798="NA", H798="NA"), "NA", IF(OR(B798="boot", B798="parametric", B798="independent", B798="cart"), Table2131[[#This Row],[conf.high.orig]]-Table2131[[#This Row],[conf.low.orig]], ""))</f>
        <v>0.21205155124369357</v>
      </c>
      <c r="R798">
        <f>IF(OR(B798="boot", B798="independent", B798="parametric", B798="cart"), Table2131[[#This Row],[WIDTH_OVERLAP]]/Table2131[[#This Row],[WIDTH_NEW]], "NA")</f>
        <v>0.99525746559859141</v>
      </c>
      <c r="S798">
        <f>IF(OR(B798="boot", B798="independent", B798="parametric", B798="cart"), Table2131[[#This Row],[WIDTH_OVERLAP]]/Table2131[[#This Row],[WIDTH_ORIG]], "")</f>
        <v>0.96089563716032778</v>
      </c>
      <c r="T798">
        <f>IF(OR(B798="boot", B798="independent", B798="parametric", B798="cart"), (Table2131[[#This Row],[PERS_NEW]]+Table2131[[#This Row],[PERS_ORIG]]) / 2, "")</f>
        <v>0.97807655137945959</v>
      </c>
      <c r="U798">
        <f>0.5*(Table2131[[#This Row],[WIDTH_OVERLAP]]/Table2131[[#This Row],[WIDTH_ORIG]] +Table2131[[#This Row],[WIDTH_OVERLAP]]/Table2131[[#This Row],[WIDTH_NEW]])</f>
        <v>0.97807655137945959</v>
      </c>
      <c r="V798">
        <f>0.5*(Table2131[[#This Row],[WIDTH_OVERLAP]]/Table2131[[#This Row],[WIDTH_ORIG]] +Table2131[[#This Row],[WIDTH_OVERLAP]]/Table2131[[#This Row],[WIDTH_NEW]])</f>
        <v>0.97807655137945959</v>
      </c>
    </row>
    <row r="799" spans="1:22" hidden="1" x14ac:dyDescent="0.2">
      <c r="A799" t="s">
        <v>192</v>
      </c>
      <c r="B799" t="s">
        <v>92</v>
      </c>
      <c r="C799" s="3" t="s">
        <v>193</v>
      </c>
      <c r="D799" t="s">
        <v>223</v>
      </c>
      <c r="E799">
        <v>1.0893730642430518E-2</v>
      </c>
      <c r="F799">
        <v>1.5250263033440004E-2</v>
      </c>
      <c r="G799" s="1">
        <v>-1.8996235657874436E-2</v>
      </c>
      <c r="H799" s="1">
        <v>4.0783696942735474E-2</v>
      </c>
      <c r="I799">
        <v>0.7143306721033793</v>
      </c>
      <c r="J799">
        <v>8.8621957300221432E-3</v>
      </c>
      <c r="K799">
        <f>Table2131[[#This Row],[VALUE_ORIGINAL]]-Table2131[[#This Row],[ESTIMATE_VALUE]]</f>
        <v>-2.0315349124083743E-3</v>
      </c>
      <c r="L799">
        <v>-2.0679944735388721E-2</v>
      </c>
      <c r="M799">
        <v>3.8404336195433007E-2</v>
      </c>
      <c r="N799">
        <f>Table2131[[#This Row],[DIFFENCE_ORIGINAL]]^2</f>
        <v>4.1271341003341014E-6</v>
      </c>
      <c r="O79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5.7400571853307443E-2</v>
      </c>
      <c r="P799">
        <f>IF(OR(G799="NA", H799="NA"), "NA", IF(OR(B799="boot", B799="parametric", B799="independent", B799="cart"), Table2131[[#This Row],[conf.high]]-Table2131[[#This Row],[conf.low]], ""))</f>
        <v>5.977993260060991E-2</v>
      </c>
      <c r="Q799">
        <f>IF(OR(G799="NA", H799="NA"), "NA", IF(OR(B799="boot", B799="parametric", B799="independent", B799="cart"), Table2131[[#This Row],[conf.high.orig]]-Table2131[[#This Row],[conf.low.orig]], ""))</f>
        <v>5.9084280930821728E-2</v>
      </c>
      <c r="R799">
        <f>IF(OR(B799="boot", B799="independent", B799="parametric", B799="cart"), Table2131[[#This Row],[WIDTH_OVERLAP]]/Table2131[[#This Row],[WIDTH_NEW]], "NA")</f>
        <v>0.96019800217576368</v>
      </c>
      <c r="S799">
        <f>IF(OR(B799="boot", B799="independent", B799="parametric", B799="cart"), Table2131[[#This Row],[WIDTH_OVERLAP]]/Table2131[[#This Row],[WIDTH_ORIG]], "")</f>
        <v>0.97150326531881404</v>
      </c>
      <c r="T799">
        <f>IF(OR(B799="boot", B799="independent", B799="parametric", B799="cart"), (Table2131[[#This Row],[PERS_NEW]]+Table2131[[#This Row],[PERS_ORIG]]) / 2, "")</f>
        <v>0.96585063374728886</v>
      </c>
      <c r="U799">
        <f>0.5*(Table2131[[#This Row],[WIDTH_OVERLAP]]/Table2131[[#This Row],[WIDTH_ORIG]] +Table2131[[#This Row],[WIDTH_OVERLAP]]/Table2131[[#This Row],[WIDTH_NEW]])</f>
        <v>0.96585063374728886</v>
      </c>
      <c r="V799">
        <f>0.5*(Table2131[[#This Row],[WIDTH_OVERLAP]]/Table2131[[#This Row],[WIDTH_ORIG]] +Table2131[[#This Row],[WIDTH_OVERLAP]]/Table2131[[#This Row],[WIDTH_NEW]])</f>
        <v>0.96585063374728886</v>
      </c>
    </row>
    <row r="800" spans="1:22" hidden="1" x14ac:dyDescent="0.2">
      <c r="A800" t="s">
        <v>192</v>
      </c>
      <c r="B800" t="s">
        <v>92</v>
      </c>
      <c r="C800" s="3" t="s">
        <v>193</v>
      </c>
      <c r="D800" t="s">
        <v>224</v>
      </c>
      <c r="E800">
        <v>-3.8530761486531541E-2</v>
      </c>
      <c r="F800">
        <v>5.2399731984860393E-2</v>
      </c>
      <c r="G800" s="1">
        <v>-0.14123234897640941</v>
      </c>
      <c r="H800" s="1">
        <v>6.4170826003346337E-2</v>
      </c>
      <c r="I800">
        <v>-0.73532363672516587</v>
      </c>
      <c r="J800">
        <v>-3.5858609819679511E-2</v>
      </c>
      <c r="K800">
        <f>Table2131[[#This Row],[VALUE_ORIGINAL]]-Table2131[[#This Row],[ESTIMATE_VALUE]]</f>
        <v>2.6721516668520295E-3</v>
      </c>
      <c r="L800">
        <v>-0.14763432260345902</v>
      </c>
      <c r="M800">
        <v>7.5917102964100008E-2</v>
      </c>
      <c r="N800">
        <f>Table2131[[#This Row],[DIFFENCE_ORIGINAL]]^2</f>
        <v>7.1403945306600798E-6</v>
      </c>
      <c r="O80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0.20540317497975574</v>
      </c>
      <c r="P800">
        <f>IF(OR(G800="NA", H800="NA"), "NA", IF(OR(B800="boot", B800="parametric", B800="independent", B800="cart"), Table2131[[#This Row],[conf.high]]-Table2131[[#This Row],[conf.low]], ""))</f>
        <v>0.20540317497975574</v>
      </c>
      <c r="Q800">
        <f>IF(OR(G800="NA", H800="NA"), "NA", IF(OR(B800="boot", B800="parametric", B800="independent", B800="cart"), Table2131[[#This Row],[conf.high.orig]]-Table2131[[#This Row],[conf.low.orig]], ""))</f>
        <v>0.22355142556755903</v>
      </c>
      <c r="R800">
        <f>IF(OR(B800="boot", B800="independent", B800="parametric", B800="cart"), Table2131[[#This Row],[WIDTH_OVERLAP]]/Table2131[[#This Row],[WIDTH_NEW]], "NA")</f>
        <v>1</v>
      </c>
      <c r="S800">
        <f>IF(OR(B800="boot", B800="independent", B800="parametric", B800="cart"), Table2131[[#This Row],[WIDTH_OVERLAP]]/Table2131[[#This Row],[WIDTH_ORIG]], "")</f>
        <v>0.91881845288291963</v>
      </c>
      <c r="T800">
        <f>IF(OR(B800="boot", B800="independent", B800="parametric", B800="cart"), (Table2131[[#This Row],[PERS_NEW]]+Table2131[[#This Row],[PERS_ORIG]]) / 2, "")</f>
        <v>0.95940922644145976</v>
      </c>
      <c r="U800">
        <f>0.5*(Table2131[[#This Row],[WIDTH_OVERLAP]]/Table2131[[#This Row],[WIDTH_ORIG]] +Table2131[[#This Row],[WIDTH_OVERLAP]]/Table2131[[#This Row],[WIDTH_NEW]])</f>
        <v>0.95940922644145976</v>
      </c>
      <c r="V800">
        <f>0.5*(Table2131[[#This Row],[WIDTH_OVERLAP]]/Table2131[[#This Row],[WIDTH_ORIG]] +Table2131[[#This Row],[WIDTH_OVERLAP]]/Table2131[[#This Row],[WIDTH_NEW]])</f>
        <v>0.95940922644145976</v>
      </c>
    </row>
    <row r="801" spans="1:22" hidden="1" x14ac:dyDescent="0.2">
      <c r="A801" t="s">
        <v>192</v>
      </c>
      <c r="B801" t="s">
        <v>92</v>
      </c>
      <c r="C801" s="3" t="s">
        <v>193</v>
      </c>
      <c r="D801" t="s">
        <v>225</v>
      </c>
      <c r="E801">
        <v>-6.3112321967280912E-3</v>
      </c>
      <c r="F801">
        <v>3.1210703462397252E-2</v>
      </c>
      <c r="G801" s="1">
        <v>-6.7483086915186258E-2</v>
      </c>
      <c r="H801" s="1">
        <v>5.4860622521730074E-2</v>
      </c>
      <c r="I801">
        <v>-0.20221371185471301</v>
      </c>
      <c r="J801">
        <v>3.6143877640496679E-3</v>
      </c>
      <c r="K801">
        <f>Table2131[[#This Row],[VALUE_ORIGINAL]]-Table2131[[#This Row],[ESTIMATE_VALUE]]</f>
        <v>9.9256199607777595E-3</v>
      </c>
      <c r="L801">
        <v>-6.5437687758478247E-2</v>
      </c>
      <c r="M801">
        <v>7.2666463286577582E-2</v>
      </c>
      <c r="N801">
        <f>Table2131[[#This Row],[DIFFENCE_ORIGINAL]]^2</f>
        <v>9.8517931605789899E-5</v>
      </c>
      <c r="O80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0.12029831028020832</v>
      </c>
      <c r="P801">
        <f>IF(OR(G801="NA", H801="NA"), "NA", IF(OR(B801="boot", B801="parametric", B801="independent", B801="cart"), Table2131[[#This Row],[conf.high]]-Table2131[[#This Row],[conf.low]], ""))</f>
        <v>0.12234370943691633</v>
      </c>
      <c r="Q801">
        <f>IF(OR(G801="NA", H801="NA"), "NA", IF(OR(B801="boot", B801="parametric", B801="independent", B801="cart"), Table2131[[#This Row],[conf.high.orig]]-Table2131[[#This Row],[conf.low.orig]], ""))</f>
        <v>0.13810415104505583</v>
      </c>
      <c r="R801">
        <f>IF(OR(B801="boot", B801="independent", B801="parametric", B801="cart"), Table2131[[#This Row],[WIDTH_OVERLAP]]/Table2131[[#This Row],[WIDTH_NEW]], "NA")</f>
        <v>0.98328153391684858</v>
      </c>
      <c r="S801">
        <f>IF(OR(B801="boot", B801="independent", B801="parametric", B801="cart"), Table2131[[#This Row],[WIDTH_OVERLAP]]/Table2131[[#This Row],[WIDTH_ORIG]], "")</f>
        <v>0.87106947452261274</v>
      </c>
      <c r="T801">
        <f>IF(OR(B801="boot", B801="independent", B801="parametric", B801="cart"), (Table2131[[#This Row],[PERS_NEW]]+Table2131[[#This Row],[PERS_ORIG]]) / 2, "")</f>
        <v>0.92717550421973072</v>
      </c>
      <c r="U801">
        <f>0.5*(Table2131[[#This Row],[WIDTH_OVERLAP]]/Table2131[[#This Row],[WIDTH_ORIG]] +Table2131[[#This Row],[WIDTH_OVERLAP]]/Table2131[[#This Row],[WIDTH_NEW]])</f>
        <v>0.92717550421973072</v>
      </c>
      <c r="V801">
        <f>0.5*(Table2131[[#This Row],[WIDTH_OVERLAP]]/Table2131[[#This Row],[WIDTH_ORIG]] +Table2131[[#This Row],[WIDTH_OVERLAP]]/Table2131[[#This Row],[WIDTH_NEW]])</f>
        <v>0.92717550421973072</v>
      </c>
    </row>
    <row r="802" spans="1:22" hidden="1" x14ac:dyDescent="0.2">
      <c r="A802" t="s">
        <v>192</v>
      </c>
      <c r="B802" t="s">
        <v>92</v>
      </c>
      <c r="C802" s="3" t="s">
        <v>193</v>
      </c>
      <c r="D802" t="s">
        <v>226</v>
      </c>
      <c r="E802">
        <v>0.10693677565665134</v>
      </c>
      <c r="F802">
        <v>3.690760858371063E-2</v>
      </c>
      <c r="G802" s="1">
        <v>3.4599192077077165E-2</v>
      </c>
      <c r="H802" s="1">
        <v>0.17927435923622553</v>
      </c>
      <c r="I802">
        <v>2.8974181682377669</v>
      </c>
      <c r="J802">
        <v>0.15802718673596655</v>
      </c>
      <c r="K802">
        <f>Table2131[[#This Row],[VALUE_ORIGINAL]]-Table2131[[#This Row],[ESTIMATE_VALUE]]</f>
        <v>5.1090411079315209E-2</v>
      </c>
      <c r="L802">
        <v>6.7625935600554604E-2</v>
      </c>
      <c r="M802">
        <v>0.2484284378713785</v>
      </c>
      <c r="N802">
        <f>Table2131[[#This Row],[DIFFENCE_ORIGINAL]]^2</f>
        <v>2.6102301042534143E-3</v>
      </c>
      <c r="O80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0.11164842363567093</v>
      </c>
      <c r="P802">
        <f>IF(OR(G802="NA", H802="NA"), "NA", IF(OR(B802="boot", B802="parametric", B802="independent", B802="cart"), Table2131[[#This Row],[conf.high]]-Table2131[[#This Row],[conf.low]], ""))</f>
        <v>0.14467516715914835</v>
      </c>
      <c r="Q802">
        <f>IF(OR(G802="NA", H802="NA"), "NA", IF(OR(B802="boot", B802="parametric", B802="independent", B802="cart"), Table2131[[#This Row],[conf.high.orig]]-Table2131[[#This Row],[conf.low.orig]], ""))</f>
        <v>0.18080250227082389</v>
      </c>
      <c r="R802">
        <f>IF(OR(B802="boot", B802="independent", B802="parametric", B802="cart"), Table2131[[#This Row],[WIDTH_OVERLAP]]/Table2131[[#This Row],[WIDTH_NEW]], "NA")</f>
        <v>0.77171795151861333</v>
      </c>
      <c r="S802">
        <f>IF(OR(B802="boot", B802="independent", B802="parametric", B802="cart"), Table2131[[#This Row],[WIDTH_OVERLAP]]/Table2131[[#This Row],[WIDTH_ORIG]], "")</f>
        <v>0.61751592059513016</v>
      </c>
      <c r="T802">
        <f>IF(OR(B802="boot", B802="independent", B802="parametric", B802="cart"), (Table2131[[#This Row],[PERS_NEW]]+Table2131[[#This Row],[PERS_ORIG]]) / 2, "")</f>
        <v>0.69461693605687169</v>
      </c>
      <c r="U802">
        <f>0.5*(Table2131[[#This Row],[WIDTH_OVERLAP]]/Table2131[[#This Row],[WIDTH_ORIG]] +Table2131[[#This Row],[WIDTH_OVERLAP]]/Table2131[[#This Row],[WIDTH_NEW]])</f>
        <v>0.69461693605687169</v>
      </c>
      <c r="V802">
        <f>0.5*(Table2131[[#This Row],[WIDTH_OVERLAP]]/Table2131[[#This Row],[WIDTH_ORIG]] +Table2131[[#This Row],[WIDTH_OVERLAP]]/Table2131[[#This Row],[WIDTH_NEW]])</f>
        <v>0.69461693605687169</v>
      </c>
    </row>
    <row r="803" spans="1:22" hidden="1" x14ac:dyDescent="0.2">
      <c r="A803" t="s">
        <v>192</v>
      </c>
      <c r="B803" t="s">
        <v>92</v>
      </c>
      <c r="C803" s="3" t="s">
        <v>193</v>
      </c>
      <c r="D803" t="s">
        <v>227</v>
      </c>
      <c r="E803">
        <v>1.7850658977918543E-2</v>
      </c>
      <c r="F803">
        <v>2.845667844108753E-2</v>
      </c>
      <c r="G803" s="1">
        <v>-3.7923405886250414E-2</v>
      </c>
      <c r="H803" s="1">
        <v>7.36247238420875E-2</v>
      </c>
      <c r="I803">
        <v>0.62729243031205806</v>
      </c>
      <c r="J803">
        <v>-1.2492824289606614E-2</v>
      </c>
      <c r="K803">
        <f>Table2131[[#This Row],[VALUE_ORIGINAL]]-Table2131[[#This Row],[ESTIMATE_VALUE]]</f>
        <v>-3.0343483267525159E-2</v>
      </c>
      <c r="L803">
        <v>-8.1765151651005813E-2</v>
      </c>
      <c r="M803">
        <v>5.6779503071792581E-2</v>
      </c>
      <c r="N803">
        <f>Table2131[[#This Row],[DIFFENCE_ORIGINAL]]^2</f>
        <v>9.2072697680657927E-4</v>
      </c>
      <c r="O80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9.4702908958042994E-2</v>
      </c>
      <c r="P803">
        <f>IF(OR(G803="NA", H803="NA"), "NA", IF(OR(B803="boot", B803="parametric", B803="independent", B803="cart"), Table2131[[#This Row],[conf.high]]-Table2131[[#This Row],[conf.low]], ""))</f>
        <v>0.11154812972833791</v>
      </c>
      <c r="Q803">
        <f>IF(OR(G803="NA", H803="NA"), "NA", IF(OR(B803="boot", B803="parametric", B803="independent", B803="cart"), Table2131[[#This Row],[conf.high.orig]]-Table2131[[#This Row],[conf.low.orig]], ""))</f>
        <v>0.13854465472279839</v>
      </c>
      <c r="R803">
        <f>IF(OR(B803="boot", B803="independent", B803="parametric", B803="cart"), Table2131[[#This Row],[WIDTH_OVERLAP]]/Table2131[[#This Row],[WIDTH_NEW]], "NA")</f>
        <v>0.84898697260707612</v>
      </c>
      <c r="S803">
        <f>IF(OR(B803="boot", B803="independent", B803="parametric", B803="cart"), Table2131[[#This Row],[WIDTH_OVERLAP]]/Table2131[[#This Row],[WIDTH_ORIG]], "")</f>
        <v>0.68355512630585114</v>
      </c>
      <c r="T803">
        <f>IF(OR(B803="boot", B803="independent", B803="parametric", B803="cart"), (Table2131[[#This Row],[PERS_NEW]]+Table2131[[#This Row],[PERS_ORIG]]) / 2, "")</f>
        <v>0.76627104945646363</v>
      </c>
      <c r="U803">
        <f>0.5*(Table2131[[#This Row],[WIDTH_OVERLAP]]/Table2131[[#This Row],[WIDTH_ORIG]] +Table2131[[#This Row],[WIDTH_OVERLAP]]/Table2131[[#This Row],[WIDTH_NEW]])</f>
        <v>0.76627104945646363</v>
      </c>
      <c r="V803">
        <f>0.5*(Table2131[[#This Row],[WIDTH_OVERLAP]]/Table2131[[#This Row],[WIDTH_ORIG]] +Table2131[[#This Row],[WIDTH_OVERLAP]]/Table2131[[#This Row],[WIDTH_NEW]])</f>
        <v>0.76627104945646363</v>
      </c>
    </row>
    <row r="804" spans="1:22" hidden="1" x14ac:dyDescent="0.2">
      <c r="A804" t="s">
        <v>192</v>
      </c>
      <c r="B804" t="s">
        <v>92</v>
      </c>
      <c r="C804" s="3" t="s">
        <v>193</v>
      </c>
      <c r="D804" t="s">
        <v>228</v>
      </c>
      <c r="E804">
        <v>0.46797950843472641</v>
      </c>
      <c r="F804">
        <v>0.12272080756772151</v>
      </c>
      <c r="G804" s="1">
        <v>0.22745114544832179</v>
      </c>
      <c r="H804" s="1">
        <v>0.70850787142113103</v>
      </c>
      <c r="I804">
        <v>3.8133672496938176</v>
      </c>
      <c r="J804">
        <v>0.39573237926974142</v>
      </c>
      <c r="K804">
        <f>Table2131[[#This Row],[VALUE_ORIGINAL]]-Table2131[[#This Row],[ESTIMATE_VALUE]]</f>
        <v>-7.2247129164984991E-2</v>
      </c>
      <c r="L804">
        <v>0.14399214671492527</v>
      </c>
      <c r="M804">
        <v>0.64747261182455751</v>
      </c>
      <c r="N804">
        <f>Table2131[[#This Row],[DIFFENCE_ORIGINAL]]^2</f>
        <v>5.2196476725820248E-3</v>
      </c>
      <c r="O80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0.42002146637623572</v>
      </c>
      <c r="P804">
        <f>IF(OR(G804="NA", H804="NA"), "NA", IF(OR(B804="boot", B804="parametric", B804="independent", B804="cart"), Table2131[[#This Row],[conf.high]]-Table2131[[#This Row],[conf.low]], ""))</f>
        <v>0.48105672597280924</v>
      </c>
      <c r="Q804">
        <f>IF(OR(G804="NA", H804="NA"), "NA", IF(OR(B804="boot", B804="parametric", B804="independent", B804="cart"), Table2131[[#This Row],[conf.high.orig]]-Table2131[[#This Row],[conf.low.orig]], ""))</f>
        <v>0.50348046510963229</v>
      </c>
      <c r="R804">
        <f>IF(OR(B804="boot", B804="independent", B804="parametric", B804="cart"), Table2131[[#This Row],[WIDTH_OVERLAP]]/Table2131[[#This Row],[WIDTH_NEW]], "NA")</f>
        <v>0.87312253149949015</v>
      </c>
      <c r="S804">
        <f>IF(OR(B804="boot", B804="independent", B804="parametric", B804="cart"), Table2131[[#This Row],[WIDTH_OVERLAP]]/Table2131[[#This Row],[WIDTH_ORIG]], "")</f>
        <v>0.83423587503991148</v>
      </c>
      <c r="T804">
        <f>IF(OR(B804="boot", B804="independent", B804="parametric", B804="cart"), (Table2131[[#This Row],[PERS_NEW]]+Table2131[[#This Row],[PERS_ORIG]]) / 2, "")</f>
        <v>0.85367920326970081</v>
      </c>
      <c r="U804">
        <f>0.5*(Table2131[[#This Row],[WIDTH_OVERLAP]]/Table2131[[#This Row],[WIDTH_ORIG]] +Table2131[[#This Row],[WIDTH_OVERLAP]]/Table2131[[#This Row],[WIDTH_NEW]])</f>
        <v>0.85367920326970081</v>
      </c>
      <c r="V804">
        <f>0.5*(Table2131[[#This Row],[WIDTH_OVERLAP]]/Table2131[[#This Row],[WIDTH_ORIG]] +Table2131[[#This Row],[WIDTH_OVERLAP]]/Table2131[[#This Row],[WIDTH_NEW]])</f>
        <v>0.85367920326970081</v>
      </c>
    </row>
    <row r="805" spans="1:22" hidden="1" x14ac:dyDescent="0.2">
      <c r="A805" t="s">
        <v>192</v>
      </c>
      <c r="B805" t="s">
        <v>92</v>
      </c>
      <c r="C805" s="3" t="s">
        <v>229</v>
      </c>
      <c r="D805" t="s">
        <v>194</v>
      </c>
      <c r="E805">
        <v>0.23013232365196648</v>
      </c>
      <c r="F805">
        <v>6.1699174048314466E-2</v>
      </c>
      <c r="G805" s="1">
        <v>0.10920416464140179</v>
      </c>
      <c r="H805" s="1">
        <v>0.3510604826625312</v>
      </c>
      <c r="I805">
        <v>3.729909309187152</v>
      </c>
      <c r="J805">
        <v>0.17809498483468869</v>
      </c>
      <c r="K805">
        <f>Table2131[[#This Row],[VALUE_ORIGINAL]]-Table2131[[#This Row],[ESTIMATE_VALUE]]</f>
        <v>-5.203733881727779E-2</v>
      </c>
      <c r="L805">
        <v>3.1004501860775718E-2</v>
      </c>
      <c r="M805">
        <v>0.32518546780860169</v>
      </c>
      <c r="N805">
        <f>Table2131[[#This Row],[DIFFENCE_ORIGINAL]]^2</f>
        <v>2.7078846311841659E-3</v>
      </c>
      <c r="O80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0.21598130316719991</v>
      </c>
      <c r="P805">
        <f>IF(OR(G805="NA", H805="NA"), "NA", IF(OR(B805="boot", B805="parametric", B805="independent", B805="cart"), Table2131[[#This Row],[conf.high]]-Table2131[[#This Row],[conf.low]], ""))</f>
        <v>0.24185631802112942</v>
      </c>
      <c r="Q805">
        <f>IF(OR(G805="NA", H805="NA"), "NA", IF(OR(B805="boot", B805="parametric", B805="independent", B805="cart"), Table2131[[#This Row],[conf.high.orig]]-Table2131[[#This Row],[conf.low.orig]], ""))</f>
        <v>0.29418096594782595</v>
      </c>
      <c r="R805">
        <f>IF(OR(B805="boot", B805="independent", B805="parametric", B805="cart"), Table2131[[#This Row],[WIDTH_OVERLAP]]/Table2131[[#This Row],[WIDTH_NEW]], "NA")</f>
        <v>0.8930149310729647</v>
      </c>
      <c r="S805">
        <f>IF(OR(B805="boot", B805="independent", B805="parametric", B805="cart"), Table2131[[#This Row],[WIDTH_OVERLAP]]/Table2131[[#This Row],[WIDTH_ORIG]], "")</f>
        <v>0.73417837374803152</v>
      </c>
      <c r="T805">
        <f>IF(OR(B805="boot", B805="independent", B805="parametric", B805="cart"), (Table2131[[#This Row],[PERS_NEW]]+Table2131[[#This Row],[PERS_ORIG]]) / 2, "")</f>
        <v>0.81359665241049806</v>
      </c>
      <c r="U805">
        <f>0.5*(Table2131[[#This Row],[WIDTH_OVERLAP]]/Table2131[[#This Row],[WIDTH_ORIG]] +Table2131[[#This Row],[WIDTH_OVERLAP]]/Table2131[[#This Row],[WIDTH_NEW]])</f>
        <v>0.81359665241049806</v>
      </c>
      <c r="V805">
        <f>0.5*(Table2131[[#This Row],[WIDTH_OVERLAP]]/Table2131[[#This Row],[WIDTH_ORIG]] +Table2131[[#This Row],[WIDTH_OVERLAP]]/Table2131[[#This Row],[WIDTH_NEW]])</f>
        <v>0.81359665241049806</v>
      </c>
    </row>
    <row r="806" spans="1:22" hidden="1" x14ac:dyDescent="0.2">
      <c r="A806" t="s">
        <v>192</v>
      </c>
      <c r="B806" t="s">
        <v>92</v>
      </c>
      <c r="C806" s="3" t="s">
        <v>229</v>
      </c>
      <c r="D806" t="s">
        <v>196</v>
      </c>
      <c r="E806">
        <v>0.30649888602687464</v>
      </c>
      <c r="F806">
        <v>8.3720628440743877E-2</v>
      </c>
      <c r="G806" s="1">
        <v>0.14240946951995692</v>
      </c>
      <c r="H806" s="1">
        <v>0.47058830253379236</v>
      </c>
      <c r="I806">
        <v>3.6609721132684721</v>
      </c>
      <c r="J806">
        <v>0.1861868037015833</v>
      </c>
      <c r="K806">
        <f>Table2131[[#This Row],[VALUE_ORIGINAL]]-Table2131[[#This Row],[ESTIMATE_VALUE]]</f>
        <v>-0.12031208232529134</v>
      </c>
      <c r="L806">
        <v>2.761276649224953E-2</v>
      </c>
      <c r="M806">
        <v>0.34476084091091708</v>
      </c>
      <c r="N806">
        <f>Table2131[[#This Row],[DIFFENCE_ORIGINAL]]^2</f>
        <v>1.447499715344768E-2</v>
      </c>
      <c r="O80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0.20235137139096016</v>
      </c>
      <c r="P806">
        <f>IF(OR(G806="NA", H806="NA"), "NA", IF(OR(B806="boot", B806="parametric", B806="independent", B806="cart"), Table2131[[#This Row],[conf.high]]-Table2131[[#This Row],[conf.low]], ""))</f>
        <v>0.32817883301383544</v>
      </c>
      <c r="Q806">
        <f>IF(OR(G806="NA", H806="NA"), "NA", IF(OR(B806="boot", B806="parametric", B806="independent", B806="cart"), Table2131[[#This Row],[conf.high.orig]]-Table2131[[#This Row],[conf.low.orig]], ""))</f>
        <v>0.31714807441866755</v>
      </c>
      <c r="R806">
        <f>IF(OR(B806="boot", B806="independent", B806="parametric", B806="cart"), Table2131[[#This Row],[WIDTH_OVERLAP]]/Table2131[[#This Row],[WIDTH_NEW]], "NA")</f>
        <v>0.61658873466232778</v>
      </c>
      <c r="S806">
        <f>IF(OR(B806="boot", B806="independent", B806="parametric", B806="cart"), Table2131[[#This Row],[WIDTH_OVERLAP]]/Table2131[[#This Row],[WIDTH_ORIG]], "")</f>
        <v>0.63803436852602757</v>
      </c>
      <c r="T806">
        <f>IF(OR(B806="boot", B806="independent", B806="parametric", B806="cart"), (Table2131[[#This Row],[PERS_NEW]]+Table2131[[#This Row],[PERS_ORIG]]) / 2, "")</f>
        <v>0.62731155159417762</v>
      </c>
      <c r="U806">
        <f>0.5*(Table2131[[#This Row],[WIDTH_OVERLAP]]/Table2131[[#This Row],[WIDTH_ORIG]] +Table2131[[#This Row],[WIDTH_OVERLAP]]/Table2131[[#This Row],[WIDTH_NEW]])</f>
        <v>0.62731155159417762</v>
      </c>
      <c r="V806">
        <f>0.5*(Table2131[[#This Row],[WIDTH_OVERLAP]]/Table2131[[#This Row],[WIDTH_ORIG]] +Table2131[[#This Row],[WIDTH_OVERLAP]]/Table2131[[#This Row],[WIDTH_NEW]])</f>
        <v>0.62731155159417762</v>
      </c>
    </row>
    <row r="807" spans="1:22" hidden="1" x14ac:dyDescent="0.2">
      <c r="A807" t="s">
        <v>192</v>
      </c>
      <c r="B807" t="s">
        <v>92</v>
      </c>
      <c r="C807" s="3" t="s">
        <v>229</v>
      </c>
      <c r="D807" t="s">
        <v>197</v>
      </c>
      <c r="E807">
        <v>0.43339233441648439</v>
      </c>
      <c r="F807">
        <v>8.2608427165064821E-2</v>
      </c>
      <c r="G807" s="1">
        <v>0.27148279235345718</v>
      </c>
      <c r="H807" s="1">
        <v>0.5953018764795116</v>
      </c>
      <c r="I807">
        <v>5.2463453099100574</v>
      </c>
      <c r="J807">
        <v>0.49300171462900477</v>
      </c>
      <c r="K807">
        <f>Table2131[[#This Row],[VALUE_ORIGINAL]]-Table2131[[#This Row],[ESTIMATE_VALUE]]</f>
        <v>5.960938021252038E-2</v>
      </c>
      <c r="L807">
        <v>0.33353457510458673</v>
      </c>
      <c r="M807">
        <v>0.65246885415342282</v>
      </c>
      <c r="N807">
        <f>Table2131[[#This Row],[DIFFENCE_ORIGINAL]]^2</f>
        <v>3.5532782093208163E-3</v>
      </c>
      <c r="O80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0.26176730137492488</v>
      </c>
      <c r="P807">
        <f>IF(OR(G807="NA", H807="NA"), "NA", IF(OR(B807="boot", B807="parametric", B807="independent", B807="cart"), Table2131[[#This Row],[conf.high]]-Table2131[[#This Row],[conf.low]], ""))</f>
        <v>0.32381908412605442</v>
      </c>
      <c r="Q807">
        <f>IF(OR(G807="NA", H807="NA"), "NA", IF(OR(B807="boot", B807="parametric", B807="independent", B807="cart"), Table2131[[#This Row],[conf.high.orig]]-Table2131[[#This Row],[conf.low.orig]], ""))</f>
        <v>0.31893427904883609</v>
      </c>
      <c r="R807">
        <f>IF(OR(B807="boot", B807="independent", B807="parametric", B807="cart"), Table2131[[#This Row],[WIDTH_OVERLAP]]/Table2131[[#This Row],[WIDTH_NEW]], "NA")</f>
        <v>0.80837515207419219</v>
      </c>
      <c r="S807">
        <f>IF(OR(B807="boot", B807="independent", B807="parametric", B807="cart"), Table2131[[#This Row],[WIDTH_OVERLAP]]/Table2131[[#This Row],[WIDTH_ORIG]], "")</f>
        <v>0.82075624531674241</v>
      </c>
      <c r="T807">
        <f>IF(OR(B807="boot", B807="independent", B807="parametric", B807="cart"), (Table2131[[#This Row],[PERS_NEW]]+Table2131[[#This Row],[PERS_ORIG]]) / 2, "")</f>
        <v>0.81456569869546724</v>
      </c>
      <c r="U807">
        <f>0.5*(Table2131[[#This Row],[WIDTH_OVERLAP]]/Table2131[[#This Row],[WIDTH_ORIG]] +Table2131[[#This Row],[WIDTH_OVERLAP]]/Table2131[[#This Row],[WIDTH_NEW]])</f>
        <v>0.81456569869546724</v>
      </c>
      <c r="V807">
        <f>0.5*(Table2131[[#This Row],[WIDTH_OVERLAP]]/Table2131[[#This Row],[WIDTH_ORIG]] +Table2131[[#This Row],[WIDTH_OVERLAP]]/Table2131[[#This Row],[WIDTH_NEW]])</f>
        <v>0.81456569869546724</v>
      </c>
    </row>
    <row r="808" spans="1:22" hidden="1" x14ac:dyDescent="0.2">
      <c r="A808" t="s">
        <v>192</v>
      </c>
      <c r="B808" t="s">
        <v>92</v>
      </c>
      <c r="C808" s="3" t="s">
        <v>229</v>
      </c>
      <c r="D808" t="s">
        <v>198</v>
      </c>
      <c r="E808">
        <v>0.67600924098973569</v>
      </c>
      <c r="F808">
        <v>8.047329630169768E-2</v>
      </c>
      <c r="G808" s="1">
        <v>0.51828447852118797</v>
      </c>
      <c r="H808" s="1">
        <v>0.83373400345828341</v>
      </c>
      <c r="I808">
        <v>8.4004169340267776</v>
      </c>
      <c r="J808">
        <v>0.62967048026352512</v>
      </c>
      <c r="K808">
        <f>Table2131[[#This Row],[VALUE_ORIGINAL]]-Table2131[[#This Row],[ESTIMATE_VALUE]]</f>
        <v>-4.6338760726210571E-2</v>
      </c>
      <c r="L808">
        <v>0.44355856188107279</v>
      </c>
      <c r="M808">
        <v>0.81578239864597746</v>
      </c>
      <c r="N808">
        <f>Table2131[[#This Row],[DIFFENCE_ORIGINAL]]^2</f>
        <v>2.1472807456409952E-3</v>
      </c>
      <c r="O80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0.29749792012478948</v>
      </c>
      <c r="P808">
        <f>IF(OR(G808="NA", H808="NA"), "NA", IF(OR(B808="boot", B808="parametric", B808="independent", B808="cart"), Table2131[[#This Row],[conf.high]]-Table2131[[#This Row],[conf.low]], ""))</f>
        <v>0.31544952493709544</v>
      </c>
      <c r="Q808">
        <f>IF(OR(G808="NA", H808="NA"), "NA", IF(OR(B808="boot", B808="parametric", B808="independent", B808="cart"), Table2131[[#This Row],[conf.high.orig]]-Table2131[[#This Row],[conf.low.orig]], ""))</f>
        <v>0.37222383676490467</v>
      </c>
      <c r="R808">
        <f>IF(OR(B808="boot", B808="independent", B808="parametric", B808="cart"), Table2131[[#This Row],[WIDTH_OVERLAP]]/Table2131[[#This Row],[WIDTH_NEW]], "NA")</f>
        <v>0.94309198970616381</v>
      </c>
      <c r="S808">
        <f>IF(OR(B808="boot", B808="independent", B808="parametric", B808="cart"), Table2131[[#This Row],[WIDTH_OVERLAP]]/Table2131[[#This Row],[WIDTH_ORIG]], "")</f>
        <v>0.79924467683322542</v>
      </c>
      <c r="T808">
        <f>IF(OR(B808="boot", B808="independent", B808="parametric", B808="cart"), (Table2131[[#This Row],[PERS_NEW]]+Table2131[[#This Row],[PERS_ORIG]]) / 2, "")</f>
        <v>0.87116833326969467</v>
      </c>
      <c r="U808">
        <f>0.5*(Table2131[[#This Row],[WIDTH_OVERLAP]]/Table2131[[#This Row],[WIDTH_ORIG]] +Table2131[[#This Row],[WIDTH_OVERLAP]]/Table2131[[#This Row],[WIDTH_NEW]])</f>
        <v>0.87116833326969467</v>
      </c>
      <c r="V808">
        <f>0.5*(Table2131[[#This Row],[WIDTH_OVERLAP]]/Table2131[[#This Row],[WIDTH_ORIG]] +Table2131[[#This Row],[WIDTH_OVERLAP]]/Table2131[[#This Row],[WIDTH_NEW]])</f>
        <v>0.87116833326969467</v>
      </c>
    </row>
    <row r="809" spans="1:22" hidden="1" x14ac:dyDescent="0.2">
      <c r="A809" t="s">
        <v>192</v>
      </c>
      <c r="B809" t="s">
        <v>92</v>
      </c>
      <c r="C809" s="3" t="s">
        <v>229</v>
      </c>
      <c r="D809" t="s">
        <v>200</v>
      </c>
      <c r="E809">
        <v>0.65373674446047303</v>
      </c>
      <c r="F809">
        <v>7.1165414797006915E-2</v>
      </c>
      <c r="G809" s="1">
        <v>0.51425509451348561</v>
      </c>
      <c r="H809" s="1">
        <v>0.79321839440746045</v>
      </c>
      <c r="I809">
        <v>9.1861579999947942</v>
      </c>
      <c r="J809">
        <v>0.61415608553746992</v>
      </c>
      <c r="K809">
        <f>Table2131[[#This Row],[VALUE_ORIGINAL]]-Table2131[[#This Row],[ESTIMATE_VALUE]]</f>
        <v>-3.9580658923003109E-2</v>
      </c>
      <c r="L809">
        <v>0.43387748506057555</v>
      </c>
      <c r="M809">
        <v>0.79443468601436429</v>
      </c>
      <c r="N809">
        <f>Table2131[[#This Row],[DIFFENCE_ORIGINAL]]^2</f>
        <v>1.5666285607791057E-3</v>
      </c>
      <c r="O80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0.27896329989397484</v>
      </c>
      <c r="P809">
        <f>IF(OR(G809="NA", H809="NA"), "NA", IF(OR(B809="boot", B809="parametric", B809="independent", B809="cart"), Table2131[[#This Row],[conf.high]]-Table2131[[#This Row],[conf.low]], ""))</f>
        <v>0.27896329989397484</v>
      </c>
      <c r="Q809">
        <f>IF(OR(G809="NA", H809="NA"), "NA", IF(OR(B809="boot", B809="parametric", B809="independent", B809="cart"), Table2131[[#This Row],[conf.high.orig]]-Table2131[[#This Row],[conf.low.orig]], ""))</f>
        <v>0.36055720095378874</v>
      </c>
      <c r="R809">
        <f>IF(OR(B809="boot", B809="independent", B809="parametric", B809="cart"), Table2131[[#This Row],[WIDTH_OVERLAP]]/Table2131[[#This Row],[WIDTH_NEW]], "NA")</f>
        <v>1</v>
      </c>
      <c r="S809">
        <f>IF(OR(B809="boot", B809="independent", B809="parametric", B809="cart"), Table2131[[#This Row],[WIDTH_OVERLAP]]/Table2131[[#This Row],[WIDTH_ORIG]], "")</f>
        <v>0.77370053671380845</v>
      </c>
      <c r="T809">
        <f>IF(OR(B809="boot", B809="independent", B809="parametric", B809="cart"), (Table2131[[#This Row],[PERS_NEW]]+Table2131[[#This Row],[PERS_ORIG]]) / 2, "")</f>
        <v>0.88685026835690417</v>
      </c>
      <c r="U809">
        <f>0.5*(Table2131[[#This Row],[WIDTH_OVERLAP]]/Table2131[[#This Row],[WIDTH_ORIG]] +Table2131[[#This Row],[WIDTH_OVERLAP]]/Table2131[[#This Row],[WIDTH_NEW]])</f>
        <v>0.88685026835690417</v>
      </c>
      <c r="V809">
        <f>0.5*(Table2131[[#This Row],[WIDTH_OVERLAP]]/Table2131[[#This Row],[WIDTH_ORIG]] +Table2131[[#This Row],[WIDTH_OVERLAP]]/Table2131[[#This Row],[WIDTH_NEW]])</f>
        <v>0.88685026835690417</v>
      </c>
    </row>
    <row r="810" spans="1:22" hidden="1" x14ac:dyDescent="0.2">
      <c r="A810" t="s">
        <v>192</v>
      </c>
      <c r="B810" t="s">
        <v>92</v>
      </c>
      <c r="C810" s="3" t="s">
        <v>229</v>
      </c>
      <c r="D810" t="s">
        <v>203</v>
      </c>
      <c r="E810">
        <v>0.21273726564453477</v>
      </c>
      <c r="F810">
        <v>5.653292767521273E-2</v>
      </c>
      <c r="G810" s="1">
        <v>0.10193476346051016</v>
      </c>
      <c r="H810" s="1">
        <v>0.32353976782855937</v>
      </c>
      <c r="I810">
        <v>3.7630682576131815</v>
      </c>
      <c r="J810">
        <v>0.28679382089966404</v>
      </c>
      <c r="K810">
        <f>Table2131[[#This Row],[VALUE_ORIGINAL]]-Table2131[[#This Row],[ESTIMATE_VALUE]]</f>
        <v>7.4056555255129275E-2</v>
      </c>
      <c r="L810">
        <v>0.16567031038844041</v>
      </c>
      <c r="M810">
        <v>0.40791733141088771</v>
      </c>
      <c r="N810">
        <f>Table2131[[#This Row],[DIFFENCE_ORIGINAL]]^2</f>
        <v>5.4843733762560158E-3</v>
      </c>
      <c r="O81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0.15786945744011896</v>
      </c>
      <c r="P810">
        <f>IF(OR(G810="NA", H810="NA"), "NA", IF(OR(B810="boot", B810="parametric", B810="independent", B810="cart"), Table2131[[#This Row],[conf.high]]-Table2131[[#This Row],[conf.low]], ""))</f>
        <v>0.2216050043680492</v>
      </c>
      <c r="Q810">
        <f>IF(OR(G810="NA", H810="NA"), "NA", IF(OR(B810="boot", B810="parametric", B810="independent", B810="cart"), Table2131[[#This Row],[conf.high.orig]]-Table2131[[#This Row],[conf.low.orig]], ""))</f>
        <v>0.2422470210224473</v>
      </c>
      <c r="R810">
        <f>IF(OR(B810="boot", B810="independent", B810="parametric", B810="cart"), Table2131[[#This Row],[WIDTH_OVERLAP]]/Table2131[[#This Row],[WIDTH_NEW]], "NA")</f>
        <v>0.71239121106635273</v>
      </c>
      <c r="S810">
        <f>IF(OR(B810="boot", B810="independent", B810="parametric", B810="cart"), Table2131[[#This Row],[WIDTH_OVERLAP]]/Table2131[[#This Row],[WIDTH_ORIG]], "")</f>
        <v>0.65168792075874615</v>
      </c>
      <c r="T810">
        <f>IF(OR(B810="boot", B810="independent", B810="parametric", B810="cart"), (Table2131[[#This Row],[PERS_NEW]]+Table2131[[#This Row],[PERS_ORIG]]) / 2, "")</f>
        <v>0.68203956591254944</v>
      </c>
      <c r="U810">
        <f>0.5*(Table2131[[#This Row],[WIDTH_OVERLAP]]/Table2131[[#This Row],[WIDTH_ORIG]] +Table2131[[#This Row],[WIDTH_OVERLAP]]/Table2131[[#This Row],[WIDTH_NEW]])</f>
        <v>0.68203956591254944</v>
      </c>
      <c r="V810">
        <f>0.5*(Table2131[[#This Row],[WIDTH_OVERLAP]]/Table2131[[#This Row],[WIDTH_ORIG]] +Table2131[[#This Row],[WIDTH_OVERLAP]]/Table2131[[#This Row],[WIDTH_NEW]])</f>
        <v>0.68203956591254944</v>
      </c>
    </row>
    <row r="811" spans="1:22" hidden="1" x14ac:dyDescent="0.2">
      <c r="A811" t="s">
        <v>192</v>
      </c>
      <c r="B811" t="s">
        <v>92</v>
      </c>
      <c r="C811" s="3" t="s">
        <v>229</v>
      </c>
      <c r="D811" t="s">
        <v>204</v>
      </c>
      <c r="E811">
        <v>0.82907490604138201</v>
      </c>
      <c r="F811">
        <v>0.12753805206675828</v>
      </c>
      <c r="G811" s="1">
        <v>0.57910491733214164</v>
      </c>
      <c r="H811" s="1">
        <v>1.0790448947506224</v>
      </c>
      <c r="I811">
        <v>6.5006081918783938</v>
      </c>
      <c r="J811">
        <v>0.93833938901761638</v>
      </c>
      <c r="K811">
        <f>Table2131[[#This Row],[VALUE_ORIGINAL]]-Table2131[[#This Row],[ESTIMATE_VALUE]]</f>
        <v>0.10926448297623437</v>
      </c>
      <c r="L811">
        <v>0.64018856602783769</v>
      </c>
      <c r="M811">
        <v>1.2364902120073951</v>
      </c>
      <c r="N811">
        <f>Table2131[[#This Row],[DIFFENCE_ORIGINAL]]^2</f>
        <v>1.1938727240063811E-2</v>
      </c>
      <c r="O81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0.43885632872278468</v>
      </c>
      <c r="P811">
        <f>IF(OR(G811="NA", H811="NA"), "NA", IF(OR(B811="boot", B811="parametric", B811="independent", B811="cart"), Table2131[[#This Row],[conf.high]]-Table2131[[#This Row],[conf.low]], ""))</f>
        <v>0.49993997741848073</v>
      </c>
      <c r="Q811">
        <f>IF(OR(G811="NA", H811="NA"), "NA", IF(OR(B811="boot", B811="parametric", B811="independent", B811="cart"), Table2131[[#This Row],[conf.high.orig]]-Table2131[[#This Row],[conf.low.orig]], ""))</f>
        <v>0.59630164597955737</v>
      </c>
      <c r="R811">
        <f>IF(OR(B811="boot", B811="independent", B811="parametric", B811="cart"), Table2131[[#This Row],[WIDTH_OVERLAP]]/Table2131[[#This Row],[WIDTH_NEW]], "NA")</f>
        <v>0.87781803525472968</v>
      </c>
      <c r="S811">
        <f>IF(OR(B811="boot", B811="independent", B811="parametric", B811="cart"), Table2131[[#This Row],[WIDTH_OVERLAP]]/Table2131[[#This Row],[WIDTH_ORIG]], "")</f>
        <v>0.73596363800382625</v>
      </c>
      <c r="T811">
        <f>IF(OR(B811="boot", B811="independent", B811="parametric", B811="cart"), (Table2131[[#This Row],[PERS_NEW]]+Table2131[[#This Row],[PERS_ORIG]]) / 2, "")</f>
        <v>0.80689083662927796</v>
      </c>
      <c r="U811">
        <f>0.5*(Table2131[[#This Row],[WIDTH_OVERLAP]]/Table2131[[#This Row],[WIDTH_ORIG]] +Table2131[[#This Row],[WIDTH_OVERLAP]]/Table2131[[#This Row],[WIDTH_NEW]])</f>
        <v>0.80689083662927796</v>
      </c>
      <c r="V811">
        <f>0.5*(Table2131[[#This Row],[WIDTH_OVERLAP]]/Table2131[[#This Row],[WIDTH_ORIG]] +Table2131[[#This Row],[WIDTH_OVERLAP]]/Table2131[[#This Row],[WIDTH_NEW]])</f>
        <v>0.80689083662927796</v>
      </c>
    </row>
    <row r="812" spans="1:22" hidden="1" x14ac:dyDescent="0.2">
      <c r="A812" t="s">
        <v>192</v>
      </c>
      <c r="B812" t="s">
        <v>92</v>
      </c>
      <c r="C812" s="3" t="s">
        <v>229</v>
      </c>
      <c r="D812" t="s">
        <v>205</v>
      </c>
      <c r="E812">
        <v>0.67501376112913891</v>
      </c>
      <c r="F812">
        <v>0.10481055181342362</v>
      </c>
      <c r="G812" s="1">
        <v>0.46958885437505937</v>
      </c>
      <c r="H812" s="1">
        <v>0.88043866788321845</v>
      </c>
      <c r="I812">
        <v>6.4403225577015464</v>
      </c>
      <c r="J812">
        <v>0.60929656060243609</v>
      </c>
      <c r="K812">
        <f>Table2131[[#This Row],[VALUE_ORIGINAL]]-Table2131[[#This Row],[ESTIMATE_VALUE]]</f>
        <v>-6.5717200526702824E-2</v>
      </c>
      <c r="L812">
        <v>0.39865042583370236</v>
      </c>
      <c r="M812">
        <v>0.81994269537116982</v>
      </c>
      <c r="N812">
        <f>Table2131[[#This Row],[DIFFENCE_ORIGINAL]]^2</f>
        <v>4.3187504450668702E-3</v>
      </c>
      <c r="O81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0.35035384099611044</v>
      </c>
      <c r="P812">
        <f>IF(OR(G812="NA", H812="NA"), "NA", IF(OR(B812="boot", B812="parametric", B812="independent", B812="cart"), Table2131[[#This Row],[conf.high]]-Table2131[[#This Row],[conf.low]], ""))</f>
        <v>0.41084981350815908</v>
      </c>
      <c r="Q812">
        <f>IF(OR(G812="NA", H812="NA"), "NA", IF(OR(B812="boot", B812="parametric", B812="independent", B812="cart"), Table2131[[#This Row],[conf.high.orig]]-Table2131[[#This Row],[conf.low.orig]], ""))</f>
        <v>0.42129226953746746</v>
      </c>
      <c r="R812">
        <f>IF(OR(B812="boot", B812="independent", B812="parametric", B812="cart"), Table2131[[#This Row],[WIDTH_OVERLAP]]/Table2131[[#This Row],[WIDTH_NEW]], "NA")</f>
        <v>0.85275404655660814</v>
      </c>
      <c r="S812">
        <f>IF(OR(B812="boot", B812="independent", B812="parametric", B812="cart"), Table2131[[#This Row],[WIDTH_OVERLAP]]/Table2131[[#This Row],[WIDTH_ORIG]], "")</f>
        <v>0.83161706570301042</v>
      </c>
      <c r="T812">
        <f>IF(OR(B812="boot", B812="independent", B812="parametric", B812="cart"), (Table2131[[#This Row],[PERS_NEW]]+Table2131[[#This Row],[PERS_ORIG]]) / 2, "")</f>
        <v>0.84218555612980928</v>
      </c>
      <c r="U812">
        <f>0.5*(Table2131[[#This Row],[WIDTH_OVERLAP]]/Table2131[[#This Row],[WIDTH_ORIG]] +Table2131[[#This Row],[WIDTH_OVERLAP]]/Table2131[[#This Row],[WIDTH_NEW]])</f>
        <v>0.84218555612980928</v>
      </c>
      <c r="V812">
        <f>0.5*(Table2131[[#This Row],[WIDTH_OVERLAP]]/Table2131[[#This Row],[WIDTH_ORIG]] +Table2131[[#This Row],[WIDTH_OVERLAP]]/Table2131[[#This Row],[WIDTH_NEW]])</f>
        <v>0.84218555612980928</v>
      </c>
    </row>
    <row r="813" spans="1:22" hidden="1" x14ac:dyDescent="0.2">
      <c r="A813" t="s">
        <v>192</v>
      </c>
      <c r="B813" t="s">
        <v>92</v>
      </c>
      <c r="C813" s="3" t="s">
        <v>229</v>
      </c>
      <c r="D813" t="s">
        <v>206</v>
      </c>
      <c r="E813">
        <v>1.0667808836266592</v>
      </c>
      <c r="F813">
        <v>0.17621328924722521</v>
      </c>
      <c r="G813" s="1">
        <v>0.72140918310475866</v>
      </c>
      <c r="H813" s="1">
        <v>1.4121525841485598</v>
      </c>
      <c r="I813">
        <v>6.0539184540728819</v>
      </c>
      <c r="J813">
        <v>1.0886970694377851</v>
      </c>
      <c r="K813">
        <f>Table2131[[#This Row],[VALUE_ORIGINAL]]-Table2131[[#This Row],[ESTIMATE_VALUE]]</f>
        <v>2.1916185811125866E-2</v>
      </c>
      <c r="L813">
        <v>0.71382989483203851</v>
      </c>
      <c r="M813">
        <v>1.4635642440435317</v>
      </c>
      <c r="N813">
        <f>Table2131[[#This Row],[DIFFENCE_ORIGINAL]]^2</f>
        <v>4.8031920050779471E-4</v>
      </c>
      <c r="O81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0.69074340104380116</v>
      </c>
      <c r="P813">
        <f>IF(OR(G813="NA", H813="NA"), "NA", IF(OR(B813="boot", B813="parametric", B813="independent", B813="cart"), Table2131[[#This Row],[conf.high]]-Table2131[[#This Row],[conf.low]], ""))</f>
        <v>0.69074340104380116</v>
      </c>
      <c r="Q813">
        <f>IF(OR(G813="NA", H813="NA"), "NA", IF(OR(B813="boot", B813="parametric", B813="independent", B813="cart"), Table2131[[#This Row],[conf.high.orig]]-Table2131[[#This Row],[conf.low.orig]], ""))</f>
        <v>0.74973434921149318</v>
      </c>
      <c r="R813">
        <f>IF(OR(B813="boot", B813="independent", B813="parametric", B813="cart"), Table2131[[#This Row],[WIDTH_OVERLAP]]/Table2131[[#This Row],[WIDTH_NEW]], "NA")</f>
        <v>1</v>
      </c>
      <c r="S813">
        <f>IF(OR(B813="boot", B813="independent", B813="parametric", B813="cart"), Table2131[[#This Row],[WIDTH_OVERLAP]]/Table2131[[#This Row],[WIDTH_ORIG]], "")</f>
        <v>0.92131753303055453</v>
      </c>
      <c r="T813">
        <f>IF(OR(B813="boot", B813="independent", B813="parametric", B813="cart"), (Table2131[[#This Row],[PERS_NEW]]+Table2131[[#This Row],[PERS_ORIG]]) / 2, "")</f>
        <v>0.96065876651527726</v>
      </c>
      <c r="U813">
        <f>0.5*(Table2131[[#This Row],[WIDTH_OVERLAP]]/Table2131[[#This Row],[WIDTH_ORIG]] +Table2131[[#This Row],[WIDTH_OVERLAP]]/Table2131[[#This Row],[WIDTH_NEW]])</f>
        <v>0.96065876651527726</v>
      </c>
      <c r="V813">
        <f>0.5*(Table2131[[#This Row],[WIDTH_OVERLAP]]/Table2131[[#This Row],[WIDTH_ORIG]] +Table2131[[#This Row],[WIDTH_OVERLAP]]/Table2131[[#This Row],[WIDTH_NEW]])</f>
        <v>0.96065876651527726</v>
      </c>
    </row>
    <row r="814" spans="1:22" hidden="1" x14ac:dyDescent="0.2">
      <c r="A814" t="s">
        <v>192</v>
      </c>
      <c r="B814" t="s">
        <v>92</v>
      </c>
      <c r="C814" s="3" t="s">
        <v>229</v>
      </c>
      <c r="D814" t="s">
        <v>207</v>
      </c>
      <c r="E814">
        <v>-0.75562033554373509</v>
      </c>
      <c r="F814">
        <v>0.1618214403024606</v>
      </c>
      <c r="G814" s="1">
        <v>-1.0727845304629562</v>
      </c>
      <c r="H814" s="1">
        <v>-0.43845614062451399</v>
      </c>
      <c r="I814">
        <v>-4.6694698436214912</v>
      </c>
      <c r="J814">
        <v>-0.62421866503422796</v>
      </c>
      <c r="K814">
        <f>Table2131[[#This Row],[VALUE_ORIGINAL]]-Table2131[[#This Row],[ESTIMATE_VALUE]]</f>
        <v>0.13140167050950713</v>
      </c>
      <c r="L814">
        <v>-0.94232608717301913</v>
      </c>
      <c r="M814">
        <v>-0.30611124289543679</v>
      </c>
      <c r="N814">
        <f>Table2131[[#This Row],[DIFFENCE_ORIGINAL]]^2</f>
        <v>1.7266399012689077E-2</v>
      </c>
      <c r="O81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0.50386994654850514</v>
      </c>
      <c r="P814">
        <f>IF(OR(G814="NA", H814="NA"), "NA", IF(OR(B814="boot", B814="parametric", B814="independent", B814="cart"), Table2131[[#This Row],[conf.high]]-Table2131[[#This Row],[conf.low]], ""))</f>
        <v>0.6343283898384422</v>
      </c>
      <c r="Q814">
        <f>IF(OR(G814="NA", H814="NA"), "NA", IF(OR(B814="boot", B814="parametric", B814="independent", B814="cart"), Table2131[[#This Row],[conf.high.orig]]-Table2131[[#This Row],[conf.low.orig]], ""))</f>
        <v>0.63621484427758235</v>
      </c>
      <c r="R814">
        <f>IF(OR(B814="boot", B814="independent", B814="parametric", B814="cart"), Table2131[[#This Row],[WIDTH_OVERLAP]]/Table2131[[#This Row],[WIDTH_NEW]], "NA")</f>
        <v>0.79433611142146154</v>
      </c>
      <c r="S814">
        <f>IF(OR(B814="boot", B814="independent", B814="parametric", B814="cart"), Table2131[[#This Row],[WIDTH_OVERLAP]]/Table2131[[#This Row],[WIDTH_ORIG]], "")</f>
        <v>0.79198080818225181</v>
      </c>
      <c r="T814">
        <f>IF(OR(B814="boot", B814="independent", B814="parametric", B814="cart"), (Table2131[[#This Row],[PERS_NEW]]+Table2131[[#This Row],[PERS_ORIG]]) / 2, "")</f>
        <v>0.79315845980185662</v>
      </c>
      <c r="U814">
        <f>0.5*(Table2131[[#This Row],[WIDTH_OVERLAP]]/Table2131[[#This Row],[WIDTH_ORIG]] +Table2131[[#This Row],[WIDTH_OVERLAP]]/Table2131[[#This Row],[WIDTH_NEW]])</f>
        <v>0.79315845980185662</v>
      </c>
      <c r="V814">
        <f>0.5*(Table2131[[#This Row],[WIDTH_OVERLAP]]/Table2131[[#This Row],[WIDTH_ORIG]] +Table2131[[#This Row],[WIDTH_OVERLAP]]/Table2131[[#This Row],[WIDTH_NEW]])</f>
        <v>0.79315845980185662</v>
      </c>
    </row>
    <row r="815" spans="1:22" hidden="1" x14ac:dyDescent="0.2">
      <c r="A815" t="s">
        <v>192</v>
      </c>
      <c r="B815" t="s">
        <v>92</v>
      </c>
      <c r="C815" s="3" t="s">
        <v>229</v>
      </c>
      <c r="D815" t="s">
        <v>208</v>
      </c>
      <c r="E815">
        <v>-0.95022172711825315</v>
      </c>
      <c r="F815">
        <v>0.18063989094622659</v>
      </c>
      <c r="G815" s="1">
        <v>-1.3042694075441001</v>
      </c>
      <c r="H815" s="1">
        <v>-0.59617404669240615</v>
      </c>
      <c r="I815">
        <v>-5.2603094595596156</v>
      </c>
      <c r="J815">
        <v>-0.72723229200793349</v>
      </c>
      <c r="K815">
        <f>Table2131[[#This Row],[VALUE_ORIGINAL]]-Table2131[[#This Row],[ESTIMATE_VALUE]]</f>
        <v>0.22298943511031966</v>
      </c>
      <c r="L815">
        <v>-1.0179441000208387</v>
      </c>
      <c r="M815">
        <v>-0.43652048399502824</v>
      </c>
      <c r="N815">
        <f>Table2131[[#This Row],[DIFFENCE_ORIGINAL]]^2</f>
        <v>4.9724288170819461E-2</v>
      </c>
      <c r="O81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0.42177005332843254</v>
      </c>
      <c r="P815">
        <f>IF(OR(G815="NA", H815="NA"), "NA", IF(OR(B815="boot", B815="parametric", B815="independent", B815="cart"), Table2131[[#This Row],[conf.high]]-Table2131[[#This Row],[conf.low]], ""))</f>
        <v>0.708095360851694</v>
      </c>
      <c r="Q815">
        <f>IF(OR(G815="NA", H815="NA"), "NA", IF(OR(B815="boot", B815="parametric", B815="independent", B815="cart"), Table2131[[#This Row],[conf.high.orig]]-Table2131[[#This Row],[conf.low.orig]], ""))</f>
        <v>0.58142361602581039</v>
      </c>
      <c r="R815">
        <f>IF(OR(B815="boot", B815="independent", B815="parametric", B815="cart"), Table2131[[#This Row],[WIDTH_OVERLAP]]/Table2131[[#This Row],[WIDTH_NEW]], "NA")</f>
        <v>0.59564018724982093</v>
      </c>
      <c r="S815">
        <f>IF(OR(B815="boot", B815="independent", B815="parametric", B815="cart"), Table2131[[#This Row],[WIDTH_OVERLAP]]/Table2131[[#This Row],[WIDTH_ORIG]], "")</f>
        <v>0.7254092226444917</v>
      </c>
      <c r="T815">
        <f>IF(OR(B815="boot", B815="independent", B815="parametric", B815="cart"), (Table2131[[#This Row],[PERS_NEW]]+Table2131[[#This Row],[PERS_ORIG]]) / 2, "")</f>
        <v>0.66052470494715632</v>
      </c>
      <c r="U815">
        <f>0.5*(Table2131[[#This Row],[WIDTH_OVERLAP]]/Table2131[[#This Row],[WIDTH_ORIG]] +Table2131[[#This Row],[WIDTH_OVERLAP]]/Table2131[[#This Row],[WIDTH_NEW]])</f>
        <v>0.66052470494715632</v>
      </c>
      <c r="V815">
        <f>0.5*(Table2131[[#This Row],[WIDTH_OVERLAP]]/Table2131[[#This Row],[WIDTH_ORIG]] +Table2131[[#This Row],[WIDTH_OVERLAP]]/Table2131[[#This Row],[WIDTH_NEW]])</f>
        <v>0.66052470494715632</v>
      </c>
    </row>
    <row r="816" spans="1:22" hidden="1" x14ac:dyDescent="0.2">
      <c r="A816" t="s">
        <v>192</v>
      </c>
      <c r="B816" t="s">
        <v>92</v>
      </c>
      <c r="C816" s="3" t="s">
        <v>229</v>
      </c>
      <c r="D816" t="s">
        <v>209</v>
      </c>
      <c r="E816">
        <v>1.3877723408213389</v>
      </c>
      <c r="F816">
        <v>0.11214333283773974</v>
      </c>
      <c r="G816" s="1">
        <v>1.167975447353081</v>
      </c>
      <c r="H816" s="1">
        <v>1.6075692342895969</v>
      </c>
      <c r="I816">
        <v>12.374987488817617</v>
      </c>
      <c r="J816">
        <v>1.2430248254460445</v>
      </c>
      <c r="K816">
        <f>Table2131[[#This Row],[VALUE_ORIGINAL]]-Table2131[[#This Row],[ESTIMATE_VALUE]]</f>
        <v>-0.1447475153752944</v>
      </c>
      <c r="L816">
        <v>1.0138740576212264</v>
      </c>
      <c r="M816">
        <v>1.4721755932708627</v>
      </c>
      <c r="N816">
        <f>Table2131[[#This Row],[DIFFENCE_ORIGINAL]]^2</f>
        <v>2.0951843207321089E-2</v>
      </c>
      <c r="O81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0.30420014591778166</v>
      </c>
      <c r="P816">
        <f>IF(OR(G816="NA", H816="NA"), "NA", IF(OR(B816="boot", B816="parametric", B816="independent", B816="cart"), Table2131[[#This Row],[conf.high]]-Table2131[[#This Row],[conf.low]], ""))</f>
        <v>0.43959378693651585</v>
      </c>
      <c r="Q816">
        <f>IF(OR(G816="NA", H816="NA"), "NA", IF(OR(B816="boot", B816="parametric", B816="independent", B816="cart"), Table2131[[#This Row],[conf.high.orig]]-Table2131[[#This Row],[conf.low.orig]], ""))</f>
        <v>0.45830153564963627</v>
      </c>
      <c r="R816">
        <f>IF(OR(B816="boot", B816="independent", B816="parametric", B816="cart"), Table2131[[#This Row],[WIDTH_OVERLAP]]/Table2131[[#This Row],[WIDTH_NEW]], "NA")</f>
        <v>0.692002832973872</v>
      </c>
      <c r="S816">
        <f>IF(OR(B816="boot", B816="independent", B816="parametric", B816="cart"), Table2131[[#This Row],[WIDTH_OVERLAP]]/Table2131[[#This Row],[WIDTH_ORIG]], "")</f>
        <v>0.66375545848124218</v>
      </c>
      <c r="T816">
        <f>IF(OR(B816="boot", B816="independent", B816="parametric", B816="cart"), (Table2131[[#This Row],[PERS_NEW]]+Table2131[[#This Row],[PERS_ORIG]]) / 2, "")</f>
        <v>0.67787914572755703</v>
      </c>
      <c r="U816">
        <f>0.5*(Table2131[[#This Row],[WIDTH_OVERLAP]]/Table2131[[#This Row],[WIDTH_ORIG]] +Table2131[[#This Row],[WIDTH_OVERLAP]]/Table2131[[#This Row],[WIDTH_NEW]])</f>
        <v>0.67787914572755703</v>
      </c>
      <c r="V816">
        <f>0.5*(Table2131[[#This Row],[WIDTH_OVERLAP]]/Table2131[[#This Row],[WIDTH_ORIG]] +Table2131[[#This Row],[WIDTH_OVERLAP]]/Table2131[[#This Row],[WIDTH_NEW]])</f>
        <v>0.67787914572755703</v>
      </c>
    </row>
    <row r="817" spans="1:22" hidden="1" x14ac:dyDescent="0.2">
      <c r="A817" t="s">
        <v>192</v>
      </c>
      <c r="B817" t="s">
        <v>92</v>
      </c>
      <c r="C817" s="3" t="s">
        <v>229</v>
      </c>
      <c r="D817" t="s">
        <v>210</v>
      </c>
      <c r="E817">
        <v>1.8315245014811263</v>
      </c>
      <c r="F817">
        <v>0.13787956673933111</v>
      </c>
      <c r="G817" s="1">
        <v>1.5612855164680508</v>
      </c>
      <c r="H817" s="1">
        <v>2.1017634864942019</v>
      </c>
      <c r="I817">
        <v>13.283509259524466</v>
      </c>
      <c r="J817">
        <v>1.6733121077986997</v>
      </c>
      <c r="K817">
        <f>Table2131[[#This Row],[VALUE_ORIGINAL]]-Table2131[[#This Row],[ESTIMATE_VALUE]]</f>
        <v>-0.15821239368242668</v>
      </c>
      <c r="L817">
        <v>1.370818639094014</v>
      </c>
      <c r="M817">
        <v>1.9758055765033853</v>
      </c>
      <c r="N817">
        <f>Table2131[[#This Row],[DIFFENCE_ORIGINAL]]^2</f>
        <v>2.5031161514723167E-2</v>
      </c>
      <c r="O81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0.41452006003533448</v>
      </c>
      <c r="P817">
        <f>IF(OR(G817="NA", H817="NA"), "NA", IF(OR(B817="boot", B817="parametric", B817="independent", B817="cart"), Table2131[[#This Row],[conf.high]]-Table2131[[#This Row],[conf.low]], ""))</f>
        <v>0.54047797002615106</v>
      </c>
      <c r="Q817">
        <f>IF(OR(G817="NA", H817="NA"), "NA", IF(OR(B817="boot", B817="parametric", B817="independent", B817="cart"), Table2131[[#This Row],[conf.high.orig]]-Table2131[[#This Row],[conf.low.orig]], ""))</f>
        <v>0.60498693740937126</v>
      </c>
      <c r="R817">
        <f>IF(OR(B817="boot", B817="independent", B817="parametric", B817="cart"), Table2131[[#This Row],[WIDTH_OVERLAP]]/Table2131[[#This Row],[WIDTH_NEW]], "NA")</f>
        <v>0.76695088981198978</v>
      </c>
      <c r="S817">
        <f>IF(OR(B817="boot", B817="independent", B817="parametric", B817="cart"), Table2131[[#This Row],[WIDTH_OVERLAP]]/Table2131[[#This Row],[WIDTH_ORIG]], "")</f>
        <v>0.68517191761256957</v>
      </c>
      <c r="T817">
        <f>IF(OR(B817="boot", B817="independent", B817="parametric", B817="cart"), (Table2131[[#This Row],[PERS_NEW]]+Table2131[[#This Row],[PERS_ORIG]]) / 2, "")</f>
        <v>0.72606140371227967</v>
      </c>
      <c r="U817">
        <f>0.5*(Table2131[[#This Row],[WIDTH_OVERLAP]]/Table2131[[#This Row],[WIDTH_ORIG]] +Table2131[[#This Row],[WIDTH_OVERLAP]]/Table2131[[#This Row],[WIDTH_NEW]])</f>
        <v>0.72606140371227967</v>
      </c>
      <c r="V817">
        <f>0.5*(Table2131[[#This Row],[WIDTH_OVERLAP]]/Table2131[[#This Row],[WIDTH_ORIG]] +Table2131[[#This Row],[WIDTH_OVERLAP]]/Table2131[[#This Row],[WIDTH_NEW]])</f>
        <v>0.72606140371227967</v>
      </c>
    </row>
    <row r="818" spans="1:22" hidden="1" x14ac:dyDescent="0.2">
      <c r="A818" t="s">
        <v>192</v>
      </c>
      <c r="B818" t="s">
        <v>92</v>
      </c>
      <c r="C818" s="3" t="s">
        <v>229</v>
      </c>
      <c r="D818" t="s">
        <v>211</v>
      </c>
      <c r="E818">
        <v>2.5009578136174091</v>
      </c>
      <c r="F818">
        <v>0.26097260783104326</v>
      </c>
      <c r="G818" s="1">
        <v>1.9894609013170688</v>
      </c>
      <c r="H818" s="1">
        <v>3.0124547259177494</v>
      </c>
      <c r="I818">
        <v>9.5832196122152347</v>
      </c>
      <c r="J818">
        <v>2.5314973886483343</v>
      </c>
      <c r="K818">
        <f>Table2131[[#This Row],[VALUE_ORIGINAL]]-Table2131[[#This Row],[ESTIMATE_VALUE]]</f>
        <v>3.0539575030925192E-2</v>
      </c>
      <c r="L818">
        <v>2.0154598884137371</v>
      </c>
      <c r="M818">
        <v>3.0475348888829314</v>
      </c>
      <c r="N818">
        <f>Table2131[[#This Row],[DIFFENCE_ORIGINAL]]^2</f>
        <v>9.3266564306950948E-4</v>
      </c>
      <c r="O81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0.9969948375040123</v>
      </c>
      <c r="P818">
        <f>IF(OR(G818="NA", H818="NA"), "NA", IF(OR(B818="boot", B818="parametric", B818="independent", B818="cart"), Table2131[[#This Row],[conf.high]]-Table2131[[#This Row],[conf.low]], ""))</f>
        <v>1.0229938246006807</v>
      </c>
      <c r="Q818">
        <f>IF(OR(G818="NA", H818="NA"), "NA", IF(OR(B818="boot", B818="parametric", B818="independent", B818="cart"), Table2131[[#This Row],[conf.high.orig]]-Table2131[[#This Row],[conf.low.orig]], ""))</f>
        <v>1.0320750004691943</v>
      </c>
      <c r="R818">
        <f>IF(OR(B818="boot", B818="independent", B818="parametric", B818="cart"), Table2131[[#This Row],[WIDTH_OVERLAP]]/Table2131[[#This Row],[WIDTH_NEW]], "NA")</f>
        <v>0.97458539194328286</v>
      </c>
      <c r="S818">
        <f>IF(OR(B818="boot", B818="independent", B818="parametric", B818="cart"), Table2131[[#This Row],[WIDTH_OVERLAP]]/Table2131[[#This Row],[WIDTH_ORIG]], "")</f>
        <v>0.96601006424025959</v>
      </c>
      <c r="T818">
        <f>IF(OR(B818="boot", B818="independent", B818="parametric", B818="cart"), (Table2131[[#This Row],[PERS_NEW]]+Table2131[[#This Row],[PERS_ORIG]]) / 2, "")</f>
        <v>0.97029772809177128</v>
      </c>
      <c r="U818">
        <f>0.5*(Table2131[[#This Row],[WIDTH_OVERLAP]]/Table2131[[#This Row],[WIDTH_ORIG]] +Table2131[[#This Row],[WIDTH_OVERLAP]]/Table2131[[#This Row],[WIDTH_NEW]])</f>
        <v>0.97029772809177128</v>
      </c>
      <c r="V818">
        <f>0.5*(Table2131[[#This Row],[WIDTH_OVERLAP]]/Table2131[[#This Row],[WIDTH_ORIG]] +Table2131[[#This Row],[WIDTH_OVERLAP]]/Table2131[[#This Row],[WIDTH_NEW]])</f>
        <v>0.97029772809177128</v>
      </c>
    </row>
    <row r="819" spans="1:22" hidden="1" x14ac:dyDescent="0.2">
      <c r="A819" t="s">
        <v>192</v>
      </c>
      <c r="B819" t="s">
        <v>92</v>
      </c>
      <c r="C819" s="3" t="s">
        <v>229</v>
      </c>
      <c r="D819" t="s">
        <v>212</v>
      </c>
      <c r="E819">
        <v>2.3356883404992699</v>
      </c>
      <c r="F819">
        <v>0.18812641841753747</v>
      </c>
      <c r="G819" s="1">
        <v>1.9669673358603839</v>
      </c>
      <c r="H819" s="1">
        <v>2.7044093451381559</v>
      </c>
      <c r="I819">
        <v>12.415525475615672</v>
      </c>
      <c r="J819">
        <v>2.4547514023718633</v>
      </c>
      <c r="K819">
        <f>Table2131[[#This Row],[VALUE_ORIGINAL]]-Table2131[[#This Row],[ESTIMATE_VALUE]]</f>
        <v>0.11906306187259341</v>
      </c>
      <c r="L819">
        <v>2.0204636851299913</v>
      </c>
      <c r="M819">
        <v>2.8890391196137353</v>
      </c>
      <c r="N819">
        <f>Table2131[[#This Row],[DIFFENCE_ORIGINAL]]^2</f>
        <v>1.4176012702477007E-2</v>
      </c>
      <c r="O81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0.68394566000816459</v>
      </c>
      <c r="P819">
        <f>IF(OR(G819="NA", H819="NA"), "NA", IF(OR(B819="boot", B819="parametric", B819="independent", B819="cart"), Table2131[[#This Row],[conf.high]]-Table2131[[#This Row],[conf.low]], ""))</f>
        <v>0.73744200927777204</v>
      </c>
      <c r="Q819">
        <f>IF(OR(G819="NA", H819="NA"), "NA", IF(OR(B819="boot", B819="parametric", B819="independent", B819="cart"), Table2131[[#This Row],[conf.high.orig]]-Table2131[[#This Row],[conf.low.orig]], ""))</f>
        <v>0.86857543448374397</v>
      </c>
      <c r="R819">
        <f>IF(OR(B819="boot", B819="independent", B819="parametric", B819="cart"), Table2131[[#This Row],[WIDTH_OVERLAP]]/Table2131[[#This Row],[WIDTH_NEW]], "NA")</f>
        <v>0.92745687308755287</v>
      </c>
      <c r="S819">
        <f>IF(OR(B819="boot", B819="independent", B819="parametric", B819="cart"), Table2131[[#This Row],[WIDTH_OVERLAP]]/Table2131[[#This Row],[WIDTH_ORIG]], "")</f>
        <v>0.78743380580948852</v>
      </c>
      <c r="T819">
        <f>IF(OR(B819="boot", B819="independent", B819="parametric", B819="cart"), (Table2131[[#This Row],[PERS_NEW]]+Table2131[[#This Row],[PERS_ORIG]]) / 2, "")</f>
        <v>0.85744533944852064</v>
      </c>
      <c r="U819">
        <f>0.5*(Table2131[[#This Row],[WIDTH_OVERLAP]]/Table2131[[#This Row],[WIDTH_ORIG]] +Table2131[[#This Row],[WIDTH_OVERLAP]]/Table2131[[#This Row],[WIDTH_NEW]])</f>
        <v>0.85744533944852064</v>
      </c>
      <c r="V819">
        <f>0.5*(Table2131[[#This Row],[WIDTH_OVERLAP]]/Table2131[[#This Row],[WIDTH_ORIG]] +Table2131[[#This Row],[WIDTH_OVERLAP]]/Table2131[[#This Row],[WIDTH_NEW]])</f>
        <v>0.85744533944852064</v>
      </c>
    </row>
    <row r="820" spans="1:22" hidden="1" x14ac:dyDescent="0.2">
      <c r="A820" t="s">
        <v>192</v>
      </c>
      <c r="B820" t="s">
        <v>92</v>
      </c>
      <c r="C820" s="3" t="s">
        <v>229</v>
      </c>
      <c r="D820" t="s">
        <v>213</v>
      </c>
      <c r="E820">
        <v>2.3295397278669392</v>
      </c>
      <c r="F820">
        <v>0.16805670768097952</v>
      </c>
      <c r="G820" s="1">
        <v>2.0001546334518436</v>
      </c>
      <c r="H820" s="1">
        <v>2.6589248222820348</v>
      </c>
      <c r="I820">
        <v>13.861628970437065</v>
      </c>
      <c r="J820">
        <v>2.2103927780125763</v>
      </c>
      <c r="K820">
        <f>Table2131[[#This Row],[VALUE_ORIGINAL]]-Table2131[[#This Row],[ESTIMATE_VALUE]]</f>
        <v>-0.11914694985436292</v>
      </c>
      <c r="L820">
        <v>1.8974129024331869</v>
      </c>
      <c r="M820">
        <v>2.5233726535919656</v>
      </c>
      <c r="N820">
        <f>Table2131[[#This Row],[DIFFENCE_ORIGINAL]]^2</f>
        <v>1.4195995659598072E-2</v>
      </c>
      <c r="O82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0.52321802014012198</v>
      </c>
      <c r="P820">
        <f>IF(OR(G820="NA", H820="NA"), "NA", IF(OR(B820="boot", B820="parametric", B820="independent", B820="cart"), Table2131[[#This Row],[conf.high]]-Table2131[[#This Row],[conf.low]], ""))</f>
        <v>0.65877018883019112</v>
      </c>
      <c r="Q820">
        <f>IF(OR(G820="NA", H820="NA"), "NA", IF(OR(B820="boot", B820="parametric", B820="independent", B820="cart"), Table2131[[#This Row],[conf.high.orig]]-Table2131[[#This Row],[conf.low.orig]], ""))</f>
        <v>0.62595975115877867</v>
      </c>
      <c r="R820">
        <f>IF(OR(B820="boot", B820="independent", B820="parametric", B820="cart"), Table2131[[#This Row],[WIDTH_OVERLAP]]/Table2131[[#This Row],[WIDTH_NEW]], "NA")</f>
        <v>0.79423451305412673</v>
      </c>
      <c r="S820">
        <f>IF(OR(B820="boot", B820="independent", B820="parametric", B820="cart"), Table2131[[#This Row],[WIDTH_OVERLAP]]/Table2131[[#This Row],[WIDTH_ORIG]], "")</f>
        <v>0.83586527595670346</v>
      </c>
      <c r="T820">
        <f>IF(OR(B820="boot", B820="independent", B820="parametric", B820="cart"), (Table2131[[#This Row],[PERS_NEW]]+Table2131[[#This Row],[PERS_ORIG]]) / 2, "")</f>
        <v>0.8150498945054151</v>
      </c>
      <c r="U820">
        <f>0.5*(Table2131[[#This Row],[WIDTH_OVERLAP]]/Table2131[[#This Row],[WIDTH_ORIG]] +Table2131[[#This Row],[WIDTH_OVERLAP]]/Table2131[[#This Row],[WIDTH_NEW]])</f>
        <v>0.8150498945054151</v>
      </c>
      <c r="V820">
        <f>0.5*(Table2131[[#This Row],[WIDTH_OVERLAP]]/Table2131[[#This Row],[WIDTH_ORIG]] +Table2131[[#This Row],[WIDTH_OVERLAP]]/Table2131[[#This Row],[WIDTH_NEW]])</f>
        <v>0.8150498945054151</v>
      </c>
    </row>
    <row r="821" spans="1:22" hidden="1" x14ac:dyDescent="0.2">
      <c r="A821" t="s">
        <v>192</v>
      </c>
      <c r="B821" t="s">
        <v>92</v>
      </c>
      <c r="C821" s="3" t="s">
        <v>229</v>
      </c>
      <c r="D821" t="s">
        <v>214</v>
      </c>
      <c r="E821">
        <v>1.4715036725868234</v>
      </c>
      <c r="F821">
        <v>0.15519366154943806</v>
      </c>
      <c r="G821" s="1">
        <v>1.1673296853210262</v>
      </c>
      <c r="H821" s="1">
        <v>1.7756776598526205</v>
      </c>
      <c r="I821">
        <v>9.4817253352712818</v>
      </c>
      <c r="J821">
        <v>1.6381993326590256</v>
      </c>
      <c r="K821">
        <f>Table2131[[#This Row],[VALUE_ORIGINAL]]-Table2131[[#This Row],[ESTIMATE_VALUE]]</f>
        <v>0.16669566007220227</v>
      </c>
      <c r="L821">
        <v>1.2905839639855108</v>
      </c>
      <c r="M821">
        <v>1.9858147013325405</v>
      </c>
      <c r="N821">
        <f>Table2131[[#This Row],[DIFFENCE_ORIGINAL]]^2</f>
        <v>2.7787443086907209E-2</v>
      </c>
      <c r="O82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0.48509369586710971</v>
      </c>
      <c r="P821">
        <f>IF(OR(G821="NA", H821="NA"), "NA", IF(OR(B821="boot", B821="parametric", B821="independent", B821="cart"), Table2131[[#This Row],[conf.high]]-Table2131[[#This Row],[conf.low]], ""))</f>
        <v>0.60834797453159428</v>
      </c>
      <c r="Q821">
        <f>IF(OR(G821="NA", H821="NA"), "NA", IF(OR(B821="boot", B821="parametric", B821="independent", B821="cart"), Table2131[[#This Row],[conf.high.orig]]-Table2131[[#This Row],[conf.low.orig]], ""))</f>
        <v>0.69523073734702967</v>
      </c>
      <c r="R821">
        <f>IF(OR(B821="boot", B821="independent", B821="parametric", B821="cart"), Table2131[[#This Row],[WIDTH_OVERLAP]]/Table2131[[#This Row],[WIDTH_NEW]], "NA")</f>
        <v>0.79739510309147343</v>
      </c>
      <c r="S821">
        <f>IF(OR(B821="boot", B821="independent", B821="parametric", B821="cart"), Table2131[[#This Row],[WIDTH_OVERLAP]]/Table2131[[#This Row],[WIDTH_ORIG]], "")</f>
        <v>0.69774489217523117</v>
      </c>
      <c r="T821">
        <f>IF(OR(B821="boot", B821="independent", B821="parametric", B821="cart"), (Table2131[[#This Row],[PERS_NEW]]+Table2131[[#This Row],[PERS_ORIG]]) / 2, "")</f>
        <v>0.7475699976333523</v>
      </c>
      <c r="U821">
        <f>0.5*(Table2131[[#This Row],[WIDTH_OVERLAP]]/Table2131[[#This Row],[WIDTH_ORIG]] +Table2131[[#This Row],[WIDTH_OVERLAP]]/Table2131[[#This Row],[WIDTH_NEW]])</f>
        <v>0.7475699976333523</v>
      </c>
      <c r="V821">
        <f>0.5*(Table2131[[#This Row],[WIDTH_OVERLAP]]/Table2131[[#This Row],[WIDTH_ORIG]] +Table2131[[#This Row],[WIDTH_OVERLAP]]/Table2131[[#This Row],[WIDTH_NEW]])</f>
        <v>0.7475699976333523</v>
      </c>
    </row>
    <row r="822" spans="1:22" hidden="1" x14ac:dyDescent="0.2">
      <c r="A822" t="s">
        <v>192</v>
      </c>
      <c r="B822" t="s">
        <v>92</v>
      </c>
      <c r="C822" s="3" t="s">
        <v>229</v>
      </c>
      <c r="D822" t="s">
        <v>215</v>
      </c>
      <c r="E822">
        <v>1.6593016878725124</v>
      </c>
      <c r="F822">
        <v>0.14664251203695697</v>
      </c>
      <c r="G822" s="1">
        <v>1.3718876456775955</v>
      </c>
      <c r="H822" s="1">
        <v>1.9467157300674294</v>
      </c>
      <c r="I822">
        <v>11.315284120708011</v>
      </c>
      <c r="J822">
        <v>1.8620498846317752</v>
      </c>
      <c r="K822">
        <f>Table2131[[#This Row],[VALUE_ORIGINAL]]-Table2131[[#This Row],[ESTIMATE_VALUE]]</f>
        <v>0.20274819675926281</v>
      </c>
      <c r="L822">
        <v>1.5570661816520679</v>
      </c>
      <c r="M822">
        <v>2.1670335876114826</v>
      </c>
      <c r="N822">
        <f>Table2131[[#This Row],[DIFFENCE_ORIGINAL]]^2</f>
        <v>4.1106831289132749E-2</v>
      </c>
      <c r="O82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0.38964954841536148</v>
      </c>
      <c r="P822">
        <f>IF(OR(G822="NA", H822="NA"), "NA", IF(OR(B822="boot", B822="parametric", B822="independent", B822="cart"), Table2131[[#This Row],[conf.high]]-Table2131[[#This Row],[conf.low]], ""))</f>
        <v>0.5748280843898339</v>
      </c>
      <c r="Q822">
        <f>IF(OR(G822="NA", H822="NA"), "NA", IF(OR(B822="boot", B822="parametric", B822="independent", B822="cart"), Table2131[[#This Row],[conf.high.orig]]-Table2131[[#This Row],[conf.low.orig]], ""))</f>
        <v>0.60996740595941468</v>
      </c>
      <c r="R822">
        <f>IF(OR(B822="boot", B822="independent", B822="parametric", B822="cart"), Table2131[[#This Row],[WIDTH_OVERLAP]]/Table2131[[#This Row],[WIDTH_NEW]], "NA")</f>
        <v>0.67785405584169578</v>
      </c>
      <c r="S822">
        <f>IF(OR(B822="boot", B822="independent", B822="parametric", B822="cart"), Table2131[[#This Row],[WIDTH_OVERLAP]]/Table2131[[#This Row],[WIDTH_ORIG]], "")</f>
        <v>0.63880388461492243</v>
      </c>
      <c r="T822">
        <f>IF(OR(B822="boot", B822="independent", B822="parametric", B822="cart"), (Table2131[[#This Row],[PERS_NEW]]+Table2131[[#This Row],[PERS_ORIG]]) / 2, "")</f>
        <v>0.65832897022830905</v>
      </c>
      <c r="U822">
        <f>0.5*(Table2131[[#This Row],[WIDTH_OVERLAP]]/Table2131[[#This Row],[WIDTH_ORIG]] +Table2131[[#This Row],[WIDTH_OVERLAP]]/Table2131[[#This Row],[WIDTH_NEW]])</f>
        <v>0.65832897022830905</v>
      </c>
      <c r="V822">
        <f>0.5*(Table2131[[#This Row],[WIDTH_OVERLAP]]/Table2131[[#This Row],[WIDTH_ORIG]] +Table2131[[#This Row],[WIDTH_OVERLAP]]/Table2131[[#This Row],[WIDTH_NEW]])</f>
        <v>0.65832897022830905</v>
      </c>
    </row>
    <row r="823" spans="1:22" hidden="1" x14ac:dyDescent="0.2">
      <c r="A823" t="s">
        <v>192</v>
      </c>
      <c r="B823" t="s">
        <v>92</v>
      </c>
      <c r="C823" s="3" t="s">
        <v>229</v>
      </c>
      <c r="D823" t="s">
        <v>216</v>
      </c>
      <c r="E823">
        <v>0.15044595605936048</v>
      </c>
      <c r="F823">
        <v>4.3495096258232654E-2</v>
      </c>
      <c r="G823" s="1">
        <v>6.5197133889121628E-2</v>
      </c>
      <c r="H823" s="1">
        <v>0.23569477822959933</v>
      </c>
      <c r="I823">
        <v>3.4589176482368265</v>
      </c>
      <c r="J823">
        <v>0.10937811873992748</v>
      </c>
      <c r="K823">
        <f>Table2131[[#This Row],[VALUE_ORIGINAL]]-Table2131[[#This Row],[ESTIMATE_VALUE]]</f>
        <v>-4.1067837319433004E-2</v>
      </c>
      <c r="L823">
        <v>1.8328442189837396E-2</v>
      </c>
      <c r="M823">
        <v>0.20042779529001756</v>
      </c>
      <c r="N823">
        <f>Table2131[[#This Row],[DIFFENCE_ORIGINAL]]^2</f>
        <v>1.6865672620954141E-3</v>
      </c>
      <c r="O82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0.13523066140089593</v>
      </c>
      <c r="P823">
        <f>IF(OR(G823="NA", H823="NA"), "NA", IF(OR(B823="boot", B823="parametric", B823="independent", B823="cart"), Table2131[[#This Row],[conf.high]]-Table2131[[#This Row],[conf.low]], ""))</f>
        <v>0.17049764434047771</v>
      </c>
      <c r="Q823">
        <f>IF(OR(G823="NA", H823="NA"), "NA", IF(OR(B823="boot", B823="parametric", B823="independent", B823="cart"), Table2131[[#This Row],[conf.high.orig]]-Table2131[[#This Row],[conf.low.orig]], ""))</f>
        <v>0.18209935310018016</v>
      </c>
      <c r="R823">
        <f>IF(OR(B823="boot", B823="independent", B823="parametric", B823="cart"), Table2131[[#This Row],[WIDTH_OVERLAP]]/Table2131[[#This Row],[WIDTH_NEW]], "NA")</f>
        <v>0.79315266744005641</v>
      </c>
      <c r="S823">
        <f>IF(OR(B823="boot", B823="independent", B823="parametric", B823="cart"), Table2131[[#This Row],[WIDTH_OVERLAP]]/Table2131[[#This Row],[WIDTH_ORIG]], "")</f>
        <v>0.74262021857101335</v>
      </c>
      <c r="T823">
        <f>IF(OR(B823="boot", B823="independent", B823="parametric", B823="cart"), (Table2131[[#This Row],[PERS_NEW]]+Table2131[[#This Row],[PERS_ORIG]]) / 2, "")</f>
        <v>0.76788644300553488</v>
      </c>
      <c r="U823">
        <f>0.5*(Table2131[[#This Row],[WIDTH_OVERLAP]]/Table2131[[#This Row],[WIDTH_ORIG]] +Table2131[[#This Row],[WIDTH_OVERLAP]]/Table2131[[#This Row],[WIDTH_NEW]])</f>
        <v>0.76788644300553488</v>
      </c>
      <c r="V823">
        <f>0.5*(Table2131[[#This Row],[WIDTH_OVERLAP]]/Table2131[[#This Row],[WIDTH_ORIG]] +Table2131[[#This Row],[WIDTH_OVERLAP]]/Table2131[[#This Row],[WIDTH_NEW]])</f>
        <v>0.76788644300553488</v>
      </c>
    </row>
    <row r="824" spans="1:22" hidden="1" x14ac:dyDescent="0.2">
      <c r="A824" t="s">
        <v>192</v>
      </c>
      <c r="B824" t="s">
        <v>92</v>
      </c>
      <c r="C824" s="3" t="s">
        <v>229</v>
      </c>
      <c r="D824" t="s">
        <v>218</v>
      </c>
      <c r="E824">
        <v>0.15557157743917005</v>
      </c>
      <c r="F824">
        <v>4.6448258511808171E-2</v>
      </c>
      <c r="G824" s="1">
        <v>6.4534663611420046E-2</v>
      </c>
      <c r="H824" s="1">
        <v>0.24660849126692005</v>
      </c>
      <c r="I824">
        <v>3.349352213057037</v>
      </c>
      <c r="J824">
        <v>0.11214115463338366</v>
      </c>
      <c r="K824">
        <f>Table2131[[#This Row],[VALUE_ORIGINAL]]-Table2131[[#This Row],[ESTIMATE_VALUE]]</f>
        <v>-4.3430422805786392E-2</v>
      </c>
      <c r="L824">
        <v>1.2206945385760198E-2</v>
      </c>
      <c r="M824">
        <v>0.21207536388100712</v>
      </c>
      <c r="N824">
        <f>Table2131[[#This Row],[DIFFENCE_ORIGINAL]]^2</f>
        <v>1.8862016250893708E-3</v>
      </c>
      <c r="O82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0.14754070026958707</v>
      </c>
      <c r="P824">
        <f>IF(OR(G824="NA", H824="NA"), "NA", IF(OR(B824="boot", B824="parametric", B824="independent", B824="cart"), Table2131[[#This Row],[conf.high]]-Table2131[[#This Row],[conf.low]], ""))</f>
        <v>0.18207382765550001</v>
      </c>
      <c r="Q824">
        <f>IF(OR(G824="NA", H824="NA"), "NA", IF(OR(B824="boot", B824="parametric", B824="independent", B824="cart"), Table2131[[#This Row],[conf.high.orig]]-Table2131[[#This Row],[conf.low.orig]], ""))</f>
        <v>0.19986841849524692</v>
      </c>
      <c r="R824">
        <f>IF(OR(B824="boot", B824="independent", B824="parametric", B824="cart"), Table2131[[#This Row],[WIDTH_OVERLAP]]/Table2131[[#This Row],[WIDTH_NEW]], "NA")</f>
        <v>0.81033447898259869</v>
      </c>
      <c r="S824">
        <f>IF(OR(B824="boot", B824="independent", B824="parametric", B824="cart"), Table2131[[#This Row],[WIDTH_OVERLAP]]/Table2131[[#This Row],[WIDTH_ORIG]], "")</f>
        <v>0.738189161551282</v>
      </c>
      <c r="T824">
        <f>IF(OR(B824="boot", B824="independent", B824="parametric", B824="cart"), (Table2131[[#This Row],[PERS_NEW]]+Table2131[[#This Row],[PERS_ORIG]]) / 2, "")</f>
        <v>0.77426182026694035</v>
      </c>
      <c r="U824">
        <f>0.5*(Table2131[[#This Row],[WIDTH_OVERLAP]]/Table2131[[#This Row],[WIDTH_ORIG]] +Table2131[[#This Row],[WIDTH_OVERLAP]]/Table2131[[#This Row],[WIDTH_NEW]])</f>
        <v>0.77426182026694035</v>
      </c>
      <c r="V824">
        <f>0.5*(Table2131[[#This Row],[WIDTH_OVERLAP]]/Table2131[[#This Row],[WIDTH_ORIG]] +Table2131[[#This Row],[WIDTH_OVERLAP]]/Table2131[[#This Row],[WIDTH_NEW]])</f>
        <v>0.77426182026694035</v>
      </c>
    </row>
    <row r="825" spans="1:22" hidden="1" x14ac:dyDescent="0.2">
      <c r="A825" t="s">
        <v>192</v>
      </c>
      <c r="B825" t="s">
        <v>92</v>
      </c>
      <c r="C825" s="3" t="s">
        <v>229</v>
      </c>
      <c r="D825" t="s">
        <v>220</v>
      </c>
      <c r="E825">
        <v>6.520373493645322E-2</v>
      </c>
      <c r="F825">
        <v>2.5307613930346206E-2</v>
      </c>
      <c r="G825" s="1">
        <v>1.5601723098330501E-2</v>
      </c>
      <c r="H825" s="1">
        <v>0.11480574677457595</v>
      </c>
      <c r="I825">
        <v>2.5764473535874441</v>
      </c>
      <c r="J825">
        <v>5.3397224834672789E-2</v>
      </c>
      <c r="K825">
        <f>Table2131[[#This Row],[VALUE_ORIGINAL]]-Table2131[[#This Row],[ESTIMATE_VALUE]]</f>
        <v>-1.1806510101780431E-2</v>
      </c>
      <c r="L825">
        <v>4.7481544305260429E-3</v>
      </c>
      <c r="M825">
        <v>0.10204629523881953</v>
      </c>
      <c r="N825">
        <f>Table2131[[#This Row],[DIFFENCE_ORIGINAL]]^2</f>
        <v>1.3939368078344334E-4</v>
      </c>
      <c r="O82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8.6444572140489034E-2</v>
      </c>
      <c r="P825">
        <f>IF(OR(G825="NA", H825="NA"), "NA", IF(OR(B825="boot", B825="parametric", B825="independent", B825="cart"), Table2131[[#This Row],[conf.high]]-Table2131[[#This Row],[conf.low]], ""))</f>
        <v>9.9204023676245451E-2</v>
      </c>
      <c r="Q825">
        <f>IF(OR(G825="NA", H825="NA"), "NA", IF(OR(B825="boot", B825="parametric", B825="independent", B825="cart"), Table2131[[#This Row],[conf.high.orig]]-Table2131[[#This Row],[conf.low.orig]], ""))</f>
        <v>9.7298140808293493E-2</v>
      </c>
      <c r="R825">
        <f>IF(OR(B825="boot", B825="independent", B825="parametric", B825="cart"), Table2131[[#This Row],[WIDTH_OVERLAP]]/Table2131[[#This Row],[WIDTH_NEW]], "NA")</f>
        <v>0.87138171353414884</v>
      </c>
      <c r="S825">
        <f>IF(OR(B825="boot", B825="independent", B825="parametric", B825="cart"), Table2131[[#This Row],[WIDTH_OVERLAP]]/Table2131[[#This Row],[WIDTH_ORIG]], "")</f>
        <v>0.88845040020662636</v>
      </c>
      <c r="T825">
        <f>IF(OR(B825="boot", B825="independent", B825="parametric", B825="cart"), (Table2131[[#This Row],[PERS_NEW]]+Table2131[[#This Row],[PERS_ORIG]]) / 2, "")</f>
        <v>0.87991605687038765</v>
      </c>
      <c r="U825">
        <f>0.5*(Table2131[[#This Row],[WIDTH_OVERLAP]]/Table2131[[#This Row],[WIDTH_ORIG]] +Table2131[[#This Row],[WIDTH_OVERLAP]]/Table2131[[#This Row],[WIDTH_NEW]])</f>
        <v>0.87991605687038765</v>
      </c>
      <c r="V825">
        <f>0.5*(Table2131[[#This Row],[WIDTH_OVERLAP]]/Table2131[[#This Row],[WIDTH_ORIG]] +Table2131[[#This Row],[WIDTH_OVERLAP]]/Table2131[[#This Row],[WIDTH_NEW]])</f>
        <v>0.87991605687038765</v>
      </c>
    </row>
    <row r="826" spans="1:22" hidden="1" x14ac:dyDescent="0.2">
      <c r="A826" t="s">
        <v>192</v>
      </c>
      <c r="B826" t="s">
        <v>92</v>
      </c>
      <c r="C826" s="3" t="s">
        <v>229</v>
      </c>
      <c r="D826" t="s">
        <v>226</v>
      </c>
      <c r="E826">
        <v>9.2198700175064693E-2</v>
      </c>
      <c r="F826">
        <v>2.9821566648644934E-2</v>
      </c>
      <c r="G826" s="1">
        <v>3.3749503581159794E-2</v>
      </c>
      <c r="H826" s="1">
        <v>0.15064789676896959</v>
      </c>
      <c r="I826">
        <v>3.0916786251152275</v>
      </c>
      <c r="J826">
        <v>0.14138984544853808</v>
      </c>
      <c r="K826">
        <f>Table2131[[#This Row],[VALUE_ORIGINAL]]-Table2131[[#This Row],[ESTIMATE_VALUE]]</f>
        <v>4.9191145273473388E-2</v>
      </c>
      <c r="L826">
        <v>6.2408423660789247E-2</v>
      </c>
      <c r="M826">
        <v>0.22037126723628692</v>
      </c>
      <c r="N826">
        <f>Table2131[[#This Row],[DIFFENCE_ORIGINAL]]^2</f>
        <v>2.4197687733159634E-3</v>
      </c>
      <c r="O82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8.8239473108180339E-2</v>
      </c>
      <c r="P826">
        <f>IF(OR(G826="NA", H826="NA"), "NA", IF(OR(B826="boot", B826="parametric", B826="independent", B826="cart"), Table2131[[#This Row],[conf.high]]-Table2131[[#This Row],[conf.low]], ""))</f>
        <v>0.11689839318780978</v>
      </c>
      <c r="Q826">
        <f>IF(OR(G826="NA", H826="NA"), "NA", IF(OR(B826="boot", B826="parametric", B826="independent", B826="cart"), Table2131[[#This Row],[conf.high.orig]]-Table2131[[#This Row],[conf.low.orig]], ""))</f>
        <v>0.15796284357549767</v>
      </c>
      <c r="R826">
        <f>IF(OR(B826="boot", B826="independent", B826="parametric", B826="cart"), Table2131[[#This Row],[WIDTH_OVERLAP]]/Table2131[[#This Row],[WIDTH_NEW]], "NA")</f>
        <v>0.7548390589630618</v>
      </c>
      <c r="S826">
        <f>IF(OR(B826="boot", B826="independent", B826="parametric", B826="cart"), Table2131[[#This Row],[WIDTH_OVERLAP]]/Table2131[[#This Row],[WIDTH_ORIG]], "")</f>
        <v>0.55860904444915649</v>
      </c>
      <c r="T826">
        <f>IF(OR(B826="boot", B826="independent", B826="parametric", B826="cart"), (Table2131[[#This Row],[PERS_NEW]]+Table2131[[#This Row],[PERS_ORIG]]) / 2, "")</f>
        <v>0.65672405170610915</v>
      </c>
      <c r="U826">
        <f>0.5*(Table2131[[#This Row],[WIDTH_OVERLAP]]/Table2131[[#This Row],[WIDTH_ORIG]] +Table2131[[#This Row],[WIDTH_OVERLAP]]/Table2131[[#This Row],[WIDTH_NEW]])</f>
        <v>0.65672405170610915</v>
      </c>
      <c r="V826">
        <f>0.5*(Table2131[[#This Row],[WIDTH_OVERLAP]]/Table2131[[#This Row],[WIDTH_ORIG]] +Table2131[[#This Row],[WIDTH_OVERLAP]]/Table2131[[#This Row],[WIDTH_NEW]])</f>
        <v>0.65672405170610915</v>
      </c>
    </row>
    <row r="827" spans="1:22" hidden="1" x14ac:dyDescent="0.2">
      <c r="A827" t="s">
        <v>192</v>
      </c>
      <c r="B827" t="s">
        <v>92</v>
      </c>
      <c r="C827" s="3" t="s">
        <v>229</v>
      </c>
      <c r="D827" t="s">
        <v>230</v>
      </c>
      <c r="E827">
        <v>0.46341996861004847</v>
      </c>
      <c r="F827">
        <v>9.7936064040723567E-2</v>
      </c>
      <c r="G827" s="1">
        <v>0.27146881030262204</v>
      </c>
      <c r="H827" s="1">
        <v>0.6553711269174749</v>
      </c>
      <c r="I827">
        <v>4.7318622935198844</v>
      </c>
      <c r="J827">
        <v>0.41630634365652197</v>
      </c>
      <c r="K827">
        <f>Table2131[[#This Row],[VALUE_ORIGINAL]]-Table2131[[#This Row],[ESTIMATE_VALUE]]</f>
        <v>-4.7113624953526501E-2</v>
      </c>
      <c r="L827">
        <v>0.21209462643610208</v>
      </c>
      <c r="M827">
        <v>0.62051806087694183</v>
      </c>
      <c r="N827">
        <f>Table2131[[#This Row],[DIFFENCE_ORIGINAL]]^2</f>
        <v>2.2196936562615551E-3</v>
      </c>
      <c r="O82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0.34904925057431979</v>
      </c>
      <c r="P827">
        <f>IF(OR(G827="NA", H827="NA"), "NA", IF(OR(B827="boot", B827="parametric", B827="independent", B827="cart"), Table2131[[#This Row],[conf.high]]-Table2131[[#This Row],[conf.low]], ""))</f>
        <v>0.38390231661485286</v>
      </c>
      <c r="Q827">
        <f>IF(OR(G827="NA", H827="NA"), "NA", IF(OR(B827="boot", B827="parametric", B827="independent", B827="cart"), Table2131[[#This Row],[conf.high.orig]]-Table2131[[#This Row],[conf.low.orig]], ""))</f>
        <v>0.40842343444083973</v>
      </c>
      <c r="R827">
        <f>IF(OR(B827="boot", B827="independent", B827="parametric", B827="cart"), Table2131[[#This Row],[WIDTH_OVERLAP]]/Table2131[[#This Row],[WIDTH_NEW]], "NA")</f>
        <v>0.90921371262393513</v>
      </c>
      <c r="S827">
        <f>IF(OR(B827="boot", B827="independent", B827="parametric", B827="cart"), Table2131[[#This Row],[WIDTH_OVERLAP]]/Table2131[[#This Row],[WIDTH_ORIG]], "")</f>
        <v>0.85462591306052904</v>
      </c>
      <c r="T827">
        <f>IF(OR(B827="boot", B827="independent", B827="parametric", B827="cart"), (Table2131[[#This Row],[PERS_NEW]]+Table2131[[#This Row],[PERS_ORIG]]) / 2, "")</f>
        <v>0.88191981284223209</v>
      </c>
      <c r="U827">
        <f>0.5*(Table2131[[#This Row],[WIDTH_OVERLAP]]/Table2131[[#This Row],[WIDTH_ORIG]] +Table2131[[#This Row],[WIDTH_OVERLAP]]/Table2131[[#This Row],[WIDTH_NEW]])</f>
        <v>0.88191981284223209</v>
      </c>
      <c r="V827">
        <f>0.5*(Table2131[[#This Row],[WIDTH_OVERLAP]]/Table2131[[#This Row],[WIDTH_ORIG]] +Table2131[[#This Row],[WIDTH_OVERLAP]]/Table2131[[#This Row],[WIDTH_NEW]])</f>
        <v>0.88191981284223209</v>
      </c>
    </row>
    <row r="828" spans="1:22" hidden="1" x14ac:dyDescent="0.2">
      <c r="A828" t="s">
        <v>192</v>
      </c>
      <c r="B828" t="s">
        <v>92</v>
      </c>
      <c r="C828" s="3" t="s">
        <v>231</v>
      </c>
      <c r="D828" t="s">
        <v>194</v>
      </c>
      <c r="E828">
        <v>0.26016208207992197</v>
      </c>
      <c r="F828">
        <v>7.4485453500840626E-2</v>
      </c>
      <c r="G828" s="1">
        <v>0.11459806641267289</v>
      </c>
      <c r="H828" s="1">
        <v>0.41246041594638549</v>
      </c>
      <c r="I828">
        <v>3.4927904691751102</v>
      </c>
      <c r="J828">
        <v>0.20780501289267483</v>
      </c>
      <c r="K828">
        <f>Table2131[[#This Row],[VALUE_ORIGINAL]]-Table2131[[#This Row],[ESTIMATE_VALUE]]</f>
        <v>-5.2357069187247141E-2</v>
      </c>
      <c r="L828">
        <v>4.104077329256188E-2</v>
      </c>
      <c r="M828">
        <v>0.38185202350250647</v>
      </c>
      <c r="N828">
        <f>Table2131[[#This Row],[DIFFENCE_ORIGINAL]]^2</f>
        <v>2.741262693878184E-3</v>
      </c>
      <c r="O82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0.26725395708983357</v>
      </c>
      <c r="P828">
        <f>IF(OR(G828="NA", H828="NA"), "NA", IF(OR(B828="boot", B828="parametric", B828="independent", B828="cart"), Table2131[[#This Row],[conf.high]]-Table2131[[#This Row],[conf.low]], ""))</f>
        <v>0.2978623495337126</v>
      </c>
      <c r="Q828">
        <f>IF(OR(G828="NA", H828="NA"), "NA", IF(OR(B828="boot", B828="parametric", B828="independent", B828="cart"), Table2131[[#This Row],[conf.high.orig]]-Table2131[[#This Row],[conf.low.orig]], ""))</f>
        <v>0.34081125020994457</v>
      </c>
      <c r="R828">
        <f>IF(OR(B828="boot", B828="independent", B828="parametric", B828="cart"), Table2131[[#This Row],[WIDTH_OVERLAP]]/Table2131[[#This Row],[WIDTH_NEW]], "NA")</f>
        <v>0.89723980727408215</v>
      </c>
      <c r="S828">
        <f>IF(OR(B828="boot", B828="independent", B828="parametric", B828="cart"), Table2131[[#This Row],[WIDTH_OVERLAP]]/Table2131[[#This Row],[WIDTH_ORIG]], "")</f>
        <v>0.78416999710309254</v>
      </c>
      <c r="T828">
        <f>IF(OR(B828="boot", B828="independent", B828="parametric", B828="cart"), (Table2131[[#This Row],[PERS_NEW]]+Table2131[[#This Row],[PERS_ORIG]]) / 2, "")</f>
        <v>0.84070490218858729</v>
      </c>
      <c r="U828">
        <f>0.5*(Table2131[[#This Row],[WIDTH_OVERLAP]]/Table2131[[#This Row],[WIDTH_ORIG]] +Table2131[[#This Row],[WIDTH_OVERLAP]]/Table2131[[#This Row],[WIDTH_NEW]])</f>
        <v>0.84070490218858729</v>
      </c>
      <c r="V828">
        <f>0.5*(Table2131[[#This Row],[WIDTH_OVERLAP]]/Table2131[[#This Row],[WIDTH_ORIG]] +Table2131[[#This Row],[WIDTH_OVERLAP]]/Table2131[[#This Row],[WIDTH_NEW]])</f>
        <v>0.84070490218858729</v>
      </c>
    </row>
    <row r="829" spans="1:22" hidden="1" x14ac:dyDescent="0.2">
      <c r="A829" t="s">
        <v>192</v>
      </c>
      <c r="B829" t="s">
        <v>92</v>
      </c>
      <c r="C829" s="3" t="s">
        <v>231</v>
      </c>
      <c r="D829" t="s">
        <v>195</v>
      </c>
      <c r="E829">
        <v>-5.3298923193943686E-2</v>
      </c>
      <c r="F829">
        <v>7.0271350523584061E-2</v>
      </c>
      <c r="G829" s="1">
        <v>-0.19213153477850814</v>
      </c>
      <c r="H829" s="1">
        <v>8.0999298105443693E-2</v>
      </c>
      <c r="I829">
        <v>-0.75847301634050435</v>
      </c>
      <c r="J829">
        <v>-5.1870327243506383E-2</v>
      </c>
      <c r="K829">
        <f>Table2131[[#This Row],[VALUE_ORIGINAL]]-Table2131[[#This Row],[ESTIMATE_VALUE]]</f>
        <v>1.428595950437303E-3</v>
      </c>
      <c r="L829">
        <v>-0.21633614106448693</v>
      </c>
      <c r="M829">
        <v>0.10549656208244819</v>
      </c>
      <c r="N829">
        <f>Table2131[[#This Row],[DIFFENCE_ORIGINAL]]^2</f>
        <v>2.0408863896058614E-6</v>
      </c>
      <c r="O82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0.27313083288395185</v>
      </c>
      <c r="P829">
        <f>IF(OR(G829="NA", H829="NA"), "NA", IF(OR(B829="boot", B829="parametric", B829="independent", B829="cart"), Table2131[[#This Row],[conf.high]]-Table2131[[#This Row],[conf.low]], ""))</f>
        <v>0.27313083288395185</v>
      </c>
      <c r="Q829">
        <f>IF(OR(G829="NA", H829="NA"), "NA", IF(OR(B829="boot", B829="parametric", B829="independent", B829="cart"), Table2131[[#This Row],[conf.high.orig]]-Table2131[[#This Row],[conf.low.orig]], ""))</f>
        <v>0.32183270314693513</v>
      </c>
      <c r="R829">
        <f>IF(OR(B829="boot", B829="independent", B829="parametric", B829="cart"), Table2131[[#This Row],[WIDTH_OVERLAP]]/Table2131[[#This Row],[WIDTH_NEW]], "NA")</f>
        <v>1</v>
      </c>
      <c r="S829">
        <f>IF(OR(B829="boot", B829="independent", B829="parametric", B829="cart"), Table2131[[#This Row],[WIDTH_OVERLAP]]/Table2131[[#This Row],[WIDTH_ORIG]], "")</f>
        <v>0.84867333311137094</v>
      </c>
      <c r="T829">
        <f>IF(OR(B829="boot", B829="independent", B829="parametric", B829="cart"), (Table2131[[#This Row],[PERS_NEW]]+Table2131[[#This Row],[PERS_ORIG]]) / 2, "")</f>
        <v>0.92433666655568547</v>
      </c>
      <c r="U829">
        <f>0.5*(Table2131[[#This Row],[WIDTH_OVERLAP]]/Table2131[[#This Row],[WIDTH_ORIG]] +Table2131[[#This Row],[WIDTH_OVERLAP]]/Table2131[[#This Row],[WIDTH_NEW]])</f>
        <v>0.92433666655568547</v>
      </c>
      <c r="V829">
        <f>0.5*(Table2131[[#This Row],[WIDTH_OVERLAP]]/Table2131[[#This Row],[WIDTH_ORIG]] +Table2131[[#This Row],[WIDTH_OVERLAP]]/Table2131[[#This Row],[WIDTH_NEW]])</f>
        <v>0.92433666655568547</v>
      </c>
    </row>
    <row r="830" spans="1:22" hidden="1" x14ac:dyDescent="0.2">
      <c r="A830" t="s">
        <v>192</v>
      </c>
      <c r="B830" t="s">
        <v>92</v>
      </c>
      <c r="C830" s="3" t="s">
        <v>231</v>
      </c>
      <c r="D830" t="s">
        <v>196</v>
      </c>
      <c r="E830">
        <v>0.32110540845188001</v>
      </c>
      <c r="F830">
        <v>8.9406487267432028E-2</v>
      </c>
      <c r="G830" s="1">
        <v>0.1538893199023994</v>
      </c>
      <c r="H830" s="1">
        <v>0.5056161759907899</v>
      </c>
      <c r="I830">
        <v>3.5915224752247772</v>
      </c>
      <c r="J830">
        <v>0.20074890821112473</v>
      </c>
      <c r="K830">
        <f>Table2131[[#This Row],[VALUE_ORIGINAL]]-Table2131[[#This Row],[ESTIMATE_VALUE]]</f>
        <v>-0.12035650024075528</v>
      </c>
      <c r="L830">
        <v>3.5227552727498682E-2</v>
      </c>
      <c r="M830">
        <v>0.36612632607496648</v>
      </c>
      <c r="N830">
        <f>Table2131[[#This Row],[DIFFENCE_ORIGINAL]]^2</f>
        <v>1.4485687150202927E-2</v>
      </c>
      <c r="O83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0.21223700617256708</v>
      </c>
      <c r="P830">
        <f>IF(OR(G830="NA", H830="NA"), "NA", IF(OR(B830="boot", B830="parametric", B830="independent", B830="cart"), Table2131[[#This Row],[conf.high]]-Table2131[[#This Row],[conf.low]], ""))</f>
        <v>0.35172685608839049</v>
      </c>
      <c r="Q830">
        <f>IF(OR(G830="NA", H830="NA"), "NA", IF(OR(B830="boot", B830="parametric", B830="independent", B830="cart"), Table2131[[#This Row],[conf.high.orig]]-Table2131[[#This Row],[conf.low.orig]], ""))</f>
        <v>0.33089877334746781</v>
      </c>
      <c r="R830">
        <f>IF(OR(B830="boot", B830="independent", B830="parametric", B830="cart"), Table2131[[#This Row],[WIDTH_OVERLAP]]/Table2131[[#This Row],[WIDTH_NEW]], "NA")</f>
        <v>0.60341427587557028</v>
      </c>
      <c r="S830">
        <f>IF(OR(B830="boot", B830="independent", B830="parametric", B830="cart"), Table2131[[#This Row],[WIDTH_OVERLAP]]/Table2131[[#This Row],[WIDTH_ORIG]], "")</f>
        <v>0.64139556646135631</v>
      </c>
      <c r="T830">
        <f>IF(OR(B830="boot", B830="independent", B830="parametric", B830="cart"), (Table2131[[#This Row],[PERS_NEW]]+Table2131[[#This Row],[PERS_ORIG]]) / 2, "")</f>
        <v>0.62240492116846324</v>
      </c>
      <c r="U830">
        <f>0.5*(Table2131[[#This Row],[WIDTH_OVERLAP]]/Table2131[[#This Row],[WIDTH_ORIG]] +Table2131[[#This Row],[WIDTH_OVERLAP]]/Table2131[[#This Row],[WIDTH_NEW]])</f>
        <v>0.62240492116846324</v>
      </c>
      <c r="V830">
        <f>0.5*(Table2131[[#This Row],[WIDTH_OVERLAP]]/Table2131[[#This Row],[WIDTH_ORIG]] +Table2131[[#This Row],[WIDTH_OVERLAP]]/Table2131[[#This Row],[WIDTH_NEW]])</f>
        <v>0.62240492116846324</v>
      </c>
    </row>
    <row r="831" spans="1:22" hidden="1" x14ac:dyDescent="0.2">
      <c r="A831" t="s">
        <v>192</v>
      </c>
      <c r="B831" t="s">
        <v>92</v>
      </c>
      <c r="C831" s="3" t="s">
        <v>231</v>
      </c>
      <c r="D831" t="s">
        <v>197</v>
      </c>
      <c r="E831">
        <v>0.40746762056313768</v>
      </c>
      <c r="F831">
        <v>9.4526837167160913E-2</v>
      </c>
      <c r="G831" s="1">
        <v>0.21173750720701812</v>
      </c>
      <c r="H831" s="1">
        <v>0.58584110676074275</v>
      </c>
      <c r="I831">
        <v>4.3106024995057588</v>
      </c>
      <c r="J831">
        <v>0.46757738389135417</v>
      </c>
      <c r="K831">
        <f>Table2131[[#This Row],[VALUE_ORIGINAL]]-Table2131[[#This Row],[ESTIMATE_VALUE]]</f>
        <v>6.0109763328216492E-2</v>
      </c>
      <c r="L831">
        <v>0.2948695204631484</v>
      </c>
      <c r="M831">
        <v>0.64572873304402112</v>
      </c>
      <c r="N831">
        <f>Table2131[[#This Row],[DIFFENCE_ORIGINAL]]^2</f>
        <v>3.6131836473742001E-3</v>
      </c>
      <c r="O83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0.29097158629759434</v>
      </c>
      <c r="P831">
        <f>IF(OR(G831="NA", H831="NA"), "NA", IF(OR(B831="boot", B831="parametric", B831="independent", B831="cart"), Table2131[[#This Row],[conf.high]]-Table2131[[#This Row],[conf.low]], ""))</f>
        <v>0.37410359955372463</v>
      </c>
      <c r="Q831">
        <f>IF(OR(G831="NA", H831="NA"), "NA", IF(OR(B831="boot", B831="parametric", B831="independent", B831="cart"), Table2131[[#This Row],[conf.high.orig]]-Table2131[[#This Row],[conf.low.orig]], ""))</f>
        <v>0.35085921258087271</v>
      </c>
      <c r="R831">
        <f>IF(OR(B831="boot", B831="independent", B831="parametric", B831="cart"), Table2131[[#This Row],[WIDTH_OVERLAP]]/Table2131[[#This Row],[WIDTH_NEW]], "NA")</f>
        <v>0.77778344459850146</v>
      </c>
      <c r="S831">
        <f>IF(OR(B831="boot", B831="independent", B831="parametric", B831="cart"), Table2131[[#This Row],[WIDTH_OVERLAP]]/Table2131[[#This Row],[WIDTH_ORIG]], "")</f>
        <v>0.8293115183074341</v>
      </c>
      <c r="T831">
        <f>IF(OR(B831="boot", B831="independent", B831="parametric", B831="cart"), (Table2131[[#This Row],[PERS_NEW]]+Table2131[[#This Row],[PERS_ORIG]]) / 2, "")</f>
        <v>0.80354748145296773</v>
      </c>
      <c r="U831">
        <f>0.5*(Table2131[[#This Row],[WIDTH_OVERLAP]]/Table2131[[#This Row],[WIDTH_ORIG]] +Table2131[[#This Row],[WIDTH_OVERLAP]]/Table2131[[#This Row],[WIDTH_NEW]])</f>
        <v>0.80354748145296773</v>
      </c>
      <c r="V831">
        <f>0.5*(Table2131[[#This Row],[WIDTH_OVERLAP]]/Table2131[[#This Row],[WIDTH_ORIG]] +Table2131[[#This Row],[WIDTH_OVERLAP]]/Table2131[[#This Row],[WIDTH_NEW]])</f>
        <v>0.80354748145296773</v>
      </c>
    </row>
    <row r="832" spans="1:22" hidden="1" x14ac:dyDescent="0.2">
      <c r="A832" t="s">
        <v>192</v>
      </c>
      <c r="B832" t="s">
        <v>92</v>
      </c>
      <c r="C832" s="3" t="s">
        <v>231</v>
      </c>
      <c r="D832" t="s">
        <v>198</v>
      </c>
      <c r="E832">
        <v>0.72291725977699395</v>
      </c>
      <c r="F832">
        <v>9.6897834015727394E-2</v>
      </c>
      <c r="G832" s="1">
        <v>0.54249633150557885</v>
      </c>
      <c r="H832" s="1">
        <v>0.92101811660069766</v>
      </c>
      <c r="I832">
        <v>7.4606132027642431</v>
      </c>
      <c r="J832">
        <v>0.69131566830138669</v>
      </c>
      <c r="K832">
        <f>Table2131[[#This Row],[VALUE_ORIGINAL]]-Table2131[[#This Row],[ESTIMATE_VALUE]]</f>
        <v>-3.160159147560726E-2</v>
      </c>
      <c r="L832">
        <v>0.47858876943409823</v>
      </c>
      <c r="M832">
        <v>0.88675166060705979</v>
      </c>
      <c r="N832">
        <f>Table2131[[#This Row],[DIFFENCE_ORIGINAL]]^2</f>
        <v>9.9866058379117356E-4</v>
      </c>
      <c r="O83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0.34425532910148093</v>
      </c>
      <c r="P832">
        <f>IF(OR(G832="NA", H832="NA"), "NA", IF(OR(B832="boot", B832="parametric", B832="independent", B832="cart"), Table2131[[#This Row],[conf.high]]-Table2131[[#This Row],[conf.low]], ""))</f>
        <v>0.3785217850951188</v>
      </c>
      <c r="Q832">
        <f>IF(OR(G832="NA", H832="NA"), "NA", IF(OR(B832="boot", B832="parametric", B832="independent", B832="cart"), Table2131[[#This Row],[conf.high.orig]]-Table2131[[#This Row],[conf.low.orig]], ""))</f>
        <v>0.40816289117296156</v>
      </c>
      <c r="R832">
        <f>IF(OR(B832="boot", B832="independent", B832="parametric", B832="cart"), Table2131[[#This Row],[WIDTH_OVERLAP]]/Table2131[[#This Row],[WIDTH_NEW]], "NA")</f>
        <v>0.90947296207792361</v>
      </c>
      <c r="S832">
        <f>IF(OR(B832="boot", B832="independent", B832="parametric", B832="cart"), Table2131[[#This Row],[WIDTH_OVERLAP]]/Table2131[[#This Row],[WIDTH_ORIG]], "")</f>
        <v>0.84342632940533679</v>
      </c>
      <c r="T832">
        <f>IF(OR(B832="boot", B832="independent", B832="parametric", B832="cart"), (Table2131[[#This Row],[PERS_NEW]]+Table2131[[#This Row],[PERS_ORIG]]) / 2, "")</f>
        <v>0.8764496457416302</v>
      </c>
      <c r="U832">
        <f>0.5*(Table2131[[#This Row],[WIDTH_OVERLAP]]/Table2131[[#This Row],[WIDTH_ORIG]] +Table2131[[#This Row],[WIDTH_OVERLAP]]/Table2131[[#This Row],[WIDTH_NEW]])</f>
        <v>0.8764496457416302</v>
      </c>
      <c r="V832">
        <f>0.5*(Table2131[[#This Row],[WIDTH_OVERLAP]]/Table2131[[#This Row],[WIDTH_ORIG]] +Table2131[[#This Row],[WIDTH_OVERLAP]]/Table2131[[#This Row],[WIDTH_NEW]])</f>
        <v>0.8764496457416302</v>
      </c>
    </row>
    <row r="833" spans="1:22" hidden="1" x14ac:dyDescent="0.2">
      <c r="A833" t="s">
        <v>192</v>
      </c>
      <c r="B833" t="s">
        <v>92</v>
      </c>
      <c r="C833" s="3" t="s">
        <v>231</v>
      </c>
      <c r="D833" t="s">
        <v>199</v>
      </c>
      <c r="E833">
        <v>4.3808774388021818E-2</v>
      </c>
      <c r="F833">
        <v>6.9241944975861974E-2</v>
      </c>
      <c r="G833" s="1">
        <v>-9.1421481287747589E-2</v>
      </c>
      <c r="H833" s="1">
        <v>0.1721657212824271</v>
      </c>
      <c r="I833">
        <v>0.63269127410117865</v>
      </c>
      <c r="J833">
        <v>-2.6718205550997486E-2</v>
      </c>
      <c r="K833">
        <f>Table2131[[#This Row],[VALUE_ORIGINAL]]-Table2131[[#This Row],[ESTIMATE_VALUE]]</f>
        <v>-7.0526979939019296E-2</v>
      </c>
      <c r="L833">
        <v>-0.18087620601987359</v>
      </c>
      <c r="M833">
        <v>0.13396720612133242</v>
      </c>
      <c r="N833">
        <f>Table2131[[#This Row],[DIFFENCE_ORIGINAL]]^2</f>
        <v>4.9740548993188307E-3</v>
      </c>
      <c r="O83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0.22538868740908002</v>
      </c>
      <c r="P833">
        <f>IF(OR(G833="NA", H833="NA"), "NA", IF(OR(B833="boot", B833="parametric", B833="independent", B833="cart"), Table2131[[#This Row],[conf.high]]-Table2131[[#This Row],[conf.low]], ""))</f>
        <v>0.26358720257017471</v>
      </c>
      <c r="Q833">
        <f>IF(OR(G833="NA", H833="NA"), "NA", IF(OR(B833="boot", B833="parametric", B833="independent", B833="cart"), Table2131[[#This Row],[conf.high.orig]]-Table2131[[#This Row],[conf.low.orig]], ""))</f>
        <v>0.31484341214120604</v>
      </c>
      <c r="R833">
        <f>IF(OR(B833="boot", B833="independent", B833="parametric", B833="cart"), Table2131[[#This Row],[WIDTH_OVERLAP]]/Table2131[[#This Row],[WIDTH_NEW]], "NA")</f>
        <v>0.85508205713847163</v>
      </c>
      <c r="S833">
        <f>IF(OR(B833="boot", B833="independent", B833="parametric", B833="cart"), Table2131[[#This Row],[WIDTH_OVERLAP]]/Table2131[[#This Row],[WIDTH_ORIG]], "")</f>
        <v>0.7158755073712455</v>
      </c>
      <c r="T833">
        <f>IF(OR(B833="boot", B833="independent", B833="parametric", B833="cart"), (Table2131[[#This Row],[PERS_NEW]]+Table2131[[#This Row],[PERS_ORIG]]) / 2, "")</f>
        <v>0.78547878225485857</v>
      </c>
      <c r="U833">
        <f>0.5*(Table2131[[#This Row],[WIDTH_OVERLAP]]/Table2131[[#This Row],[WIDTH_ORIG]] +Table2131[[#This Row],[WIDTH_OVERLAP]]/Table2131[[#This Row],[WIDTH_NEW]])</f>
        <v>0.78547878225485857</v>
      </c>
      <c r="V833">
        <f>0.5*(Table2131[[#This Row],[WIDTH_OVERLAP]]/Table2131[[#This Row],[WIDTH_ORIG]] +Table2131[[#This Row],[WIDTH_OVERLAP]]/Table2131[[#This Row],[WIDTH_NEW]])</f>
        <v>0.78547878225485857</v>
      </c>
    </row>
    <row r="834" spans="1:22" hidden="1" x14ac:dyDescent="0.2">
      <c r="A834" t="s">
        <v>192</v>
      </c>
      <c r="B834" t="s">
        <v>92</v>
      </c>
      <c r="C834" s="3" t="s">
        <v>231</v>
      </c>
      <c r="D834" t="s">
        <v>200</v>
      </c>
      <c r="E834">
        <v>0.71967262605816773</v>
      </c>
      <c r="F834">
        <v>8.4673534175433232E-2</v>
      </c>
      <c r="G834" s="1">
        <v>0.54779582719681374</v>
      </c>
      <c r="H834" s="1">
        <v>0.8807618904990353</v>
      </c>
      <c r="I834">
        <v>8.4993809821034976</v>
      </c>
      <c r="J834">
        <v>0.65020672590915329</v>
      </c>
      <c r="K834">
        <f>Table2131[[#This Row],[VALUE_ORIGINAL]]-Table2131[[#This Row],[ESTIMATE_VALUE]]</f>
        <v>-6.9465900149014437E-2</v>
      </c>
      <c r="L834">
        <v>0.42881221281689064</v>
      </c>
      <c r="M834">
        <v>0.8410455516564127</v>
      </c>
      <c r="N834">
        <f>Table2131[[#This Row],[DIFFENCE_ORIGINAL]]^2</f>
        <v>4.8255112835128436E-3</v>
      </c>
      <c r="O83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0.29324972445959896</v>
      </c>
      <c r="P834">
        <f>IF(OR(G834="NA", H834="NA"), "NA", IF(OR(B834="boot", B834="parametric", B834="independent", B834="cart"), Table2131[[#This Row],[conf.high]]-Table2131[[#This Row],[conf.low]], ""))</f>
        <v>0.33296606330222156</v>
      </c>
      <c r="Q834">
        <f>IF(OR(G834="NA", H834="NA"), "NA", IF(OR(B834="boot", B834="parametric", B834="independent", B834="cart"), Table2131[[#This Row],[conf.high.orig]]-Table2131[[#This Row],[conf.low.orig]], ""))</f>
        <v>0.41223333883952207</v>
      </c>
      <c r="R834">
        <f>IF(OR(B834="boot", B834="independent", B834="parametric", B834="cart"), Table2131[[#This Row],[WIDTH_OVERLAP]]/Table2131[[#This Row],[WIDTH_NEW]], "NA")</f>
        <v>0.88071955907838728</v>
      </c>
      <c r="S834">
        <f>IF(OR(B834="boot", B834="independent", B834="parametric", B834="cart"), Table2131[[#This Row],[WIDTH_OVERLAP]]/Table2131[[#This Row],[WIDTH_ORIG]], "")</f>
        <v>0.71136828788551199</v>
      </c>
      <c r="T834">
        <f>IF(OR(B834="boot", B834="independent", B834="parametric", B834="cart"), (Table2131[[#This Row],[PERS_NEW]]+Table2131[[#This Row],[PERS_ORIG]]) / 2, "")</f>
        <v>0.79604392348194963</v>
      </c>
      <c r="U834">
        <f>0.5*(Table2131[[#This Row],[WIDTH_OVERLAP]]/Table2131[[#This Row],[WIDTH_ORIG]] +Table2131[[#This Row],[WIDTH_OVERLAP]]/Table2131[[#This Row],[WIDTH_NEW]])</f>
        <v>0.79604392348194963</v>
      </c>
      <c r="V834">
        <f>0.5*(Table2131[[#This Row],[WIDTH_OVERLAP]]/Table2131[[#This Row],[WIDTH_ORIG]] +Table2131[[#This Row],[WIDTH_OVERLAP]]/Table2131[[#This Row],[WIDTH_NEW]])</f>
        <v>0.79604392348194963</v>
      </c>
    </row>
    <row r="835" spans="1:22" hidden="1" x14ac:dyDescent="0.2">
      <c r="A835" t="s">
        <v>192</v>
      </c>
      <c r="B835" t="s">
        <v>92</v>
      </c>
      <c r="C835" s="3" t="s">
        <v>231</v>
      </c>
      <c r="D835" t="s">
        <v>201</v>
      </c>
      <c r="E835">
        <v>-1.5488915712552197E-2</v>
      </c>
      <c r="F835">
        <v>7.5438189517945634E-2</v>
      </c>
      <c r="G835" s="1">
        <v>-0.15525457609752957</v>
      </c>
      <c r="H835" s="1">
        <v>0.13366304090988695</v>
      </c>
      <c r="I835">
        <v>-0.20531929267559651</v>
      </c>
      <c r="J835">
        <v>7.7300338961066107E-3</v>
      </c>
      <c r="K835">
        <f>Table2131[[#This Row],[VALUE_ORIGINAL]]-Table2131[[#This Row],[ESTIMATE_VALUE]]</f>
        <v>2.3218949608658807E-2</v>
      </c>
      <c r="L835">
        <v>-0.13387678066744935</v>
      </c>
      <c r="M835">
        <v>0.16686934625440172</v>
      </c>
      <c r="N835">
        <f>Table2131[[#This Row],[DIFFENCE_ORIGINAL]]^2</f>
        <v>5.391196209294369E-4</v>
      </c>
      <c r="O83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0.2675398215773363</v>
      </c>
      <c r="P835">
        <f>IF(OR(G835="NA", H835="NA"), "NA", IF(OR(B835="boot", B835="parametric", B835="independent", B835="cart"), Table2131[[#This Row],[conf.high]]-Table2131[[#This Row],[conf.low]], ""))</f>
        <v>0.28891761700741653</v>
      </c>
      <c r="Q835">
        <f>IF(OR(G835="NA", H835="NA"), "NA", IF(OR(B835="boot", B835="parametric", B835="independent", B835="cart"), Table2131[[#This Row],[conf.high.orig]]-Table2131[[#This Row],[conf.low.orig]], ""))</f>
        <v>0.3007461269218511</v>
      </c>
      <c r="R835">
        <f>IF(OR(B835="boot", B835="independent", B835="parametric", B835="cart"), Table2131[[#This Row],[WIDTH_OVERLAP]]/Table2131[[#This Row],[WIDTH_NEW]], "NA")</f>
        <v>0.92600729698829176</v>
      </c>
      <c r="S835">
        <f>IF(OR(B835="boot", B835="independent", B835="parametric", B835="cart"), Table2131[[#This Row],[WIDTH_OVERLAP]]/Table2131[[#This Row],[WIDTH_ORIG]], "")</f>
        <v>0.88958692274981999</v>
      </c>
      <c r="T835">
        <f>IF(OR(B835="boot", B835="independent", B835="parametric", B835="cart"), (Table2131[[#This Row],[PERS_NEW]]+Table2131[[#This Row],[PERS_ORIG]]) / 2, "")</f>
        <v>0.90779710986905582</v>
      </c>
      <c r="U835">
        <f>0.5*(Table2131[[#This Row],[WIDTH_OVERLAP]]/Table2131[[#This Row],[WIDTH_ORIG]] +Table2131[[#This Row],[WIDTH_OVERLAP]]/Table2131[[#This Row],[WIDTH_NEW]])</f>
        <v>0.90779710986905582</v>
      </c>
      <c r="V835">
        <f>0.5*(Table2131[[#This Row],[WIDTH_OVERLAP]]/Table2131[[#This Row],[WIDTH_ORIG]] +Table2131[[#This Row],[WIDTH_OVERLAP]]/Table2131[[#This Row],[WIDTH_NEW]])</f>
        <v>0.90779710986905582</v>
      </c>
    </row>
    <row r="836" spans="1:22" hidden="1" x14ac:dyDescent="0.2">
      <c r="A836" t="s">
        <v>192</v>
      </c>
      <c r="B836" t="s">
        <v>92</v>
      </c>
      <c r="C836" s="3" t="s">
        <v>231</v>
      </c>
      <c r="D836" t="s">
        <v>202</v>
      </c>
      <c r="E836">
        <v>-0.2043890541321155</v>
      </c>
      <c r="F836">
        <v>9.3724783609835854E-2</v>
      </c>
      <c r="G836" s="1">
        <v>-0.38839346416927456</v>
      </c>
      <c r="H836" s="1">
        <v>-2.1373643517827098E-2</v>
      </c>
      <c r="I836">
        <v>-2.1807364739614732</v>
      </c>
      <c r="J836">
        <v>-0.17085366093449028</v>
      </c>
      <c r="K836">
        <f>Table2131[[#This Row],[VALUE_ORIGINAL]]-Table2131[[#This Row],[ESTIMATE_VALUE]]</f>
        <v>3.3535393197625218E-2</v>
      </c>
      <c r="L836">
        <v>-0.3471822081639041</v>
      </c>
      <c r="M836">
        <v>1.5169635531831645E-2</v>
      </c>
      <c r="N836">
        <f>Table2131[[#This Row],[DIFFENCE_ORIGINAL]]^2</f>
        <v>1.1246225969193278E-3</v>
      </c>
      <c r="O83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0.32580856464607699</v>
      </c>
      <c r="P836">
        <f>IF(OR(G836="NA", H836="NA"), "NA", IF(OR(B836="boot", B836="parametric", B836="independent", B836="cart"), Table2131[[#This Row],[conf.high]]-Table2131[[#This Row],[conf.low]], ""))</f>
        <v>0.36701982065144745</v>
      </c>
      <c r="Q836">
        <f>IF(OR(G836="NA", H836="NA"), "NA", IF(OR(B836="boot", B836="parametric", B836="independent", B836="cart"), Table2131[[#This Row],[conf.high.orig]]-Table2131[[#This Row],[conf.low.orig]], ""))</f>
        <v>0.36235184369573575</v>
      </c>
      <c r="R836">
        <f>IF(OR(B836="boot", B836="independent", B836="parametric", B836="cart"), Table2131[[#This Row],[WIDTH_OVERLAP]]/Table2131[[#This Row],[WIDTH_NEW]], "NA")</f>
        <v>0.88771381356946366</v>
      </c>
      <c r="S836">
        <f>IF(OR(B836="boot", B836="independent", B836="parametric", B836="cart"), Table2131[[#This Row],[WIDTH_OVERLAP]]/Table2131[[#This Row],[WIDTH_ORIG]], "")</f>
        <v>0.89914973613231042</v>
      </c>
      <c r="T836">
        <f>IF(OR(B836="boot", B836="independent", B836="parametric", B836="cart"), (Table2131[[#This Row],[PERS_NEW]]+Table2131[[#This Row],[PERS_ORIG]]) / 2, "")</f>
        <v>0.89343177485088709</v>
      </c>
      <c r="U836">
        <f>0.5*(Table2131[[#This Row],[WIDTH_OVERLAP]]/Table2131[[#This Row],[WIDTH_ORIG]] +Table2131[[#This Row],[WIDTH_OVERLAP]]/Table2131[[#This Row],[WIDTH_NEW]])</f>
        <v>0.89343177485088709</v>
      </c>
      <c r="V836">
        <f>0.5*(Table2131[[#This Row],[WIDTH_OVERLAP]]/Table2131[[#This Row],[WIDTH_ORIG]] +Table2131[[#This Row],[WIDTH_OVERLAP]]/Table2131[[#This Row],[WIDTH_NEW]])</f>
        <v>0.89343177485088709</v>
      </c>
    </row>
    <row r="837" spans="1:22" hidden="1" x14ac:dyDescent="0.2">
      <c r="A837" t="s">
        <v>192</v>
      </c>
      <c r="B837" t="s">
        <v>92</v>
      </c>
      <c r="C837" s="3" t="s">
        <v>231</v>
      </c>
      <c r="D837" t="s">
        <v>203</v>
      </c>
      <c r="E837">
        <v>0.26244235678060063</v>
      </c>
      <c r="F837">
        <v>6.6530288152925568E-2</v>
      </c>
      <c r="G837" s="1">
        <v>0.13215452418314733</v>
      </c>
      <c r="H837" s="1">
        <v>0.39514630537158479</v>
      </c>
      <c r="I837">
        <v>3.944704946675631</v>
      </c>
      <c r="J837">
        <v>0.33797024276205284</v>
      </c>
      <c r="K837">
        <f>Table2131[[#This Row],[VALUE_ORIGINAL]]-Table2131[[#This Row],[ESTIMATE_VALUE]]</f>
        <v>7.5527885981452214E-2</v>
      </c>
      <c r="L837">
        <v>0.19588310408818793</v>
      </c>
      <c r="M837">
        <v>0.4704793736604152</v>
      </c>
      <c r="N837">
        <f>Table2131[[#This Row],[DIFFENCE_ORIGINAL]]^2</f>
        <v>5.7044615608272458E-3</v>
      </c>
      <c r="O83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0.19926320128339686</v>
      </c>
      <c r="P837">
        <f>IF(OR(G837="NA", H837="NA"), "NA", IF(OR(B837="boot", B837="parametric", B837="independent", B837="cart"), Table2131[[#This Row],[conf.high]]-Table2131[[#This Row],[conf.low]], ""))</f>
        <v>0.26299178118843747</v>
      </c>
      <c r="Q837">
        <f>IF(OR(G837="NA", H837="NA"), "NA", IF(OR(B837="boot", B837="parametric", B837="independent", B837="cart"), Table2131[[#This Row],[conf.high.orig]]-Table2131[[#This Row],[conf.low.orig]], ""))</f>
        <v>0.27459626957222727</v>
      </c>
      <c r="R837">
        <f>IF(OR(B837="boot", B837="independent", B837="parametric", B837="cart"), Table2131[[#This Row],[WIDTH_OVERLAP]]/Table2131[[#This Row],[WIDTH_NEW]], "NA")</f>
        <v>0.7576784353600079</v>
      </c>
      <c r="S837">
        <f>IF(OR(B837="boot", B837="independent", B837="parametric", B837="cart"), Table2131[[#This Row],[WIDTH_OVERLAP]]/Table2131[[#This Row],[WIDTH_ORIG]], "")</f>
        <v>0.72565880663205629</v>
      </c>
      <c r="T837">
        <f>IF(OR(B837="boot", B837="independent", B837="parametric", B837="cart"), (Table2131[[#This Row],[PERS_NEW]]+Table2131[[#This Row],[PERS_ORIG]]) / 2, "")</f>
        <v>0.74166862099603215</v>
      </c>
      <c r="U837">
        <f>0.5*(Table2131[[#This Row],[WIDTH_OVERLAP]]/Table2131[[#This Row],[WIDTH_ORIG]] +Table2131[[#This Row],[WIDTH_OVERLAP]]/Table2131[[#This Row],[WIDTH_NEW]])</f>
        <v>0.74166862099603215</v>
      </c>
      <c r="V837">
        <f>0.5*(Table2131[[#This Row],[WIDTH_OVERLAP]]/Table2131[[#This Row],[WIDTH_ORIG]] +Table2131[[#This Row],[WIDTH_OVERLAP]]/Table2131[[#This Row],[WIDTH_NEW]])</f>
        <v>0.74166862099603215</v>
      </c>
    </row>
    <row r="838" spans="1:22" hidden="1" x14ac:dyDescent="0.2">
      <c r="A838" t="s">
        <v>192</v>
      </c>
      <c r="B838" t="s">
        <v>92</v>
      </c>
      <c r="C838" s="3" t="s">
        <v>231</v>
      </c>
      <c r="D838" t="s">
        <v>204</v>
      </c>
      <c r="E838">
        <v>0.82907496835545769</v>
      </c>
      <c r="F838">
        <v>0.1223327403135222</v>
      </c>
      <c r="G838" s="1">
        <v>0.58564486115779757</v>
      </c>
      <c r="H838" s="1">
        <v>1.0712455106634322</v>
      </c>
      <c r="I838">
        <v>6.7772124308721535</v>
      </c>
      <c r="J838">
        <v>0.93833895589413963</v>
      </c>
      <c r="K838">
        <f>Table2131[[#This Row],[VALUE_ORIGINAL]]-Table2131[[#This Row],[ESTIMATE_VALUE]]</f>
        <v>0.10926398753868194</v>
      </c>
      <c r="L838">
        <v>0.649763337869533</v>
      </c>
      <c r="M838">
        <v>1.2541378180613312</v>
      </c>
      <c r="N838">
        <f>Table2131[[#This Row],[DIFFENCE_ORIGINAL]]^2</f>
        <v>1.1938618972853242E-2</v>
      </c>
      <c r="O83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0.42148217279389921</v>
      </c>
      <c r="P838">
        <f>IF(OR(G838="NA", H838="NA"), "NA", IF(OR(B838="boot", B838="parametric", B838="independent", B838="cart"), Table2131[[#This Row],[conf.high]]-Table2131[[#This Row],[conf.low]], ""))</f>
        <v>0.48560064950563464</v>
      </c>
      <c r="Q838">
        <f>IF(OR(G838="NA", H838="NA"), "NA", IF(OR(B838="boot", B838="parametric", B838="independent", B838="cart"), Table2131[[#This Row],[conf.high.orig]]-Table2131[[#This Row],[conf.low.orig]], ""))</f>
        <v>0.60437448019179818</v>
      </c>
      <c r="R838">
        <f>IF(OR(B838="boot", B838="independent", B838="parametric", B838="cart"), Table2131[[#This Row],[WIDTH_OVERLAP]]/Table2131[[#This Row],[WIDTH_NEW]], "NA")</f>
        <v>0.86796047991902159</v>
      </c>
      <c r="S838">
        <f>IF(OR(B838="boot", B838="independent", B838="parametric", B838="cart"), Table2131[[#This Row],[WIDTH_OVERLAP]]/Table2131[[#This Row],[WIDTH_ORIG]], "")</f>
        <v>0.69738578746763413</v>
      </c>
      <c r="T838">
        <f>IF(OR(B838="boot", B838="independent", B838="parametric", B838="cart"), (Table2131[[#This Row],[PERS_NEW]]+Table2131[[#This Row],[PERS_ORIG]]) / 2, "")</f>
        <v>0.78267313369332792</v>
      </c>
      <c r="U838">
        <f>0.5*(Table2131[[#This Row],[WIDTH_OVERLAP]]/Table2131[[#This Row],[WIDTH_ORIG]] +Table2131[[#This Row],[WIDTH_OVERLAP]]/Table2131[[#This Row],[WIDTH_NEW]])</f>
        <v>0.78267313369332792</v>
      </c>
      <c r="V838">
        <f>0.5*(Table2131[[#This Row],[WIDTH_OVERLAP]]/Table2131[[#This Row],[WIDTH_ORIG]] +Table2131[[#This Row],[WIDTH_OVERLAP]]/Table2131[[#This Row],[WIDTH_NEW]])</f>
        <v>0.78267313369332792</v>
      </c>
    </row>
    <row r="839" spans="1:22" hidden="1" x14ac:dyDescent="0.2">
      <c r="A839" t="s">
        <v>192</v>
      </c>
      <c r="B839" t="s">
        <v>92</v>
      </c>
      <c r="C839" s="3" t="s">
        <v>231</v>
      </c>
      <c r="D839" t="s">
        <v>205</v>
      </c>
      <c r="E839">
        <v>0.67336610382683937</v>
      </c>
      <c r="F839">
        <v>9.9903654211067824E-2</v>
      </c>
      <c r="G839" s="1">
        <v>0.47805344278759815</v>
      </c>
      <c r="H839" s="1">
        <v>0.87927562775009716</v>
      </c>
      <c r="I839">
        <v>6.7401548936759568</v>
      </c>
      <c r="J839">
        <v>0.60754936146128558</v>
      </c>
      <c r="K839">
        <f>Table2131[[#This Row],[VALUE_ORIGINAL]]-Table2131[[#This Row],[ESTIMATE_VALUE]]</f>
        <v>-6.5816742365553793E-2</v>
      </c>
      <c r="L839">
        <v>0.3890799372391795</v>
      </c>
      <c r="M839">
        <v>0.81724119147515395</v>
      </c>
      <c r="N839">
        <f>Table2131[[#This Row],[DIFFENCE_ORIGINAL]]^2</f>
        <v>4.3318435756136836E-3</v>
      </c>
      <c r="O83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0.3391877486875558</v>
      </c>
      <c r="P839">
        <f>IF(OR(G839="NA", H839="NA"), "NA", IF(OR(B839="boot", B839="parametric", B839="independent", B839="cart"), Table2131[[#This Row],[conf.high]]-Table2131[[#This Row],[conf.low]], ""))</f>
        <v>0.40122218496249901</v>
      </c>
      <c r="Q839">
        <f>IF(OR(G839="NA", H839="NA"), "NA", IF(OR(B839="boot", B839="parametric", B839="independent", B839="cart"), Table2131[[#This Row],[conf.high.orig]]-Table2131[[#This Row],[conf.low.orig]], ""))</f>
        <v>0.42816125423597445</v>
      </c>
      <c r="R839">
        <f>IF(OR(B839="boot", B839="independent", B839="parametric", B839="cart"), Table2131[[#This Row],[WIDTH_OVERLAP]]/Table2131[[#This Row],[WIDTH_NEW]], "NA")</f>
        <v>0.84538632558231697</v>
      </c>
      <c r="S839">
        <f>IF(OR(B839="boot", B839="independent", B839="parametric", B839="cart"), Table2131[[#This Row],[WIDTH_OVERLAP]]/Table2131[[#This Row],[WIDTH_ORIG]], "")</f>
        <v>0.79219627028796424</v>
      </c>
      <c r="T839">
        <f>IF(OR(B839="boot", B839="independent", B839="parametric", B839="cart"), (Table2131[[#This Row],[PERS_NEW]]+Table2131[[#This Row],[PERS_ORIG]]) / 2, "")</f>
        <v>0.81879129793514061</v>
      </c>
      <c r="U839">
        <f>0.5*(Table2131[[#This Row],[WIDTH_OVERLAP]]/Table2131[[#This Row],[WIDTH_ORIG]] +Table2131[[#This Row],[WIDTH_OVERLAP]]/Table2131[[#This Row],[WIDTH_NEW]])</f>
        <v>0.81879129793514061</v>
      </c>
      <c r="V839">
        <f>0.5*(Table2131[[#This Row],[WIDTH_OVERLAP]]/Table2131[[#This Row],[WIDTH_ORIG]] +Table2131[[#This Row],[WIDTH_OVERLAP]]/Table2131[[#This Row],[WIDTH_NEW]])</f>
        <v>0.81879129793514061</v>
      </c>
    </row>
    <row r="840" spans="1:22" hidden="1" x14ac:dyDescent="0.2">
      <c r="A840" t="s">
        <v>192</v>
      </c>
      <c r="B840" t="s">
        <v>92</v>
      </c>
      <c r="C840" s="3" t="s">
        <v>231</v>
      </c>
      <c r="D840" t="s">
        <v>206</v>
      </c>
      <c r="E840">
        <v>1.062124248907802</v>
      </c>
      <c r="F840">
        <v>0.16920630466805997</v>
      </c>
      <c r="G840" s="1">
        <v>0.72726781888003311</v>
      </c>
      <c r="H840" s="1">
        <v>1.4045089795384558</v>
      </c>
      <c r="I840">
        <v>6.2770961814420652</v>
      </c>
      <c r="J840">
        <v>1.0866457673320569</v>
      </c>
      <c r="K840">
        <f>Table2131[[#This Row],[VALUE_ORIGINAL]]-Table2131[[#This Row],[ESTIMATE_VALUE]]</f>
        <v>2.4521518424254873E-2</v>
      </c>
      <c r="L840">
        <v>0.70191334107215875</v>
      </c>
      <c r="M840">
        <v>1.4699806851192789</v>
      </c>
      <c r="N840">
        <f>Table2131[[#This Row],[DIFFENCE_ORIGINAL]]^2</f>
        <v>6.0130486583107122E-4</v>
      </c>
      <c r="O84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0.67724116065842266</v>
      </c>
      <c r="P840">
        <f>IF(OR(G840="NA", H840="NA"), "NA", IF(OR(B840="boot", B840="parametric", B840="independent", B840="cart"), Table2131[[#This Row],[conf.high]]-Table2131[[#This Row],[conf.low]], ""))</f>
        <v>0.67724116065842266</v>
      </c>
      <c r="Q840">
        <f>IF(OR(G840="NA", H840="NA"), "NA", IF(OR(B840="boot", B840="parametric", B840="independent", B840="cart"), Table2131[[#This Row],[conf.high.orig]]-Table2131[[#This Row],[conf.low.orig]], ""))</f>
        <v>0.76806734404712018</v>
      </c>
      <c r="R840">
        <f>IF(OR(B840="boot", B840="independent", B840="parametric", B840="cart"), Table2131[[#This Row],[WIDTH_OVERLAP]]/Table2131[[#This Row],[WIDTH_NEW]], "NA")</f>
        <v>1</v>
      </c>
      <c r="S840">
        <f>IF(OR(B840="boot", B840="independent", B840="parametric", B840="cart"), Table2131[[#This Row],[WIDTH_OVERLAP]]/Table2131[[#This Row],[WIDTH_ORIG]], "")</f>
        <v>0.88174710968687475</v>
      </c>
      <c r="T840">
        <f>IF(OR(B840="boot", B840="independent", B840="parametric", B840="cart"), (Table2131[[#This Row],[PERS_NEW]]+Table2131[[#This Row],[PERS_ORIG]]) / 2, "")</f>
        <v>0.94087355484343738</v>
      </c>
      <c r="U840">
        <f>0.5*(Table2131[[#This Row],[WIDTH_OVERLAP]]/Table2131[[#This Row],[WIDTH_ORIG]] +Table2131[[#This Row],[WIDTH_OVERLAP]]/Table2131[[#This Row],[WIDTH_NEW]])</f>
        <v>0.94087355484343738</v>
      </c>
      <c r="V840">
        <f>0.5*(Table2131[[#This Row],[WIDTH_OVERLAP]]/Table2131[[#This Row],[WIDTH_ORIG]] +Table2131[[#This Row],[WIDTH_OVERLAP]]/Table2131[[#This Row],[WIDTH_NEW]])</f>
        <v>0.94087355484343738</v>
      </c>
    </row>
    <row r="841" spans="1:22" hidden="1" x14ac:dyDescent="0.2">
      <c r="A841" t="s">
        <v>192</v>
      </c>
      <c r="B841" t="s">
        <v>92</v>
      </c>
      <c r="C841" s="3" t="s">
        <v>231</v>
      </c>
      <c r="D841" t="s">
        <v>207</v>
      </c>
      <c r="E841">
        <v>-0.7393348099752628</v>
      </c>
      <c r="F841">
        <v>0.15955515972483689</v>
      </c>
      <c r="G841" s="1">
        <v>-1.0712019915543527</v>
      </c>
      <c r="H841" s="1">
        <v>-0.42339782006482479</v>
      </c>
      <c r="I841">
        <v>-4.6337254855956598</v>
      </c>
      <c r="J841">
        <v>-0.61753343218162815</v>
      </c>
      <c r="K841">
        <f>Table2131[[#This Row],[VALUE_ORIGINAL]]-Table2131[[#This Row],[ESTIMATE_VALUE]]</f>
        <v>0.12180137779363465</v>
      </c>
      <c r="L841">
        <v>-0.9369343261240245</v>
      </c>
      <c r="M841">
        <v>-0.30438037993583811</v>
      </c>
      <c r="N841">
        <f>Table2131[[#This Row],[DIFFENCE_ORIGINAL]]^2</f>
        <v>1.4835575632427715E-2</v>
      </c>
      <c r="O84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0.51353650605919965</v>
      </c>
      <c r="P841">
        <f>IF(OR(G841="NA", H841="NA"), "NA", IF(OR(B841="boot", B841="parametric", B841="independent", B841="cart"), Table2131[[#This Row],[conf.high]]-Table2131[[#This Row],[conf.low]], ""))</f>
        <v>0.64780417148952796</v>
      </c>
      <c r="Q841">
        <f>IF(OR(G841="NA", H841="NA"), "NA", IF(OR(B841="boot", B841="parametric", B841="independent", B841="cart"), Table2131[[#This Row],[conf.high.orig]]-Table2131[[#This Row],[conf.low.orig]], ""))</f>
        <v>0.63255394618818639</v>
      </c>
      <c r="R841">
        <f>IF(OR(B841="boot", B841="independent", B841="parametric", B841="cart"), Table2131[[#This Row],[WIDTH_OVERLAP]]/Table2131[[#This Row],[WIDTH_NEW]], "NA")</f>
        <v>0.79273417594456042</v>
      </c>
      <c r="S841">
        <f>IF(OR(B841="boot", B841="independent", B841="parametric", B841="cart"), Table2131[[#This Row],[WIDTH_OVERLAP]]/Table2131[[#This Row],[WIDTH_ORIG]], "")</f>
        <v>0.81184618190085756</v>
      </c>
      <c r="T841">
        <f>IF(OR(B841="boot", B841="independent", B841="parametric", B841="cart"), (Table2131[[#This Row],[PERS_NEW]]+Table2131[[#This Row],[PERS_ORIG]]) / 2, "")</f>
        <v>0.80229017892270904</v>
      </c>
      <c r="U841">
        <f>0.5*(Table2131[[#This Row],[WIDTH_OVERLAP]]/Table2131[[#This Row],[WIDTH_ORIG]] +Table2131[[#This Row],[WIDTH_OVERLAP]]/Table2131[[#This Row],[WIDTH_NEW]])</f>
        <v>0.80229017892270904</v>
      </c>
      <c r="V841">
        <f>0.5*(Table2131[[#This Row],[WIDTH_OVERLAP]]/Table2131[[#This Row],[WIDTH_ORIG]] +Table2131[[#This Row],[WIDTH_OVERLAP]]/Table2131[[#This Row],[WIDTH_NEW]])</f>
        <v>0.80229017892270904</v>
      </c>
    </row>
    <row r="842" spans="1:22" hidden="1" x14ac:dyDescent="0.2">
      <c r="A842" t="s">
        <v>192</v>
      </c>
      <c r="B842" t="s">
        <v>92</v>
      </c>
      <c r="C842" s="3" t="s">
        <v>231</v>
      </c>
      <c r="D842" t="s">
        <v>208</v>
      </c>
      <c r="E842">
        <v>-0.93603558883519478</v>
      </c>
      <c r="F842">
        <v>0.17935138017948329</v>
      </c>
      <c r="G842" s="1">
        <v>-1.2772186274495752</v>
      </c>
      <c r="H842" s="1">
        <v>-0.57240648761473401</v>
      </c>
      <c r="I842">
        <v>-5.2190041018835247</v>
      </c>
      <c r="J842">
        <v>-0.71591539894851897</v>
      </c>
      <c r="K842">
        <f>Table2131[[#This Row],[VALUE_ORIGINAL]]-Table2131[[#This Row],[ESTIMATE_VALUE]]</f>
        <v>0.22012018988667581</v>
      </c>
      <c r="L842">
        <v>-1.0069102241504477</v>
      </c>
      <c r="M842">
        <v>-0.42298543471107991</v>
      </c>
      <c r="N842">
        <f>Table2131[[#This Row],[DIFFENCE_ORIGINAL]]^2</f>
        <v>4.8452897995746216E-2</v>
      </c>
      <c r="O84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0.43450373653571372</v>
      </c>
      <c r="P842">
        <f>IF(OR(G842="NA", H842="NA"), "NA", IF(OR(B842="boot", B842="parametric", B842="independent", B842="cart"), Table2131[[#This Row],[conf.high]]-Table2131[[#This Row],[conf.low]], ""))</f>
        <v>0.70481213983484114</v>
      </c>
      <c r="Q842">
        <f>IF(OR(G842="NA", H842="NA"), "NA", IF(OR(B842="boot", B842="parametric", B842="independent", B842="cart"), Table2131[[#This Row],[conf.high.orig]]-Table2131[[#This Row],[conf.low.orig]], ""))</f>
        <v>0.58392478943936776</v>
      </c>
      <c r="R842">
        <f>IF(OR(B842="boot", B842="independent", B842="parametric", B842="cart"), Table2131[[#This Row],[WIDTH_OVERLAP]]/Table2131[[#This Row],[WIDTH_NEW]], "NA")</f>
        <v>0.61648162961201425</v>
      </c>
      <c r="S842">
        <f>IF(OR(B842="boot", B842="independent", B842="parametric", B842="cart"), Table2131[[#This Row],[WIDTH_OVERLAP]]/Table2131[[#This Row],[WIDTH_ORIG]], "")</f>
        <v>0.74410907773394119</v>
      </c>
      <c r="T842">
        <f>IF(OR(B842="boot", B842="independent", B842="parametric", B842="cart"), (Table2131[[#This Row],[PERS_NEW]]+Table2131[[#This Row],[PERS_ORIG]]) / 2, "")</f>
        <v>0.68029535367297767</v>
      </c>
      <c r="U842">
        <f>0.5*(Table2131[[#This Row],[WIDTH_OVERLAP]]/Table2131[[#This Row],[WIDTH_ORIG]] +Table2131[[#This Row],[WIDTH_OVERLAP]]/Table2131[[#This Row],[WIDTH_NEW]])</f>
        <v>0.68029535367297767</v>
      </c>
      <c r="V842">
        <f>0.5*(Table2131[[#This Row],[WIDTH_OVERLAP]]/Table2131[[#This Row],[WIDTH_ORIG]] +Table2131[[#This Row],[WIDTH_OVERLAP]]/Table2131[[#This Row],[WIDTH_NEW]])</f>
        <v>0.68029535367297767</v>
      </c>
    </row>
    <row r="843" spans="1:22" hidden="1" x14ac:dyDescent="0.2">
      <c r="A843" t="s">
        <v>192</v>
      </c>
      <c r="B843" t="s">
        <v>92</v>
      </c>
      <c r="C843" s="3" t="s">
        <v>231</v>
      </c>
      <c r="D843" t="s">
        <v>209</v>
      </c>
      <c r="E843">
        <v>1.3843855651526602</v>
      </c>
      <c r="F843">
        <v>0.10707439868270888</v>
      </c>
      <c r="G843" s="1">
        <v>1.171900946420307</v>
      </c>
      <c r="H843" s="1">
        <v>1.5857873596003262</v>
      </c>
      <c r="I843">
        <v>12.929192992761775</v>
      </c>
      <c r="J843">
        <v>1.2394604950166366</v>
      </c>
      <c r="K843">
        <f>Table2131[[#This Row],[VALUE_ORIGINAL]]-Table2131[[#This Row],[ESTIMATE_VALUE]]</f>
        <v>-0.14492507013602363</v>
      </c>
      <c r="L843">
        <v>0.98206084643276947</v>
      </c>
      <c r="M843">
        <v>1.4525774346989884</v>
      </c>
      <c r="N843">
        <f>Table2131[[#This Row],[DIFFENCE_ORIGINAL]]^2</f>
        <v>2.1003275953931366E-2</v>
      </c>
      <c r="O84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0.28067648827868141</v>
      </c>
      <c r="P843">
        <f>IF(OR(G843="NA", H843="NA"), "NA", IF(OR(B843="boot", B843="parametric", B843="independent", B843="cart"), Table2131[[#This Row],[conf.high]]-Table2131[[#This Row],[conf.low]], ""))</f>
        <v>0.41388641318001929</v>
      </c>
      <c r="Q843">
        <f>IF(OR(G843="NA", H843="NA"), "NA", IF(OR(B843="boot", B843="parametric", B843="independent", B843="cart"), Table2131[[#This Row],[conf.high.orig]]-Table2131[[#This Row],[conf.low.orig]], ""))</f>
        <v>0.47051658826621889</v>
      </c>
      <c r="R843">
        <f>IF(OR(B843="boot", B843="independent", B843="parametric", B843="cart"), Table2131[[#This Row],[WIDTH_OVERLAP]]/Table2131[[#This Row],[WIDTH_NEW]], "NA")</f>
        <v>0.67814859183744591</v>
      </c>
      <c r="S843">
        <f>IF(OR(B843="boot", B843="independent", B843="parametric", B843="cart"), Table2131[[#This Row],[WIDTH_OVERLAP]]/Table2131[[#This Row],[WIDTH_ORIG]], "")</f>
        <v>0.59652835899565415</v>
      </c>
      <c r="T843">
        <f>IF(OR(B843="boot", B843="independent", B843="parametric", B843="cart"), (Table2131[[#This Row],[PERS_NEW]]+Table2131[[#This Row],[PERS_ORIG]]) / 2, "")</f>
        <v>0.63733847541655009</v>
      </c>
      <c r="U843">
        <f>0.5*(Table2131[[#This Row],[WIDTH_OVERLAP]]/Table2131[[#This Row],[WIDTH_ORIG]] +Table2131[[#This Row],[WIDTH_OVERLAP]]/Table2131[[#This Row],[WIDTH_NEW]])</f>
        <v>0.63733847541655009</v>
      </c>
      <c r="V843">
        <f>0.5*(Table2131[[#This Row],[WIDTH_OVERLAP]]/Table2131[[#This Row],[WIDTH_ORIG]] +Table2131[[#This Row],[WIDTH_OVERLAP]]/Table2131[[#This Row],[WIDTH_NEW]])</f>
        <v>0.63733847541655009</v>
      </c>
    </row>
    <row r="844" spans="1:22" hidden="1" x14ac:dyDescent="0.2">
      <c r="A844" t="s">
        <v>192</v>
      </c>
      <c r="B844" t="s">
        <v>92</v>
      </c>
      <c r="C844" s="3" t="s">
        <v>231</v>
      </c>
      <c r="D844" t="s">
        <v>210</v>
      </c>
      <c r="E844">
        <v>1.8307231869522111</v>
      </c>
      <c r="F844">
        <v>0.13570442978801001</v>
      </c>
      <c r="G844" s="1">
        <v>1.532757352533026</v>
      </c>
      <c r="H844" s="1">
        <v>2.0656687029661494</v>
      </c>
      <c r="I844">
        <v>13.490518989041597</v>
      </c>
      <c r="J844">
        <v>1.6724555880239564</v>
      </c>
      <c r="K844">
        <f>Table2131[[#This Row],[VALUE_ORIGINAL]]-Table2131[[#This Row],[ESTIMATE_VALUE]]</f>
        <v>-0.1582675989282547</v>
      </c>
      <c r="L844">
        <v>1.3451407352188074</v>
      </c>
      <c r="M844">
        <v>1.968927771533278</v>
      </c>
      <c r="N844">
        <f>Table2131[[#This Row],[DIFFENCE_ORIGINAL]]^2</f>
        <v>2.5048632870514891E-2</v>
      </c>
      <c r="O84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0.436170419000252</v>
      </c>
      <c r="P844">
        <f>IF(OR(G844="NA", H844="NA"), "NA", IF(OR(B844="boot", B844="parametric", B844="independent", B844="cart"), Table2131[[#This Row],[conf.high]]-Table2131[[#This Row],[conf.low]], ""))</f>
        <v>0.53291135043312332</v>
      </c>
      <c r="Q844">
        <f>IF(OR(G844="NA", H844="NA"), "NA", IF(OR(B844="boot", B844="parametric", B844="independent", B844="cart"), Table2131[[#This Row],[conf.high.orig]]-Table2131[[#This Row],[conf.low.orig]], ""))</f>
        <v>0.62378703631447063</v>
      </c>
      <c r="R844">
        <f>IF(OR(B844="boot", B844="independent", B844="parametric", B844="cart"), Table2131[[#This Row],[WIDTH_OVERLAP]]/Table2131[[#This Row],[WIDTH_NEW]], "NA")</f>
        <v>0.81846712149357448</v>
      </c>
      <c r="S844">
        <f>IF(OR(B844="boot", B844="independent", B844="parametric", B844="cart"), Table2131[[#This Row],[WIDTH_OVERLAP]]/Table2131[[#This Row],[WIDTH_ORIG]], "")</f>
        <v>0.69922969476455232</v>
      </c>
      <c r="T844">
        <f>IF(OR(B844="boot", B844="independent", B844="parametric", B844="cart"), (Table2131[[#This Row],[PERS_NEW]]+Table2131[[#This Row],[PERS_ORIG]]) / 2, "")</f>
        <v>0.7588484081290634</v>
      </c>
      <c r="U844">
        <f>0.5*(Table2131[[#This Row],[WIDTH_OVERLAP]]/Table2131[[#This Row],[WIDTH_ORIG]] +Table2131[[#This Row],[WIDTH_OVERLAP]]/Table2131[[#This Row],[WIDTH_NEW]])</f>
        <v>0.7588484081290634</v>
      </c>
      <c r="V844">
        <f>0.5*(Table2131[[#This Row],[WIDTH_OVERLAP]]/Table2131[[#This Row],[WIDTH_ORIG]] +Table2131[[#This Row],[WIDTH_OVERLAP]]/Table2131[[#This Row],[WIDTH_NEW]])</f>
        <v>0.7588484081290634</v>
      </c>
    </row>
    <row r="845" spans="1:22" hidden="1" x14ac:dyDescent="0.2">
      <c r="A845" t="s">
        <v>192</v>
      </c>
      <c r="B845" t="s">
        <v>92</v>
      </c>
      <c r="C845" s="3" t="s">
        <v>231</v>
      </c>
      <c r="D845" t="s">
        <v>211</v>
      </c>
      <c r="E845">
        <v>2.4895566240875815</v>
      </c>
      <c r="F845">
        <v>0.26378045870514383</v>
      </c>
      <c r="G845" s="1">
        <v>1.9294676567886522</v>
      </c>
      <c r="H845" s="1">
        <v>2.99501615484174</v>
      </c>
      <c r="I845">
        <v>9.4379873183495757</v>
      </c>
      <c r="J845">
        <v>2.5272644775104984</v>
      </c>
      <c r="K845">
        <f>Table2131[[#This Row],[VALUE_ORIGINAL]]-Table2131[[#This Row],[ESTIMATE_VALUE]]</f>
        <v>3.7707853422916937E-2</v>
      </c>
      <c r="L845">
        <v>2.0134109094932522</v>
      </c>
      <c r="M845">
        <v>2.9960614305429973</v>
      </c>
      <c r="N845">
        <f>Table2131[[#This Row],[DIFFENCE_ORIGINAL]]^2</f>
        <v>1.4218822097641886E-3</v>
      </c>
      <c r="O84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0.98160524534848781</v>
      </c>
      <c r="P845">
        <f>IF(OR(G845="NA", H845="NA"), "NA", IF(OR(B845="boot", B845="parametric", B845="independent", B845="cart"), Table2131[[#This Row],[conf.high]]-Table2131[[#This Row],[conf.low]], ""))</f>
        <v>1.0655484980530878</v>
      </c>
      <c r="Q845">
        <f>IF(OR(G845="NA", H845="NA"), "NA", IF(OR(B845="boot", B845="parametric", B845="independent", B845="cart"), Table2131[[#This Row],[conf.high.orig]]-Table2131[[#This Row],[conf.low.orig]], ""))</f>
        <v>0.98265052104974515</v>
      </c>
      <c r="R845">
        <f>IF(OR(B845="boot", B845="independent", B845="parametric", B845="cart"), Table2131[[#This Row],[WIDTH_OVERLAP]]/Table2131[[#This Row],[WIDTH_NEW]], "NA")</f>
        <v>0.92122061749608153</v>
      </c>
      <c r="S845">
        <f>IF(OR(B845="boot", B845="independent", B845="parametric", B845="cart"), Table2131[[#This Row],[WIDTH_OVERLAP]]/Table2131[[#This Row],[WIDTH_ORIG]], "")</f>
        <v>0.99893626912227074</v>
      </c>
      <c r="T845">
        <f>IF(OR(B845="boot", B845="independent", B845="parametric", B845="cart"), (Table2131[[#This Row],[PERS_NEW]]+Table2131[[#This Row],[PERS_ORIG]]) / 2, "")</f>
        <v>0.96007844330917613</v>
      </c>
      <c r="U845">
        <f>0.5*(Table2131[[#This Row],[WIDTH_OVERLAP]]/Table2131[[#This Row],[WIDTH_ORIG]] +Table2131[[#This Row],[WIDTH_OVERLAP]]/Table2131[[#This Row],[WIDTH_NEW]])</f>
        <v>0.96007844330917613</v>
      </c>
      <c r="V845">
        <f>0.5*(Table2131[[#This Row],[WIDTH_OVERLAP]]/Table2131[[#This Row],[WIDTH_ORIG]] +Table2131[[#This Row],[WIDTH_OVERLAP]]/Table2131[[#This Row],[WIDTH_NEW]])</f>
        <v>0.96007844330917613</v>
      </c>
    </row>
    <row r="846" spans="1:22" hidden="1" x14ac:dyDescent="0.2">
      <c r="A846" t="s">
        <v>192</v>
      </c>
      <c r="B846" t="s">
        <v>92</v>
      </c>
      <c r="C846" s="3" t="s">
        <v>231</v>
      </c>
      <c r="D846" t="s">
        <v>212</v>
      </c>
      <c r="E846">
        <v>2.3304259415949398</v>
      </c>
      <c r="F846">
        <v>0.18415976196941763</v>
      </c>
      <c r="G846" s="1">
        <v>1.9570686836804694</v>
      </c>
      <c r="H846" s="1">
        <v>2.6789541792854261</v>
      </c>
      <c r="I846">
        <v>12.654370947666301</v>
      </c>
      <c r="J846">
        <v>2.4525327381213602</v>
      </c>
      <c r="K846">
        <f>Table2131[[#This Row],[VALUE_ORIGINAL]]-Table2131[[#This Row],[ESTIMATE_VALUE]]</f>
        <v>0.12210679652642042</v>
      </c>
      <c r="L846">
        <v>2.0122115296595706</v>
      </c>
      <c r="M846">
        <v>2.8669835156240615</v>
      </c>
      <c r="N846">
        <f>Table2131[[#This Row],[DIFFENCE_ORIGINAL]]^2</f>
        <v>1.4910069757944639E-2</v>
      </c>
      <c r="O84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0.6667426496258555</v>
      </c>
      <c r="P846">
        <f>IF(OR(G846="NA", H846="NA"), "NA", IF(OR(B846="boot", B846="parametric", B846="independent", B846="cart"), Table2131[[#This Row],[conf.high]]-Table2131[[#This Row],[conf.low]], ""))</f>
        <v>0.72188549560495674</v>
      </c>
      <c r="Q846">
        <f>IF(OR(G846="NA", H846="NA"), "NA", IF(OR(B846="boot", B846="parametric", B846="independent", B846="cart"), Table2131[[#This Row],[conf.high.orig]]-Table2131[[#This Row],[conf.low.orig]], ""))</f>
        <v>0.85477198596449089</v>
      </c>
      <c r="R846">
        <f>IF(OR(B846="boot", B846="independent", B846="parametric", B846="cart"), Table2131[[#This Row],[WIDTH_OVERLAP]]/Table2131[[#This Row],[WIDTH_NEW]], "NA")</f>
        <v>0.92361275255587416</v>
      </c>
      <c r="S846">
        <f>IF(OR(B846="boot", B846="independent", B846="parametric", B846="cart"), Table2131[[#This Row],[WIDTH_OVERLAP]]/Table2131[[#This Row],[WIDTH_ORIG]], "")</f>
        <v>0.78002398367504933</v>
      </c>
      <c r="T846">
        <f>IF(OR(B846="boot", B846="independent", B846="parametric", B846="cart"), (Table2131[[#This Row],[PERS_NEW]]+Table2131[[#This Row],[PERS_ORIG]]) / 2, "")</f>
        <v>0.85181836811546174</v>
      </c>
      <c r="U846">
        <f>0.5*(Table2131[[#This Row],[WIDTH_OVERLAP]]/Table2131[[#This Row],[WIDTH_ORIG]] +Table2131[[#This Row],[WIDTH_OVERLAP]]/Table2131[[#This Row],[WIDTH_NEW]])</f>
        <v>0.85181836811546174</v>
      </c>
      <c r="V846">
        <f>0.5*(Table2131[[#This Row],[WIDTH_OVERLAP]]/Table2131[[#This Row],[WIDTH_ORIG]] +Table2131[[#This Row],[WIDTH_OVERLAP]]/Table2131[[#This Row],[WIDTH_NEW]])</f>
        <v>0.85181836811546174</v>
      </c>
    </row>
    <row r="847" spans="1:22" hidden="1" x14ac:dyDescent="0.2">
      <c r="A847" t="s">
        <v>192</v>
      </c>
      <c r="B847" t="s">
        <v>92</v>
      </c>
      <c r="C847" s="3" t="s">
        <v>231</v>
      </c>
      <c r="D847" t="s">
        <v>213</v>
      </c>
      <c r="E847">
        <v>2.2791398025805769</v>
      </c>
      <c r="F847">
        <v>0.16485617364632571</v>
      </c>
      <c r="G847" s="1">
        <v>1.9286014100758759</v>
      </c>
      <c r="H847" s="1">
        <v>2.5844530651970516</v>
      </c>
      <c r="I847">
        <v>13.825019422506619</v>
      </c>
      <c r="J847">
        <v>2.1789633379921782</v>
      </c>
      <c r="K847">
        <f>Table2131[[#This Row],[VALUE_ORIGINAL]]-Table2131[[#This Row],[ESTIMATE_VALUE]]</f>
        <v>-0.10017646458839868</v>
      </c>
      <c r="L847">
        <v>1.8362354108489951</v>
      </c>
      <c r="M847">
        <v>2.4679095427132332</v>
      </c>
      <c r="N847">
        <f>Table2131[[#This Row],[DIFFENCE_ORIGINAL]]^2</f>
        <v>1.0035324057430696E-2</v>
      </c>
      <c r="O84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0.53930813263735722</v>
      </c>
      <c r="P847">
        <f>IF(OR(G847="NA", H847="NA"), "NA", IF(OR(B847="boot", B847="parametric", B847="independent", B847="cart"), Table2131[[#This Row],[conf.high]]-Table2131[[#This Row],[conf.low]], ""))</f>
        <v>0.65585165512117571</v>
      </c>
      <c r="Q847">
        <f>IF(OR(G847="NA", H847="NA"), "NA", IF(OR(B847="boot", B847="parametric", B847="independent", B847="cart"), Table2131[[#This Row],[conf.high.orig]]-Table2131[[#This Row],[conf.low.orig]], ""))</f>
        <v>0.63167413186423804</v>
      </c>
      <c r="R847">
        <f>IF(OR(B847="boot", B847="independent", B847="parametric", B847="cart"), Table2131[[#This Row],[WIDTH_OVERLAP]]/Table2131[[#This Row],[WIDTH_NEW]], "NA")</f>
        <v>0.82230200751374816</v>
      </c>
      <c r="S847">
        <f>IF(OR(B847="boot", B847="independent", B847="parametric", B847="cart"), Table2131[[#This Row],[WIDTH_OVERLAP]]/Table2131[[#This Row],[WIDTH_ORIG]], "")</f>
        <v>0.85377587181814107</v>
      </c>
      <c r="T847">
        <f>IF(OR(B847="boot", B847="independent", B847="parametric", B847="cart"), (Table2131[[#This Row],[PERS_NEW]]+Table2131[[#This Row],[PERS_ORIG]]) / 2, "")</f>
        <v>0.83803893966594467</v>
      </c>
      <c r="U847">
        <f>0.5*(Table2131[[#This Row],[WIDTH_OVERLAP]]/Table2131[[#This Row],[WIDTH_ORIG]] +Table2131[[#This Row],[WIDTH_OVERLAP]]/Table2131[[#This Row],[WIDTH_NEW]])</f>
        <v>0.83803893966594467</v>
      </c>
      <c r="V847">
        <f>0.5*(Table2131[[#This Row],[WIDTH_OVERLAP]]/Table2131[[#This Row],[WIDTH_ORIG]] +Table2131[[#This Row],[WIDTH_OVERLAP]]/Table2131[[#This Row],[WIDTH_NEW]])</f>
        <v>0.83803893966594467</v>
      </c>
    </row>
    <row r="848" spans="1:22" hidden="1" x14ac:dyDescent="0.2">
      <c r="A848" t="s">
        <v>192</v>
      </c>
      <c r="B848" t="s">
        <v>92</v>
      </c>
      <c r="C848" s="3" t="s">
        <v>231</v>
      </c>
      <c r="D848" t="s">
        <v>214</v>
      </c>
      <c r="E848">
        <v>1.4715035909544187</v>
      </c>
      <c r="F848">
        <v>0.14999932444277667</v>
      </c>
      <c r="G848" s="1">
        <v>1.1650997082522072</v>
      </c>
      <c r="H848" s="1">
        <v>1.7853107687246934</v>
      </c>
      <c r="I848">
        <v>9.8100681214453314</v>
      </c>
      <c r="J848">
        <v>1.6381983949503764</v>
      </c>
      <c r="K848">
        <f>Table2131[[#This Row],[VALUE_ORIGINAL]]-Table2131[[#This Row],[ESTIMATE_VALUE]]</f>
        <v>0.16669480399595771</v>
      </c>
      <c r="L848">
        <v>1.3088727648926621</v>
      </c>
      <c r="M848">
        <v>1.9849980180125411</v>
      </c>
      <c r="N848">
        <f>Table2131[[#This Row],[DIFFENCE_ORIGINAL]]^2</f>
        <v>2.7787157679250756E-2</v>
      </c>
      <c r="O84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0.47643800383203128</v>
      </c>
      <c r="P848">
        <f>IF(OR(G848="NA", H848="NA"), "NA", IF(OR(B848="boot", B848="parametric", B848="independent", B848="cart"), Table2131[[#This Row],[conf.high]]-Table2131[[#This Row],[conf.low]], ""))</f>
        <v>0.6202110604724862</v>
      </c>
      <c r="Q848">
        <f>IF(OR(G848="NA", H848="NA"), "NA", IF(OR(B848="boot", B848="parametric", B848="independent", B848="cart"), Table2131[[#This Row],[conf.high.orig]]-Table2131[[#This Row],[conf.low.orig]], ""))</f>
        <v>0.67612525311987892</v>
      </c>
      <c r="R848">
        <f>IF(OR(B848="boot", B848="independent", B848="parametric", B848="cart"), Table2131[[#This Row],[WIDTH_OVERLAP]]/Table2131[[#This Row],[WIDTH_NEW]], "NA")</f>
        <v>0.76818688700758353</v>
      </c>
      <c r="S848">
        <f>IF(OR(B848="boot", B848="independent", B848="parametric", B848="cart"), Table2131[[#This Row],[WIDTH_OVERLAP]]/Table2131[[#This Row],[WIDTH_ORIG]], "")</f>
        <v>0.70465938320389498</v>
      </c>
      <c r="T848">
        <f>IF(OR(B848="boot", B848="independent", B848="parametric", B848="cart"), (Table2131[[#This Row],[PERS_NEW]]+Table2131[[#This Row],[PERS_ORIG]]) / 2, "")</f>
        <v>0.73642313510573931</v>
      </c>
      <c r="U848">
        <f>0.5*(Table2131[[#This Row],[WIDTH_OVERLAP]]/Table2131[[#This Row],[WIDTH_ORIG]] +Table2131[[#This Row],[WIDTH_OVERLAP]]/Table2131[[#This Row],[WIDTH_NEW]])</f>
        <v>0.73642313510573931</v>
      </c>
      <c r="V848">
        <f>0.5*(Table2131[[#This Row],[WIDTH_OVERLAP]]/Table2131[[#This Row],[WIDTH_ORIG]] +Table2131[[#This Row],[WIDTH_OVERLAP]]/Table2131[[#This Row],[WIDTH_NEW]])</f>
        <v>0.73642313510573931</v>
      </c>
    </row>
    <row r="849" spans="1:22" hidden="1" x14ac:dyDescent="0.2">
      <c r="A849" t="s">
        <v>192</v>
      </c>
      <c r="B849" t="s">
        <v>92</v>
      </c>
      <c r="C849" s="3" t="s">
        <v>231</v>
      </c>
      <c r="D849" t="s">
        <v>215</v>
      </c>
      <c r="E849">
        <v>1.6593018311374992</v>
      </c>
      <c r="F849">
        <v>0.13976527753926246</v>
      </c>
      <c r="G849" s="1">
        <v>1.4012855629331014</v>
      </c>
      <c r="H849" s="1">
        <v>1.9399691692972241</v>
      </c>
      <c r="I849">
        <v>11.872060502805304</v>
      </c>
      <c r="J849">
        <v>1.8620511679084852</v>
      </c>
      <c r="K849">
        <f>Table2131[[#This Row],[VALUE_ORIGINAL]]-Table2131[[#This Row],[ESTIMATE_VALUE]]</f>
        <v>0.20274933677098606</v>
      </c>
      <c r="L849">
        <v>1.5661789561187083</v>
      </c>
      <c r="M849">
        <v>2.1688229289408376</v>
      </c>
      <c r="N849">
        <f>Table2131[[#This Row],[DIFFENCE_ORIGINAL]]^2</f>
        <v>4.1107293561074718E-2</v>
      </c>
      <c r="O84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0.3737902131785158</v>
      </c>
      <c r="P849">
        <f>IF(OR(G849="NA", H849="NA"), "NA", IF(OR(B849="boot", B849="parametric", B849="independent", B849="cart"), Table2131[[#This Row],[conf.high]]-Table2131[[#This Row],[conf.low]], ""))</f>
        <v>0.53868360636412271</v>
      </c>
      <c r="Q849">
        <f>IF(OR(G849="NA", H849="NA"), "NA", IF(OR(B849="boot", B849="parametric", B849="independent", B849="cart"), Table2131[[#This Row],[conf.high.orig]]-Table2131[[#This Row],[conf.low.orig]], ""))</f>
        <v>0.60264397282212934</v>
      </c>
      <c r="R849">
        <f>IF(OR(B849="boot", B849="independent", B849="parametric", B849="cart"), Table2131[[#This Row],[WIDTH_OVERLAP]]/Table2131[[#This Row],[WIDTH_NEW]], "NA")</f>
        <v>0.69389565370558659</v>
      </c>
      <c r="S849">
        <f>IF(OR(B849="boot", B849="independent", B849="parametric", B849="cart"), Table2131[[#This Row],[WIDTH_OVERLAP]]/Table2131[[#This Row],[WIDTH_ORIG]], "")</f>
        <v>0.62025047961251267</v>
      </c>
      <c r="T849">
        <f>IF(OR(B849="boot", B849="independent", B849="parametric", B849="cart"), (Table2131[[#This Row],[PERS_NEW]]+Table2131[[#This Row],[PERS_ORIG]]) / 2, "")</f>
        <v>0.65707306665904963</v>
      </c>
      <c r="U849">
        <f>0.5*(Table2131[[#This Row],[WIDTH_OVERLAP]]/Table2131[[#This Row],[WIDTH_ORIG]] +Table2131[[#This Row],[WIDTH_OVERLAP]]/Table2131[[#This Row],[WIDTH_NEW]])</f>
        <v>0.65707306665904963</v>
      </c>
      <c r="V849">
        <f>0.5*(Table2131[[#This Row],[WIDTH_OVERLAP]]/Table2131[[#This Row],[WIDTH_ORIG]] +Table2131[[#This Row],[WIDTH_OVERLAP]]/Table2131[[#This Row],[WIDTH_NEW]])</f>
        <v>0.65707306665904963</v>
      </c>
    </row>
    <row r="850" spans="1:22" hidden="1" x14ac:dyDescent="0.2">
      <c r="A850" t="s">
        <v>192</v>
      </c>
      <c r="B850" t="s">
        <v>92</v>
      </c>
      <c r="C850" s="3" t="s">
        <v>231</v>
      </c>
      <c r="D850" t="s">
        <v>216</v>
      </c>
      <c r="E850">
        <v>0.18723152881121802</v>
      </c>
      <c r="F850">
        <v>5.6410435779866951E-2</v>
      </c>
      <c r="G850" s="1">
        <v>7.9492611327701038E-2</v>
      </c>
      <c r="H850" s="1">
        <v>0.30551621268289869</v>
      </c>
      <c r="I850">
        <v>3.3190938205451959</v>
      </c>
      <c r="J850">
        <v>0.13511621706045548</v>
      </c>
      <c r="K850">
        <f>Table2131[[#This Row],[VALUE_ORIGINAL]]-Table2131[[#This Row],[ESTIMATE_VALUE]]</f>
        <v>-5.2115311750762533E-2</v>
      </c>
      <c r="L850">
        <v>2.6370572171813007E-2</v>
      </c>
      <c r="M850">
        <v>0.25785098058481282</v>
      </c>
      <c r="N850">
        <f>Table2131[[#This Row],[DIFFENCE_ORIGINAL]]^2</f>
        <v>2.7160057188791672E-3</v>
      </c>
      <c r="O85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0.17835836925711179</v>
      </c>
      <c r="P850">
        <f>IF(OR(G850="NA", H850="NA"), "NA", IF(OR(B850="boot", B850="parametric", B850="independent", B850="cart"), Table2131[[#This Row],[conf.high]]-Table2131[[#This Row],[conf.low]], ""))</f>
        <v>0.22602360135519767</v>
      </c>
      <c r="Q850">
        <f>IF(OR(G850="NA", H850="NA"), "NA", IF(OR(B850="boot", B850="parametric", B850="independent", B850="cart"), Table2131[[#This Row],[conf.high.orig]]-Table2131[[#This Row],[conf.low.orig]], ""))</f>
        <v>0.2314804084129998</v>
      </c>
      <c r="R850">
        <f>IF(OR(B850="boot", B850="independent", B850="parametric", B850="cart"), Table2131[[#This Row],[WIDTH_OVERLAP]]/Table2131[[#This Row],[WIDTH_NEW]], "NA")</f>
        <v>0.78911391636849626</v>
      </c>
      <c r="S850">
        <f>IF(OR(B850="boot", B850="independent", B850="parametric", B850="cart"), Table2131[[#This Row],[WIDTH_OVERLAP]]/Table2131[[#This Row],[WIDTH_ORIG]], "")</f>
        <v>0.77051172701791071</v>
      </c>
      <c r="T850">
        <f>IF(OR(B850="boot", B850="independent", B850="parametric", B850="cart"), (Table2131[[#This Row],[PERS_NEW]]+Table2131[[#This Row],[PERS_ORIG]]) / 2, "")</f>
        <v>0.77981282169320343</v>
      </c>
      <c r="U850">
        <f>0.5*(Table2131[[#This Row],[WIDTH_OVERLAP]]/Table2131[[#This Row],[WIDTH_ORIG]] +Table2131[[#This Row],[WIDTH_OVERLAP]]/Table2131[[#This Row],[WIDTH_NEW]])</f>
        <v>0.77981282169320343</v>
      </c>
      <c r="V850">
        <f>0.5*(Table2131[[#This Row],[WIDTH_OVERLAP]]/Table2131[[#This Row],[WIDTH_ORIG]] +Table2131[[#This Row],[WIDTH_OVERLAP]]/Table2131[[#This Row],[WIDTH_NEW]])</f>
        <v>0.77981282169320343</v>
      </c>
    </row>
    <row r="851" spans="1:22" hidden="1" x14ac:dyDescent="0.2">
      <c r="A851" t="s">
        <v>192</v>
      </c>
      <c r="B851" t="s">
        <v>92</v>
      </c>
      <c r="C851" s="3" t="s">
        <v>231</v>
      </c>
      <c r="D851" t="s">
        <v>217</v>
      </c>
      <c r="E851">
        <v>-5.3174281877357045E-2</v>
      </c>
      <c r="F851">
        <v>2.7797113619057217E-2</v>
      </c>
      <c r="G851" s="1">
        <v>-0.11483054923501342</v>
      </c>
      <c r="H851" s="1">
        <v>-4.2373978565498453E-3</v>
      </c>
      <c r="I851">
        <v>-1.9129425668462816</v>
      </c>
      <c r="J851">
        <v>-3.5504247213252446E-2</v>
      </c>
      <c r="K851">
        <f>Table2131[[#This Row],[VALUE_ORIGINAL]]-Table2131[[#This Row],[ESTIMATE_VALUE]]</f>
        <v>1.7670034664104599E-2</v>
      </c>
      <c r="L851">
        <v>-9.115251829824432E-2</v>
      </c>
      <c r="M851">
        <v>4.7878857947652497E-3</v>
      </c>
      <c r="N851">
        <f>Table2131[[#This Row],[DIFFENCE_ORIGINAL]]^2</f>
        <v>3.1223012503065812E-4</v>
      </c>
      <c r="O85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8.6915120441694471E-2</v>
      </c>
      <c r="P851">
        <f>IF(OR(G851="NA", H851="NA"), "NA", IF(OR(B851="boot", B851="parametric", B851="independent", B851="cart"), Table2131[[#This Row],[conf.high]]-Table2131[[#This Row],[conf.low]], ""))</f>
        <v>0.11059315137846357</v>
      </c>
      <c r="Q851">
        <f>IF(OR(G851="NA", H851="NA"), "NA", IF(OR(B851="boot", B851="parametric", B851="independent", B851="cart"), Table2131[[#This Row],[conf.high.orig]]-Table2131[[#This Row],[conf.low.orig]], ""))</f>
        <v>9.5940404093009565E-2</v>
      </c>
      <c r="R851">
        <f>IF(OR(B851="boot", B851="independent", B851="parametric", B851="cart"), Table2131[[#This Row],[WIDTH_OVERLAP]]/Table2131[[#This Row],[WIDTH_NEW]], "NA")</f>
        <v>0.78589966339109085</v>
      </c>
      <c r="S851">
        <f>IF(OR(B851="boot", B851="independent", B851="parametric", B851="cart"), Table2131[[#This Row],[WIDTH_OVERLAP]]/Table2131[[#This Row],[WIDTH_ORIG]], "")</f>
        <v>0.90592822975223741</v>
      </c>
      <c r="T851">
        <f>IF(OR(B851="boot", B851="independent", B851="parametric", B851="cart"), (Table2131[[#This Row],[PERS_NEW]]+Table2131[[#This Row],[PERS_ORIG]]) / 2, "")</f>
        <v>0.84591394657166408</v>
      </c>
      <c r="U851">
        <f>0.5*(Table2131[[#This Row],[WIDTH_OVERLAP]]/Table2131[[#This Row],[WIDTH_ORIG]] +Table2131[[#This Row],[WIDTH_OVERLAP]]/Table2131[[#This Row],[WIDTH_NEW]])</f>
        <v>0.84591394657166408</v>
      </c>
      <c r="V851">
        <f>0.5*(Table2131[[#This Row],[WIDTH_OVERLAP]]/Table2131[[#This Row],[WIDTH_ORIG]] +Table2131[[#This Row],[WIDTH_OVERLAP]]/Table2131[[#This Row],[WIDTH_NEW]])</f>
        <v>0.84591394657166408</v>
      </c>
    </row>
    <row r="852" spans="1:22" hidden="1" x14ac:dyDescent="0.2">
      <c r="A852" t="s">
        <v>192</v>
      </c>
      <c r="B852" t="s">
        <v>92</v>
      </c>
      <c r="C852" s="3" t="s">
        <v>231</v>
      </c>
      <c r="D852" t="s">
        <v>218</v>
      </c>
      <c r="E852">
        <v>0.18807565947509458</v>
      </c>
      <c r="F852">
        <v>5.9100855156842692E-2</v>
      </c>
      <c r="G852" s="1">
        <v>7.9092951205125855E-2</v>
      </c>
      <c r="H852" s="1">
        <v>0.31437793459987057</v>
      </c>
      <c r="I852">
        <v>3.1822832169852147</v>
      </c>
      <c r="J852">
        <v>0.14365886136427777</v>
      </c>
      <c r="K852">
        <f>Table2131[[#This Row],[VALUE_ORIGINAL]]-Table2131[[#This Row],[ESTIMATE_VALUE]]</f>
        <v>-4.4416798110816808E-2</v>
      </c>
      <c r="L852">
        <v>2.7799800205257172E-2</v>
      </c>
      <c r="M852">
        <v>0.28962035047338713</v>
      </c>
      <c r="N852">
        <f>Table2131[[#This Row],[DIFFENCE_ORIGINAL]]^2</f>
        <v>1.9728519544170596E-3</v>
      </c>
      <c r="O85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0.21052739926826128</v>
      </c>
      <c r="P852">
        <f>IF(OR(G852="NA", H852="NA"), "NA", IF(OR(B852="boot", B852="parametric", B852="independent", B852="cart"), Table2131[[#This Row],[conf.high]]-Table2131[[#This Row],[conf.low]], ""))</f>
        <v>0.23528498339474471</v>
      </c>
      <c r="Q852">
        <f>IF(OR(G852="NA", H852="NA"), "NA", IF(OR(B852="boot", B852="parametric", B852="independent", B852="cart"), Table2131[[#This Row],[conf.high.orig]]-Table2131[[#This Row],[conf.low.orig]], ""))</f>
        <v>0.26182055026812995</v>
      </c>
      <c r="R852">
        <f>IF(OR(B852="boot", B852="independent", B852="parametric", B852="cart"), Table2131[[#This Row],[WIDTH_OVERLAP]]/Table2131[[#This Row],[WIDTH_NEW]], "NA")</f>
        <v>0.89477618261363123</v>
      </c>
      <c r="S852">
        <f>IF(OR(B852="boot", B852="independent", B852="parametric", B852="cart"), Table2131[[#This Row],[WIDTH_OVERLAP]]/Table2131[[#This Row],[WIDTH_ORIG]], "")</f>
        <v>0.80409043160538984</v>
      </c>
      <c r="T852">
        <f>IF(OR(B852="boot", B852="independent", B852="parametric", B852="cart"), (Table2131[[#This Row],[PERS_NEW]]+Table2131[[#This Row],[PERS_ORIG]]) / 2, "")</f>
        <v>0.84943330710951059</v>
      </c>
      <c r="U852">
        <f>0.5*(Table2131[[#This Row],[WIDTH_OVERLAP]]/Table2131[[#This Row],[WIDTH_ORIG]] +Table2131[[#This Row],[WIDTH_OVERLAP]]/Table2131[[#This Row],[WIDTH_NEW]])</f>
        <v>0.84943330710951059</v>
      </c>
      <c r="V852">
        <f>0.5*(Table2131[[#This Row],[WIDTH_OVERLAP]]/Table2131[[#This Row],[WIDTH_ORIG]] +Table2131[[#This Row],[WIDTH_OVERLAP]]/Table2131[[#This Row],[WIDTH_NEW]])</f>
        <v>0.84943330710951059</v>
      </c>
    </row>
    <row r="853" spans="1:22" hidden="1" x14ac:dyDescent="0.2">
      <c r="A853" t="s">
        <v>192</v>
      </c>
      <c r="B853" t="s">
        <v>92</v>
      </c>
      <c r="C853" s="3" t="s">
        <v>231</v>
      </c>
      <c r="D853" t="s">
        <v>219</v>
      </c>
      <c r="E853">
        <v>-4.9735746063558151E-3</v>
      </c>
      <c r="F853">
        <v>2.5204827286793872E-2</v>
      </c>
      <c r="G853" s="1">
        <v>-5.5126806431231357E-2</v>
      </c>
      <c r="H853" s="1">
        <v>4.9078054112733992E-2</v>
      </c>
      <c r="I853">
        <v>-0.19732627205748524</v>
      </c>
      <c r="J853">
        <v>1.5517958650783888E-3</v>
      </c>
      <c r="K853">
        <f>Table2131[[#This Row],[VALUE_ORIGINAL]]-Table2131[[#This Row],[ESTIMATE_VALUE]]</f>
        <v>6.5253704714342041E-3</v>
      </c>
      <c r="L853">
        <v>-3.1839383292692432E-2</v>
      </c>
      <c r="M853">
        <v>3.5624096648774459E-2</v>
      </c>
      <c r="N853">
        <f>Table2131[[#This Row],[DIFFENCE_ORIGINAL]]^2</f>
        <v>4.2580459789465449E-5</v>
      </c>
      <c r="O85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6.7463479941466897E-2</v>
      </c>
      <c r="P853">
        <f>IF(OR(G853="NA", H853="NA"), "NA", IF(OR(B853="boot", B853="parametric", B853="independent", B853="cart"), Table2131[[#This Row],[conf.high]]-Table2131[[#This Row],[conf.low]], ""))</f>
        <v>0.10420486054396536</v>
      </c>
      <c r="Q853">
        <f>IF(OR(G853="NA", H853="NA"), "NA", IF(OR(B853="boot", B853="parametric", B853="independent", B853="cart"), Table2131[[#This Row],[conf.high.orig]]-Table2131[[#This Row],[conf.low.orig]], ""))</f>
        <v>6.7463479941466897E-2</v>
      </c>
      <c r="R853">
        <f>IF(OR(B853="boot", B853="independent", B853="parametric", B853="cart"), Table2131[[#This Row],[WIDTH_OVERLAP]]/Table2131[[#This Row],[WIDTH_NEW]], "NA")</f>
        <v>0.64741202655324503</v>
      </c>
      <c r="S853">
        <f>IF(OR(B853="boot", B853="independent", B853="parametric", B853="cart"), Table2131[[#This Row],[WIDTH_OVERLAP]]/Table2131[[#This Row],[WIDTH_ORIG]], "")</f>
        <v>1</v>
      </c>
      <c r="T853">
        <f>IF(OR(B853="boot", B853="independent", B853="parametric", B853="cart"), (Table2131[[#This Row],[PERS_NEW]]+Table2131[[#This Row],[PERS_ORIG]]) / 2, "")</f>
        <v>0.82370601327662252</v>
      </c>
      <c r="U853">
        <f>0.5*(Table2131[[#This Row],[WIDTH_OVERLAP]]/Table2131[[#This Row],[WIDTH_ORIG]] +Table2131[[#This Row],[WIDTH_OVERLAP]]/Table2131[[#This Row],[WIDTH_NEW]])</f>
        <v>0.82370601327662252</v>
      </c>
      <c r="V853">
        <f>0.5*(Table2131[[#This Row],[WIDTH_OVERLAP]]/Table2131[[#This Row],[WIDTH_ORIG]] +Table2131[[#This Row],[WIDTH_OVERLAP]]/Table2131[[#This Row],[WIDTH_NEW]])</f>
        <v>0.82370601327662252</v>
      </c>
    </row>
    <row r="854" spans="1:22" hidden="1" x14ac:dyDescent="0.2">
      <c r="A854" t="s">
        <v>192</v>
      </c>
      <c r="B854" t="s">
        <v>92</v>
      </c>
      <c r="C854" s="3" t="s">
        <v>231</v>
      </c>
      <c r="D854" t="s">
        <v>220</v>
      </c>
      <c r="E854">
        <v>8.4271660169108781E-2</v>
      </c>
      <c r="F854">
        <v>3.2085585530184695E-2</v>
      </c>
      <c r="G854" s="1">
        <v>3.1275954845694891E-2</v>
      </c>
      <c r="H854" s="1">
        <v>0.15852652859402214</v>
      </c>
      <c r="I854">
        <v>2.6264647746518368</v>
      </c>
      <c r="J854">
        <v>6.7847157242330883E-2</v>
      </c>
      <c r="K854">
        <f>Table2131[[#This Row],[VALUE_ORIGINAL]]-Table2131[[#This Row],[ESTIMATE_VALUE]]</f>
        <v>-1.6424502926777898E-2</v>
      </c>
      <c r="L854">
        <v>1.1624353843178767E-2</v>
      </c>
      <c r="M854">
        <v>0.13720645068818463</v>
      </c>
      <c r="N854">
        <f>Table2131[[#This Row],[DIFFENCE_ORIGINAL]]^2</f>
        <v>2.6976429639173573E-4</v>
      </c>
      <c r="O85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0.10593049584248973</v>
      </c>
      <c r="P854">
        <f>IF(OR(G854="NA", H854="NA"), "NA", IF(OR(B854="boot", B854="parametric", B854="independent", B854="cart"), Table2131[[#This Row],[conf.high]]-Table2131[[#This Row],[conf.low]], ""))</f>
        <v>0.12725057374832724</v>
      </c>
      <c r="Q854">
        <f>IF(OR(G854="NA", H854="NA"), "NA", IF(OR(B854="boot", B854="parametric", B854="independent", B854="cart"), Table2131[[#This Row],[conf.high.orig]]-Table2131[[#This Row],[conf.low.orig]], ""))</f>
        <v>0.12558209684500587</v>
      </c>
      <c r="R854">
        <f>IF(OR(B854="boot", B854="independent", B854="parametric", B854="cart"), Table2131[[#This Row],[WIDTH_OVERLAP]]/Table2131[[#This Row],[WIDTH_NEW]], "NA")</f>
        <v>0.83245593887848568</v>
      </c>
      <c r="S854">
        <f>IF(OR(B854="boot", B854="independent", B854="parametric", B854="cart"), Table2131[[#This Row],[WIDTH_OVERLAP]]/Table2131[[#This Row],[WIDTH_ORIG]], "")</f>
        <v>0.84351590317232672</v>
      </c>
      <c r="T854">
        <f>IF(OR(B854="boot", B854="independent", B854="parametric", B854="cart"), (Table2131[[#This Row],[PERS_NEW]]+Table2131[[#This Row],[PERS_ORIG]]) / 2, "")</f>
        <v>0.83798592102540614</v>
      </c>
      <c r="U854">
        <f>0.5*(Table2131[[#This Row],[WIDTH_OVERLAP]]/Table2131[[#This Row],[WIDTH_ORIG]] +Table2131[[#This Row],[WIDTH_OVERLAP]]/Table2131[[#This Row],[WIDTH_NEW]])</f>
        <v>0.83798592102540614</v>
      </c>
      <c r="V854">
        <f>0.5*(Table2131[[#This Row],[WIDTH_OVERLAP]]/Table2131[[#This Row],[WIDTH_ORIG]] +Table2131[[#This Row],[WIDTH_OVERLAP]]/Table2131[[#This Row],[WIDTH_NEW]])</f>
        <v>0.83798592102540614</v>
      </c>
    </row>
    <row r="855" spans="1:22" hidden="1" x14ac:dyDescent="0.2">
      <c r="A855" t="s">
        <v>192</v>
      </c>
      <c r="B855" t="s">
        <v>92</v>
      </c>
      <c r="C855" s="3" t="s">
        <v>231</v>
      </c>
      <c r="D855" t="s">
        <v>221</v>
      </c>
      <c r="E855">
        <v>1.4067234393642006E-2</v>
      </c>
      <c r="F855">
        <v>2.3996660238809486E-2</v>
      </c>
      <c r="G855" s="1">
        <v>-2.7913269516570863E-2</v>
      </c>
      <c r="H855" s="1">
        <v>6.6993297167898203E-2</v>
      </c>
      <c r="I855">
        <v>0.58621634234297537</v>
      </c>
      <c r="J855">
        <v>-5.3636505937231576E-3</v>
      </c>
      <c r="K855">
        <f>Table2131[[#This Row],[VALUE_ORIGINAL]]-Table2131[[#This Row],[ESTIMATE_VALUE]]</f>
        <v>-1.9430884987365164E-2</v>
      </c>
      <c r="L855">
        <v>-4.2534139537411815E-2</v>
      </c>
      <c r="M855">
        <v>2.7755525764773616E-2</v>
      </c>
      <c r="N855">
        <f>Table2131[[#This Row],[DIFFENCE_ORIGINAL]]^2</f>
        <v>3.775592913922129E-4</v>
      </c>
      <c r="O85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5.5668795281344483E-2</v>
      </c>
      <c r="P855">
        <f>IF(OR(G855="NA", H855="NA"), "NA", IF(OR(B855="boot", B855="parametric", B855="independent", B855="cart"), Table2131[[#This Row],[conf.high]]-Table2131[[#This Row],[conf.low]], ""))</f>
        <v>9.4906566684469063E-2</v>
      </c>
      <c r="Q855">
        <f>IF(OR(G855="NA", H855="NA"), "NA", IF(OR(B855="boot", B855="parametric", B855="independent", B855="cart"), Table2131[[#This Row],[conf.high.orig]]-Table2131[[#This Row],[conf.low.orig]], ""))</f>
        <v>7.0289665302185431E-2</v>
      </c>
      <c r="R855">
        <f>IF(OR(B855="boot", B855="independent", B855="parametric", B855="cart"), Table2131[[#This Row],[WIDTH_OVERLAP]]/Table2131[[#This Row],[WIDTH_NEW]], "NA")</f>
        <v>0.58656420968660306</v>
      </c>
      <c r="S855">
        <f>IF(OR(B855="boot", B855="independent", B855="parametric", B855="cart"), Table2131[[#This Row],[WIDTH_OVERLAP]]/Table2131[[#This Row],[WIDTH_ORIG]], "")</f>
        <v>0.79199118450793993</v>
      </c>
      <c r="T855">
        <f>IF(OR(B855="boot", B855="independent", B855="parametric", B855="cart"), (Table2131[[#This Row],[PERS_NEW]]+Table2131[[#This Row],[PERS_ORIG]]) / 2, "")</f>
        <v>0.68927769709727149</v>
      </c>
      <c r="U855">
        <f>0.5*(Table2131[[#This Row],[WIDTH_OVERLAP]]/Table2131[[#This Row],[WIDTH_ORIG]] +Table2131[[#This Row],[WIDTH_OVERLAP]]/Table2131[[#This Row],[WIDTH_NEW]])</f>
        <v>0.68927769709727149</v>
      </c>
      <c r="V855">
        <f>0.5*(Table2131[[#This Row],[WIDTH_OVERLAP]]/Table2131[[#This Row],[WIDTH_ORIG]] +Table2131[[#This Row],[WIDTH_OVERLAP]]/Table2131[[#This Row],[WIDTH_NEW]])</f>
        <v>0.68927769709727149</v>
      </c>
    </row>
    <row r="856" spans="1:22" hidden="1" x14ac:dyDescent="0.2">
      <c r="A856" t="s">
        <v>192</v>
      </c>
      <c r="B856" t="s">
        <v>92</v>
      </c>
      <c r="C856" s="3" t="s">
        <v>231</v>
      </c>
      <c r="D856" t="s">
        <v>222</v>
      </c>
      <c r="E856">
        <v>-3.8357776021058033E-2</v>
      </c>
      <c r="F856">
        <v>5.0953234419773348E-2</v>
      </c>
      <c r="G856" s="1">
        <v>-0.14016027616999766</v>
      </c>
      <c r="H856" s="1">
        <v>6.288100903604589E-2</v>
      </c>
      <c r="I856">
        <v>-0.75280355521793108</v>
      </c>
      <c r="J856">
        <v>-3.3726435648836643E-2</v>
      </c>
      <c r="K856">
        <f>Table2131[[#This Row],[VALUE_ORIGINAL]]-Table2131[[#This Row],[ESTIMATE_VALUE]]</f>
        <v>4.6313403722213903E-3</v>
      </c>
      <c r="L856">
        <v>-0.14828721806420403</v>
      </c>
      <c r="M856">
        <v>6.6201920401400535E-2</v>
      </c>
      <c r="N856">
        <f>Table2131[[#This Row],[DIFFENCE_ORIGINAL]]^2</f>
        <v>2.1449313643367765E-5</v>
      </c>
      <c r="O85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0.20304128520604353</v>
      </c>
      <c r="P856">
        <f>IF(OR(G856="NA", H856="NA"), "NA", IF(OR(B856="boot", B856="parametric", B856="independent", B856="cart"), Table2131[[#This Row],[conf.high]]-Table2131[[#This Row],[conf.low]], ""))</f>
        <v>0.20304128520604353</v>
      </c>
      <c r="Q856">
        <f>IF(OR(G856="NA", H856="NA"), "NA", IF(OR(B856="boot", B856="parametric", B856="independent", B856="cart"), Table2131[[#This Row],[conf.high.orig]]-Table2131[[#This Row],[conf.low.orig]], ""))</f>
        <v>0.21448913846560458</v>
      </c>
      <c r="R856">
        <f>IF(OR(B856="boot", B856="independent", B856="parametric", B856="cart"), Table2131[[#This Row],[WIDTH_OVERLAP]]/Table2131[[#This Row],[WIDTH_NEW]], "NA")</f>
        <v>1</v>
      </c>
      <c r="S856">
        <f>IF(OR(B856="boot", B856="independent", B856="parametric", B856="cart"), Table2131[[#This Row],[WIDTH_OVERLAP]]/Table2131[[#This Row],[WIDTH_ORIG]], "")</f>
        <v>0.94662735212861693</v>
      </c>
      <c r="T856">
        <f>IF(OR(B856="boot", B856="independent", B856="parametric", B856="cart"), (Table2131[[#This Row],[PERS_NEW]]+Table2131[[#This Row],[PERS_ORIG]]) / 2, "")</f>
        <v>0.97331367606430841</v>
      </c>
      <c r="U856">
        <f>0.5*(Table2131[[#This Row],[WIDTH_OVERLAP]]/Table2131[[#This Row],[WIDTH_ORIG]] +Table2131[[#This Row],[WIDTH_OVERLAP]]/Table2131[[#This Row],[WIDTH_NEW]])</f>
        <v>0.97331367606430841</v>
      </c>
      <c r="V856">
        <f>0.5*(Table2131[[#This Row],[WIDTH_OVERLAP]]/Table2131[[#This Row],[WIDTH_ORIG]] +Table2131[[#This Row],[WIDTH_OVERLAP]]/Table2131[[#This Row],[WIDTH_NEW]])</f>
        <v>0.97331367606430841</v>
      </c>
    </row>
    <row r="857" spans="1:22" hidden="1" x14ac:dyDescent="0.2">
      <c r="A857" t="s">
        <v>192</v>
      </c>
      <c r="B857" t="s">
        <v>92</v>
      </c>
      <c r="C857" s="3" t="s">
        <v>231</v>
      </c>
      <c r="D857" t="s">
        <v>223</v>
      </c>
      <c r="E857">
        <v>1.0893716497870421E-2</v>
      </c>
      <c r="F857">
        <v>1.5587337919857332E-2</v>
      </c>
      <c r="G857" s="1">
        <v>-2.0091834219350613E-2</v>
      </c>
      <c r="H857" s="1">
        <v>4.2540626554676837E-2</v>
      </c>
      <c r="I857">
        <v>0.69888242327719607</v>
      </c>
      <c r="J857">
        <v>8.8622353034230935E-3</v>
      </c>
      <c r="K857">
        <f>Table2131[[#This Row],[VALUE_ORIGINAL]]-Table2131[[#This Row],[ESTIMATE_VALUE]]</f>
        <v>-2.0314811944473279E-3</v>
      </c>
      <c r="L857">
        <v>-1.8677812074439235E-2</v>
      </c>
      <c r="M857">
        <v>4.9568050211850088E-2</v>
      </c>
      <c r="N857">
        <f>Table2131[[#This Row],[DIFFENCE_ORIGINAL]]^2</f>
        <v>4.1269158433931421E-6</v>
      </c>
      <c r="O85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6.1218438629116072E-2</v>
      </c>
      <c r="P857">
        <f>IF(OR(G857="NA", H857="NA"), "NA", IF(OR(B857="boot", B857="parametric", B857="independent", B857="cart"), Table2131[[#This Row],[conf.high]]-Table2131[[#This Row],[conf.low]], ""))</f>
        <v>6.2632460774027454E-2</v>
      </c>
      <c r="Q857">
        <f>IF(OR(G857="NA", H857="NA"), "NA", IF(OR(B857="boot", B857="parametric", B857="independent", B857="cart"), Table2131[[#This Row],[conf.high.orig]]-Table2131[[#This Row],[conf.low.orig]], ""))</f>
        <v>6.8245862286289316E-2</v>
      </c>
      <c r="R857">
        <f>IF(OR(B857="boot", B857="independent", B857="parametric", B857="cart"), Table2131[[#This Row],[WIDTH_OVERLAP]]/Table2131[[#This Row],[WIDTH_NEW]], "NA")</f>
        <v>0.97742349370539583</v>
      </c>
      <c r="S857">
        <f>IF(OR(B857="boot", B857="independent", B857="parametric", B857="cart"), Table2131[[#This Row],[WIDTH_OVERLAP]]/Table2131[[#This Row],[WIDTH_ORIG]], "")</f>
        <v>0.89702784283546133</v>
      </c>
      <c r="T857">
        <f>IF(OR(B857="boot", B857="independent", B857="parametric", B857="cart"), (Table2131[[#This Row],[PERS_NEW]]+Table2131[[#This Row],[PERS_ORIG]]) / 2, "")</f>
        <v>0.93722566827042852</v>
      </c>
      <c r="U857">
        <f>0.5*(Table2131[[#This Row],[WIDTH_OVERLAP]]/Table2131[[#This Row],[WIDTH_ORIG]] +Table2131[[#This Row],[WIDTH_OVERLAP]]/Table2131[[#This Row],[WIDTH_NEW]])</f>
        <v>0.93722566827042852</v>
      </c>
      <c r="V857">
        <f>0.5*(Table2131[[#This Row],[WIDTH_OVERLAP]]/Table2131[[#This Row],[WIDTH_ORIG]] +Table2131[[#This Row],[WIDTH_OVERLAP]]/Table2131[[#This Row],[WIDTH_NEW]])</f>
        <v>0.93722566827042852</v>
      </c>
    </row>
    <row r="858" spans="1:22" hidden="1" x14ac:dyDescent="0.2">
      <c r="A858" t="s">
        <v>192</v>
      </c>
      <c r="B858" t="s">
        <v>92</v>
      </c>
      <c r="C858" s="3" t="s">
        <v>231</v>
      </c>
      <c r="D858" t="s">
        <v>224</v>
      </c>
      <c r="E858">
        <v>-3.8530711504430236E-2</v>
      </c>
      <c r="F858">
        <v>5.0965843191817205E-2</v>
      </c>
      <c r="G858" s="1">
        <v>-0.13756035202663433</v>
      </c>
      <c r="H858" s="1">
        <v>5.8888562218882695E-2</v>
      </c>
      <c r="I858">
        <v>-0.75601047861436177</v>
      </c>
      <c r="J858">
        <v>-3.5858769943356239E-2</v>
      </c>
      <c r="K858">
        <f>Table2131[[#This Row],[VALUE_ORIGINAL]]-Table2131[[#This Row],[ESTIMATE_VALUE]]</f>
        <v>2.6719415610739969E-3</v>
      </c>
      <c r="L858">
        <v>-0.15758959037275044</v>
      </c>
      <c r="M858">
        <v>7.4609593551042186E-2</v>
      </c>
      <c r="N858">
        <f>Table2131[[#This Row],[DIFFENCE_ORIGINAL]]^2</f>
        <v>7.1392717057945471E-6</v>
      </c>
      <c r="O85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0.19644891424551703</v>
      </c>
      <c r="P858">
        <f>IF(OR(G858="NA", H858="NA"), "NA", IF(OR(B858="boot", B858="parametric", B858="independent", B858="cart"), Table2131[[#This Row],[conf.high]]-Table2131[[#This Row],[conf.low]], ""))</f>
        <v>0.19644891424551703</v>
      </c>
      <c r="Q858">
        <f>IF(OR(G858="NA", H858="NA"), "NA", IF(OR(B858="boot", B858="parametric", B858="independent", B858="cart"), Table2131[[#This Row],[conf.high.orig]]-Table2131[[#This Row],[conf.low.orig]], ""))</f>
        <v>0.23219918392379263</v>
      </c>
      <c r="R858">
        <f>IF(OR(B858="boot", B858="independent", B858="parametric", B858="cart"), Table2131[[#This Row],[WIDTH_OVERLAP]]/Table2131[[#This Row],[WIDTH_NEW]], "NA")</f>
        <v>1</v>
      </c>
      <c r="S858">
        <f>IF(OR(B858="boot", B858="independent", B858="parametric", B858="cart"), Table2131[[#This Row],[WIDTH_OVERLAP]]/Table2131[[#This Row],[WIDTH_ORIG]], "")</f>
        <v>0.84603619584636969</v>
      </c>
      <c r="T858">
        <f>IF(OR(B858="boot", B858="independent", B858="parametric", B858="cart"), (Table2131[[#This Row],[PERS_NEW]]+Table2131[[#This Row],[PERS_ORIG]]) / 2, "")</f>
        <v>0.92301809792318479</v>
      </c>
      <c r="U858">
        <f>0.5*(Table2131[[#This Row],[WIDTH_OVERLAP]]/Table2131[[#This Row],[WIDTH_ORIG]] +Table2131[[#This Row],[WIDTH_OVERLAP]]/Table2131[[#This Row],[WIDTH_NEW]])</f>
        <v>0.92301809792318479</v>
      </c>
      <c r="V858">
        <f>0.5*(Table2131[[#This Row],[WIDTH_OVERLAP]]/Table2131[[#This Row],[WIDTH_ORIG]] +Table2131[[#This Row],[WIDTH_OVERLAP]]/Table2131[[#This Row],[WIDTH_NEW]])</f>
        <v>0.92301809792318479</v>
      </c>
    </row>
    <row r="859" spans="1:22" hidden="1" x14ac:dyDescent="0.2">
      <c r="A859" t="s">
        <v>192</v>
      </c>
      <c r="B859" t="s">
        <v>92</v>
      </c>
      <c r="C859" s="3" t="s">
        <v>231</v>
      </c>
      <c r="D859" t="s">
        <v>225</v>
      </c>
      <c r="E859">
        <v>-6.3112316304966398E-3</v>
      </c>
      <c r="F859">
        <v>3.1792783628599885E-2</v>
      </c>
      <c r="G859" s="1">
        <v>-7.1562216344401797E-2</v>
      </c>
      <c r="H859" s="1">
        <v>5.6340643041075833E-2</v>
      </c>
      <c r="I859">
        <v>-0.19851145166223302</v>
      </c>
      <c r="J859">
        <v>3.614389026533021E-3</v>
      </c>
      <c r="K859">
        <f>Table2131[[#This Row],[VALUE_ORIGINAL]]-Table2131[[#This Row],[ESTIMATE_VALUE]]</f>
        <v>9.9256206570296612E-3</v>
      </c>
      <c r="L859">
        <v>-6.7779282854374415E-2</v>
      </c>
      <c r="M859">
        <v>7.8461966599168487E-2</v>
      </c>
      <c r="N859">
        <f>Table2131[[#This Row],[DIFFENCE_ORIGINAL]]^2</f>
        <v>9.8517945427253919E-5</v>
      </c>
      <c r="O85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0.12411992589545025</v>
      </c>
      <c r="P859">
        <f>IF(OR(G859="NA", H859="NA"), "NA", IF(OR(B859="boot", B859="parametric", B859="independent", B859="cart"), Table2131[[#This Row],[conf.high]]-Table2131[[#This Row],[conf.low]], ""))</f>
        <v>0.12790285938547763</v>
      </c>
      <c r="Q859">
        <f>IF(OR(G859="NA", H859="NA"), "NA", IF(OR(B859="boot", B859="parametric", B859="independent", B859="cart"), Table2131[[#This Row],[conf.high.orig]]-Table2131[[#This Row],[conf.low.orig]], ""))</f>
        <v>0.14624124945354289</v>
      </c>
      <c r="R859">
        <f>IF(OR(B859="boot", B859="independent", B859="parametric", B859="cart"), Table2131[[#This Row],[WIDTH_OVERLAP]]/Table2131[[#This Row],[WIDTH_NEW]], "NA")</f>
        <v>0.97042338609001488</v>
      </c>
      <c r="S859">
        <f>IF(OR(B859="boot", B859="independent", B859="parametric", B859="cart"), Table2131[[#This Row],[WIDTH_OVERLAP]]/Table2131[[#This Row],[WIDTH_ORIG]], "")</f>
        <v>0.8487340361166702</v>
      </c>
      <c r="T859">
        <f>IF(OR(B859="boot", B859="independent", B859="parametric", B859="cart"), (Table2131[[#This Row],[PERS_NEW]]+Table2131[[#This Row],[PERS_ORIG]]) / 2, "")</f>
        <v>0.90957871110334254</v>
      </c>
      <c r="U859">
        <f>0.5*(Table2131[[#This Row],[WIDTH_OVERLAP]]/Table2131[[#This Row],[WIDTH_ORIG]] +Table2131[[#This Row],[WIDTH_OVERLAP]]/Table2131[[#This Row],[WIDTH_NEW]])</f>
        <v>0.90957871110334254</v>
      </c>
      <c r="V859">
        <f>0.5*(Table2131[[#This Row],[WIDTH_OVERLAP]]/Table2131[[#This Row],[WIDTH_ORIG]] +Table2131[[#This Row],[WIDTH_OVERLAP]]/Table2131[[#This Row],[WIDTH_NEW]])</f>
        <v>0.90957871110334254</v>
      </c>
    </row>
    <row r="860" spans="1:22" hidden="1" x14ac:dyDescent="0.2">
      <c r="A860" t="s">
        <v>192</v>
      </c>
      <c r="B860" t="s">
        <v>92</v>
      </c>
      <c r="C860" s="3" t="s">
        <v>231</v>
      </c>
      <c r="D860" t="s">
        <v>226</v>
      </c>
      <c r="E860">
        <v>0.10693676265237338</v>
      </c>
      <c r="F860">
        <v>3.7306467969851029E-2</v>
      </c>
      <c r="G860" s="1">
        <v>3.9250076666757429E-2</v>
      </c>
      <c r="H860" s="1">
        <v>0.1920393234920838</v>
      </c>
      <c r="I860">
        <v>2.8664402842636725</v>
      </c>
      <c r="J860">
        <v>0.15802724194380655</v>
      </c>
      <c r="K860">
        <f>Table2131[[#This Row],[VALUE_ORIGINAL]]-Table2131[[#This Row],[ESTIMATE_VALUE]]</f>
        <v>5.1090479291433163E-2</v>
      </c>
      <c r="L860">
        <v>7.440755967983681E-2</v>
      </c>
      <c r="M860">
        <v>0.25629590317342227</v>
      </c>
      <c r="N860">
        <f>Table2131[[#This Row],[DIFFENCE_ORIGINAL]]^2</f>
        <v>2.6102370742283609E-3</v>
      </c>
      <c r="O86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0.11763176381224699</v>
      </c>
      <c r="P860">
        <f>IF(OR(G860="NA", H860="NA"), "NA", IF(OR(B860="boot", B860="parametric", B860="independent", B860="cart"), Table2131[[#This Row],[conf.high]]-Table2131[[#This Row],[conf.low]], ""))</f>
        <v>0.15278924682532638</v>
      </c>
      <c r="Q860">
        <f>IF(OR(G860="NA", H860="NA"), "NA", IF(OR(B860="boot", B860="parametric", B860="independent", B860="cart"), Table2131[[#This Row],[conf.high.orig]]-Table2131[[#This Row],[conf.low.orig]], ""))</f>
        <v>0.18188834349358546</v>
      </c>
      <c r="R860">
        <f>IF(OR(B860="boot", B860="independent", B860="parametric", B860="cart"), Table2131[[#This Row],[WIDTH_OVERLAP]]/Table2131[[#This Row],[WIDTH_NEW]], "NA")</f>
        <v>0.76989556697486339</v>
      </c>
      <c r="S860">
        <f>IF(OR(B860="boot", B860="independent", B860="parametric", B860="cart"), Table2131[[#This Row],[WIDTH_OVERLAP]]/Table2131[[#This Row],[WIDTH_ORIG]], "")</f>
        <v>0.64672513671221288</v>
      </c>
      <c r="T860">
        <f>IF(OR(B860="boot", B860="independent", B860="parametric", B860="cart"), (Table2131[[#This Row],[PERS_NEW]]+Table2131[[#This Row],[PERS_ORIG]]) / 2, "")</f>
        <v>0.70831035184353808</v>
      </c>
      <c r="U860">
        <f>0.5*(Table2131[[#This Row],[WIDTH_OVERLAP]]/Table2131[[#This Row],[WIDTH_ORIG]] +Table2131[[#This Row],[WIDTH_OVERLAP]]/Table2131[[#This Row],[WIDTH_NEW]])</f>
        <v>0.70831035184353808</v>
      </c>
      <c r="V860">
        <f>0.5*(Table2131[[#This Row],[WIDTH_OVERLAP]]/Table2131[[#This Row],[WIDTH_ORIG]] +Table2131[[#This Row],[WIDTH_OVERLAP]]/Table2131[[#This Row],[WIDTH_NEW]])</f>
        <v>0.70831035184353808</v>
      </c>
    </row>
    <row r="861" spans="1:22" hidden="1" x14ac:dyDescent="0.2">
      <c r="A861" t="s">
        <v>192</v>
      </c>
      <c r="B861" t="s">
        <v>92</v>
      </c>
      <c r="C861" s="3" t="s">
        <v>231</v>
      </c>
      <c r="D861" t="s">
        <v>227</v>
      </c>
      <c r="E861">
        <v>1.7850657059674577E-2</v>
      </c>
      <c r="F861">
        <v>2.9239625170726355E-2</v>
      </c>
      <c r="G861" s="1">
        <v>-3.8358452477309853E-2</v>
      </c>
      <c r="H861" s="1">
        <v>7.4665362460034163E-2</v>
      </c>
      <c r="I861">
        <v>0.61049541351665493</v>
      </c>
      <c r="J861">
        <v>-1.2492828653806862E-2</v>
      </c>
      <c r="K861">
        <f>Table2131[[#This Row],[VALUE_ORIGINAL]]-Table2131[[#This Row],[ESTIMATE_VALUE]]</f>
        <v>-3.0343485713481437E-2</v>
      </c>
      <c r="L861">
        <v>-9.0687020859274187E-2</v>
      </c>
      <c r="M861">
        <v>6.2770911592668066E-2</v>
      </c>
      <c r="N861">
        <f>Table2131[[#This Row],[DIFFENCE_ORIGINAL]]^2</f>
        <v>9.2072712524425213E-4</v>
      </c>
      <c r="O86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0.10112936406997791</v>
      </c>
      <c r="P861">
        <f>IF(OR(G861="NA", H861="NA"), "NA", IF(OR(B861="boot", B861="parametric", B861="independent", B861="cart"), Table2131[[#This Row],[conf.high]]-Table2131[[#This Row],[conf.low]], ""))</f>
        <v>0.11302381493734401</v>
      </c>
      <c r="Q861">
        <f>IF(OR(G861="NA", H861="NA"), "NA", IF(OR(B861="boot", B861="parametric", B861="independent", B861="cart"), Table2131[[#This Row],[conf.high.orig]]-Table2131[[#This Row],[conf.low.orig]], ""))</f>
        <v>0.15345793245194225</v>
      </c>
      <c r="R861">
        <f>IF(OR(B861="boot", B861="independent", B861="parametric", B861="cart"), Table2131[[#This Row],[WIDTH_OVERLAP]]/Table2131[[#This Row],[WIDTH_NEW]], "NA")</f>
        <v>0.89476155203255248</v>
      </c>
      <c r="S861">
        <f>IF(OR(B861="boot", B861="independent", B861="parametric", B861="cart"), Table2131[[#This Row],[WIDTH_OVERLAP]]/Table2131[[#This Row],[WIDTH_ORIG]], "")</f>
        <v>0.65900382244266287</v>
      </c>
      <c r="T861">
        <f>IF(OR(B861="boot", B861="independent", B861="parametric", B861="cart"), (Table2131[[#This Row],[PERS_NEW]]+Table2131[[#This Row],[PERS_ORIG]]) / 2, "")</f>
        <v>0.77688268723760767</v>
      </c>
      <c r="U861">
        <f>0.5*(Table2131[[#This Row],[WIDTH_OVERLAP]]/Table2131[[#This Row],[WIDTH_ORIG]] +Table2131[[#This Row],[WIDTH_OVERLAP]]/Table2131[[#This Row],[WIDTH_NEW]])</f>
        <v>0.77688268723760767</v>
      </c>
      <c r="V861">
        <f>0.5*(Table2131[[#This Row],[WIDTH_OVERLAP]]/Table2131[[#This Row],[WIDTH_ORIG]] +Table2131[[#This Row],[WIDTH_OVERLAP]]/Table2131[[#This Row],[WIDTH_NEW]])</f>
        <v>0.77688268723760767</v>
      </c>
    </row>
    <row r="862" spans="1:22" hidden="1" x14ac:dyDescent="0.2">
      <c r="A862" t="s">
        <v>192</v>
      </c>
      <c r="B862" t="s">
        <v>92</v>
      </c>
      <c r="C862" s="3" t="s">
        <v>231</v>
      </c>
      <c r="D862" t="s">
        <v>228</v>
      </c>
      <c r="E862">
        <v>0.467979643419284</v>
      </c>
      <c r="F862">
        <v>0.12413574783683413</v>
      </c>
      <c r="G862" s="1">
        <v>0.21642138735431785</v>
      </c>
      <c r="H862" s="1">
        <v>0.71629344573195575</v>
      </c>
      <c r="I862">
        <v>3.7699023172148878</v>
      </c>
      <c r="J862">
        <v>0.39573196575292979</v>
      </c>
      <c r="K862">
        <f>Table2131[[#This Row],[VALUE_ORIGINAL]]-Table2131[[#This Row],[ESTIMATE_VALUE]]</f>
        <v>-7.2247677666354204E-2</v>
      </c>
      <c r="L862">
        <v>0.15547583204462814</v>
      </c>
      <c r="M862">
        <v>0.67037123000175858</v>
      </c>
      <c r="N862">
        <f>Table2131[[#This Row],[DIFFENCE_ORIGINAL]]^2</f>
        <v>5.2197269281814163E-3</v>
      </c>
      <c r="O86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0.45394984264744076</v>
      </c>
      <c r="P862">
        <f>IF(OR(G862="NA", H862="NA"), "NA", IF(OR(B862="boot", B862="parametric", B862="independent", B862="cart"), Table2131[[#This Row],[conf.high]]-Table2131[[#This Row],[conf.low]], ""))</f>
        <v>0.49987205837763793</v>
      </c>
      <c r="Q862">
        <f>IF(OR(G862="NA", H862="NA"), "NA", IF(OR(B862="boot", B862="parametric", B862="independent", B862="cart"), Table2131[[#This Row],[conf.high.orig]]-Table2131[[#This Row],[conf.low.orig]], ""))</f>
        <v>0.51489539795713046</v>
      </c>
      <c r="R862">
        <f>IF(OR(B862="boot", B862="independent", B862="parametric", B862="cart"), Table2131[[#This Row],[WIDTH_OVERLAP]]/Table2131[[#This Row],[WIDTH_NEW]], "NA")</f>
        <v>0.90813206107330702</v>
      </c>
      <c r="S862">
        <f>IF(OR(B862="boot", B862="independent", B862="parametric", B862="cart"), Table2131[[#This Row],[WIDTH_OVERLAP]]/Table2131[[#This Row],[WIDTH_ORIG]], "")</f>
        <v>0.88163507471324509</v>
      </c>
      <c r="T862">
        <f>IF(OR(B862="boot", B862="independent", B862="parametric", B862="cart"), (Table2131[[#This Row],[PERS_NEW]]+Table2131[[#This Row],[PERS_ORIG]]) / 2, "")</f>
        <v>0.89488356789327606</v>
      </c>
      <c r="U862">
        <f>0.5*(Table2131[[#This Row],[WIDTH_OVERLAP]]/Table2131[[#This Row],[WIDTH_ORIG]] +Table2131[[#This Row],[WIDTH_OVERLAP]]/Table2131[[#This Row],[WIDTH_NEW]])</f>
        <v>0.89488356789327606</v>
      </c>
      <c r="V862">
        <f>0.5*(Table2131[[#This Row],[WIDTH_OVERLAP]]/Table2131[[#This Row],[WIDTH_ORIG]] +Table2131[[#This Row],[WIDTH_OVERLAP]]/Table2131[[#This Row],[WIDTH_NEW]])</f>
        <v>0.89488356789327606</v>
      </c>
    </row>
    <row r="863" spans="1:22" hidden="1" x14ac:dyDescent="0.2">
      <c r="A863" t="s">
        <v>192</v>
      </c>
      <c r="B863" t="s">
        <v>92</v>
      </c>
      <c r="C863" s="3" t="s">
        <v>232</v>
      </c>
      <c r="D863" t="s">
        <v>194</v>
      </c>
      <c r="E863">
        <v>0.23013229905426827</v>
      </c>
      <c r="F863">
        <v>6.3478842792640738E-2</v>
      </c>
      <c r="G863" s="1">
        <v>0.10113469322228411</v>
      </c>
      <c r="H863" s="1">
        <v>0.35972457862519658</v>
      </c>
      <c r="I863">
        <v>3.625338599917705</v>
      </c>
      <c r="J863">
        <v>0.17809481069039715</v>
      </c>
      <c r="K863">
        <f>Table2131[[#This Row],[VALUE_ORIGINAL]]-Table2131[[#This Row],[ESTIMATE_VALUE]]</f>
        <v>-5.2037488363871121E-2</v>
      </c>
      <c r="L863">
        <v>3.8017309435967525E-2</v>
      </c>
      <c r="M863">
        <v>0.34322255787812789</v>
      </c>
      <c r="N863">
        <f>Table2131[[#This Row],[DIFFENCE_ORIGINAL]]^2</f>
        <v>2.7079001952200221E-3</v>
      </c>
      <c r="O86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0.24208786465584378</v>
      </c>
      <c r="P863">
        <f>IF(OR(G863="NA", H863="NA"), "NA", IF(OR(B863="boot", B863="parametric", B863="independent", B863="cart"), Table2131[[#This Row],[conf.high]]-Table2131[[#This Row],[conf.low]], ""))</f>
        <v>0.2585898854029125</v>
      </c>
      <c r="Q863">
        <f>IF(OR(G863="NA", H863="NA"), "NA", IF(OR(B863="boot", B863="parametric", B863="independent", B863="cart"), Table2131[[#This Row],[conf.high.orig]]-Table2131[[#This Row],[conf.low.orig]], ""))</f>
        <v>0.30520524844216035</v>
      </c>
      <c r="R863">
        <f>IF(OR(B863="boot", B863="independent", B863="parametric", B863="cart"), Table2131[[#This Row],[WIDTH_OVERLAP]]/Table2131[[#This Row],[WIDTH_NEW]], "NA")</f>
        <v>0.93618458540496785</v>
      </c>
      <c r="S863">
        <f>IF(OR(B863="boot", B863="independent", B863="parametric", B863="cart"), Table2131[[#This Row],[WIDTH_OVERLAP]]/Table2131[[#This Row],[WIDTH_ORIG]], "")</f>
        <v>0.7931969253199852</v>
      </c>
      <c r="T863">
        <f>IF(OR(B863="boot", B863="independent", B863="parametric", B863="cart"), (Table2131[[#This Row],[PERS_NEW]]+Table2131[[#This Row],[PERS_ORIG]]) / 2, "")</f>
        <v>0.86469075536247653</v>
      </c>
      <c r="U863">
        <f>0.5*(Table2131[[#This Row],[WIDTH_OVERLAP]]/Table2131[[#This Row],[WIDTH_ORIG]] +Table2131[[#This Row],[WIDTH_OVERLAP]]/Table2131[[#This Row],[WIDTH_NEW]])</f>
        <v>0.86469075536247653</v>
      </c>
      <c r="V863">
        <f>0.5*(Table2131[[#This Row],[WIDTH_OVERLAP]]/Table2131[[#This Row],[WIDTH_ORIG]] +Table2131[[#This Row],[WIDTH_OVERLAP]]/Table2131[[#This Row],[WIDTH_NEW]])</f>
        <v>0.86469075536247653</v>
      </c>
    </row>
    <row r="864" spans="1:22" hidden="1" x14ac:dyDescent="0.2">
      <c r="A864" t="s">
        <v>192</v>
      </c>
      <c r="B864" t="s">
        <v>92</v>
      </c>
      <c r="C864" s="3" t="s">
        <v>232</v>
      </c>
      <c r="D864" t="s">
        <v>196</v>
      </c>
      <c r="E864">
        <v>0.30649894264905808</v>
      </c>
      <c r="F864">
        <v>8.2151392554867531E-2</v>
      </c>
      <c r="G864" s="1">
        <v>0.15257908267026399</v>
      </c>
      <c r="H864" s="1">
        <v>0.47432819318202363</v>
      </c>
      <c r="I864">
        <v>3.7309037998881469</v>
      </c>
      <c r="J864">
        <v>0.18618608877542239</v>
      </c>
      <c r="K864">
        <f>Table2131[[#This Row],[VALUE_ORIGINAL]]-Table2131[[#This Row],[ESTIMATE_VALUE]]</f>
        <v>-0.12031285387363569</v>
      </c>
      <c r="L864">
        <v>1.0013056772384074E-2</v>
      </c>
      <c r="M864">
        <v>0.35460897592095292</v>
      </c>
      <c r="N864">
        <f>Table2131[[#This Row],[DIFFENCE_ORIGINAL]]^2</f>
        <v>1.4475182807218814E-2</v>
      </c>
      <c r="O86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0.20202989325068893</v>
      </c>
      <c r="P864">
        <f>IF(OR(G864="NA", H864="NA"), "NA", IF(OR(B864="boot", B864="parametric", B864="independent", B864="cart"), Table2131[[#This Row],[conf.high]]-Table2131[[#This Row],[conf.low]], ""))</f>
        <v>0.32174911051175964</v>
      </c>
      <c r="Q864">
        <f>IF(OR(G864="NA", H864="NA"), "NA", IF(OR(B864="boot", B864="parametric", B864="independent", B864="cart"), Table2131[[#This Row],[conf.high.orig]]-Table2131[[#This Row],[conf.low.orig]], ""))</f>
        <v>0.34459591914856885</v>
      </c>
      <c r="R864">
        <f>IF(OR(B864="boot", B864="independent", B864="parametric", B864="cart"), Table2131[[#This Row],[WIDTH_OVERLAP]]/Table2131[[#This Row],[WIDTH_NEW]], "NA")</f>
        <v>0.62791127201361729</v>
      </c>
      <c r="S864">
        <f>IF(OR(B864="boot", B864="independent", B864="parametric", B864="cart"), Table2131[[#This Row],[WIDTH_OVERLAP]]/Table2131[[#This Row],[WIDTH_ORIG]], "")</f>
        <v>0.58628057392515409</v>
      </c>
      <c r="T864">
        <f>IF(OR(B864="boot", B864="independent", B864="parametric", B864="cart"), (Table2131[[#This Row],[PERS_NEW]]+Table2131[[#This Row],[PERS_ORIG]]) / 2, "")</f>
        <v>0.60709592296938575</v>
      </c>
      <c r="U864">
        <f>0.5*(Table2131[[#This Row],[WIDTH_OVERLAP]]/Table2131[[#This Row],[WIDTH_ORIG]] +Table2131[[#This Row],[WIDTH_OVERLAP]]/Table2131[[#This Row],[WIDTH_NEW]])</f>
        <v>0.60709592296938575</v>
      </c>
      <c r="V864">
        <f>0.5*(Table2131[[#This Row],[WIDTH_OVERLAP]]/Table2131[[#This Row],[WIDTH_ORIG]] +Table2131[[#This Row],[WIDTH_OVERLAP]]/Table2131[[#This Row],[WIDTH_NEW]])</f>
        <v>0.60709592296938575</v>
      </c>
    </row>
    <row r="865" spans="1:22" hidden="1" x14ac:dyDescent="0.2">
      <c r="A865" t="s">
        <v>192</v>
      </c>
      <c r="B865" t="s">
        <v>92</v>
      </c>
      <c r="C865" s="3" t="s">
        <v>232</v>
      </c>
      <c r="D865" t="s">
        <v>197</v>
      </c>
      <c r="E865">
        <v>0.43339235395344367</v>
      </c>
      <c r="F865">
        <v>8.2766378049507913E-2</v>
      </c>
      <c r="G865" s="1">
        <v>0.27094042314705874</v>
      </c>
      <c r="H865" s="1">
        <v>0.59352628542663111</v>
      </c>
      <c r="I865">
        <v>5.2363334504525945</v>
      </c>
      <c r="J865">
        <v>0.49300215558615001</v>
      </c>
      <c r="K865">
        <f>Table2131[[#This Row],[VALUE_ORIGINAL]]-Table2131[[#This Row],[ESTIMATE_VALUE]]</f>
        <v>5.960980163270635E-2</v>
      </c>
      <c r="L865">
        <v>0.33828925276439847</v>
      </c>
      <c r="M865">
        <v>0.65830644871233068</v>
      </c>
      <c r="N865">
        <f>Table2131[[#This Row],[DIFFENCE_ORIGINAL]]^2</f>
        <v>3.5533284506906004E-3</v>
      </c>
      <c r="O86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0.25523703266223263</v>
      </c>
      <c r="P865">
        <f>IF(OR(G865="NA", H865="NA"), "NA", IF(OR(B865="boot", B865="parametric", B865="independent", B865="cart"), Table2131[[#This Row],[conf.high]]-Table2131[[#This Row],[conf.low]], ""))</f>
        <v>0.32258586227957237</v>
      </c>
      <c r="Q865">
        <f>IF(OR(G865="NA", H865="NA"), "NA", IF(OR(B865="boot", B865="parametric", B865="independent", B865="cart"), Table2131[[#This Row],[conf.high.orig]]-Table2131[[#This Row],[conf.low.orig]], ""))</f>
        <v>0.32001719594793221</v>
      </c>
      <c r="R865">
        <f>IF(OR(B865="boot", B865="independent", B865="parametric", B865="cart"), Table2131[[#This Row],[WIDTH_OVERLAP]]/Table2131[[#This Row],[WIDTH_NEW]], "NA")</f>
        <v>0.79122200476668392</v>
      </c>
      <c r="S865">
        <f>IF(OR(B865="boot", B865="independent", B865="parametric", B865="cart"), Table2131[[#This Row],[WIDTH_OVERLAP]]/Table2131[[#This Row],[WIDTH_ORIG]], "")</f>
        <v>0.79757286762727742</v>
      </c>
      <c r="T865">
        <f>IF(OR(B865="boot", B865="independent", B865="parametric", B865="cart"), (Table2131[[#This Row],[PERS_NEW]]+Table2131[[#This Row],[PERS_ORIG]]) / 2, "")</f>
        <v>0.79439743619698067</v>
      </c>
      <c r="U865">
        <f>0.5*(Table2131[[#This Row],[WIDTH_OVERLAP]]/Table2131[[#This Row],[WIDTH_ORIG]] +Table2131[[#This Row],[WIDTH_OVERLAP]]/Table2131[[#This Row],[WIDTH_NEW]])</f>
        <v>0.79439743619698067</v>
      </c>
      <c r="V865">
        <f>0.5*(Table2131[[#This Row],[WIDTH_OVERLAP]]/Table2131[[#This Row],[WIDTH_ORIG]] +Table2131[[#This Row],[WIDTH_OVERLAP]]/Table2131[[#This Row],[WIDTH_NEW]])</f>
        <v>0.79439743619698067</v>
      </c>
    </row>
    <row r="866" spans="1:22" hidden="1" x14ac:dyDescent="0.2">
      <c r="A866" t="s">
        <v>192</v>
      </c>
      <c r="B866" t="s">
        <v>92</v>
      </c>
      <c r="C866" s="3" t="s">
        <v>232</v>
      </c>
      <c r="D866" t="s">
        <v>198</v>
      </c>
      <c r="E866">
        <v>0.67600913160141174</v>
      </c>
      <c r="F866">
        <v>8.2317134106463047E-2</v>
      </c>
      <c r="G866" s="1">
        <v>0.51417441073015913</v>
      </c>
      <c r="H866" s="1">
        <v>0.84119560504720248</v>
      </c>
      <c r="I866">
        <v>8.2122530010229742</v>
      </c>
      <c r="J866">
        <v>0.6296703541777926</v>
      </c>
      <c r="K866">
        <f>Table2131[[#This Row],[VALUE_ORIGINAL]]-Table2131[[#This Row],[ESTIMATE_VALUE]]</f>
        <v>-4.6338777423619137E-2</v>
      </c>
      <c r="L866">
        <v>0.43210575876704355</v>
      </c>
      <c r="M866">
        <v>0.82109221715959124</v>
      </c>
      <c r="N866">
        <f>Table2131[[#This Row],[DIFFENCE_ORIGINAL]]^2</f>
        <v>2.1472822931157148E-3</v>
      </c>
      <c r="O86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0.30691780642943212</v>
      </c>
      <c r="P866">
        <f>IF(OR(G866="NA", H866="NA"), "NA", IF(OR(B866="boot", B866="parametric", B866="independent", B866="cart"), Table2131[[#This Row],[conf.high]]-Table2131[[#This Row],[conf.low]], ""))</f>
        <v>0.32702119431704335</v>
      </c>
      <c r="Q866">
        <f>IF(OR(G866="NA", H866="NA"), "NA", IF(OR(B866="boot", B866="parametric", B866="independent", B866="cart"), Table2131[[#This Row],[conf.high.orig]]-Table2131[[#This Row],[conf.low.orig]], ""))</f>
        <v>0.3889864583925477</v>
      </c>
      <c r="R866">
        <f>IF(OR(B866="boot", B866="independent", B866="parametric", B866="cart"), Table2131[[#This Row],[WIDTH_OVERLAP]]/Table2131[[#This Row],[WIDTH_NEW]], "NA")</f>
        <v>0.93852573399838657</v>
      </c>
      <c r="S866">
        <f>IF(OR(B866="boot", B866="independent", B866="parametric", B866="cart"), Table2131[[#This Row],[WIDTH_OVERLAP]]/Table2131[[#This Row],[WIDTH_ORIG]], "")</f>
        <v>0.78901925711692622</v>
      </c>
      <c r="T866">
        <f>IF(OR(B866="boot", B866="independent", B866="parametric", B866="cart"), (Table2131[[#This Row],[PERS_NEW]]+Table2131[[#This Row],[PERS_ORIG]]) / 2, "")</f>
        <v>0.86377249555765645</v>
      </c>
      <c r="U866">
        <f>0.5*(Table2131[[#This Row],[WIDTH_OVERLAP]]/Table2131[[#This Row],[WIDTH_ORIG]] +Table2131[[#This Row],[WIDTH_OVERLAP]]/Table2131[[#This Row],[WIDTH_NEW]])</f>
        <v>0.86377249555765645</v>
      </c>
      <c r="V866">
        <f>0.5*(Table2131[[#This Row],[WIDTH_OVERLAP]]/Table2131[[#This Row],[WIDTH_ORIG]] +Table2131[[#This Row],[WIDTH_OVERLAP]]/Table2131[[#This Row],[WIDTH_NEW]])</f>
        <v>0.86377249555765645</v>
      </c>
    </row>
    <row r="867" spans="1:22" hidden="1" x14ac:dyDescent="0.2">
      <c r="A867" t="s">
        <v>192</v>
      </c>
      <c r="B867" t="s">
        <v>92</v>
      </c>
      <c r="C867" s="3" t="s">
        <v>232</v>
      </c>
      <c r="D867" t="s">
        <v>200</v>
      </c>
      <c r="E867">
        <v>0.65373667038659189</v>
      </c>
      <c r="F867">
        <v>7.4890672093919641E-2</v>
      </c>
      <c r="G867" s="1">
        <v>0.5014663183399547</v>
      </c>
      <c r="H867" s="1">
        <v>0.79810746725562154</v>
      </c>
      <c r="I867">
        <v>8.7292135603583212</v>
      </c>
      <c r="J867">
        <v>0.6141559553028032</v>
      </c>
      <c r="K867">
        <f>Table2131[[#This Row],[VALUE_ORIGINAL]]-Table2131[[#This Row],[ESTIMATE_VALUE]]</f>
        <v>-3.9580715083788687E-2</v>
      </c>
      <c r="L867">
        <v>0.42221750619658005</v>
      </c>
      <c r="M867">
        <v>0.79184601327828763</v>
      </c>
      <c r="N867">
        <f>Table2131[[#This Row],[DIFFENCE_ORIGINAL]]^2</f>
        <v>1.5666330065440572E-3</v>
      </c>
      <c r="O86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0.29037969493833293</v>
      </c>
      <c r="P867">
        <f>IF(OR(G867="NA", H867="NA"), "NA", IF(OR(B867="boot", B867="parametric", B867="independent", B867="cart"), Table2131[[#This Row],[conf.high]]-Table2131[[#This Row],[conf.low]], ""))</f>
        <v>0.29664114891566684</v>
      </c>
      <c r="Q867">
        <f>IF(OR(G867="NA", H867="NA"), "NA", IF(OR(B867="boot", B867="parametric", B867="independent", B867="cart"), Table2131[[#This Row],[conf.high.orig]]-Table2131[[#This Row],[conf.low.orig]], ""))</f>
        <v>0.36962850708170758</v>
      </c>
      <c r="R867">
        <f>IF(OR(B867="boot", B867="independent", B867="parametric", B867="cart"), Table2131[[#This Row],[WIDTH_OVERLAP]]/Table2131[[#This Row],[WIDTH_NEW]], "NA")</f>
        <v>0.97889215976872446</v>
      </c>
      <c r="S867">
        <f>IF(OR(B867="boot", B867="independent", B867="parametric", B867="cart"), Table2131[[#This Row],[WIDTH_OVERLAP]]/Table2131[[#This Row],[WIDTH_ORIG]], "")</f>
        <v>0.78559875489837028</v>
      </c>
      <c r="T867">
        <f>IF(OR(B867="boot", B867="independent", B867="parametric", B867="cart"), (Table2131[[#This Row],[PERS_NEW]]+Table2131[[#This Row],[PERS_ORIG]]) / 2, "")</f>
        <v>0.88224545733354742</v>
      </c>
      <c r="U867">
        <f>0.5*(Table2131[[#This Row],[WIDTH_OVERLAP]]/Table2131[[#This Row],[WIDTH_ORIG]] +Table2131[[#This Row],[WIDTH_OVERLAP]]/Table2131[[#This Row],[WIDTH_NEW]])</f>
        <v>0.88224545733354742</v>
      </c>
      <c r="V867">
        <f>0.5*(Table2131[[#This Row],[WIDTH_OVERLAP]]/Table2131[[#This Row],[WIDTH_ORIG]] +Table2131[[#This Row],[WIDTH_OVERLAP]]/Table2131[[#This Row],[WIDTH_NEW]])</f>
        <v>0.88224545733354742</v>
      </c>
    </row>
    <row r="868" spans="1:22" hidden="1" x14ac:dyDescent="0.2">
      <c r="A868" t="s">
        <v>192</v>
      </c>
      <c r="B868" t="s">
        <v>92</v>
      </c>
      <c r="C868" s="3" t="s">
        <v>232</v>
      </c>
      <c r="D868" t="s">
        <v>203</v>
      </c>
      <c r="E868">
        <v>0.21273729169410877</v>
      </c>
      <c r="F868">
        <v>5.5756244795625479E-2</v>
      </c>
      <c r="G868" s="1">
        <v>0.10237530563411103</v>
      </c>
      <c r="H868" s="1">
        <v>0.32781173701337374</v>
      </c>
      <c r="I868">
        <v>3.8154881569570787</v>
      </c>
      <c r="J868">
        <v>0.2867938421283156</v>
      </c>
      <c r="K868">
        <f>Table2131[[#This Row],[VALUE_ORIGINAL]]-Table2131[[#This Row],[ESTIMATE_VALUE]]</f>
        <v>7.4056550434206836E-2</v>
      </c>
      <c r="L868">
        <v>0.16431647751864059</v>
      </c>
      <c r="M868">
        <v>0.40571502915783314</v>
      </c>
      <c r="N868">
        <f>Table2131[[#This Row],[DIFFENCE_ORIGINAL]]^2</f>
        <v>5.4843726622142205E-3</v>
      </c>
      <c r="O86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0.16349525949473315</v>
      </c>
      <c r="P868">
        <f>IF(OR(G868="NA", H868="NA"), "NA", IF(OR(B868="boot", B868="parametric", B868="independent", B868="cart"), Table2131[[#This Row],[conf.high]]-Table2131[[#This Row],[conf.low]], ""))</f>
        <v>0.22543643137926273</v>
      </c>
      <c r="Q868">
        <f>IF(OR(G868="NA", H868="NA"), "NA", IF(OR(B868="boot", B868="parametric", B868="independent", B868="cart"), Table2131[[#This Row],[conf.high.orig]]-Table2131[[#This Row],[conf.low.orig]], ""))</f>
        <v>0.24139855163919255</v>
      </c>
      <c r="R868">
        <f>IF(OR(B868="boot", B868="independent", B868="parametric", B868="cart"), Table2131[[#This Row],[WIDTH_OVERLAP]]/Table2131[[#This Row],[WIDTH_NEW]], "NA")</f>
        <v>0.7252388555586966</v>
      </c>
      <c r="S868">
        <f>IF(OR(B868="boot", B868="independent", B868="parametric", B868="cart"), Table2131[[#This Row],[WIDTH_OVERLAP]]/Table2131[[#This Row],[WIDTH_ORIG]], "")</f>
        <v>0.67728351468778525</v>
      </c>
      <c r="T868">
        <f>IF(OR(B868="boot", B868="independent", B868="parametric", B868="cart"), (Table2131[[#This Row],[PERS_NEW]]+Table2131[[#This Row],[PERS_ORIG]]) / 2, "")</f>
        <v>0.70126118512324087</v>
      </c>
      <c r="U868">
        <f>0.5*(Table2131[[#This Row],[WIDTH_OVERLAP]]/Table2131[[#This Row],[WIDTH_ORIG]] +Table2131[[#This Row],[WIDTH_OVERLAP]]/Table2131[[#This Row],[WIDTH_NEW]])</f>
        <v>0.70126118512324087</v>
      </c>
      <c r="V868">
        <f>0.5*(Table2131[[#This Row],[WIDTH_OVERLAP]]/Table2131[[#This Row],[WIDTH_ORIG]] +Table2131[[#This Row],[WIDTH_OVERLAP]]/Table2131[[#This Row],[WIDTH_NEW]])</f>
        <v>0.70126118512324087</v>
      </c>
    </row>
    <row r="869" spans="1:22" hidden="1" x14ac:dyDescent="0.2">
      <c r="A869" t="s">
        <v>192</v>
      </c>
      <c r="B869" t="s">
        <v>92</v>
      </c>
      <c r="C869" s="3" t="s">
        <v>232</v>
      </c>
      <c r="D869" t="s">
        <v>204</v>
      </c>
      <c r="E869">
        <v>0.82907482978292446</v>
      </c>
      <c r="F869">
        <v>0.1286409436758689</v>
      </c>
      <c r="G869" s="1">
        <v>0.58724889853361417</v>
      </c>
      <c r="H869" s="1">
        <v>1.082225420257763</v>
      </c>
      <c r="I869">
        <v>6.4448752169597654</v>
      </c>
      <c r="J869">
        <v>0.93833906021054048</v>
      </c>
      <c r="K869">
        <f>Table2131[[#This Row],[VALUE_ORIGINAL]]-Table2131[[#This Row],[ESTIMATE_VALUE]]</f>
        <v>0.10926423042761602</v>
      </c>
      <c r="L869">
        <v>0.63788758124871248</v>
      </c>
      <c r="M869">
        <v>1.2452698410286649</v>
      </c>
      <c r="N869">
        <f>Table2131[[#This Row],[DIFFENCE_ORIGINAL]]^2</f>
        <v>1.193867205093917E-2</v>
      </c>
      <c r="O86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0.44433783900905055</v>
      </c>
      <c r="P869">
        <f>IF(OR(G869="NA", H869="NA"), "NA", IF(OR(B869="boot", B869="parametric", B869="independent", B869="cart"), Table2131[[#This Row],[conf.high]]-Table2131[[#This Row],[conf.low]], ""))</f>
        <v>0.49497652172414885</v>
      </c>
      <c r="Q869">
        <f>IF(OR(G869="NA", H869="NA"), "NA", IF(OR(B869="boot", B869="parametric", B869="independent", B869="cart"), Table2131[[#This Row],[conf.high.orig]]-Table2131[[#This Row],[conf.low.orig]], ""))</f>
        <v>0.60738225977995242</v>
      </c>
      <c r="R869">
        <f>IF(OR(B869="boot", B869="independent", B869="parametric", B869="cart"), Table2131[[#This Row],[WIDTH_OVERLAP]]/Table2131[[#This Row],[WIDTH_NEW]], "NA")</f>
        <v>0.89769477845391765</v>
      </c>
      <c r="S869">
        <f>IF(OR(B869="boot", B869="independent", B869="parametric", B869="cart"), Table2131[[#This Row],[WIDTH_OVERLAP]]/Table2131[[#This Row],[WIDTH_ORIG]], "")</f>
        <v>0.73156209595260324</v>
      </c>
      <c r="T869">
        <f>IF(OR(B869="boot", B869="independent", B869="parametric", B869="cart"), (Table2131[[#This Row],[PERS_NEW]]+Table2131[[#This Row],[PERS_ORIG]]) / 2, "")</f>
        <v>0.81462843720326039</v>
      </c>
      <c r="U869">
        <f>0.5*(Table2131[[#This Row],[WIDTH_OVERLAP]]/Table2131[[#This Row],[WIDTH_ORIG]] +Table2131[[#This Row],[WIDTH_OVERLAP]]/Table2131[[#This Row],[WIDTH_NEW]])</f>
        <v>0.81462843720326039</v>
      </c>
      <c r="V869">
        <f>0.5*(Table2131[[#This Row],[WIDTH_OVERLAP]]/Table2131[[#This Row],[WIDTH_ORIG]] +Table2131[[#This Row],[WIDTH_OVERLAP]]/Table2131[[#This Row],[WIDTH_NEW]])</f>
        <v>0.81462843720326039</v>
      </c>
    </row>
    <row r="870" spans="1:22" hidden="1" x14ac:dyDescent="0.2">
      <c r="A870" t="s">
        <v>192</v>
      </c>
      <c r="B870" t="s">
        <v>92</v>
      </c>
      <c r="C870" s="3" t="s">
        <v>232</v>
      </c>
      <c r="D870" t="s">
        <v>205</v>
      </c>
      <c r="E870">
        <v>0.67501358297656178</v>
      </c>
      <c r="F870">
        <v>0.10249267383885238</v>
      </c>
      <c r="G870" s="1">
        <v>0.46999902108072794</v>
      </c>
      <c r="H870" s="1">
        <v>0.87201065350848728</v>
      </c>
      <c r="I870">
        <v>6.5859691009513028</v>
      </c>
      <c r="J870">
        <v>0.60929653109160198</v>
      </c>
      <c r="K870">
        <f>Table2131[[#This Row],[VALUE_ORIGINAL]]-Table2131[[#This Row],[ESTIMATE_VALUE]]</f>
        <v>-6.5717051884959798E-2</v>
      </c>
      <c r="L870">
        <v>0.38489998520992202</v>
      </c>
      <c r="M870">
        <v>0.81150884429497838</v>
      </c>
      <c r="N870">
        <f>Table2131[[#This Row],[DIFFENCE_ORIGINAL]]^2</f>
        <v>4.3187309084504978E-3</v>
      </c>
      <c r="O87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0.34150982321425044</v>
      </c>
      <c r="P870">
        <f>IF(OR(G870="NA", H870="NA"), "NA", IF(OR(B870="boot", B870="parametric", B870="independent", B870="cart"), Table2131[[#This Row],[conf.high]]-Table2131[[#This Row],[conf.low]], ""))</f>
        <v>0.40201163242775934</v>
      </c>
      <c r="Q870">
        <f>IF(OR(G870="NA", H870="NA"), "NA", IF(OR(B870="boot", B870="parametric", B870="independent", B870="cart"), Table2131[[#This Row],[conf.high.orig]]-Table2131[[#This Row],[conf.low.orig]], ""))</f>
        <v>0.42660885908505636</v>
      </c>
      <c r="R870">
        <f>IF(OR(B870="boot", B870="independent", B870="parametric", B870="cart"), Table2131[[#This Row],[WIDTH_OVERLAP]]/Table2131[[#This Row],[WIDTH_NEW]], "NA")</f>
        <v>0.84950234188961948</v>
      </c>
      <c r="S870">
        <f>IF(OR(B870="boot", B870="independent", B870="parametric", B870="cart"), Table2131[[#This Row],[WIDTH_OVERLAP]]/Table2131[[#This Row],[WIDTH_ORIG]], "")</f>
        <v>0.80052210811252966</v>
      </c>
      <c r="T870">
        <f>IF(OR(B870="boot", B870="independent", B870="parametric", B870="cart"), (Table2131[[#This Row],[PERS_NEW]]+Table2131[[#This Row],[PERS_ORIG]]) / 2, "")</f>
        <v>0.82501222500107452</v>
      </c>
      <c r="U870">
        <f>0.5*(Table2131[[#This Row],[WIDTH_OVERLAP]]/Table2131[[#This Row],[WIDTH_ORIG]] +Table2131[[#This Row],[WIDTH_OVERLAP]]/Table2131[[#This Row],[WIDTH_NEW]])</f>
        <v>0.82501222500107452</v>
      </c>
      <c r="V870">
        <f>0.5*(Table2131[[#This Row],[WIDTH_OVERLAP]]/Table2131[[#This Row],[WIDTH_ORIG]] +Table2131[[#This Row],[WIDTH_OVERLAP]]/Table2131[[#This Row],[WIDTH_NEW]])</f>
        <v>0.82501222500107452</v>
      </c>
    </row>
    <row r="871" spans="1:22" hidden="1" x14ac:dyDescent="0.2">
      <c r="A871" t="s">
        <v>192</v>
      </c>
      <c r="B871" t="s">
        <v>92</v>
      </c>
      <c r="C871" s="3" t="s">
        <v>232</v>
      </c>
      <c r="D871" t="s">
        <v>206</v>
      </c>
      <c r="E871">
        <v>1.0667809739328113</v>
      </c>
      <c r="F871">
        <v>0.17745350718568478</v>
      </c>
      <c r="G871" s="1">
        <v>0.70745897519070322</v>
      </c>
      <c r="H871" s="1">
        <v>1.4204714072124873</v>
      </c>
      <c r="I871">
        <v>6.0116082846226711</v>
      </c>
      <c r="J871">
        <v>1.0886973669257032</v>
      </c>
      <c r="K871">
        <f>Table2131[[#This Row],[VALUE_ORIGINAL]]-Table2131[[#This Row],[ESTIMATE_VALUE]]</f>
        <v>2.1916392992891831E-2</v>
      </c>
      <c r="L871">
        <v>0.71646035881028236</v>
      </c>
      <c r="M871">
        <v>1.4783592457482737</v>
      </c>
      <c r="N871">
        <f>Table2131[[#This Row],[DIFFENCE_ORIGINAL]]^2</f>
        <v>4.8032828181887816E-4</v>
      </c>
      <c r="O87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0.70401104840220496</v>
      </c>
      <c r="P871">
        <f>IF(OR(G871="NA", H871="NA"), "NA", IF(OR(B871="boot", B871="parametric", B871="independent", B871="cart"), Table2131[[#This Row],[conf.high]]-Table2131[[#This Row],[conf.low]], ""))</f>
        <v>0.7130124320217841</v>
      </c>
      <c r="Q871">
        <f>IF(OR(G871="NA", H871="NA"), "NA", IF(OR(B871="boot", B871="parametric", B871="independent", B871="cart"), Table2131[[#This Row],[conf.high.orig]]-Table2131[[#This Row],[conf.low.orig]], ""))</f>
        <v>0.76189888693799135</v>
      </c>
      <c r="R871">
        <f>IF(OR(B871="boot", B871="independent", B871="parametric", B871="cart"), Table2131[[#This Row],[WIDTH_OVERLAP]]/Table2131[[#This Row],[WIDTH_NEW]], "NA")</f>
        <v>0.98737555866444682</v>
      </c>
      <c r="S871">
        <f>IF(OR(B871="boot", B871="independent", B871="parametric", B871="cart"), Table2131[[#This Row],[WIDTH_OVERLAP]]/Table2131[[#This Row],[WIDTH_ORIG]], "")</f>
        <v>0.92402162606060123</v>
      </c>
      <c r="T871">
        <f>IF(OR(B871="boot", B871="independent", B871="parametric", B871="cart"), (Table2131[[#This Row],[PERS_NEW]]+Table2131[[#This Row],[PERS_ORIG]]) / 2, "")</f>
        <v>0.95569859236252408</v>
      </c>
      <c r="U871">
        <f>0.5*(Table2131[[#This Row],[WIDTH_OVERLAP]]/Table2131[[#This Row],[WIDTH_ORIG]] +Table2131[[#This Row],[WIDTH_OVERLAP]]/Table2131[[#This Row],[WIDTH_NEW]])</f>
        <v>0.95569859236252408</v>
      </c>
      <c r="V871">
        <f>0.5*(Table2131[[#This Row],[WIDTH_OVERLAP]]/Table2131[[#This Row],[WIDTH_ORIG]] +Table2131[[#This Row],[WIDTH_OVERLAP]]/Table2131[[#This Row],[WIDTH_NEW]])</f>
        <v>0.95569859236252408</v>
      </c>
    </row>
    <row r="872" spans="1:22" hidden="1" x14ac:dyDescent="0.2">
      <c r="A872" t="s">
        <v>192</v>
      </c>
      <c r="B872" t="s">
        <v>92</v>
      </c>
      <c r="C872" s="3" t="s">
        <v>232</v>
      </c>
      <c r="D872" t="s">
        <v>207</v>
      </c>
      <c r="E872">
        <v>-0.75562006745970201</v>
      </c>
      <c r="F872">
        <v>0.16316725608106736</v>
      </c>
      <c r="G872" s="1">
        <v>-1.082369571665962</v>
      </c>
      <c r="H872" s="1">
        <v>-0.43111200108585257</v>
      </c>
      <c r="I872">
        <v>-4.6309540627703072</v>
      </c>
      <c r="J872">
        <v>-0.62421856699554268</v>
      </c>
      <c r="K872">
        <f>Table2131[[#This Row],[VALUE_ORIGINAL]]-Table2131[[#This Row],[ESTIMATE_VALUE]]</f>
        <v>0.13140150046415933</v>
      </c>
      <c r="L872">
        <v>-0.94286260884821915</v>
      </c>
      <c r="M872">
        <v>-0.31283389014786905</v>
      </c>
      <c r="N872">
        <f>Table2131[[#This Row],[DIFFENCE_ORIGINAL]]^2</f>
        <v>1.7266354324232465E-2</v>
      </c>
      <c r="O87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0.51175060776236658</v>
      </c>
      <c r="P872">
        <f>IF(OR(G872="NA", H872="NA"), "NA", IF(OR(B872="boot", B872="parametric", B872="independent", B872="cart"), Table2131[[#This Row],[conf.high]]-Table2131[[#This Row],[conf.low]], ""))</f>
        <v>0.65125757058010947</v>
      </c>
      <c r="Q872">
        <f>IF(OR(G872="NA", H872="NA"), "NA", IF(OR(B872="boot", B872="parametric", B872="independent", B872="cart"), Table2131[[#This Row],[conf.high.orig]]-Table2131[[#This Row],[conf.low.orig]], ""))</f>
        <v>0.63002871870035015</v>
      </c>
      <c r="R872">
        <f>IF(OR(B872="boot", B872="independent", B872="parametric", B872="cart"), Table2131[[#This Row],[WIDTH_OVERLAP]]/Table2131[[#This Row],[WIDTH_NEW]], "NA")</f>
        <v>0.78578834378312612</v>
      </c>
      <c r="S872">
        <f>IF(OR(B872="boot", B872="independent", B872="parametric", B872="cart"), Table2131[[#This Row],[WIDTH_OVERLAP]]/Table2131[[#This Row],[WIDTH_ORIG]], "")</f>
        <v>0.81226552468596569</v>
      </c>
      <c r="T872">
        <f>IF(OR(B872="boot", B872="independent", B872="parametric", B872="cart"), (Table2131[[#This Row],[PERS_NEW]]+Table2131[[#This Row],[PERS_ORIG]]) / 2, "")</f>
        <v>0.79902693423454596</v>
      </c>
      <c r="U872">
        <f>0.5*(Table2131[[#This Row],[WIDTH_OVERLAP]]/Table2131[[#This Row],[WIDTH_ORIG]] +Table2131[[#This Row],[WIDTH_OVERLAP]]/Table2131[[#This Row],[WIDTH_NEW]])</f>
        <v>0.79902693423454596</v>
      </c>
      <c r="V872">
        <f>0.5*(Table2131[[#This Row],[WIDTH_OVERLAP]]/Table2131[[#This Row],[WIDTH_ORIG]] +Table2131[[#This Row],[WIDTH_OVERLAP]]/Table2131[[#This Row],[WIDTH_NEW]])</f>
        <v>0.79902693423454596</v>
      </c>
    </row>
    <row r="873" spans="1:22" hidden="1" x14ac:dyDescent="0.2">
      <c r="A873" t="s">
        <v>192</v>
      </c>
      <c r="B873" t="s">
        <v>92</v>
      </c>
      <c r="C873" s="3" t="s">
        <v>232</v>
      </c>
      <c r="D873" t="s">
        <v>208</v>
      </c>
      <c r="E873">
        <v>-0.95022170420771312</v>
      </c>
      <c r="F873">
        <v>0.1802350340418637</v>
      </c>
      <c r="G873" s="1">
        <v>-1.2935828263342992</v>
      </c>
      <c r="H873" s="1">
        <v>-0.59666118240004684</v>
      </c>
      <c r="I873">
        <v>-5.2721254181193347</v>
      </c>
      <c r="J873">
        <v>-0.72723214521847124</v>
      </c>
      <c r="K873">
        <f>Table2131[[#This Row],[VALUE_ORIGINAL]]-Table2131[[#This Row],[ESTIMATE_VALUE]]</f>
        <v>0.22298955898924189</v>
      </c>
      <c r="L873">
        <v>-1.0101790707959437</v>
      </c>
      <c r="M873">
        <v>-0.44208999914923913</v>
      </c>
      <c r="N873">
        <f>Table2131[[#This Row],[DIFFENCE_ORIGINAL]]^2</f>
        <v>4.9724343418216591E-2</v>
      </c>
      <c r="O87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0.41351788839589687</v>
      </c>
      <c r="P873">
        <f>IF(OR(G873="NA", H873="NA"), "NA", IF(OR(B873="boot", B873="parametric", B873="independent", B873="cart"), Table2131[[#This Row],[conf.high]]-Table2131[[#This Row],[conf.low]], ""))</f>
        <v>0.69692164393425238</v>
      </c>
      <c r="Q873">
        <f>IF(OR(G873="NA", H873="NA"), "NA", IF(OR(B873="boot", B873="parametric", B873="independent", B873="cart"), Table2131[[#This Row],[conf.high.orig]]-Table2131[[#This Row],[conf.low.orig]], ""))</f>
        <v>0.56808907164670464</v>
      </c>
      <c r="R873">
        <f>IF(OR(B873="boot", B873="independent", B873="parametric", B873="cart"), Table2131[[#This Row],[WIDTH_OVERLAP]]/Table2131[[#This Row],[WIDTH_NEW]], "NA")</f>
        <v>0.59334918350578325</v>
      </c>
      <c r="S873">
        <f>IF(OR(B873="boot", B873="independent", B873="parametric", B873="cart"), Table2131[[#This Row],[WIDTH_OVERLAP]]/Table2131[[#This Row],[WIDTH_ORIG]], "")</f>
        <v>0.72791030321573269</v>
      </c>
      <c r="T873">
        <f>IF(OR(B873="boot", B873="independent", B873="parametric", B873="cart"), (Table2131[[#This Row],[PERS_NEW]]+Table2131[[#This Row],[PERS_ORIG]]) / 2, "")</f>
        <v>0.66062974336075797</v>
      </c>
      <c r="U873">
        <f>0.5*(Table2131[[#This Row],[WIDTH_OVERLAP]]/Table2131[[#This Row],[WIDTH_ORIG]] +Table2131[[#This Row],[WIDTH_OVERLAP]]/Table2131[[#This Row],[WIDTH_NEW]])</f>
        <v>0.66062974336075797</v>
      </c>
      <c r="V873">
        <f>0.5*(Table2131[[#This Row],[WIDTH_OVERLAP]]/Table2131[[#This Row],[WIDTH_ORIG]] +Table2131[[#This Row],[WIDTH_OVERLAP]]/Table2131[[#This Row],[WIDTH_NEW]])</f>
        <v>0.66062974336075797</v>
      </c>
    </row>
    <row r="874" spans="1:22" hidden="1" x14ac:dyDescent="0.2">
      <c r="A874" t="s">
        <v>192</v>
      </c>
      <c r="B874" t="s">
        <v>92</v>
      </c>
      <c r="C874" s="3" t="s">
        <v>232</v>
      </c>
      <c r="D874" t="s">
        <v>209</v>
      </c>
      <c r="E874">
        <v>1.387772375907476</v>
      </c>
      <c r="F874">
        <v>0.11284562158060724</v>
      </c>
      <c r="G874" s="1">
        <v>1.1608388840330974</v>
      </c>
      <c r="H874" s="1">
        <v>1.5944011379221503</v>
      </c>
      <c r="I874">
        <v>12.297972721220473</v>
      </c>
      <c r="J874">
        <v>1.2430246361528332</v>
      </c>
      <c r="K874">
        <f>Table2131[[#This Row],[VALUE_ORIGINAL]]-Table2131[[#This Row],[ESTIMATE_VALUE]]</f>
        <v>-0.14474773975464283</v>
      </c>
      <c r="L874">
        <v>1.0185107816429058</v>
      </c>
      <c r="M874">
        <v>1.4443375162512104</v>
      </c>
      <c r="N874">
        <f>Table2131[[#This Row],[DIFFENCE_ORIGINAL]]^2</f>
        <v>2.0951908164077809E-2</v>
      </c>
      <c r="O87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0.283498632218113</v>
      </c>
      <c r="P874">
        <f>IF(OR(G874="NA", H874="NA"), "NA", IF(OR(B874="boot", B874="parametric", B874="independent", B874="cart"), Table2131[[#This Row],[conf.high]]-Table2131[[#This Row],[conf.low]], ""))</f>
        <v>0.4335622538890529</v>
      </c>
      <c r="Q874">
        <f>IF(OR(G874="NA", H874="NA"), "NA", IF(OR(B874="boot", B874="parametric", B874="independent", B874="cart"), Table2131[[#This Row],[conf.high.orig]]-Table2131[[#This Row],[conf.low.orig]], ""))</f>
        <v>0.42582673460830467</v>
      </c>
      <c r="R874">
        <f>IF(OR(B874="boot", B874="independent", B874="parametric", B874="cart"), Table2131[[#This Row],[WIDTH_OVERLAP]]/Table2131[[#This Row],[WIDTH_NEW]], "NA")</f>
        <v>0.65388218110578267</v>
      </c>
      <c r="S874">
        <f>IF(OR(B874="boot", B874="independent", B874="parametric", B874="cart"), Table2131[[#This Row],[WIDTH_OVERLAP]]/Table2131[[#This Row],[WIDTH_ORIG]], "")</f>
        <v>0.66576052928872187</v>
      </c>
      <c r="T874">
        <f>IF(OR(B874="boot", B874="independent", B874="parametric", B874="cart"), (Table2131[[#This Row],[PERS_NEW]]+Table2131[[#This Row],[PERS_ORIG]]) / 2, "")</f>
        <v>0.65982135519725227</v>
      </c>
      <c r="U874">
        <f>0.5*(Table2131[[#This Row],[WIDTH_OVERLAP]]/Table2131[[#This Row],[WIDTH_ORIG]] +Table2131[[#This Row],[WIDTH_OVERLAP]]/Table2131[[#This Row],[WIDTH_NEW]])</f>
        <v>0.65982135519725227</v>
      </c>
      <c r="V874">
        <f>0.5*(Table2131[[#This Row],[WIDTH_OVERLAP]]/Table2131[[#This Row],[WIDTH_ORIG]] +Table2131[[#This Row],[WIDTH_OVERLAP]]/Table2131[[#This Row],[WIDTH_NEW]])</f>
        <v>0.65982135519725227</v>
      </c>
    </row>
    <row r="875" spans="1:22" hidden="1" x14ac:dyDescent="0.2">
      <c r="A875" t="s">
        <v>192</v>
      </c>
      <c r="B875" t="s">
        <v>92</v>
      </c>
      <c r="C875" s="3" t="s">
        <v>232</v>
      </c>
      <c r="D875" t="s">
        <v>210</v>
      </c>
      <c r="E875">
        <v>1.83152454467718</v>
      </c>
      <c r="F875">
        <v>0.13691055145641709</v>
      </c>
      <c r="G875" s="1">
        <v>1.5462522122385445</v>
      </c>
      <c r="H875" s="1">
        <v>2.086565475260898</v>
      </c>
      <c r="I875">
        <v>13.377526605465551</v>
      </c>
      <c r="J875">
        <v>1.6733120944990389</v>
      </c>
      <c r="K875">
        <f>Table2131[[#This Row],[VALUE_ORIGINAL]]-Table2131[[#This Row],[ESTIMATE_VALUE]]</f>
        <v>-0.15821245017814101</v>
      </c>
      <c r="L875">
        <v>1.3572096197949302</v>
      </c>
      <c r="M875">
        <v>1.9370869117201388</v>
      </c>
      <c r="N875">
        <f>Table2131[[#This Row],[DIFFENCE_ORIGINAL]]^2</f>
        <v>2.5031179391370749E-2</v>
      </c>
      <c r="O87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0.39083469948159433</v>
      </c>
      <c r="P875">
        <f>IF(OR(G875="NA", H875="NA"), "NA", IF(OR(B875="boot", B875="parametric", B875="independent", B875="cart"), Table2131[[#This Row],[conf.high]]-Table2131[[#This Row],[conf.low]], ""))</f>
        <v>0.5403132630223535</v>
      </c>
      <c r="Q875">
        <f>IF(OR(G875="NA", H875="NA"), "NA", IF(OR(B875="boot", B875="parametric", B875="independent", B875="cart"), Table2131[[#This Row],[conf.high.orig]]-Table2131[[#This Row],[conf.low.orig]], ""))</f>
        <v>0.57987729192520865</v>
      </c>
      <c r="R875">
        <f>IF(OR(B875="boot", B875="independent", B875="parametric", B875="cart"), Table2131[[#This Row],[WIDTH_OVERLAP]]/Table2131[[#This Row],[WIDTH_NEW]], "NA")</f>
        <v>0.72334833554775235</v>
      </c>
      <c r="S875">
        <f>IF(OR(B875="boot", B875="independent", B875="parametric", B875="cart"), Table2131[[#This Row],[WIDTH_OVERLAP]]/Table2131[[#This Row],[WIDTH_ORIG]], "")</f>
        <v>0.67399552443933841</v>
      </c>
      <c r="T875">
        <f>IF(OR(B875="boot", B875="independent", B875="parametric", B875="cart"), (Table2131[[#This Row],[PERS_NEW]]+Table2131[[#This Row],[PERS_ORIG]]) / 2, "")</f>
        <v>0.69867192999354533</v>
      </c>
      <c r="U875">
        <f>0.5*(Table2131[[#This Row],[WIDTH_OVERLAP]]/Table2131[[#This Row],[WIDTH_ORIG]] +Table2131[[#This Row],[WIDTH_OVERLAP]]/Table2131[[#This Row],[WIDTH_NEW]])</f>
        <v>0.69867192999354533</v>
      </c>
      <c r="V875">
        <f>0.5*(Table2131[[#This Row],[WIDTH_OVERLAP]]/Table2131[[#This Row],[WIDTH_ORIG]] +Table2131[[#This Row],[WIDTH_OVERLAP]]/Table2131[[#This Row],[WIDTH_NEW]])</f>
        <v>0.69867192999354533</v>
      </c>
    </row>
    <row r="876" spans="1:22" hidden="1" x14ac:dyDescent="0.2">
      <c r="A876" t="s">
        <v>192</v>
      </c>
      <c r="B876" t="s">
        <v>92</v>
      </c>
      <c r="C876" s="3" t="s">
        <v>232</v>
      </c>
      <c r="D876" t="s">
        <v>211</v>
      </c>
      <c r="E876">
        <v>2.5009584684940429</v>
      </c>
      <c r="F876">
        <v>0.25568615106373266</v>
      </c>
      <c r="G876" s="1">
        <v>1.9884517270132103</v>
      </c>
      <c r="H876" s="1">
        <v>2.9714223227020149</v>
      </c>
      <c r="I876">
        <v>9.78136069587379</v>
      </c>
      <c r="J876">
        <v>2.5314968979657961</v>
      </c>
      <c r="K876">
        <f>Table2131[[#This Row],[VALUE_ORIGINAL]]-Table2131[[#This Row],[ESTIMATE_VALUE]]</f>
        <v>3.0538429471753226E-2</v>
      </c>
      <c r="L876">
        <v>2.0495917088549134</v>
      </c>
      <c r="M876">
        <v>2.9930866195942496</v>
      </c>
      <c r="N876">
        <f>Table2131[[#This Row],[DIFFENCE_ORIGINAL]]^2</f>
        <v>9.32595674601246E-4</v>
      </c>
      <c r="O87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0.92183061384710152</v>
      </c>
      <c r="P876">
        <f>IF(OR(G876="NA", H876="NA"), "NA", IF(OR(B876="boot", B876="parametric", B876="independent", B876="cart"), Table2131[[#This Row],[conf.high]]-Table2131[[#This Row],[conf.low]], ""))</f>
        <v>0.98297059568880463</v>
      </c>
      <c r="Q876">
        <f>IF(OR(G876="NA", H876="NA"), "NA", IF(OR(B876="boot", B876="parametric", B876="independent", B876="cart"), Table2131[[#This Row],[conf.high.orig]]-Table2131[[#This Row],[conf.low.orig]], ""))</f>
        <v>0.94349491073933622</v>
      </c>
      <c r="R876">
        <f>IF(OR(B876="boot", B876="independent", B876="parametric", B876="cart"), Table2131[[#This Row],[WIDTH_OVERLAP]]/Table2131[[#This Row],[WIDTH_NEW]], "NA")</f>
        <v>0.93780080288275558</v>
      </c>
      <c r="S876">
        <f>IF(OR(B876="boot", B876="independent", B876="parametric", B876="cart"), Table2131[[#This Row],[WIDTH_OVERLAP]]/Table2131[[#This Row],[WIDTH_ORIG]], "")</f>
        <v>0.97703824721719146</v>
      </c>
      <c r="T876">
        <f>IF(OR(B876="boot", B876="independent", B876="parametric", B876="cart"), (Table2131[[#This Row],[PERS_NEW]]+Table2131[[#This Row],[PERS_ORIG]]) / 2, "")</f>
        <v>0.95741952504997352</v>
      </c>
      <c r="U876">
        <f>0.5*(Table2131[[#This Row],[WIDTH_OVERLAP]]/Table2131[[#This Row],[WIDTH_ORIG]] +Table2131[[#This Row],[WIDTH_OVERLAP]]/Table2131[[#This Row],[WIDTH_NEW]])</f>
        <v>0.95741952504997352</v>
      </c>
      <c r="V876">
        <f>0.5*(Table2131[[#This Row],[WIDTH_OVERLAP]]/Table2131[[#This Row],[WIDTH_ORIG]] +Table2131[[#This Row],[WIDTH_OVERLAP]]/Table2131[[#This Row],[WIDTH_NEW]])</f>
        <v>0.95741952504997352</v>
      </c>
    </row>
    <row r="877" spans="1:22" hidden="1" x14ac:dyDescent="0.2">
      <c r="A877" t="s">
        <v>192</v>
      </c>
      <c r="B877" t="s">
        <v>92</v>
      </c>
      <c r="C877" s="3" t="s">
        <v>232</v>
      </c>
      <c r="D877" t="s">
        <v>212</v>
      </c>
      <c r="E877">
        <v>2.3356885295416823</v>
      </c>
      <c r="F877">
        <v>0.19526347255077617</v>
      </c>
      <c r="G877" s="1">
        <v>1.9637713053356907</v>
      </c>
      <c r="H877" s="1">
        <v>2.7429631083791493</v>
      </c>
      <c r="I877">
        <v>11.96172791065319</v>
      </c>
      <c r="J877">
        <v>2.4547512895524033</v>
      </c>
      <c r="K877">
        <f>Table2131[[#This Row],[VALUE_ORIGINAL]]-Table2131[[#This Row],[ESTIMATE_VALUE]]</f>
        <v>0.11906276001072102</v>
      </c>
      <c r="L877">
        <v>2.0246877889037229</v>
      </c>
      <c r="M877">
        <v>2.8628070729558082</v>
      </c>
      <c r="N877">
        <f>Table2131[[#This Row],[DIFFENCE_ORIGINAL]]^2</f>
        <v>1.4175940821370549E-2</v>
      </c>
      <c r="O87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0.71827531947542633</v>
      </c>
      <c r="P877">
        <f>IF(OR(G877="NA", H877="NA"), "NA", IF(OR(B877="boot", B877="parametric", B877="independent", B877="cart"), Table2131[[#This Row],[conf.high]]-Table2131[[#This Row],[conf.low]], ""))</f>
        <v>0.77919180304345859</v>
      </c>
      <c r="Q877">
        <f>IF(OR(G877="NA", H877="NA"), "NA", IF(OR(B877="boot", B877="parametric", B877="independent", B877="cart"), Table2131[[#This Row],[conf.high.orig]]-Table2131[[#This Row],[conf.low.orig]], ""))</f>
        <v>0.83811928405208524</v>
      </c>
      <c r="R877">
        <f>IF(OR(B877="boot", B877="independent", B877="parametric", B877="cart"), Table2131[[#This Row],[WIDTH_OVERLAP]]/Table2131[[#This Row],[WIDTH_NEW]], "NA")</f>
        <v>0.92182093891375971</v>
      </c>
      <c r="S877">
        <f>IF(OR(B877="boot", B877="independent", B877="parametric", B877="cart"), Table2131[[#This Row],[WIDTH_OVERLAP]]/Table2131[[#This Row],[WIDTH_ORIG]], "")</f>
        <v>0.85700846304687683</v>
      </c>
      <c r="T877">
        <f>IF(OR(B877="boot", B877="independent", B877="parametric", B877="cart"), (Table2131[[#This Row],[PERS_NEW]]+Table2131[[#This Row],[PERS_ORIG]]) / 2, "")</f>
        <v>0.88941470098031827</v>
      </c>
      <c r="U877">
        <f>0.5*(Table2131[[#This Row],[WIDTH_OVERLAP]]/Table2131[[#This Row],[WIDTH_ORIG]] +Table2131[[#This Row],[WIDTH_OVERLAP]]/Table2131[[#This Row],[WIDTH_NEW]])</f>
        <v>0.88941470098031827</v>
      </c>
      <c r="V877">
        <f>0.5*(Table2131[[#This Row],[WIDTH_OVERLAP]]/Table2131[[#This Row],[WIDTH_ORIG]] +Table2131[[#This Row],[WIDTH_OVERLAP]]/Table2131[[#This Row],[WIDTH_NEW]])</f>
        <v>0.88941470098031827</v>
      </c>
    </row>
    <row r="878" spans="1:22" hidden="1" x14ac:dyDescent="0.2">
      <c r="A878" t="s">
        <v>192</v>
      </c>
      <c r="B878" t="s">
        <v>92</v>
      </c>
      <c r="C878" s="3" t="s">
        <v>232</v>
      </c>
      <c r="D878" t="s">
        <v>213</v>
      </c>
      <c r="E878">
        <v>2.3295396143959115</v>
      </c>
      <c r="F878">
        <v>0.16689540213170984</v>
      </c>
      <c r="G878" s="1">
        <v>1.9893151220103644</v>
      </c>
      <c r="H878" s="1">
        <v>2.6714221314780748</v>
      </c>
      <c r="I878">
        <v>13.958081436884013</v>
      </c>
      <c r="J878">
        <v>2.2103929548828756</v>
      </c>
      <c r="K878">
        <f>Table2131[[#This Row],[VALUE_ORIGINAL]]-Table2131[[#This Row],[ESTIMATE_VALUE]]</f>
        <v>-0.11914665951303594</v>
      </c>
      <c r="L878">
        <v>1.8786927270464626</v>
      </c>
      <c r="M878">
        <v>2.5039954522144465</v>
      </c>
      <c r="N878">
        <f>Table2131[[#This Row],[DIFFENCE_ORIGINAL]]^2</f>
        <v>1.4195926473115317E-2</v>
      </c>
      <c r="O87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0.5146803302040821</v>
      </c>
      <c r="P878">
        <f>IF(OR(G878="NA", H878="NA"), "NA", IF(OR(B878="boot", B878="parametric", B878="independent", B878="cart"), Table2131[[#This Row],[conf.high]]-Table2131[[#This Row],[conf.low]], ""))</f>
        <v>0.68210700946771041</v>
      </c>
      <c r="Q878">
        <f>IF(OR(G878="NA", H878="NA"), "NA", IF(OR(B878="boot", B878="parametric", B878="independent", B878="cart"), Table2131[[#This Row],[conf.high.orig]]-Table2131[[#This Row],[conf.low.orig]], ""))</f>
        <v>0.62530272516798391</v>
      </c>
      <c r="R878">
        <f>IF(OR(B878="boot", B878="independent", B878="parametric", B878="cart"), Table2131[[#This Row],[WIDTH_OVERLAP]]/Table2131[[#This Row],[WIDTH_NEW]], "NA")</f>
        <v>0.75454484862385229</v>
      </c>
      <c r="S878">
        <f>IF(OR(B878="boot", B878="independent", B878="parametric", B878="cart"), Table2131[[#This Row],[WIDTH_OVERLAP]]/Table2131[[#This Row],[WIDTH_ORIG]], "")</f>
        <v>0.82308985630250731</v>
      </c>
      <c r="T878">
        <f>IF(OR(B878="boot", B878="independent", B878="parametric", B878="cart"), (Table2131[[#This Row],[PERS_NEW]]+Table2131[[#This Row],[PERS_ORIG]]) / 2, "")</f>
        <v>0.78881735246317985</v>
      </c>
      <c r="U878">
        <f>0.5*(Table2131[[#This Row],[WIDTH_OVERLAP]]/Table2131[[#This Row],[WIDTH_ORIG]] +Table2131[[#This Row],[WIDTH_OVERLAP]]/Table2131[[#This Row],[WIDTH_NEW]])</f>
        <v>0.78881735246317985</v>
      </c>
      <c r="V878">
        <f>0.5*(Table2131[[#This Row],[WIDTH_OVERLAP]]/Table2131[[#This Row],[WIDTH_ORIG]] +Table2131[[#This Row],[WIDTH_OVERLAP]]/Table2131[[#This Row],[WIDTH_NEW]])</f>
        <v>0.78881735246317985</v>
      </c>
    </row>
    <row r="879" spans="1:22" hidden="1" x14ac:dyDescent="0.2">
      <c r="A879" t="s">
        <v>192</v>
      </c>
      <c r="B879" t="s">
        <v>92</v>
      </c>
      <c r="C879" s="3" t="s">
        <v>232</v>
      </c>
      <c r="D879" t="s">
        <v>214</v>
      </c>
      <c r="E879">
        <v>1.4715037066875476</v>
      </c>
      <c r="F879">
        <v>0.15871394033188099</v>
      </c>
      <c r="G879" s="1">
        <v>1.1816622890472508</v>
      </c>
      <c r="H879" s="1">
        <v>1.778324505039556</v>
      </c>
      <c r="I879">
        <v>9.2714206679674085</v>
      </c>
      <c r="J879">
        <v>1.6381988893183386</v>
      </c>
      <c r="K879">
        <f>Table2131[[#This Row],[VALUE_ORIGINAL]]-Table2131[[#This Row],[ESTIMATE_VALUE]]</f>
        <v>0.16669518263079097</v>
      </c>
      <c r="L879">
        <v>1.3026178229378362</v>
      </c>
      <c r="M879">
        <v>1.9691377796362057</v>
      </c>
      <c r="N879">
        <f>Table2131[[#This Row],[DIFFENCE_ORIGINAL]]^2</f>
        <v>2.7787283912312756E-2</v>
      </c>
      <c r="O87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0.47570668210171974</v>
      </c>
      <c r="P879">
        <f>IF(OR(G879="NA", H879="NA"), "NA", IF(OR(B879="boot", B879="parametric", B879="independent", B879="cart"), Table2131[[#This Row],[conf.high]]-Table2131[[#This Row],[conf.low]], ""))</f>
        <v>0.59666221599230518</v>
      </c>
      <c r="Q879">
        <f>IF(OR(G879="NA", H879="NA"), "NA", IF(OR(B879="boot", B879="parametric", B879="independent", B879="cart"), Table2131[[#This Row],[conf.high.orig]]-Table2131[[#This Row],[conf.low.orig]], ""))</f>
        <v>0.6665199566983695</v>
      </c>
      <c r="R879">
        <f>IF(OR(B879="boot", B879="independent", B879="parametric", B879="cart"), Table2131[[#This Row],[WIDTH_OVERLAP]]/Table2131[[#This Row],[WIDTH_NEW]], "NA")</f>
        <v>0.7972797159789563</v>
      </c>
      <c r="S879">
        <f>IF(OR(B879="boot", B879="independent", B879="parametric", B879="cart"), Table2131[[#This Row],[WIDTH_OVERLAP]]/Table2131[[#This Row],[WIDTH_ORIG]], "")</f>
        <v>0.71371708726944927</v>
      </c>
      <c r="T879">
        <f>IF(OR(B879="boot", B879="independent", B879="parametric", B879="cart"), (Table2131[[#This Row],[PERS_NEW]]+Table2131[[#This Row],[PERS_ORIG]]) / 2, "")</f>
        <v>0.75549840162420279</v>
      </c>
      <c r="U879">
        <f>0.5*(Table2131[[#This Row],[WIDTH_OVERLAP]]/Table2131[[#This Row],[WIDTH_ORIG]] +Table2131[[#This Row],[WIDTH_OVERLAP]]/Table2131[[#This Row],[WIDTH_NEW]])</f>
        <v>0.75549840162420279</v>
      </c>
      <c r="V879">
        <f>0.5*(Table2131[[#This Row],[WIDTH_OVERLAP]]/Table2131[[#This Row],[WIDTH_ORIG]] +Table2131[[#This Row],[WIDTH_OVERLAP]]/Table2131[[#This Row],[WIDTH_NEW]])</f>
        <v>0.75549840162420279</v>
      </c>
    </row>
    <row r="880" spans="1:22" hidden="1" x14ac:dyDescent="0.2">
      <c r="A880" t="s">
        <v>192</v>
      </c>
      <c r="B880" t="s">
        <v>92</v>
      </c>
      <c r="C880" s="3" t="s">
        <v>232</v>
      </c>
      <c r="D880" t="s">
        <v>215</v>
      </c>
      <c r="E880">
        <v>1.6593019585308286</v>
      </c>
      <c r="F880">
        <v>0.14718426811671084</v>
      </c>
      <c r="G880" s="1">
        <v>1.3634774737312281</v>
      </c>
      <c r="H880" s="1">
        <v>1.9325150670886593</v>
      </c>
      <c r="I880">
        <v>11.273636644475298</v>
      </c>
      <c r="J880">
        <v>1.8620513228561157</v>
      </c>
      <c r="K880">
        <f>Table2131[[#This Row],[VALUE_ORIGINAL]]-Table2131[[#This Row],[ESTIMATE_VALUE]]</f>
        <v>0.20274936432528712</v>
      </c>
      <c r="L880">
        <v>1.5437512759186744</v>
      </c>
      <c r="M880">
        <v>2.1614847182978911</v>
      </c>
      <c r="N880">
        <f>Table2131[[#This Row],[DIFFENCE_ORIGINAL]]^2</f>
        <v>4.1107304734308008E-2</v>
      </c>
      <c r="O88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0.38876379116998483</v>
      </c>
      <c r="P880">
        <f>IF(OR(G880="NA", H880="NA"), "NA", IF(OR(B880="boot", B880="parametric", B880="independent", B880="cart"), Table2131[[#This Row],[conf.high]]-Table2131[[#This Row],[conf.low]], ""))</f>
        <v>0.5690375933574312</v>
      </c>
      <c r="Q880">
        <f>IF(OR(G880="NA", H880="NA"), "NA", IF(OR(B880="boot", B880="parametric", B880="independent", B880="cart"), Table2131[[#This Row],[conf.high.orig]]-Table2131[[#This Row],[conf.low.orig]], ""))</f>
        <v>0.61773344237921668</v>
      </c>
      <c r="R880">
        <f>IF(OR(B880="boot", B880="independent", B880="parametric", B880="cart"), Table2131[[#This Row],[WIDTH_OVERLAP]]/Table2131[[#This Row],[WIDTH_NEW]], "NA")</f>
        <v>0.68319526813018405</v>
      </c>
      <c r="S880">
        <f>IF(OR(B880="boot", B880="independent", B880="parametric", B880="cart"), Table2131[[#This Row],[WIDTH_OVERLAP]]/Table2131[[#This Row],[WIDTH_ORIG]], "")</f>
        <v>0.62933907167572278</v>
      </c>
      <c r="T880">
        <f>IF(OR(B880="boot", B880="independent", B880="parametric", B880="cart"), (Table2131[[#This Row],[PERS_NEW]]+Table2131[[#This Row],[PERS_ORIG]]) / 2, "")</f>
        <v>0.65626716990295342</v>
      </c>
      <c r="U880">
        <f>0.5*(Table2131[[#This Row],[WIDTH_OVERLAP]]/Table2131[[#This Row],[WIDTH_ORIG]] +Table2131[[#This Row],[WIDTH_OVERLAP]]/Table2131[[#This Row],[WIDTH_NEW]])</f>
        <v>0.65626716990295342</v>
      </c>
      <c r="V880">
        <f>0.5*(Table2131[[#This Row],[WIDTH_OVERLAP]]/Table2131[[#This Row],[WIDTH_ORIG]] +Table2131[[#This Row],[WIDTH_OVERLAP]]/Table2131[[#This Row],[WIDTH_NEW]])</f>
        <v>0.65626716990295342</v>
      </c>
    </row>
    <row r="881" spans="1:22" hidden="1" x14ac:dyDescent="0.2">
      <c r="A881" t="s">
        <v>192</v>
      </c>
      <c r="B881" t="s">
        <v>92</v>
      </c>
      <c r="C881" s="3" t="s">
        <v>232</v>
      </c>
      <c r="D881" t="s">
        <v>216</v>
      </c>
      <c r="E881">
        <v>0.15044592293214876</v>
      </c>
      <c r="F881">
        <v>4.3889256296968819E-2</v>
      </c>
      <c r="G881" s="1">
        <v>6.4686512785463543E-2</v>
      </c>
      <c r="H881" s="1">
        <v>0.23872112432765694</v>
      </c>
      <c r="I881">
        <v>3.4278530926608388</v>
      </c>
      <c r="J881">
        <v>0.10937798859403275</v>
      </c>
      <c r="K881">
        <f>Table2131[[#This Row],[VALUE_ORIGINAL]]-Table2131[[#This Row],[ESTIMATE_VALUE]]</f>
        <v>-4.1067934338116008E-2</v>
      </c>
      <c r="L881">
        <v>2.1736562737254869E-2</v>
      </c>
      <c r="M881">
        <v>0.21366430850576187</v>
      </c>
      <c r="N881">
        <f>Table2131[[#This Row],[DIFFENCE_ORIGINAL]]^2</f>
        <v>1.6865752307998079E-3</v>
      </c>
      <c r="O88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0.14897779572029834</v>
      </c>
      <c r="P881">
        <f>IF(OR(G881="NA", H881="NA"), "NA", IF(OR(B881="boot", B881="parametric", B881="independent", B881="cart"), Table2131[[#This Row],[conf.high]]-Table2131[[#This Row],[conf.low]], ""))</f>
        <v>0.17403461154219341</v>
      </c>
      <c r="Q881">
        <f>IF(OR(G881="NA", H881="NA"), "NA", IF(OR(B881="boot", B881="parametric", B881="independent", B881="cart"), Table2131[[#This Row],[conf.high.orig]]-Table2131[[#This Row],[conf.low.orig]], ""))</f>
        <v>0.19192774576850702</v>
      </c>
      <c r="R881">
        <f>IF(OR(B881="boot", B881="independent", B881="parametric", B881="cart"), Table2131[[#This Row],[WIDTH_OVERLAP]]/Table2131[[#This Row],[WIDTH_NEW]], "NA")</f>
        <v>0.85602395063915071</v>
      </c>
      <c r="S881">
        <f>IF(OR(B881="boot", B881="independent", B881="parametric", B881="cart"), Table2131[[#This Row],[WIDTH_OVERLAP]]/Table2131[[#This Row],[WIDTH_ORIG]], "")</f>
        <v>0.7762181289827027</v>
      </c>
      <c r="T881">
        <f>IF(OR(B881="boot", B881="independent", B881="parametric", B881="cart"), (Table2131[[#This Row],[PERS_NEW]]+Table2131[[#This Row],[PERS_ORIG]]) / 2, "")</f>
        <v>0.81612103981092665</v>
      </c>
      <c r="U881">
        <f>0.5*(Table2131[[#This Row],[WIDTH_OVERLAP]]/Table2131[[#This Row],[WIDTH_ORIG]] +Table2131[[#This Row],[WIDTH_OVERLAP]]/Table2131[[#This Row],[WIDTH_NEW]])</f>
        <v>0.81612103981092665</v>
      </c>
      <c r="V881">
        <f>0.5*(Table2131[[#This Row],[WIDTH_OVERLAP]]/Table2131[[#This Row],[WIDTH_ORIG]] +Table2131[[#This Row],[WIDTH_OVERLAP]]/Table2131[[#This Row],[WIDTH_NEW]])</f>
        <v>0.81612103981092665</v>
      </c>
    </row>
    <row r="882" spans="1:22" hidden="1" x14ac:dyDescent="0.2">
      <c r="A882" t="s">
        <v>192</v>
      </c>
      <c r="B882" t="s">
        <v>92</v>
      </c>
      <c r="C882" s="3" t="s">
        <v>232</v>
      </c>
      <c r="D882" t="s">
        <v>218</v>
      </c>
      <c r="E882">
        <v>0.15557153563711229</v>
      </c>
      <c r="F882">
        <v>4.7532311561156899E-2</v>
      </c>
      <c r="G882" s="1">
        <v>6.8867657197584309E-2</v>
      </c>
      <c r="H882" s="1">
        <v>0.26101983766773323</v>
      </c>
      <c r="I882">
        <v>3.272963811931342</v>
      </c>
      <c r="J882">
        <v>0.1121410225246493</v>
      </c>
      <c r="K882">
        <f>Table2131[[#This Row],[VALUE_ORIGINAL]]-Table2131[[#This Row],[ESTIMATE_VALUE]]</f>
        <v>-4.3430513112462987E-2</v>
      </c>
      <c r="L882">
        <v>2.2039336146454695E-2</v>
      </c>
      <c r="M882">
        <v>0.2302792685921618</v>
      </c>
      <c r="N882">
        <f>Table2131[[#This Row],[DIFFENCE_ORIGINAL]]^2</f>
        <v>1.8862094692118194E-3</v>
      </c>
      <c r="O88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0.16141161139457749</v>
      </c>
      <c r="P882">
        <f>IF(OR(G882="NA", H882="NA"), "NA", IF(OR(B882="boot", B882="parametric", B882="independent", B882="cart"), Table2131[[#This Row],[conf.high]]-Table2131[[#This Row],[conf.low]], ""))</f>
        <v>0.19215218047014893</v>
      </c>
      <c r="Q882">
        <f>IF(OR(G882="NA", H882="NA"), "NA", IF(OR(B882="boot", B882="parametric", B882="independent", B882="cart"), Table2131[[#This Row],[conf.high.orig]]-Table2131[[#This Row],[conf.low.orig]], ""))</f>
        <v>0.2082399324457071</v>
      </c>
      <c r="R882">
        <f>IF(OR(B882="boot", B882="independent", B882="parametric", B882="cart"), Table2131[[#This Row],[WIDTH_OVERLAP]]/Table2131[[#This Row],[WIDTH_NEW]], "NA")</f>
        <v>0.84001967086526497</v>
      </c>
      <c r="S882">
        <f>IF(OR(B882="boot", B882="independent", B882="parametric", B882="cart"), Table2131[[#This Row],[WIDTH_OVERLAP]]/Table2131[[#This Row],[WIDTH_ORIG]], "")</f>
        <v>0.77512324124798293</v>
      </c>
      <c r="T882">
        <f>IF(OR(B882="boot", B882="independent", B882="parametric", B882="cart"), (Table2131[[#This Row],[PERS_NEW]]+Table2131[[#This Row],[PERS_ORIG]]) / 2, "")</f>
        <v>0.80757145605662395</v>
      </c>
      <c r="U882">
        <f>0.5*(Table2131[[#This Row],[WIDTH_OVERLAP]]/Table2131[[#This Row],[WIDTH_ORIG]] +Table2131[[#This Row],[WIDTH_OVERLAP]]/Table2131[[#This Row],[WIDTH_NEW]])</f>
        <v>0.80757145605662395</v>
      </c>
      <c r="V882">
        <f>0.5*(Table2131[[#This Row],[WIDTH_OVERLAP]]/Table2131[[#This Row],[WIDTH_ORIG]] +Table2131[[#This Row],[WIDTH_OVERLAP]]/Table2131[[#This Row],[WIDTH_NEW]])</f>
        <v>0.80757145605662395</v>
      </c>
    </row>
    <row r="883" spans="1:22" hidden="1" x14ac:dyDescent="0.2">
      <c r="A883" t="s">
        <v>192</v>
      </c>
      <c r="B883" t="s">
        <v>92</v>
      </c>
      <c r="C883" s="3" t="s">
        <v>232</v>
      </c>
      <c r="D883" t="s">
        <v>220</v>
      </c>
      <c r="E883">
        <v>6.5203754966268582E-2</v>
      </c>
      <c r="F883">
        <v>2.5477541071693876E-2</v>
      </c>
      <c r="G883" s="1">
        <v>2.1954986037589889E-2</v>
      </c>
      <c r="H883" s="1">
        <v>0.12115090582631394</v>
      </c>
      <c r="I883">
        <v>2.5592640507490509</v>
      </c>
      <c r="J883">
        <v>5.3397023750747043E-2</v>
      </c>
      <c r="K883">
        <f>Table2131[[#This Row],[VALUE_ORIGINAL]]-Table2131[[#This Row],[ESTIMATE_VALUE]]</f>
        <v>-1.1806731215521539E-2</v>
      </c>
      <c r="L883">
        <v>2.9855396132581814E-3</v>
      </c>
      <c r="M883">
        <v>0.10482802018117358</v>
      </c>
      <c r="N883">
        <f>Table2131[[#This Row],[DIFFENCE_ORIGINAL]]^2</f>
        <v>1.3939890199557071E-4</v>
      </c>
      <c r="O88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8.2873034143583699E-2</v>
      </c>
      <c r="P883">
        <f>IF(OR(G883="NA", H883="NA"), "NA", IF(OR(B883="boot", B883="parametric", B883="independent", B883="cart"), Table2131[[#This Row],[conf.high]]-Table2131[[#This Row],[conf.low]], ""))</f>
        <v>9.9195919788724052E-2</v>
      </c>
      <c r="Q883">
        <f>IF(OR(G883="NA", H883="NA"), "NA", IF(OR(B883="boot", B883="parametric", B883="independent", B883="cart"), Table2131[[#This Row],[conf.high.orig]]-Table2131[[#This Row],[conf.low.orig]], ""))</f>
        <v>0.10184248056791541</v>
      </c>
      <c r="R883">
        <f>IF(OR(B883="boot", B883="independent", B883="parametric", B883="cart"), Table2131[[#This Row],[WIDTH_OVERLAP]]/Table2131[[#This Row],[WIDTH_NEW]], "NA")</f>
        <v>0.83544801358860088</v>
      </c>
      <c r="S883">
        <f>IF(OR(B883="boot", B883="independent", B883="parametric", B883="cart"), Table2131[[#This Row],[WIDTH_OVERLAP]]/Table2131[[#This Row],[WIDTH_ORIG]], "")</f>
        <v>0.81373738818467201</v>
      </c>
      <c r="T883">
        <f>IF(OR(B883="boot", B883="independent", B883="parametric", B883="cart"), (Table2131[[#This Row],[PERS_NEW]]+Table2131[[#This Row],[PERS_ORIG]]) / 2, "")</f>
        <v>0.8245927008866365</v>
      </c>
      <c r="U883">
        <f>0.5*(Table2131[[#This Row],[WIDTH_OVERLAP]]/Table2131[[#This Row],[WIDTH_ORIG]] +Table2131[[#This Row],[WIDTH_OVERLAP]]/Table2131[[#This Row],[WIDTH_NEW]])</f>
        <v>0.8245927008866365</v>
      </c>
      <c r="V883">
        <f>0.5*(Table2131[[#This Row],[WIDTH_OVERLAP]]/Table2131[[#This Row],[WIDTH_ORIG]] +Table2131[[#This Row],[WIDTH_OVERLAP]]/Table2131[[#This Row],[WIDTH_NEW]])</f>
        <v>0.8245927008866365</v>
      </c>
    </row>
    <row r="884" spans="1:22" hidden="1" x14ac:dyDescent="0.2">
      <c r="A884" t="s">
        <v>192</v>
      </c>
      <c r="B884" t="s">
        <v>92</v>
      </c>
      <c r="C884" s="3" t="s">
        <v>232</v>
      </c>
      <c r="D884" t="s">
        <v>226</v>
      </c>
      <c r="E884">
        <v>9.2198715620990176E-2</v>
      </c>
      <c r="F884">
        <v>3.0262212362196467E-2</v>
      </c>
      <c r="G884" s="1">
        <v>3.8252052514860156E-2</v>
      </c>
      <c r="H884" s="1">
        <v>0.15533449146676623</v>
      </c>
      <c r="I884">
        <v>3.0466614442295286</v>
      </c>
      <c r="J884">
        <v>0.14138998237809358</v>
      </c>
      <c r="K884">
        <f>Table2131[[#This Row],[VALUE_ORIGINAL]]-Table2131[[#This Row],[ESTIMATE_VALUE]]</f>
        <v>4.9191266757103405E-2</v>
      </c>
      <c r="L884">
        <v>6.7477621351376832E-2</v>
      </c>
      <c r="M884">
        <v>0.22778948583639166</v>
      </c>
      <c r="N884">
        <f>Table2131[[#This Row],[DIFFENCE_ORIGINAL]]^2</f>
        <v>2.4197807251685067E-3</v>
      </c>
      <c r="O88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8.7856870115389396E-2</v>
      </c>
      <c r="P884">
        <f>IF(OR(G884="NA", H884="NA"), "NA", IF(OR(B884="boot", B884="parametric", B884="independent", B884="cart"), Table2131[[#This Row],[conf.high]]-Table2131[[#This Row],[conf.low]], ""))</f>
        <v>0.11708243895190606</v>
      </c>
      <c r="Q884">
        <f>IF(OR(G884="NA", H884="NA"), "NA", IF(OR(B884="boot", B884="parametric", B884="independent", B884="cart"), Table2131[[#This Row],[conf.high.orig]]-Table2131[[#This Row],[conf.low.orig]], ""))</f>
        <v>0.16031186448501483</v>
      </c>
      <c r="R884">
        <f>IF(OR(B884="boot", B884="independent", B884="parametric", B884="cart"), Table2131[[#This Row],[WIDTH_OVERLAP]]/Table2131[[#This Row],[WIDTH_NEW]], "NA")</f>
        <v>0.75038469391193963</v>
      </c>
      <c r="S884">
        <f>IF(OR(B884="boot", B884="independent", B884="parametric", B884="cart"), Table2131[[#This Row],[WIDTH_OVERLAP]]/Table2131[[#This Row],[WIDTH_ORIG]], "")</f>
        <v>0.54803722979344316</v>
      </c>
      <c r="T884">
        <f>IF(OR(B884="boot", B884="independent", B884="parametric", B884="cart"), (Table2131[[#This Row],[PERS_NEW]]+Table2131[[#This Row],[PERS_ORIG]]) / 2, "")</f>
        <v>0.64921096185269134</v>
      </c>
      <c r="U884">
        <f>0.5*(Table2131[[#This Row],[WIDTH_OVERLAP]]/Table2131[[#This Row],[WIDTH_ORIG]] +Table2131[[#This Row],[WIDTH_OVERLAP]]/Table2131[[#This Row],[WIDTH_NEW]])</f>
        <v>0.64921096185269134</v>
      </c>
      <c r="V884">
        <f>0.5*(Table2131[[#This Row],[WIDTH_OVERLAP]]/Table2131[[#This Row],[WIDTH_ORIG]] +Table2131[[#This Row],[WIDTH_OVERLAP]]/Table2131[[#This Row],[WIDTH_NEW]])</f>
        <v>0.64921096185269134</v>
      </c>
    </row>
    <row r="885" spans="1:22" hidden="1" x14ac:dyDescent="0.2">
      <c r="A885" t="s">
        <v>192</v>
      </c>
      <c r="B885" t="s">
        <v>92</v>
      </c>
      <c r="C885" s="3" t="s">
        <v>232</v>
      </c>
      <c r="D885" t="s">
        <v>230</v>
      </c>
      <c r="E885">
        <v>0.46341992915651981</v>
      </c>
      <c r="F885">
        <v>9.9062347700911949E-2</v>
      </c>
      <c r="G885" s="1">
        <v>0.27750138964504856</v>
      </c>
      <c r="H885" s="1">
        <v>0.66523330993789176</v>
      </c>
      <c r="I885">
        <v>4.678063259268523</v>
      </c>
      <c r="J885">
        <v>0.4163060172475227</v>
      </c>
      <c r="K885">
        <f>Table2131[[#This Row],[VALUE_ORIGINAL]]-Table2131[[#This Row],[ESTIMATE_VALUE]]</f>
        <v>-4.7113911908997108E-2</v>
      </c>
      <c r="L885">
        <v>0.22586551386134376</v>
      </c>
      <c r="M885">
        <v>0.64946538394190001</v>
      </c>
      <c r="N885">
        <f>Table2131[[#This Row],[DIFFENCE_ORIGINAL]]^2</f>
        <v>2.2197206953687397E-3</v>
      </c>
      <c r="O88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0.37196399429685145</v>
      </c>
      <c r="P885">
        <f>IF(OR(G885="NA", H885="NA"), "NA", IF(OR(B885="boot", B885="parametric", B885="independent", B885="cart"), Table2131[[#This Row],[conf.high]]-Table2131[[#This Row],[conf.low]], ""))</f>
        <v>0.3877319202928432</v>
      </c>
      <c r="Q885">
        <f>IF(OR(G885="NA", H885="NA"), "NA", IF(OR(B885="boot", B885="parametric", B885="independent", B885="cart"), Table2131[[#This Row],[conf.high.orig]]-Table2131[[#This Row],[conf.low.orig]], ""))</f>
        <v>0.42359987008055622</v>
      </c>
      <c r="R885">
        <f>IF(OR(B885="boot", B885="independent", B885="parametric", B885="cart"), Table2131[[#This Row],[WIDTH_OVERLAP]]/Table2131[[#This Row],[WIDTH_NEW]], "NA")</f>
        <v>0.95933291748566207</v>
      </c>
      <c r="S885">
        <f>IF(OR(B885="boot", B885="independent", B885="parametric", B885="cart"), Table2131[[#This Row],[WIDTH_OVERLAP]]/Table2131[[#This Row],[WIDTH_ORIG]], "")</f>
        <v>0.87810223885601013</v>
      </c>
      <c r="T885">
        <f>IF(OR(B885="boot", B885="independent", B885="parametric", B885="cart"), (Table2131[[#This Row],[PERS_NEW]]+Table2131[[#This Row],[PERS_ORIG]]) / 2, "")</f>
        <v>0.9187175781708361</v>
      </c>
      <c r="U885">
        <f>0.5*(Table2131[[#This Row],[WIDTH_OVERLAP]]/Table2131[[#This Row],[WIDTH_ORIG]] +Table2131[[#This Row],[WIDTH_OVERLAP]]/Table2131[[#This Row],[WIDTH_NEW]])</f>
        <v>0.9187175781708361</v>
      </c>
      <c r="V885">
        <f>0.5*(Table2131[[#This Row],[WIDTH_OVERLAP]]/Table2131[[#This Row],[WIDTH_ORIG]] +Table2131[[#This Row],[WIDTH_OVERLAP]]/Table2131[[#This Row],[WIDTH_NEW]])</f>
        <v>0.9187175781708361</v>
      </c>
    </row>
    <row r="886" spans="1:22" hidden="1" x14ac:dyDescent="0.2">
      <c r="A886" t="s">
        <v>192</v>
      </c>
      <c r="B886" t="s">
        <v>113</v>
      </c>
      <c r="C886" s="3" t="s">
        <v>193</v>
      </c>
      <c r="D886" t="s">
        <v>194</v>
      </c>
      <c r="E886">
        <v>0.18577942965162828</v>
      </c>
      <c r="F886">
        <v>8.817219046259557E-2</v>
      </c>
      <c r="G886" s="1">
        <v>1.2965111906934945E-2</v>
      </c>
      <c r="H886" s="1">
        <v>0.3585937473963216</v>
      </c>
      <c r="I886">
        <v>2.1070070809961297</v>
      </c>
      <c r="J886">
        <v>0.20780521852805617</v>
      </c>
      <c r="K886">
        <f>Table2131[[#This Row],[VALUE_ORIGINAL]]-Table2131[[#This Row],[ESTIMATE_VALUE]]</f>
        <v>2.2025788876427893E-2</v>
      </c>
      <c r="L886">
        <v>3.4555781644118072E-2</v>
      </c>
      <c r="M886">
        <v>0.38105465541199424</v>
      </c>
      <c r="N886">
        <f>Table2131[[#This Row],[DIFFENCE_ORIGINAL]]^2</f>
        <v>4.8513537562897468E-4</v>
      </c>
      <c r="O88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0.32403796575220356</v>
      </c>
      <c r="P886">
        <f>IF(OR(G886="NA", H886="NA"), "NA", IF(OR(B886="boot", B886="parametric", B886="independent", B886="cart"), Table2131[[#This Row],[conf.high]]-Table2131[[#This Row],[conf.low]], ""))</f>
        <v>0.34562863548938666</v>
      </c>
      <c r="Q886">
        <f>IF(OR(G886="NA", H886="NA"), "NA", IF(OR(B886="boot", B886="parametric", B886="independent", B886="cart"), Table2131[[#This Row],[conf.high.orig]]-Table2131[[#This Row],[conf.low.orig]], ""))</f>
        <v>0.34649887376787614</v>
      </c>
      <c r="R886">
        <f>IF(OR(B886="boot", B886="independent", B886="parametric", B886="cart"), Table2131[[#This Row],[WIDTH_OVERLAP]]/Table2131[[#This Row],[WIDTH_NEW]], "NA")</f>
        <v>0.93753217320488458</v>
      </c>
      <c r="S886">
        <f>IF(OR(B886="boot", B886="independent", B886="parametric", B886="cart"), Table2131[[#This Row],[WIDTH_OVERLAP]]/Table2131[[#This Row],[WIDTH_ORIG]], "")</f>
        <v>0.93517754395150099</v>
      </c>
      <c r="T886">
        <f>IF(OR(B886="boot", B886="independent", B886="parametric", B886="cart"), (Table2131[[#This Row],[PERS_NEW]]+Table2131[[#This Row],[PERS_ORIG]]) / 2, "")</f>
        <v>0.93635485857819278</v>
      </c>
      <c r="U886">
        <f>0.5*(Table2131[[#This Row],[WIDTH_OVERLAP]]/Table2131[[#This Row],[WIDTH_ORIG]] +Table2131[[#This Row],[WIDTH_OVERLAP]]/Table2131[[#This Row],[WIDTH_NEW]])</f>
        <v>0.93635485857819278</v>
      </c>
      <c r="V886">
        <f>0.5*(Table2131[[#This Row],[WIDTH_OVERLAP]]/Table2131[[#This Row],[WIDTH_ORIG]] +Table2131[[#This Row],[WIDTH_OVERLAP]]/Table2131[[#This Row],[WIDTH_NEW]])</f>
        <v>0.93635485857819278</v>
      </c>
    </row>
    <row r="887" spans="1:22" hidden="1" x14ac:dyDescent="0.2">
      <c r="A887" t="s">
        <v>192</v>
      </c>
      <c r="B887" t="s">
        <v>113</v>
      </c>
      <c r="C887" s="3" t="s">
        <v>193</v>
      </c>
      <c r="D887" t="s">
        <v>195</v>
      </c>
      <c r="E887">
        <v>-0.18372096901346982</v>
      </c>
      <c r="F887">
        <v>7.1035150800006719E-2</v>
      </c>
      <c r="G887" s="1">
        <v>-0.32294730621785456</v>
      </c>
      <c r="H887" s="1">
        <v>-4.4494631809085083E-2</v>
      </c>
      <c r="I887">
        <v>-2.5863388328789534</v>
      </c>
      <c r="J887">
        <v>-5.1870095621875237E-2</v>
      </c>
      <c r="K887">
        <f>Table2131[[#This Row],[VALUE_ORIGINAL]]-Table2131[[#This Row],[ESTIMATE_VALUE]]</f>
        <v>0.13185087339159457</v>
      </c>
      <c r="L887">
        <v>-0.21286562082501231</v>
      </c>
      <c r="M887">
        <v>0.10912542958126183</v>
      </c>
      <c r="N887">
        <f>Table2131[[#This Row],[DIFFENCE_ORIGINAL]]^2</f>
        <v>1.7384652814126302E-2</v>
      </c>
      <c r="O88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0.16837098901592723</v>
      </c>
      <c r="P887">
        <f>IF(OR(G887="NA", H887="NA"), "NA", IF(OR(B887="boot", B887="parametric", B887="independent", B887="cart"), Table2131[[#This Row],[conf.high]]-Table2131[[#This Row],[conf.low]], ""))</f>
        <v>0.27845267440876947</v>
      </c>
      <c r="Q887">
        <f>IF(OR(G887="NA", H887="NA"), "NA", IF(OR(B887="boot", B887="parametric", B887="independent", B887="cart"), Table2131[[#This Row],[conf.high.orig]]-Table2131[[#This Row],[conf.low.orig]], ""))</f>
        <v>0.32199105040627413</v>
      </c>
      <c r="R887">
        <f>IF(OR(B887="boot", B887="independent", B887="parametric", B887="cart"), Table2131[[#This Row],[WIDTH_OVERLAP]]/Table2131[[#This Row],[WIDTH_NEW]], "NA")</f>
        <v>0.60466644600711594</v>
      </c>
      <c r="S887">
        <f>IF(OR(B887="boot", B887="independent", B887="parametric", B887="cart"), Table2131[[#This Row],[WIDTH_OVERLAP]]/Table2131[[#This Row],[WIDTH_ORIG]], "")</f>
        <v>0.52290580375909246</v>
      </c>
      <c r="T887">
        <f>IF(OR(B887="boot", B887="independent", B887="parametric", B887="cart"), (Table2131[[#This Row],[PERS_NEW]]+Table2131[[#This Row],[PERS_ORIG]]) / 2, "")</f>
        <v>0.5637861248831042</v>
      </c>
      <c r="U887">
        <f>0.5*(Table2131[[#This Row],[WIDTH_OVERLAP]]/Table2131[[#This Row],[WIDTH_ORIG]] +Table2131[[#This Row],[WIDTH_OVERLAP]]/Table2131[[#This Row],[WIDTH_NEW]])</f>
        <v>0.5637861248831042</v>
      </c>
      <c r="V887">
        <f>0.5*(Table2131[[#This Row],[WIDTH_OVERLAP]]/Table2131[[#This Row],[WIDTH_ORIG]] +Table2131[[#This Row],[WIDTH_OVERLAP]]/Table2131[[#This Row],[WIDTH_NEW]])</f>
        <v>0.5637861248831042</v>
      </c>
    </row>
    <row r="888" spans="1:22" hidden="1" x14ac:dyDescent="0.2">
      <c r="A888" t="s">
        <v>192</v>
      </c>
      <c r="B888" t="s">
        <v>113</v>
      </c>
      <c r="C888" s="3" t="s">
        <v>193</v>
      </c>
      <c r="D888" t="s">
        <v>196</v>
      </c>
      <c r="E888">
        <v>0.11242419528582509</v>
      </c>
      <c r="F888">
        <v>8.3695959872784512E-2</v>
      </c>
      <c r="G888" s="1">
        <v>-5.1616871716342078E-2</v>
      </c>
      <c r="H888" s="1">
        <v>0.27646526228799229</v>
      </c>
      <c r="I888">
        <v>1.3432451871835474</v>
      </c>
      <c r="J888">
        <v>0.20074876318686907</v>
      </c>
      <c r="K888">
        <f>Table2131[[#This Row],[VALUE_ORIGINAL]]-Table2131[[#This Row],[ESTIMATE_VALUE]]</f>
        <v>8.8324567901043982E-2</v>
      </c>
      <c r="L888">
        <v>3.0038381906260847E-2</v>
      </c>
      <c r="M888">
        <v>0.3714591444674773</v>
      </c>
      <c r="N888">
        <f>Table2131[[#This Row],[DIFFENCE_ORIGINAL]]^2</f>
        <v>7.8012292949061288E-3</v>
      </c>
      <c r="O88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0.24642688038173144</v>
      </c>
      <c r="P888">
        <f>IF(OR(G888="NA", H888="NA"), "NA", IF(OR(B888="boot", B888="parametric", B888="independent", B888="cart"), Table2131[[#This Row],[conf.high]]-Table2131[[#This Row],[conf.low]], ""))</f>
        <v>0.32808213400433439</v>
      </c>
      <c r="Q888">
        <f>IF(OR(G888="NA", H888="NA"), "NA", IF(OR(B888="boot", B888="parametric", B888="independent", B888="cart"), Table2131[[#This Row],[conf.high.orig]]-Table2131[[#This Row],[conf.low.orig]], ""))</f>
        <v>0.34142076256121645</v>
      </c>
      <c r="R888">
        <f>IF(OR(B888="boot", B888="independent", B888="parametric", B888="cart"), Table2131[[#This Row],[WIDTH_OVERLAP]]/Table2131[[#This Row],[WIDTH_NEW]], "NA")</f>
        <v>0.751113379366387</v>
      </c>
      <c r="S888">
        <f>IF(OR(B888="boot", B888="independent", B888="parametric", B888="cart"), Table2131[[#This Row],[WIDTH_OVERLAP]]/Table2131[[#This Row],[WIDTH_ORIG]], "")</f>
        <v>0.72176887701007142</v>
      </c>
      <c r="T888">
        <f>IF(OR(B888="boot", B888="independent", B888="parametric", B888="cart"), (Table2131[[#This Row],[PERS_NEW]]+Table2131[[#This Row],[PERS_ORIG]]) / 2, "")</f>
        <v>0.73644112818822927</v>
      </c>
      <c r="U888">
        <f>0.5*(Table2131[[#This Row],[WIDTH_OVERLAP]]/Table2131[[#This Row],[WIDTH_ORIG]] +Table2131[[#This Row],[WIDTH_OVERLAP]]/Table2131[[#This Row],[WIDTH_NEW]])</f>
        <v>0.73644112818822927</v>
      </c>
      <c r="V888">
        <f>0.5*(Table2131[[#This Row],[WIDTH_OVERLAP]]/Table2131[[#This Row],[WIDTH_ORIG]] +Table2131[[#This Row],[WIDTH_OVERLAP]]/Table2131[[#This Row],[WIDTH_NEW]])</f>
        <v>0.73644112818822927</v>
      </c>
    </row>
    <row r="889" spans="1:22" hidden="1" x14ac:dyDescent="0.2">
      <c r="A889" t="s">
        <v>192</v>
      </c>
      <c r="B889" t="s">
        <v>113</v>
      </c>
      <c r="C889" s="3" t="s">
        <v>193</v>
      </c>
      <c r="D889" t="s">
        <v>197</v>
      </c>
      <c r="E889">
        <v>0.43659102544793471</v>
      </c>
      <c r="F889">
        <v>8.2462573581751533E-2</v>
      </c>
      <c r="G889" s="1">
        <v>0.27496735115521764</v>
      </c>
      <c r="H889" s="1">
        <v>0.59821469974065178</v>
      </c>
      <c r="I889">
        <v>5.2944142595199049</v>
      </c>
      <c r="J889">
        <v>0.46757722054030804</v>
      </c>
      <c r="K889">
        <f>Table2131[[#This Row],[VALUE_ORIGINAL]]-Table2131[[#This Row],[ESTIMATE_VALUE]]</f>
        <v>3.0986195092373325E-2</v>
      </c>
      <c r="L889">
        <v>0.28729197627463854</v>
      </c>
      <c r="M889">
        <v>0.64786246480597753</v>
      </c>
      <c r="N889">
        <f>Table2131[[#This Row],[DIFFENCE_ORIGINAL]]^2</f>
        <v>9.6014428630262073E-4</v>
      </c>
      <c r="O88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0.31092272346601324</v>
      </c>
      <c r="P889">
        <f>IF(OR(G889="NA", H889="NA"), "NA", IF(OR(B889="boot", B889="parametric", B889="independent", B889="cart"), Table2131[[#This Row],[conf.high]]-Table2131[[#This Row],[conf.low]], ""))</f>
        <v>0.32324734858543414</v>
      </c>
      <c r="Q889">
        <f>IF(OR(G889="NA", H889="NA"), "NA", IF(OR(B889="boot", B889="parametric", B889="independent", B889="cart"), Table2131[[#This Row],[conf.high.orig]]-Table2131[[#This Row],[conf.low.orig]], ""))</f>
        <v>0.360570488531339</v>
      </c>
      <c r="R889">
        <f>IF(OR(B889="boot", B889="independent", B889="parametric", B889="cart"), Table2131[[#This Row],[WIDTH_OVERLAP]]/Table2131[[#This Row],[WIDTH_NEW]], "NA")</f>
        <v>0.96187246338336629</v>
      </c>
      <c r="S889">
        <f>IF(OR(B889="boot", B889="independent", B889="parametric", B889="cart"), Table2131[[#This Row],[WIDTH_OVERLAP]]/Table2131[[#This Row],[WIDTH_ORIG]], "")</f>
        <v>0.86230774108122654</v>
      </c>
      <c r="T889">
        <f>IF(OR(B889="boot", B889="independent", B889="parametric", B889="cart"), (Table2131[[#This Row],[PERS_NEW]]+Table2131[[#This Row],[PERS_ORIG]]) / 2, "")</f>
        <v>0.91209010223229647</v>
      </c>
      <c r="U889">
        <f>0.5*(Table2131[[#This Row],[WIDTH_OVERLAP]]/Table2131[[#This Row],[WIDTH_ORIG]] +Table2131[[#This Row],[WIDTH_OVERLAP]]/Table2131[[#This Row],[WIDTH_NEW]])</f>
        <v>0.91209010223229647</v>
      </c>
      <c r="V889">
        <f>0.5*(Table2131[[#This Row],[WIDTH_OVERLAP]]/Table2131[[#This Row],[WIDTH_ORIG]] +Table2131[[#This Row],[WIDTH_OVERLAP]]/Table2131[[#This Row],[WIDTH_NEW]])</f>
        <v>0.91209010223229647</v>
      </c>
    </row>
    <row r="890" spans="1:22" hidden="1" x14ac:dyDescent="0.2">
      <c r="A890" t="s">
        <v>192</v>
      </c>
      <c r="B890" t="s">
        <v>113</v>
      </c>
      <c r="C890" s="3" t="s">
        <v>193</v>
      </c>
      <c r="D890" t="s">
        <v>198</v>
      </c>
      <c r="E890">
        <v>0.7553573673313041</v>
      </c>
      <c r="F890">
        <v>0.11042043813680009</v>
      </c>
      <c r="G890" s="1">
        <v>0.53893728542604291</v>
      </c>
      <c r="H890" s="1">
        <v>0.97177744923656528</v>
      </c>
      <c r="I890">
        <v>6.840738726244596</v>
      </c>
      <c r="J890">
        <v>0.69131566830111679</v>
      </c>
      <c r="K890">
        <f>Table2131[[#This Row],[VALUE_ORIGINAL]]-Table2131[[#This Row],[ESTIMATE_VALUE]]</f>
        <v>-6.4041699030187305E-2</v>
      </c>
      <c r="L890">
        <v>0.48153232425721193</v>
      </c>
      <c r="M890">
        <v>0.90109901234502165</v>
      </c>
      <c r="N890">
        <f>Table2131[[#This Row],[DIFFENCE_ORIGINAL]]^2</f>
        <v>4.1013392146730934E-3</v>
      </c>
      <c r="O89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0.36216172691897874</v>
      </c>
      <c r="P890">
        <f>IF(OR(G890="NA", H890="NA"), "NA", IF(OR(B890="boot", B890="parametric", B890="independent", B890="cart"), Table2131[[#This Row],[conf.high]]-Table2131[[#This Row],[conf.low]], ""))</f>
        <v>0.43284016381052237</v>
      </c>
      <c r="Q890">
        <f>IF(OR(G890="NA", H890="NA"), "NA", IF(OR(B890="boot", B890="parametric", B890="independent", B890="cart"), Table2131[[#This Row],[conf.high.orig]]-Table2131[[#This Row],[conf.low.orig]], ""))</f>
        <v>0.41956668808780972</v>
      </c>
      <c r="R890">
        <f>IF(OR(B890="boot", B890="independent", B890="parametric", B890="cart"), Table2131[[#This Row],[WIDTH_OVERLAP]]/Table2131[[#This Row],[WIDTH_NEW]], "NA")</f>
        <v>0.83671007729660818</v>
      </c>
      <c r="S890">
        <f>IF(OR(B890="boot", B890="independent", B890="parametric", B890="cart"), Table2131[[#This Row],[WIDTH_OVERLAP]]/Table2131[[#This Row],[WIDTH_ORIG]], "")</f>
        <v>0.86318036488917615</v>
      </c>
      <c r="T890">
        <f>IF(OR(B890="boot", B890="independent", B890="parametric", B890="cart"), (Table2131[[#This Row],[PERS_NEW]]+Table2131[[#This Row],[PERS_ORIG]]) / 2, "")</f>
        <v>0.84994522109289217</v>
      </c>
      <c r="U890">
        <f>0.5*(Table2131[[#This Row],[WIDTH_OVERLAP]]/Table2131[[#This Row],[WIDTH_ORIG]] +Table2131[[#This Row],[WIDTH_OVERLAP]]/Table2131[[#This Row],[WIDTH_NEW]])</f>
        <v>0.84994522109289217</v>
      </c>
      <c r="V890">
        <f>0.5*(Table2131[[#This Row],[WIDTH_OVERLAP]]/Table2131[[#This Row],[WIDTH_ORIG]] +Table2131[[#This Row],[WIDTH_OVERLAP]]/Table2131[[#This Row],[WIDTH_NEW]])</f>
        <v>0.84994522109289217</v>
      </c>
    </row>
    <row r="891" spans="1:22" hidden="1" x14ac:dyDescent="0.2">
      <c r="A891" t="s">
        <v>192</v>
      </c>
      <c r="B891" t="s">
        <v>113</v>
      </c>
      <c r="C891" s="3" t="s">
        <v>193</v>
      </c>
      <c r="D891" t="s">
        <v>199</v>
      </c>
      <c r="E891">
        <v>-0.10470949700501926</v>
      </c>
      <c r="F891">
        <v>6.9899160652603196E-2</v>
      </c>
      <c r="G891" s="1">
        <v>-0.24170933443370074</v>
      </c>
      <c r="H891" s="1">
        <v>3.2290340423662231E-2</v>
      </c>
      <c r="I891">
        <v>-1.4980079306734801</v>
      </c>
      <c r="J891">
        <v>-2.6718205551524845E-2</v>
      </c>
      <c r="K891">
        <f>Table2131[[#This Row],[VALUE_ORIGINAL]]-Table2131[[#This Row],[ESTIMATE_VALUE]]</f>
        <v>7.7991291453494413E-2</v>
      </c>
      <c r="L891">
        <v>-0.17412839368296618</v>
      </c>
      <c r="M891">
        <v>0.12069198257991648</v>
      </c>
      <c r="N891">
        <f>Table2131[[#This Row],[DIFFENCE_ORIGINAL]]^2</f>
        <v>6.0826415425839107E-3</v>
      </c>
      <c r="O89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0.20641873410662842</v>
      </c>
      <c r="P891">
        <f>IF(OR(G891="NA", H891="NA"), "NA", IF(OR(B891="boot", B891="parametric", B891="independent", B891="cart"), Table2131[[#This Row],[conf.high]]-Table2131[[#This Row],[conf.low]], ""))</f>
        <v>0.27399967485736298</v>
      </c>
      <c r="Q891">
        <f>IF(OR(G891="NA", H891="NA"), "NA", IF(OR(B891="boot", B891="parametric", B891="independent", B891="cart"), Table2131[[#This Row],[conf.high.orig]]-Table2131[[#This Row],[conf.low.orig]], ""))</f>
        <v>0.29482037626288266</v>
      </c>
      <c r="R891">
        <f>IF(OR(B891="boot", B891="independent", B891="parametric", B891="cart"), Table2131[[#This Row],[WIDTH_OVERLAP]]/Table2131[[#This Row],[WIDTH_NEW]], "NA")</f>
        <v>0.75335393815370244</v>
      </c>
      <c r="S891">
        <f>IF(OR(B891="boot", B891="independent", B891="parametric", B891="cart"), Table2131[[#This Row],[WIDTH_OVERLAP]]/Table2131[[#This Row],[WIDTH_ORIG]], "")</f>
        <v>0.700150840057849</v>
      </c>
      <c r="T891">
        <f>IF(OR(B891="boot", B891="independent", B891="parametric", B891="cart"), (Table2131[[#This Row],[PERS_NEW]]+Table2131[[#This Row],[PERS_ORIG]]) / 2, "")</f>
        <v>0.72675238910577566</v>
      </c>
      <c r="U891">
        <f>0.5*(Table2131[[#This Row],[WIDTH_OVERLAP]]/Table2131[[#This Row],[WIDTH_ORIG]] +Table2131[[#This Row],[WIDTH_OVERLAP]]/Table2131[[#This Row],[WIDTH_NEW]])</f>
        <v>0.72675238910577566</v>
      </c>
      <c r="V891">
        <f>0.5*(Table2131[[#This Row],[WIDTH_OVERLAP]]/Table2131[[#This Row],[WIDTH_ORIG]] +Table2131[[#This Row],[WIDTH_OVERLAP]]/Table2131[[#This Row],[WIDTH_NEW]])</f>
        <v>0.72675238910577566</v>
      </c>
    </row>
    <row r="892" spans="1:22" hidden="1" x14ac:dyDescent="0.2">
      <c r="A892" t="s">
        <v>192</v>
      </c>
      <c r="B892" t="s">
        <v>113</v>
      </c>
      <c r="C892" s="3" t="s">
        <v>193</v>
      </c>
      <c r="D892" t="s">
        <v>200</v>
      </c>
      <c r="E892">
        <v>0.6383966696925083</v>
      </c>
      <c r="F892">
        <v>0.10421219758403212</v>
      </c>
      <c r="G892" s="1">
        <v>0.43414451567803336</v>
      </c>
      <c r="H892" s="1">
        <v>0.84264882370698324</v>
      </c>
      <c r="I892">
        <v>6.1259304044301857</v>
      </c>
      <c r="J892">
        <v>0.65020672590940032</v>
      </c>
      <c r="K892">
        <f>Table2131[[#This Row],[VALUE_ORIGINAL]]-Table2131[[#This Row],[ESTIMATE_VALUE]]</f>
        <v>1.1810056216892018E-2</v>
      </c>
      <c r="L892">
        <v>0.45032741722549852</v>
      </c>
      <c r="M892">
        <v>0.85008603459330212</v>
      </c>
      <c r="N892">
        <f>Table2131[[#This Row],[DIFFENCE_ORIGINAL]]^2</f>
        <v>1.394774278461498E-4</v>
      </c>
      <c r="O89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0.39232140648148472</v>
      </c>
      <c r="P892">
        <f>IF(OR(G892="NA", H892="NA"), "NA", IF(OR(B892="boot", B892="parametric", B892="independent", B892="cart"), Table2131[[#This Row],[conf.high]]-Table2131[[#This Row],[conf.low]], ""))</f>
        <v>0.40850430802894988</v>
      </c>
      <c r="Q892">
        <f>IF(OR(G892="NA", H892="NA"), "NA", IF(OR(B892="boot", B892="parametric", B892="independent", B892="cart"), Table2131[[#This Row],[conf.high.orig]]-Table2131[[#This Row],[conf.low.orig]], ""))</f>
        <v>0.3997586173678036</v>
      </c>
      <c r="R892">
        <f>IF(OR(B892="boot", B892="independent", B892="parametric", B892="cart"), Table2131[[#This Row],[WIDTH_OVERLAP]]/Table2131[[#This Row],[WIDTH_NEW]], "NA")</f>
        <v>0.96038499171392266</v>
      </c>
      <c r="S892">
        <f>IF(OR(B892="boot", B892="independent", B892="parametric", B892="cart"), Table2131[[#This Row],[WIDTH_OVERLAP]]/Table2131[[#This Row],[WIDTH_ORIG]], "")</f>
        <v>0.98139574592465595</v>
      </c>
      <c r="T892">
        <f>IF(OR(B892="boot", B892="independent", B892="parametric", B892="cart"), (Table2131[[#This Row],[PERS_NEW]]+Table2131[[#This Row],[PERS_ORIG]]) / 2, "")</f>
        <v>0.97089036881928936</v>
      </c>
      <c r="U892">
        <f>0.5*(Table2131[[#This Row],[WIDTH_OVERLAP]]/Table2131[[#This Row],[WIDTH_ORIG]] +Table2131[[#This Row],[WIDTH_OVERLAP]]/Table2131[[#This Row],[WIDTH_NEW]])</f>
        <v>0.97089036881928936</v>
      </c>
      <c r="V892">
        <f>0.5*(Table2131[[#This Row],[WIDTH_OVERLAP]]/Table2131[[#This Row],[WIDTH_ORIG]] +Table2131[[#This Row],[WIDTH_OVERLAP]]/Table2131[[#This Row],[WIDTH_NEW]])</f>
        <v>0.97089036881928936</v>
      </c>
    </row>
    <row r="893" spans="1:22" hidden="1" x14ac:dyDescent="0.2">
      <c r="A893" t="s">
        <v>192</v>
      </c>
      <c r="B893" t="s">
        <v>113</v>
      </c>
      <c r="C893" s="3" t="s">
        <v>193</v>
      </c>
      <c r="D893" t="s">
        <v>201</v>
      </c>
      <c r="E893">
        <v>1.198950172417242E-2</v>
      </c>
      <c r="F893">
        <v>8.0068322074389742E-2</v>
      </c>
      <c r="G893" s="1">
        <v>-0.14494152584418482</v>
      </c>
      <c r="H893" s="1">
        <v>0.16892052929252968</v>
      </c>
      <c r="I893">
        <v>0.14974088895022969</v>
      </c>
      <c r="J893">
        <v>7.7300338965894623E-3</v>
      </c>
      <c r="K893">
        <f>Table2131[[#This Row],[VALUE_ORIGINAL]]-Table2131[[#This Row],[ESTIMATE_VALUE]]</f>
        <v>-4.2594678275829573E-3</v>
      </c>
      <c r="L893">
        <v>-0.13983404390815179</v>
      </c>
      <c r="M893">
        <v>0.15529411170133073</v>
      </c>
      <c r="N893">
        <f>Table2131[[#This Row],[DIFFENCE_ORIGINAL]]^2</f>
        <v>1.8143066174214277E-5</v>
      </c>
      <c r="O89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0.29512815560948252</v>
      </c>
      <c r="P893">
        <f>IF(OR(G893="NA", H893="NA"), "NA", IF(OR(B893="boot", B893="parametric", B893="independent", B893="cart"), Table2131[[#This Row],[conf.high]]-Table2131[[#This Row],[conf.low]], ""))</f>
        <v>0.3138620551367145</v>
      </c>
      <c r="Q893">
        <f>IF(OR(G893="NA", H893="NA"), "NA", IF(OR(B893="boot", B893="parametric", B893="independent", B893="cart"), Table2131[[#This Row],[conf.high.orig]]-Table2131[[#This Row],[conf.low.orig]], ""))</f>
        <v>0.29512815560948252</v>
      </c>
      <c r="R893">
        <f>IF(OR(B893="boot", B893="independent", B893="parametric", B893="cart"), Table2131[[#This Row],[WIDTH_OVERLAP]]/Table2131[[#This Row],[WIDTH_NEW]], "NA")</f>
        <v>0.94031167762833989</v>
      </c>
      <c r="S893">
        <f>IF(OR(B893="boot", B893="independent", B893="parametric", B893="cart"), Table2131[[#This Row],[WIDTH_OVERLAP]]/Table2131[[#This Row],[WIDTH_ORIG]], "")</f>
        <v>1</v>
      </c>
      <c r="T893">
        <f>IF(OR(B893="boot", B893="independent", B893="parametric", B893="cart"), (Table2131[[#This Row],[PERS_NEW]]+Table2131[[#This Row],[PERS_ORIG]]) / 2, "")</f>
        <v>0.97015583881417</v>
      </c>
      <c r="U893">
        <f>0.5*(Table2131[[#This Row],[WIDTH_OVERLAP]]/Table2131[[#This Row],[WIDTH_ORIG]] +Table2131[[#This Row],[WIDTH_OVERLAP]]/Table2131[[#This Row],[WIDTH_NEW]])</f>
        <v>0.97015583881417</v>
      </c>
      <c r="V893">
        <f>0.5*(Table2131[[#This Row],[WIDTH_OVERLAP]]/Table2131[[#This Row],[WIDTH_ORIG]] +Table2131[[#This Row],[WIDTH_OVERLAP]]/Table2131[[#This Row],[WIDTH_NEW]])</f>
        <v>0.97015583881417</v>
      </c>
    </row>
    <row r="894" spans="1:22" hidden="1" x14ac:dyDescent="0.2">
      <c r="A894" t="s">
        <v>192</v>
      </c>
      <c r="B894" t="s">
        <v>113</v>
      </c>
      <c r="C894" s="3" t="s">
        <v>193</v>
      </c>
      <c r="D894" t="s">
        <v>202</v>
      </c>
      <c r="E894">
        <v>-0.1561394434941388</v>
      </c>
      <c r="F894">
        <v>9.8844420587120535E-2</v>
      </c>
      <c r="G894" s="1">
        <v>-0.34987094791762446</v>
      </c>
      <c r="H894" s="1">
        <v>3.759206092934686E-2</v>
      </c>
      <c r="I894">
        <v>-1.5796485281282922</v>
      </c>
      <c r="J894">
        <v>-0.17085366093454202</v>
      </c>
      <c r="K894">
        <f>Table2131[[#This Row],[VALUE_ORIGINAL]]-Table2131[[#This Row],[ESTIMATE_VALUE]]</f>
        <v>-1.4714217440403216E-2</v>
      </c>
      <c r="L894">
        <v>-0.35328420937342714</v>
      </c>
      <c r="M894">
        <v>1.1576887504343103E-2</v>
      </c>
      <c r="N894">
        <f>Table2131[[#This Row],[DIFFENCE_ORIGINAL]]^2</f>
        <v>2.1650819488346616E-4</v>
      </c>
      <c r="O89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0.36144783542196757</v>
      </c>
      <c r="P894">
        <f>IF(OR(G894="NA", H894="NA"), "NA", IF(OR(B894="boot", B894="parametric", B894="independent", B894="cart"), Table2131[[#This Row],[conf.high]]-Table2131[[#This Row],[conf.low]], ""))</f>
        <v>0.38746300884697132</v>
      </c>
      <c r="Q894">
        <f>IF(OR(G894="NA", H894="NA"), "NA", IF(OR(B894="boot", B894="parametric", B894="independent", B894="cart"), Table2131[[#This Row],[conf.high.orig]]-Table2131[[#This Row],[conf.low.orig]], ""))</f>
        <v>0.36486109687777024</v>
      </c>
      <c r="R894">
        <f>IF(OR(B894="boot", B894="independent", B894="parametric", B894="cart"), Table2131[[#This Row],[WIDTH_OVERLAP]]/Table2131[[#This Row],[WIDTH_NEW]], "NA")</f>
        <v>0.93285765910294038</v>
      </c>
      <c r="S894">
        <f>IF(OR(B894="boot", B894="independent", B894="parametric", B894="cart"), Table2131[[#This Row],[WIDTH_OVERLAP]]/Table2131[[#This Row],[WIDTH_ORIG]], "")</f>
        <v>0.99064503865988729</v>
      </c>
      <c r="T894">
        <f>IF(OR(B894="boot", B894="independent", B894="parametric", B894="cart"), (Table2131[[#This Row],[PERS_NEW]]+Table2131[[#This Row],[PERS_ORIG]]) / 2, "")</f>
        <v>0.96175134888141378</v>
      </c>
      <c r="U894">
        <f>0.5*(Table2131[[#This Row],[WIDTH_OVERLAP]]/Table2131[[#This Row],[WIDTH_ORIG]] +Table2131[[#This Row],[WIDTH_OVERLAP]]/Table2131[[#This Row],[WIDTH_NEW]])</f>
        <v>0.96175134888141378</v>
      </c>
      <c r="V894">
        <f>0.5*(Table2131[[#This Row],[WIDTH_OVERLAP]]/Table2131[[#This Row],[WIDTH_ORIG]] +Table2131[[#This Row],[WIDTH_OVERLAP]]/Table2131[[#This Row],[WIDTH_NEW]])</f>
        <v>0.96175134888141378</v>
      </c>
    </row>
    <row r="895" spans="1:22" hidden="1" x14ac:dyDescent="0.2">
      <c r="A895" t="s">
        <v>192</v>
      </c>
      <c r="B895" t="s">
        <v>113</v>
      </c>
      <c r="C895" s="3" t="s">
        <v>193</v>
      </c>
      <c r="D895" t="s">
        <v>203</v>
      </c>
      <c r="E895">
        <v>0.23090050531584341</v>
      </c>
      <c r="F895">
        <v>7.1861082654124053E-2</v>
      </c>
      <c r="G895" s="1">
        <v>9.0055371423704289E-2</v>
      </c>
      <c r="H895" s="1">
        <v>0.37174563920798254</v>
      </c>
      <c r="I895">
        <v>3.2131509405055172</v>
      </c>
      <c r="J895">
        <v>0.33797024276195176</v>
      </c>
      <c r="K895">
        <f>Table2131[[#This Row],[VALUE_ORIGINAL]]-Table2131[[#This Row],[ESTIMATE_VALUE]]</f>
        <v>0.10706973744610834</v>
      </c>
      <c r="L895">
        <v>0.20379158321182014</v>
      </c>
      <c r="M895">
        <v>0.4721489023120834</v>
      </c>
      <c r="N895">
        <f>Table2131[[#This Row],[DIFFENCE_ORIGINAL]]^2</f>
        <v>1.1463928676778576E-2</v>
      </c>
      <c r="O89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0.16795405599616239</v>
      </c>
      <c r="P895">
        <f>IF(OR(G895="NA", H895="NA"), "NA", IF(OR(B895="boot", B895="parametric", B895="independent", B895="cart"), Table2131[[#This Row],[conf.high]]-Table2131[[#This Row],[conf.low]], ""))</f>
        <v>0.28169026778427825</v>
      </c>
      <c r="Q895">
        <f>IF(OR(G895="NA", H895="NA"), "NA", IF(OR(B895="boot", B895="parametric", B895="independent", B895="cart"), Table2131[[#This Row],[conf.high.orig]]-Table2131[[#This Row],[conf.low.orig]], ""))</f>
        <v>0.26835731910026328</v>
      </c>
      <c r="R895">
        <f>IF(OR(B895="boot", B895="independent", B895="parametric", B895="cart"), Table2131[[#This Row],[WIDTH_OVERLAP]]/Table2131[[#This Row],[WIDTH_NEW]], "NA")</f>
        <v>0.59623663010176697</v>
      </c>
      <c r="S895">
        <f>IF(OR(B895="boot", B895="independent", B895="parametric", B895="cart"), Table2131[[#This Row],[WIDTH_OVERLAP]]/Table2131[[#This Row],[WIDTH_ORIG]], "")</f>
        <v>0.62585979230703093</v>
      </c>
      <c r="T895">
        <f>IF(OR(B895="boot", B895="independent", B895="parametric", B895="cart"), (Table2131[[#This Row],[PERS_NEW]]+Table2131[[#This Row],[PERS_ORIG]]) / 2, "")</f>
        <v>0.61104821120439889</v>
      </c>
      <c r="U895">
        <f>0.5*(Table2131[[#This Row],[WIDTH_OVERLAP]]/Table2131[[#This Row],[WIDTH_ORIG]] +Table2131[[#This Row],[WIDTH_OVERLAP]]/Table2131[[#This Row],[WIDTH_NEW]])</f>
        <v>0.61104821120439889</v>
      </c>
      <c r="V895">
        <f>0.5*(Table2131[[#This Row],[WIDTH_OVERLAP]]/Table2131[[#This Row],[WIDTH_ORIG]] +Table2131[[#This Row],[WIDTH_OVERLAP]]/Table2131[[#This Row],[WIDTH_NEW]])</f>
        <v>0.61104821120439889</v>
      </c>
    </row>
    <row r="896" spans="1:22" hidden="1" x14ac:dyDescent="0.2">
      <c r="A896" t="s">
        <v>192</v>
      </c>
      <c r="B896" t="s">
        <v>113</v>
      </c>
      <c r="C896" s="3" t="s">
        <v>193</v>
      </c>
      <c r="D896" t="s">
        <v>204</v>
      </c>
      <c r="E896">
        <v>0.7992569206719895</v>
      </c>
      <c r="F896">
        <v>0.13897354884161314</v>
      </c>
      <c r="G896" s="1">
        <v>0.52687377013870962</v>
      </c>
      <c r="H896" s="1">
        <v>1.0716400712052694</v>
      </c>
      <c r="I896">
        <v>5.751144209340838</v>
      </c>
      <c r="J896">
        <v>0.9383390542325335</v>
      </c>
      <c r="K896">
        <f>Table2131[[#This Row],[VALUE_ORIGINAL]]-Table2131[[#This Row],[ESTIMATE_VALUE]]</f>
        <v>0.139082133560544</v>
      </c>
      <c r="L896">
        <v>0.64018832593864405</v>
      </c>
      <c r="M896">
        <v>1.2364897825264229</v>
      </c>
      <c r="N896">
        <f>Table2131[[#This Row],[DIFFENCE_ORIGINAL]]^2</f>
        <v>1.9343839875752999E-2</v>
      </c>
      <c r="O89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0.43145174526662533</v>
      </c>
      <c r="P896">
        <f>IF(OR(G896="NA", H896="NA"), "NA", IF(OR(B896="boot", B896="parametric", B896="independent", B896="cart"), Table2131[[#This Row],[conf.high]]-Table2131[[#This Row],[conf.low]], ""))</f>
        <v>0.54476630106655977</v>
      </c>
      <c r="Q896">
        <f>IF(OR(G896="NA", H896="NA"), "NA", IF(OR(B896="boot", B896="parametric", B896="independent", B896="cart"), Table2131[[#This Row],[conf.high.orig]]-Table2131[[#This Row],[conf.low.orig]], ""))</f>
        <v>0.59630145658777889</v>
      </c>
      <c r="R896">
        <f>IF(OR(B896="boot", B896="independent", B896="parametric", B896="cart"), Table2131[[#This Row],[WIDTH_OVERLAP]]/Table2131[[#This Row],[WIDTH_NEW]], "NA")</f>
        <v>0.79199418984235292</v>
      </c>
      <c r="S896">
        <f>IF(OR(B896="boot", B896="independent", B896="parametric", B896="cart"), Table2131[[#This Row],[WIDTH_OVERLAP]]/Table2131[[#This Row],[WIDTH_ORIG]], "")</f>
        <v>0.72354635478424867</v>
      </c>
      <c r="T896">
        <f>IF(OR(B896="boot", B896="independent", B896="parametric", B896="cart"), (Table2131[[#This Row],[PERS_NEW]]+Table2131[[#This Row],[PERS_ORIG]]) / 2, "")</f>
        <v>0.75777027231330085</v>
      </c>
      <c r="U896">
        <f>0.5*(Table2131[[#This Row],[WIDTH_OVERLAP]]/Table2131[[#This Row],[WIDTH_ORIG]] +Table2131[[#This Row],[WIDTH_OVERLAP]]/Table2131[[#This Row],[WIDTH_NEW]])</f>
        <v>0.75777027231330085</v>
      </c>
      <c r="V896">
        <f>0.5*(Table2131[[#This Row],[WIDTH_OVERLAP]]/Table2131[[#This Row],[WIDTH_ORIG]] +Table2131[[#This Row],[WIDTH_OVERLAP]]/Table2131[[#This Row],[WIDTH_NEW]])</f>
        <v>0.75777027231330085</v>
      </c>
    </row>
    <row r="897" spans="1:22" hidden="1" x14ac:dyDescent="0.2">
      <c r="A897" t="s">
        <v>192</v>
      </c>
      <c r="B897" t="s">
        <v>113</v>
      </c>
      <c r="C897" s="3" t="s">
        <v>193</v>
      </c>
      <c r="D897" t="s">
        <v>205</v>
      </c>
      <c r="E897">
        <v>0.7964017997946814</v>
      </c>
      <c r="F897">
        <v>0.10468422938560334</v>
      </c>
      <c r="G897" s="1">
        <v>0.59122448044956932</v>
      </c>
      <c r="H897" s="1">
        <v>1.0015791191397936</v>
      </c>
      <c r="I897">
        <v>7.6076578532296688</v>
      </c>
      <c r="J897">
        <v>0.6075493255989568</v>
      </c>
      <c r="K897">
        <f>Table2131[[#This Row],[VALUE_ORIGINAL]]-Table2131[[#This Row],[ESTIMATE_VALUE]]</f>
        <v>-0.1888524741957246</v>
      </c>
      <c r="L897">
        <v>0.39835863949511552</v>
      </c>
      <c r="M897">
        <v>0.81674001170279809</v>
      </c>
      <c r="N897">
        <f>Table2131[[#This Row],[DIFFENCE_ORIGINAL]]^2</f>
        <v>3.5665257009846824E-2</v>
      </c>
      <c r="O89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0.22551553125322876</v>
      </c>
      <c r="P897">
        <f>IF(OR(G897="NA", H897="NA"), "NA", IF(OR(B897="boot", B897="parametric", B897="independent", B897="cart"), Table2131[[#This Row],[conf.high]]-Table2131[[#This Row],[conf.low]], ""))</f>
        <v>0.41035463869022426</v>
      </c>
      <c r="Q897">
        <f>IF(OR(G897="NA", H897="NA"), "NA", IF(OR(B897="boot", B897="parametric", B897="independent", B897="cart"), Table2131[[#This Row],[conf.high.orig]]-Table2131[[#This Row],[conf.low.orig]], ""))</f>
        <v>0.41838137220768257</v>
      </c>
      <c r="R897">
        <f>IF(OR(B897="boot", B897="independent", B897="parametric", B897="cart"), Table2131[[#This Row],[WIDTH_OVERLAP]]/Table2131[[#This Row],[WIDTH_NEW]], "NA")</f>
        <v>0.54956252468116951</v>
      </c>
      <c r="S897">
        <f>IF(OR(B897="boot", B897="independent", B897="parametric", B897="cart"), Table2131[[#This Row],[WIDTH_OVERLAP]]/Table2131[[#This Row],[WIDTH_ORIG]], "")</f>
        <v>0.5390190535091125</v>
      </c>
      <c r="T897">
        <f>IF(OR(B897="boot", B897="independent", B897="parametric", B897="cart"), (Table2131[[#This Row],[PERS_NEW]]+Table2131[[#This Row],[PERS_ORIG]]) / 2, "")</f>
        <v>0.54429078909514095</v>
      </c>
      <c r="U897">
        <f>0.5*(Table2131[[#This Row],[WIDTH_OVERLAP]]/Table2131[[#This Row],[WIDTH_ORIG]] +Table2131[[#This Row],[WIDTH_OVERLAP]]/Table2131[[#This Row],[WIDTH_NEW]])</f>
        <v>0.54429078909514095</v>
      </c>
      <c r="V897">
        <f>0.5*(Table2131[[#This Row],[WIDTH_OVERLAP]]/Table2131[[#This Row],[WIDTH_ORIG]] +Table2131[[#This Row],[WIDTH_OVERLAP]]/Table2131[[#This Row],[WIDTH_NEW]])</f>
        <v>0.54429078909514095</v>
      </c>
    </row>
    <row r="898" spans="1:22" hidden="1" x14ac:dyDescent="0.2">
      <c r="A898" t="s">
        <v>192</v>
      </c>
      <c r="B898" t="s">
        <v>113</v>
      </c>
      <c r="C898" s="3" t="s">
        <v>193</v>
      </c>
      <c r="D898" t="s">
        <v>206</v>
      </c>
      <c r="E898">
        <v>1.1562009997673566</v>
      </c>
      <c r="F898">
        <v>0.18039052480557724</v>
      </c>
      <c r="G898" s="1">
        <v>0.80264206799614601</v>
      </c>
      <c r="H898" s="1">
        <v>1.509759931538567</v>
      </c>
      <c r="I898">
        <v>6.4094330952997458</v>
      </c>
      <c r="J898">
        <v>1.08664570593377</v>
      </c>
      <c r="K898">
        <f>Table2131[[#This Row],[VALUE_ORIGINAL]]-Table2131[[#This Row],[ESTIMATE_VALUE]]</f>
        <v>-6.9555293833586607E-2</v>
      </c>
      <c r="L898">
        <v>0.71258706598298294</v>
      </c>
      <c r="M898">
        <v>1.460704345884557</v>
      </c>
      <c r="N898">
        <f>Table2131[[#This Row],[DIFFENCE_ORIGINAL]]^2</f>
        <v>4.8379389002765711E-3</v>
      </c>
      <c r="O89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0.65806227788841098</v>
      </c>
      <c r="P898">
        <f>IF(OR(G898="NA", H898="NA"), "NA", IF(OR(B898="boot", B898="parametric", B898="independent", B898="cart"), Table2131[[#This Row],[conf.high]]-Table2131[[#This Row],[conf.low]], ""))</f>
        <v>0.70711786354242101</v>
      </c>
      <c r="Q898">
        <f>IF(OR(G898="NA", H898="NA"), "NA", IF(OR(B898="boot", B898="parametric", B898="independent", B898="cart"), Table2131[[#This Row],[conf.high.orig]]-Table2131[[#This Row],[conf.low.orig]], ""))</f>
        <v>0.74811727990157406</v>
      </c>
      <c r="R898">
        <f>IF(OR(B898="boot", B898="independent", B898="parametric", B898="cart"), Table2131[[#This Row],[WIDTH_OVERLAP]]/Table2131[[#This Row],[WIDTH_NEW]], "NA")</f>
        <v>0.93062601274381873</v>
      </c>
      <c r="S898">
        <f>IF(OR(B898="boot", B898="independent", B898="parametric", B898="cart"), Table2131[[#This Row],[WIDTH_OVERLAP]]/Table2131[[#This Row],[WIDTH_ORIG]], "")</f>
        <v>0.87962448611665389</v>
      </c>
      <c r="T898">
        <f>IF(OR(B898="boot", B898="independent", B898="parametric", B898="cart"), (Table2131[[#This Row],[PERS_NEW]]+Table2131[[#This Row],[PERS_ORIG]]) / 2, "")</f>
        <v>0.90512524943023631</v>
      </c>
      <c r="U898">
        <f>0.5*(Table2131[[#This Row],[WIDTH_OVERLAP]]/Table2131[[#This Row],[WIDTH_ORIG]] +Table2131[[#This Row],[WIDTH_OVERLAP]]/Table2131[[#This Row],[WIDTH_NEW]])</f>
        <v>0.90512524943023631</v>
      </c>
      <c r="V898">
        <f>0.5*(Table2131[[#This Row],[WIDTH_OVERLAP]]/Table2131[[#This Row],[WIDTH_ORIG]] +Table2131[[#This Row],[WIDTH_OVERLAP]]/Table2131[[#This Row],[WIDTH_NEW]])</f>
        <v>0.90512524943023631</v>
      </c>
    </row>
    <row r="899" spans="1:22" hidden="1" x14ac:dyDescent="0.2">
      <c r="A899" t="s">
        <v>192</v>
      </c>
      <c r="B899" t="s">
        <v>113</v>
      </c>
      <c r="C899" s="3" t="s">
        <v>193</v>
      </c>
      <c r="D899" t="s">
        <v>207</v>
      </c>
      <c r="E899">
        <v>-0.45289351863634131</v>
      </c>
      <c r="F899">
        <v>0.15317528349034223</v>
      </c>
      <c r="G899" s="1">
        <v>-0.75311155759912474</v>
      </c>
      <c r="H899" s="1">
        <v>-0.15267547967355788</v>
      </c>
      <c r="I899">
        <v>-2.9567010311092159</v>
      </c>
      <c r="J899">
        <v>-0.61753334723645281</v>
      </c>
      <c r="K899">
        <f>Table2131[[#This Row],[VALUE_ORIGINAL]]-Table2131[[#This Row],[ESTIMATE_VALUE]]</f>
        <v>-0.1646398286001115</v>
      </c>
      <c r="L899">
        <v>-0.93152692772050738</v>
      </c>
      <c r="M899">
        <v>-0.3035397667523983</v>
      </c>
      <c r="N899">
        <f>Table2131[[#This Row],[DIFFENCE_ORIGINAL]]^2</f>
        <v>2.7106273161474095E-2</v>
      </c>
      <c r="O89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0.44957179084672644</v>
      </c>
      <c r="P899">
        <f>IF(OR(G899="NA", H899="NA"), "NA", IF(OR(B899="boot", B899="parametric", B899="independent", B899="cart"), Table2131[[#This Row],[conf.high]]-Table2131[[#This Row],[conf.low]], ""))</f>
        <v>0.60043607792556686</v>
      </c>
      <c r="Q899">
        <f>IF(OR(G899="NA", H899="NA"), "NA", IF(OR(B899="boot", B899="parametric", B899="independent", B899="cart"), Table2131[[#This Row],[conf.high.orig]]-Table2131[[#This Row],[conf.low.orig]], ""))</f>
        <v>0.62798716096810914</v>
      </c>
      <c r="R899">
        <f>IF(OR(B899="boot", B899="independent", B899="parametric", B899="cart"), Table2131[[#This Row],[WIDTH_OVERLAP]]/Table2131[[#This Row],[WIDTH_NEW]], "NA")</f>
        <v>0.74874213488293695</v>
      </c>
      <c r="S899">
        <f>IF(OR(B899="boot", B899="independent", B899="parametric", B899="cart"), Table2131[[#This Row],[WIDTH_OVERLAP]]/Table2131[[#This Row],[WIDTH_ORIG]], "")</f>
        <v>0.71589328379526673</v>
      </c>
      <c r="T899">
        <f>IF(OR(B899="boot", B899="independent", B899="parametric", B899="cart"), (Table2131[[#This Row],[PERS_NEW]]+Table2131[[#This Row],[PERS_ORIG]]) / 2, "")</f>
        <v>0.73231770933910179</v>
      </c>
      <c r="U899">
        <f>0.5*(Table2131[[#This Row],[WIDTH_OVERLAP]]/Table2131[[#This Row],[WIDTH_ORIG]] +Table2131[[#This Row],[WIDTH_OVERLAP]]/Table2131[[#This Row],[WIDTH_NEW]])</f>
        <v>0.73231770933910179</v>
      </c>
      <c r="V899">
        <f>0.5*(Table2131[[#This Row],[WIDTH_OVERLAP]]/Table2131[[#This Row],[WIDTH_ORIG]] +Table2131[[#This Row],[WIDTH_OVERLAP]]/Table2131[[#This Row],[WIDTH_NEW]])</f>
        <v>0.73231770933910179</v>
      </c>
    </row>
    <row r="900" spans="1:22" hidden="1" x14ac:dyDescent="0.2">
      <c r="A900" t="s">
        <v>192</v>
      </c>
      <c r="B900" t="s">
        <v>113</v>
      </c>
      <c r="C900" s="3" t="s">
        <v>193</v>
      </c>
      <c r="D900" t="s">
        <v>208</v>
      </c>
      <c r="E900">
        <v>-0.55439381474004101</v>
      </c>
      <c r="F900">
        <v>0.14681598051938494</v>
      </c>
      <c r="G900" s="1">
        <v>-0.84214784891296968</v>
      </c>
      <c r="H900" s="1">
        <v>-0.26663978056711241</v>
      </c>
      <c r="I900">
        <v>-3.7761135591560571</v>
      </c>
      <c r="J900">
        <v>-0.71591551141548337</v>
      </c>
      <c r="K900">
        <f>Table2131[[#This Row],[VALUE_ORIGINAL]]-Table2131[[#This Row],[ESTIMATE_VALUE]]</f>
        <v>-0.16152169667544236</v>
      </c>
      <c r="L900">
        <v>-1.0028339528794772</v>
      </c>
      <c r="M900">
        <v>-0.42899706995148962</v>
      </c>
      <c r="N900">
        <f>Table2131[[#This Row],[DIFFENCE_ORIGINAL]]^2</f>
        <v>2.6089258496913608E-2</v>
      </c>
      <c r="O90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0.41315077896148006</v>
      </c>
      <c r="P900">
        <f>IF(OR(G900="NA", H900="NA"), "NA", IF(OR(B900="boot", B900="parametric", B900="independent", B900="cart"), Table2131[[#This Row],[conf.high]]-Table2131[[#This Row],[conf.low]], ""))</f>
        <v>0.57550806834585733</v>
      </c>
      <c r="Q900">
        <f>IF(OR(G900="NA", H900="NA"), "NA", IF(OR(B900="boot", B900="parametric", B900="independent", B900="cart"), Table2131[[#This Row],[conf.high.orig]]-Table2131[[#This Row],[conf.low.orig]], ""))</f>
        <v>0.57383688292798762</v>
      </c>
      <c r="R900">
        <f>IF(OR(B900="boot", B900="independent", B900="parametric", B900="cart"), Table2131[[#This Row],[WIDTH_OVERLAP]]/Table2131[[#This Row],[WIDTH_NEW]], "NA")</f>
        <v>0.71788876939461599</v>
      </c>
      <c r="S900">
        <f>IF(OR(B900="boot", B900="independent", B900="parametric", B900="cart"), Table2131[[#This Row],[WIDTH_OVERLAP]]/Table2131[[#This Row],[WIDTH_ORIG]], "")</f>
        <v>0.71997947718764443</v>
      </c>
      <c r="T900">
        <f>IF(OR(B900="boot", B900="independent", B900="parametric", B900="cart"), (Table2131[[#This Row],[PERS_NEW]]+Table2131[[#This Row],[PERS_ORIG]]) / 2, "")</f>
        <v>0.71893412329113016</v>
      </c>
      <c r="U900">
        <f>0.5*(Table2131[[#This Row],[WIDTH_OVERLAP]]/Table2131[[#This Row],[WIDTH_ORIG]] +Table2131[[#This Row],[WIDTH_OVERLAP]]/Table2131[[#This Row],[WIDTH_NEW]])</f>
        <v>0.71893412329113016</v>
      </c>
      <c r="V900">
        <f>0.5*(Table2131[[#This Row],[WIDTH_OVERLAP]]/Table2131[[#This Row],[WIDTH_ORIG]] +Table2131[[#This Row],[WIDTH_OVERLAP]]/Table2131[[#This Row],[WIDTH_NEW]])</f>
        <v>0.71893412329113016</v>
      </c>
    </row>
    <row r="901" spans="1:22" hidden="1" x14ac:dyDescent="0.2">
      <c r="A901" t="s">
        <v>192</v>
      </c>
      <c r="B901" t="s">
        <v>113</v>
      </c>
      <c r="C901" s="3" t="s">
        <v>193</v>
      </c>
      <c r="D901" t="s">
        <v>209</v>
      </c>
      <c r="E901">
        <v>1.3374852734271854</v>
      </c>
      <c r="F901">
        <v>0.12546412156356929</v>
      </c>
      <c r="G901" s="1">
        <v>1.0915801138106345</v>
      </c>
      <c r="H901" s="1">
        <v>1.5833904330437363</v>
      </c>
      <c r="I901">
        <v>10.66030078367478</v>
      </c>
      <c r="J901">
        <v>1.2394604645576883</v>
      </c>
      <c r="K901">
        <f>Table2131[[#This Row],[VALUE_ORIGINAL]]-Table2131[[#This Row],[ESTIMATE_VALUE]]</f>
        <v>-9.8024808869497049E-2</v>
      </c>
      <c r="L901">
        <v>1.0084761555613406</v>
      </c>
      <c r="M901">
        <v>1.470444773554036</v>
      </c>
      <c r="N901">
        <f>Table2131[[#This Row],[DIFFENCE_ORIGINAL]]^2</f>
        <v>9.6088631539014268E-3</v>
      </c>
      <c r="O90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0.37886465974340156</v>
      </c>
      <c r="P901">
        <f>IF(OR(G901="NA", H901="NA"), "NA", IF(OR(B901="boot", B901="parametric", B901="independent", B901="cart"), Table2131[[#This Row],[conf.high]]-Table2131[[#This Row],[conf.low]], ""))</f>
        <v>0.49181031923310181</v>
      </c>
      <c r="Q901">
        <f>IF(OR(G901="NA", H901="NA"), "NA", IF(OR(B901="boot", B901="parametric", B901="independent", B901="cart"), Table2131[[#This Row],[conf.high.orig]]-Table2131[[#This Row],[conf.low.orig]], ""))</f>
        <v>0.4619686179926954</v>
      </c>
      <c r="R901">
        <f>IF(OR(B901="boot", B901="independent", B901="parametric", B901="cart"), Table2131[[#This Row],[WIDTH_OVERLAP]]/Table2131[[#This Row],[WIDTH_NEW]], "NA")</f>
        <v>0.77034711336309369</v>
      </c>
      <c r="S901">
        <f>IF(OR(B901="boot", B901="independent", B901="parametric", B901="cart"), Table2131[[#This Row],[WIDTH_OVERLAP]]/Table2131[[#This Row],[WIDTH_ORIG]], "")</f>
        <v>0.82010908314424102</v>
      </c>
      <c r="T901">
        <f>IF(OR(B901="boot", B901="independent", B901="parametric", B901="cart"), (Table2131[[#This Row],[PERS_NEW]]+Table2131[[#This Row],[PERS_ORIG]]) / 2, "")</f>
        <v>0.79522809825366736</v>
      </c>
      <c r="U901">
        <f>0.5*(Table2131[[#This Row],[WIDTH_OVERLAP]]/Table2131[[#This Row],[WIDTH_ORIG]] +Table2131[[#This Row],[WIDTH_OVERLAP]]/Table2131[[#This Row],[WIDTH_NEW]])</f>
        <v>0.79522809825366736</v>
      </c>
      <c r="V901">
        <f>0.5*(Table2131[[#This Row],[WIDTH_OVERLAP]]/Table2131[[#This Row],[WIDTH_ORIG]] +Table2131[[#This Row],[WIDTH_OVERLAP]]/Table2131[[#This Row],[WIDTH_NEW]])</f>
        <v>0.79522809825366736</v>
      </c>
    </row>
    <row r="902" spans="1:22" hidden="1" x14ac:dyDescent="0.2">
      <c r="A902" t="s">
        <v>192</v>
      </c>
      <c r="B902" t="s">
        <v>113</v>
      </c>
      <c r="C902" s="3" t="s">
        <v>193</v>
      </c>
      <c r="D902" t="s">
        <v>210</v>
      </c>
      <c r="E902">
        <v>1.9540536115920526</v>
      </c>
      <c r="F902">
        <v>0.16121223752714761</v>
      </c>
      <c r="G902" s="1">
        <v>1.6380834321717268</v>
      </c>
      <c r="H902" s="1">
        <v>2.2700237910123784</v>
      </c>
      <c r="I902">
        <v>12.1210004994999</v>
      </c>
      <c r="J902">
        <v>1.6724555469236593</v>
      </c>
      <c r="K902">
        <f>Table2131[[#This Row],[VALUE_ORIGINAL]]-Table2131[[#This Row],[ESTIMATE_VALUE]]</f>
        <v>-0.28159806466839332</v>
      </c>
      <c r="L902">
        <v>1.3704968212176603</v>
      </c>
      <c r="M902">
        <v>1.9744142726296583</v>
      </c>
      <c r="N902">
        <f>Table2131[[#This Row],[DIFFENCE_ORIGINAL]]^2</f>
        <v>7.9297470024984634E-2</v>
      </c>
      <c r="O90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0.33633084045793149</v>
      </c>
      <c r="P902">
        <f>IF(OR(G902="NA", H902="NA"), "NA", IF(OR(B902="boot", B902="parametric", B902="independent", B902="cart"), Table2131[[#This Row],[conf.high]]-Table2131[[#This Row],[conf.low]], ""))</f>
        <v>0.63194035884065158</v>
      </c>
      <c r="Q902">
        <f>IF(OR(G902="NA", H902="NA"), "NA", IF(OR(B902="boot", B902="parametric", B902="independent", B902="cart"), Table2131[[#This Row],[conf.high.orig]]-Table2131[[#This Row],[conf.low.orig]], ""))</f>
        <v>0.60391745141199804</v>
      </c>
      <c r="R902">
        <f>IF(OR(B902="boot", B902="independent", B902="parametric", B902="cart"), Table2131[[#This Row],[WIDTH_OVERLAP]]/Table2131[[#This Row],[WIDTH_NEW]], "NA")</f>
        <v>0.53221927631740296</v>
      </c>
      <c r="S902">
        <f>IF(OR(B902="boot", B902="independent", B902="parametric", B902="cart"), Table2131[[#This Row],[WIDTH_OVERLAP]]/Table2131[[#This Row],[WIDTH_ORIG]], "")</f>
        <v>0.55691525335386194</v>
      </c>
      <c r="T902">
        <f>IF(OR(B902="boot", B902="independent", B902="parametric", B902="cart"), (Table2131[[#This Row],[PERS_NEW]]+Table2131[[#This Row],[PERS_ORIG]]) / 2, "")</f>
        <v>0.54456726483563245</v>
      </c>
      <c r="U902">
        <f>0.5*(Table2131[[#This Row],[WIDTH_OVERLAP]]/Table2131[[#This Row],[WIDTH_ORIG]] +Table2131[[#This Row],[WIDTH_OVERLAP]]/Table2131[[#This Row],[WIDTH_NEW]])</f>
        <v>0.54456726483563245</v>
      </c>
      <c r="V902">
        <f>0.5*(Table2131[[#This Row],[WIDTH_OVERLAP]]/Table2131[[#This Row],[WIDTH_ORIG]] +Table2131[[#This Row],[WIDTH_OVERLAP]]/Table2131[[#This Row],[WIDTH_NEW]])</f>
        <v>0.54456726483563245</v>
      </c>
    </row>
    <row r="903" spans="1:22" hidden="1" x14ac:dyDescent="0.2">
      <c r="A903" t="s">
        <v>192</v>
      </c>
      <c r="B903" t="s">
        <v>113</v>
      </c>
      <c r="C903" s="3" t="s">
        <v>193</v>
      </c>
      <c r="D903" t="s">
        <v>211</v>
      </c>
      <c r="E903">
        <v>2.4241895576598207</v>
      </c>
      <c r="F903">
        <v>0.23777859835307133</v>
      </c>
      <c r="G903" s="1">
        <v>1.958152068593386</v>
      </c>
      <c r="H903" s="1">
        <v>2.8902270467262552</v>
      </c>
      <c r="I903">
        <v>10.195154544818218</v>
      </c>
      <c r="J903">
        <v>2.5272646073036431</v>
      </c>
      <c r="K903">
        <f>Table2131[[#This Row],[VALUE_ORIGINAL]]-Table2131[[#This Row],[ESTIMATE_VALUE]]</f>
        <v>0.10307504964382241</v>
      </c>
      <c r="L903">
        <v>2.0122247784662393</v>
      </c>
      <c r="M903">
        <v>3.042304436141047</v>
      </c>
      <c r="N903">
        <f>Table2131[[#This Row],[DIFFENCE_ORIGINAL]]^2</f>
        <v>1.0624465859076455E-2</v>
      </c>
      <c r="O90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0.87800226826001593</v>
      </c>
      <c r="P903">
        <f>IF(OR(G903="NA", H903="NA"), "NA", IF(OR(B903="boot", B903="parametric", B903="independent", B903="cart"), Table2131[[#This Row],[conf.high]]-Table2131[[#This Row],[conf.low]], ""))</f>
        <v>0.93207497813286921</v>
      </c>
      <c r="Q903">
        <f>IF(OR(G903="NA", H903="NA"), "NA", IF(OR(B903="boot", B903="parametric", B903="independent", B903="cart"), Table2131[[#This Row],[conf.high.orig]]-Table2131[[#This Row],[conf.low.orig]], ""))</f>
        <v>1.0300796576748077</v>
      </c>
      <c r="R903">
        <f>IF(OR(B903="boot", B903="independent", B903="parametric", B903="cart"), Table2131[[#This Row],[WIDTH_OVERLAP]]/Table2131[[#This Row],[WIDTH_NEW]], "NA")</f>
        <v>0.94198673803992505</v>
      </c>
      <c r="S903">
        <f>IF(OR(B903="boot", B903="independent", B903="parametric", B903="cart"), Table2131[[#This Row],[WIDTH_OVERLAP]]/Table2131[[#This Row],[WIDTH_ORIG]], "")</f>
        <v>0.85236346695936593</v>
      </c>
      <c r="T903">
        <f>IF(OR(B903="boot", B903="independent", B903="parametric", B903="cart"), (Table2131[[#This Row],[PERS_NEW]]+Table2131[[#This Row],[PERS_ORIG]]) / 2, "")</f>
        <v>0.89717510249964549</v>
      </c>
      <c r="U903">
        <f>0.5*(Table2131[[#This Row],[WIDTH_OVERLAP]]/Table2131[[#This Row],[WIDTH_ORIG]] +Table2131[[#This Row],[WIDTH_OVERLAP]]/Table2131[[#This Row],[WIDTH_NEW]])</f>
        <v>0.89717510249964549</v>
      </c>
      <c r="V903">
        <f>0.5*(Table2131[[#This Row],[WIDTH_OVERLAP]]/Table2131[[#This Row],[WIDTH_ORIG]] +Table2131[[#This Row],[WIDTH_OVERLAP]]/Table2131[[#This Row],[WIDTH_NEW]])</f>
        <v>0.89717510249964549</v>
      </c>
    </row>
    <row r="904" spans="1:22" hidden="1" x14ac:dyDescent="0.2">
      <c r="A904" t="s">
        <v>192</v>
      </c>
      <c r="B904" t="s">
        <v>113</v>
      </c>
      <c r="C904" s="3" t="s">
        <v>193</v>
      </c>
      <c r="D904" t="s">
        <v>212</v>
      </c>
      <c r="E904">
        <v>2.8582327040296844</v>
      </c>
      <c r="F904">
        <v>0.21765973184993798</v>
      </c>
      <c r="G904" s="1">
        <v>2.4316274687191606</v>
      </c>
      <c r="H904" s="1">
        <v>3.2848379393402083</v>
      </c>
      <c r="I904">
        <v>13.131655909602275</v>
      </c>
      <c r="J904">
        <v>2.4525326132505092</v>
      </c>
      <c r="K904">
        <f>Table2131[[#This Row],[VALUE_ORIGINAL]]-Table2131[[#This Row],[ESTIMATE_VALUE]]</f>
        <v>-0.40570009077917524</v>
      </c>
      <c r="L904">
        <v>2.0184038903232242</v>
      </c>
      <c r="M904">
        <v>2.8866613361777942</v>
      </c>
      <c r="N904">
        <f>Table2131[[#This Row],[DIFFENCE_ORIGINAL]]^2</f>
        <v>0.16459256365823102</v>
      </c>
      <c r="O90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0.45503386745863361</v>
      </c>
      <c r="P904">
        <f>IF(OR(G904="NA", H904="NA"), "NA", IF(OR(B904="boot", B904="parametric", B904="independent", B904="cart"), Table2131[[#This Row],[conf.high]]-Table2131[[#This Row],[conf.low]], ""))</f>
        <v>0.85321047062104771</v>
      </c>
      <c r="Q904">
        <f>IF(OR(G904="NA", H904="NA"), "NA", IF(OR(B904="boot", B904="parametric", B904="independent", B904="cart"), Table2131[[#This Row],[conf.high.orig]]-Table2131[[#This Row],[conf.low.orig]], ""))</f>
        <v>0.86825744585456999</v>
      </c>
      <c r="R904">
        <f>IF(OR(B904="boot", B904="independent", B904="parametric", B904="cart"), Table2131[[#This Row],[WIDTH_OVERLAP]]/Table2131[[#This Row],[WIDTH_NEW]], "NA")</f>
        <v>0.53331960064603601</v>
      </c>
      <c r="S904">
        <f>IF(OR(B904="boot", B904="independent", B904="parametric", B904="cart"), Table2131[[#This Row],[WIDTH_OVERLAP]]/Table2131[[#This Row],[WIDTH_ORIG]], "")</f>
        <v>0.52407712669918194</v>
      </c>
      <c r="T904">
        <f>IF(OR(B904="boot", B904="independent", B904="parametric", B904="cart"), (Table2131[[#This Row],[PERS_NEW]]+Table2131[[#This Row],[PERS_ORIG]]) / 2, "")</f>
        <v>0.52869836367260903</v>
      </c>
      <c r="U904">
        <f>0.5*(Table2131[[#This Row],[WIDTH_OVERLAP]]/Table2131[[#This Row],[WIDTH_ORIG]] +Table2131[[#This Row],[WIDTH_OVERLAP]]/Table2131[[#This Row],[WIDTH_NEW]])</f>
        <v>0.52869836367260903</v>
      </c>
      <c r="V904">
        <f>0.5*(Table2131[[#This Row],[WIDTH_OVERLAP]]/Table2131[[#This Row],[WIDTH_ORIG]] +Table2131[[#This Row],[WIDTH_OVERLAP]]/Table2131[[#This Row],[WIDTH_NEW]])</f>
        <v>0.52869836367260903</v>
      </c>
    </row>
    <row r="905" spans="1:22" hidden="1" x14ac:dyDescent="0.2">
      <c r="A905" t="s">
        <v>192</v>
      </c>
      <c r="B905" t="s">
        <v>113</v>
      </c>
      <c r="C905" s="3" t="s">
        <v>193</v>
      </c>
      <c r="D905" t="s">
        <v>213</v>
      </c>
      <c r="E905">
        <v>2.062694095229598</v>
      </c>
      <c r="F905">
        <v>0.14910593550992135</v>
      </c>
      <c r="G905" s="1">
        <v>1.7704518317490003</v>
      </c>
      <c r="H905" s="1">
        <v>2.3549363587101957</v>
      </c>
      <c r="I905">
        <v>13.833749060193171</v>
      </c>
      <c r="J905">
        <v>2.1789632911969177</v>
      </c>
      <c r="K905">
        <f>Table2131[[#This Row],[VALUE_ORIGINAL]]-Table2131[[#This Row],[ESTIMATE_VALUE]]</f>
        <v>0.11626919596731966</v>
      </c>
      <c r="L905">
        <v>1.8617178476195746</v>
      </c>
      <c r="M905">
        <v>2.4962087347742608</v>
      </c>
      <c r="N905">
        <f>Table2131[[#This Row],[DIFFENCE_ORIGINAL]]^2</f>
        <v>1.3518525930886982E-2</v>
      </c>
      <c r="O90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0.49321851109062109</v>
      </c>
      <c r="P905">
        <f>IF(OR(G905="NA", H905="NA"), "NA", IF(OR(B905="boot", B905="parametric", B905="independent", B905="cart"), Table2131[[#This Row],[conf.high]]-Table2131[[#This Row],[conf.low]], ""))</f>
        <v>0.58448452696119535</v>
      </c>
      <c r="Q905">
        <f>IF(OR(G905="NA", H905="NA"), "NA", IF(OR(B905="boot", B905="parametric", B905="independent", B905="cart"), Table2131[[#This Row],[conf.high.orig]]-Table2131[[#This Row],[conf.low.orig]], ""))</f>
        <v>0.63449088715468616</v>
      </c>
      <c r="R905">
        <f>IF(OR(B905="boot", B905="independent", B905="parametric", B905="cart"), Table2131[[#This Row],[WIDTH_OVERLAP]]/Table2131[[#This Row],[WIDTH_NEW]], "NA")</f>
        <v>0.84385212668489762</v>
      </c>
      <c r="S905">
        <f>IF(OR(B905="boot", B905="independent", B905="parametric", B905="cart"), Table2131[[#This Row],[WIDTH_OVERLAP]]/Table2131[[#This Row],[WIDTH_ORIG]], "")</f>
        <v>0.7773453032594565</v>
      </c>
      <c r="T905">
        <f>IF(OR(B905="boot", B905="independent", B905="parametric", B905="cart"), (Table2131[[#This Row],[PERS_NEW]]+Table2131[[#This Row],[PERS_ORIG]]) / 2, "")</f>
        <v>0.81059871497217706</v>
      </c>
      <c r="U905">
        <f>0.5*(Table2131[[#This Row],[WIDTH_OVERLAP]]/Table2131[[#This Row],[WIDTH_ORIG]] +Table2131[[#This Row],[WIDTH_OVERLAP]]/Table2131[[#This Row],[WIDTH_NEW]])</f>
        <v>0.81059871497217706</v>
      </c>
      <c r="V905">
        <f>0.5*(Table2131[[#This Row],[WIDTH_OVERLAP]]/Table2131[[#This Row],[WIDTH_ORIG]] +Table2131[[#This Row],[WIDTH_OVERLAP]]/Table2131[[#This Row],[WIDTH_NEW]])</f>
        <v>0.81059871497217706</v>
      </c>
    </row>
    <row r="906" spans="1:22" hidden="1" x14ac:dyDescent="0.2">
      <c r="A906" t="s">
        <v>192</v>
      </c>
      <c r="B906" t="s">
        <v>113</v>
      </c>
      <c r="C906" s="3" t="s">
        <v>193</v>
      </c>
      <c r="D906" t="s">
        <v>214</v>
      </c>
      <c r="E906">
        <v>1.4715048580545678</v>
      </c>
      <c r="F906">
        <v>0.15519390736822025</v>
      </c>
      <c r="G906" s="1">
        <v>1.1673303889928108</v>
      </c>
      <c r="H906" s="1">
        <v>1.7756793271163247</v>
      </c>
      <c r="I906">
        <v>9.4817179553525079</v>
      </c>
      <c r="J906">
        <v>1.63819866406962</v>
      </c>
      <c r="K906">
        <f>Table2131[[#This Row],[VALUE_ORIGINAL]]-Table2131[[#This Row],[ESTIMATE_VALUE]]</f>
        <v>0.16669380601505224</v>
      </c>
      <c r="L906">
        <v>1.2905835761463058</v>
      </c>
      <c r="M906">
        <v>1.9858137519929342</v>
      </c>
      <c r="N906">
        <f>Table2131[[#This Row],[DIFFENCE_ORIGINAL]]^2</f>
        <v>2.7786824963783867E-2</v>
      </c>
      <c r="O90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0.48509575097001889</v>
      </c>
      <c r="P906">
        <f>IF(OR(G906="NA", H906="NA"), "NA", IF(OR(B906="boot", B906="parametric", B906="independent", B906="cart"), Table2131[[#This Row],[conf.high]]-Table2131[[#This Row],[conf.low]], ""))</f>
        <v>0.60834893812351387</v>
      </c>
      <c r="Q906">
        <f>IF(OR(G906="NA", H906="NA"), "NA", IF(OR(B906="boot", B906="parametric", B906="independent", B906="cart"), Table2131[[#This Row],[conf.high.orig]]-Table2131[[#This Row],[conf.low.orig]], ""))</f>
        <v>0.69523017584662838</v>
      </c>
      <c r="R906">
        <f>IF(OR(B906="boot", B906="independent", B906="parametric", B906="cart"), Table2131[[#This Row],[WIDTH_OVERLAP]]/Table2131[[#This Row],[WIDTH_NEW]], "NA")</f>
        <v>0.79739721822532261</v>
      </c>
      <c r="S906">
        <f>IF(OR(B906="boot", B906="independent", B906="parametric", B906="cart"), Table2131[[#This Row],[WIDTH_OVERLAP]]/Table2131[[#This Row],[WIDTH_ORIG]], "")</f>
        <v>0.69774841171024438</v>
      </c>
      <c r="T906">
        <f>IF(OR(B906="boot", B906="independent", B906="parametric", B906="cart"), (Table2131[[#This Row],[PERS_NEW]]+Table2131[[#This Row],[PERS_ORIG]]) / 2, "")</f>
        <v>0.74757281496778349</v>
      </c>
      <c r="U906">
        <f>0.5*(Table2131[[#This Row],[WIDTH_OVERLAP]]/Table2131[[#This Row],[WIDTH_ORIG]] +Table2131[[#This Row],[WIDTH_OVERLAP]]/Table2131[[#This Row],[WIDTH_NEW]])</f>
        <v>0.74757281496778349</v>
      </c>
      <c r="V906">
        <f>0.5*(Table2131[[#This Row],[WIDTH_OVERLAP]]/Table2131[[#This Row],[WIDTH_ORIG]] +Table2131[[#This Row],[WIDTH_OVERLAP]]/Table2131[[#This Row],[WIDTH_NEW]])</f>
        <v>0.74757281496778349</v>
      </c>
    </row>
    <row r="907" spans="1:22" hidden="1" x14ac:dyDescent="0.2">
      <c r="A907" t="s">
        <v>192</v>
      </c>
      <c r="B907" t="s">
        <v>113</v>
      </c>
      <c r="C907" s="3" t="s">
        <v>193</v>
      </c>
      <c r="D907" t="s">
        <v>215</v>
      </c>
      <c r="E907">
        <v>1.7826945096946445</v>
      </c>
      <c r="F907">
        <v>0.15130480867669144</v>
      </c>
      <c r="G907" s="1">
        <v>1.4861425340006058</v>
      </c>
      <c r="H907" s="1">
        <v>2.079246485388683</v>
      </c>
      <c r="I907">
        <v>11.782140470524711</v>
      </c>
      <c r="J907">
        <v>1.8620504944211793</v>
      </c>
      <c r="K907">
        <f>Table2131[[#This Row],[VALUE_ORIGINAL]]-Table2131[[#This Row],[ESTIMATE_VALUE]]</f>
        <v>7.9355984726534823E-2</v>
      </c>
      <c r="L907">
        <v>1.557066634563713</v>
      </c>
      <c r="M907">
        <v>2.1670343542786457</v>
      </c>
      <c r="N907">
        <f>Table2131[[#This Row],[DIFFENCE_ORIGINAL]]^2</f>
        <v>6.2973723119180277E-3</v>
      </c>
      <c r="O90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0.52217985082496998</v>
      </c>
      <c r="P907">
        <f>IF(OR(G907="NA", H907="NA"), "NA", IF(OR(B907="boot", B907="parametric", B907="independent", B907="cart"), Table2131[[#This Row],[conf.high]]-Table2131[[#This Row],[conf.low]], ""))</f>
        <v>0.59310395138807714</v>
      </c>
      <c r="Q907">
        <f>IF(OR(G907="NA", H907="NA"), "NA", IF(OR(B907="boot", B907="parametric", B907="independent", B907="cart"), Table2131[[#This Row],[conf.high.orig]]-Table2131[[#This Row],[conf.low.orig]], ""))</f>
        <v>0.60996771971493269</v>
      </c>
      <c r="R907">
        <f>IF(OR(B907="boot", B907="independent", B907="parametric", B907="cart"), Table2131[[#This Row],[WIDTH_OVERLAP]]/Table2131[[#This Row],[WIDTH_NEW]], "NA")</f>
        <v>0.88041876909246819</v>
      </c>
      <c r="S907">
        <f>IF(OR(B907="boot", B907="independent", B907="parametric", B907="cart"), Table2131[[#This Row],[WIDTH_OVERLAP]]/Table2131[[#This Row],[WIDTH_ORIG]], "")</f>
        <v>0.85607784469153514</v>
      </c>
      <c r="T907">
        <f>IF(OR(B907="boot", B907="independent", B907="parametric", B907="cart"), (Table2131[[#This Row],[PERS_NEW]]+Table2131[[#This Row],[PERS_ORIG]]) / 2, "")</f>
        <v>0.86824830689200172</v>
      </c>
      <c r="U907">
        <f>0.5*(Table2131[[#This Row],[WIDTH_OVERLAP]]/Table2131[[#This Row],[WIDTH_ORIG]] +Table2131[[#This Row],[WIDTH_OVERLAP]]/Table2131[[#This Row],[WIDTH_NEW]])</f>
        <v>0.86824830689200172</v>
      </c>
      <c r="V907">
        <f>0.5*(Table2131[[#This Row],[WIDTH_OVERLAP]]/Table2131[[#This Row],[WIDTH_ORIG]] +Table2131[[#This Row],[WIDTH_OVERLAP]]/Table2131[[#This Row],[WIDTH_NEW]])</f>
        <v>0.86824830689200172</v>
      </c>
    </row>
    <row r="908" spans="1:22" hidden="1" x14ac:dyDescent="0.2">
      <c r="A908" t="s">
        <v>192</v>
      </c>
      <c r="B908" t="s">
        <v>113</v>
      </c>
      <c r="C908" s="3" t="s">
        <v>193</v>
      </c>
      <c r="D908" t="s">
        <v>216</v>
      </c>
      <c r="E908">
        <v>0.11860096918697312</v>
      </c>
      <c r="F908">
        <v>5.7932257992159057E-2</v>
      </c>
      <c r="G908" s="1">
        <v>5.0558299792586858E-3</v>
      </c>
      <c r="H908" s="1">
        <v>0.23214610839468755</v>
      </c>
      <c r="I908">
        <v>2.0472353969532029</v>
      </c>
      <c r="J908">
        <v>0.13511635076601486</v>
      </c>
      <c r="K908">
        <f>Table2131[[#This Row],[VALUE_ORIGINAL]]-Table2131[[#This Row],[ESTIMATE_VALUE]]</f>
        <v>1.6515381579041741E-2</v>
      </c>
      <c r="L908">
        <v>2.2798251514426063E-2</v>
      </c>
      <c r="M908">
        <v>0.24743445001760367</v>
      </c>
      <c r="N908">
        <f>Table2131[[#This Row],[DIFFENCE_ORIGINAL]]^2</f>
        <v>2.7275782870135124E-4</v>
      </c>
      <c r="O90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0.20934785688026147</v>
      </c>
      <c r="P908">
        <f>IF(OR(G908="NA", H908="NA"), "NA", IF(OR(B908="boot", B908="parametric", B908="independent", B908="cart"), Table2131[[#This Row],[conf.high]]-Table2131[[#This Row],[conf.low]], ""))</f>
        <v>0.22709027841542886</v>
      </c>
      <c r="Q908">
        <f>IF(OR(G908="NA", H908="NA"), "NA", IF(OR(B908="boot", B908="parametric", B908="independent", B908="cart"), Table2131[[#This Row],[conf.high.orig]]-Table2131[[#This Row],[conf.low.orig]], ""))</f>
        <v>0.22463619850317762</v>
      </c>
      <c r="R908">
        <f>IF(OR(B908="boot", B908="independent", B908="parametric", B908="cart"), Table2131[[#This Row],[WIDTH_OVERLAP]]/Table2131[[#This Row],[WIDTH_NEW]], "NA")</f>
        <v>0.92187062493837713</v>
      </c>
      <c r="S908">
        <f>IF(OR(B908="boot", B908="independent", B908="parametric", B908="cart"), Table2131[[#This Row],[WIDTH_OVERLAP]]/Table2131[[#This Row],[WIDTH_ORIG]], "")</f>
        <v>0.93194177196379202</v>
      </c>
      <c r="T908">
        <f>IF(OR(B908="boot", B908="independent", B908="parametric", B908="cart"), (Table2131[[#This Row],[PERS_NEW]]+Table2131[[#This Row],[PERS_ORIG]]) / 2, "")</f>
        <v>0.92690619845108457</v>
      </c>
      <c r="U908">
        <f>0.5*(Table2131[[#This Row],[WIDTH_OVERLAP]]/Table2131[[#This Row],[WIDTH_ORIG]] +Table2131[[#This Row],[WIDTH_OVERLAP]]/Table2131[[#This Row],[WIDTH_NEW]])</f>
        <v>0.92690619845108457</v>
      </c>
      <c r="V908">
        <f>0.5*(Table2131[[#This Row],[WIDTH_OVERLAP]]/Table2131[[#This Row],[WIDTH_ORIG]] +Table2131[[#This Row],[WIDTH_OVERLAP]]/Table2131[[#This Row],[WIDTH_NEW]])</f>
        <v>0.92690619845108457</v>
      </c>
    </row>
    <row r="909" spans="1:22" hidden="1" x14ac:dyDescent="0.2">
      <c r="A909" t="s">
        <v>192</v>
      </c>
      <c r="B909" t="s">
        <v>113</v>
      </c>
      <c r="C909" s="3" t="s">
        <v>193</v>
      </c>
      <c r="D909" t="s">
        <v>217</v>
      </c>
      <c r="E909">
        <v>-2.9007496758463747E-2</v>
      </c>
      <c r="F909">
        <v>1.9748283423060169E-2</v>
      </c>
      <c r="G909" s="1">
        <v>-6.7713421024151038E-2</v>
      </c>
      <c r="H909" s="1">
        <v>9.6984275072235469E-3</v>
      </c>
      <c r="I909">
        <v>-1.4688616796228249</v>
      </c>
      <c r="J909">
        <v>-3.5504282346820917E-2</v>
      </c>
      <c r="K909">
        <f>Table2131[[#This Row],[VALUE_ORIGINAL]]-Table2131[[#This Row],[ESTIMATE_VALUE]]</f>
        <v>-6.49678558835717E-3</v>
      </c>
      <c r="L909">
        <v>-7.7895914402883709E-2</v>
      </c>
      <c r="M909">
        <v>6.8873497092418745E-3</v>
      </c>
      <c r="N909">
        <f>Table2131[[#This Row],[DIFFENCE_ORIGINAL]]^2</f>
        <v>4.2208222981085419E-5</v>
      </c>
      <c r="O90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7.4600770733392913E-2</v>
      </c>
      <c r="P909">
        <f>IF(OR(G909="NA", H909="NA"), "NA", IF(OR(B909="boot", B909="parametric", B909="independent", B909="cart"), Table2131[[#This Row],[conf.high]]-Table2131[[#This Row],[conf.low]], ""))</f>
        <v>7.7411848531374589E-2</v>
      </c>
      <c r="Q909">
        <f>IF(OR(G909="NA", H909="NA"), "NA", IF(OR(B909="boot", B909="parametric", B909="independent", B909="cart"), Table2131[[#This Row],[conf.high.orig]]-Table2131[[#This Row],[conf.low.orig]], ""))</f>
        <v>8.4783264112125584E-2</v>
      </c>
      <c r="R909">
        <f>IF(OR(B909="boot", B909="independent", B909="parametric", B909="cart"), Table2131[[#This Row],[WIDTH_OVERLAP]]/Table2131[[#This Row],[WIDTH_NEW]], "NA")</f>
        <v>0.96368672430238689</v>
      </c>
      <c r="S909">
        <f>IF(OR(B909="boot", B909="independent", B909="parametric", B909="cart"), Table2131[[#This Row],[WIDTH_OVERLAP]]/Table2131[[#This Row],[WIDTH_ORIG]], "")</f>
        <v>0.87989972448729559</v>
      </c>
      <c r="T909">
        <f>IF(OR(B909="boot", B909="independent", B909="parametric", B909="cart"), (Table2131[[#This Row],[PERS_NEW]]+Table2131[[#This Row],[PERS_ORIG]]) / 2, "")</f>
        <v>0.92179322439484124</v>
      </c>
      <c r="U909">
        <f>0.5*(Table2131[[#This Row],[WIDTH_OVERLAP]]/Table2131[[#This Row],[WIDTH_ORIG]] +Table2131[[#This Row],[WIDTH_OVERLAP]]/Table2131[[#This Row],[WIDTH_NEW]])</f>
        <v>0.92179322439484124</v>
      </c>
      <c r="V909">
        <f>0.5*(Table2131[[#This Row],[WIDTH_OVERLAP]]/Table2131[[#This Row],[WIDTH_ORIG]] +Table2131[[#This Row],[WIDTH_OVERLAP]]/Table2131[[#This Row],[WIDTH_NEW]])</f>
        <v>0.92179322439484124</v>
      </c>
    </row>
    <row r="910" spans="1:22" hidden="1" x14ac:dyDescent="0.2">
      <c r="A910" t="s">
        <v>192</v>
      </c>
      <c r="B910" t="s">
        <v>113</v>
      </c>
      <c r="C910" s="3" t="s">
        <v>193</v>
      </c>
      <c r="D910" t="s">
        <v>218</v>
      </c>
      <c r="E910">
        <v>0.14032986088596514</v>
      </c>
      <c r="F910">
        <v>7.1625257030548006E-2</v>
      </c>
      <c r="G910" s="1">
        <v>-5.3063277333231795E-5</v>
      </c>
      <c r="H910" s="1">
        <v>0.2807127850492635</v>
      </c>
      <c r="I910">
        <v>1.9592231386494678</v>
      </c>
      <c r="J910">
        <v>0.14365900352318275</v>
      </c>
      <c r="K910">
        <f>Table2131[[#This Row],[VALUE_ORIGINAL]]-Table2131[[#This Row],[ESTIMATE_VALUE]]</f>
        <v>3.3291426372176192E-3</v>
      </c>
      <c r="L910">
        <v>1.7667780072560757E-2</v>
      </c>
      <c r="M910">
        <v>0.26965022697380475</v>
      </c>
      <c r="N910">
        <f>Table2131[[#This Row],[DIFFENCE_ORIGINAL]]^2</f>
        <v>1.1083190698940284E-5</v>
      </c>
      <c r="O91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0.25198244690124399</v>
      </c>
      <c r="P910">
        <f>IF(OR(G910="NA", H910="NA"), "NA", IF(OR(B910="boot", B910="parametric", B910="independent", B910="cart"), Table2131[[#This Row],[conf.high]]-Table2131[[#This Row],[conf.low]], ""))</f>
        <v>0.28076584832659673</v>
      </c>
      <c r="Q910">
        <f>IF(OR(G910="NA", H910="NA"), "NA", IF(OR(B910="boot", B910="parametric", B910="independent", B910="cart"), Table2131[[#This Row],[conf.high.orig]]-Table2131[[#This Row],[conf.low.orig]], ""))</f>
        <v>0.25198244690124399</v>
      </c>
      <c r="R910">
        <f>IF(OR(B910="boot", B910="independent", B910="parametric", B910="cart"), Table2131[[#This Row],[WIDTH_OVERLAP]]/Table2131[[#This Row],[WIDTH_NEW]], "NA")</f>
        <v>0.89748254071175038</v>
      </c>
      <c r="S910">
        <f>IF(OR(B910="boot", B910="independent", B910="parametric", B910="cart"), Table2131[[#This Row],[WIDTH_OVERLAP]]/Table2131[[#This Row],[WIDTH_ORIG]], "")</f>
        <v>1</v>
      </c>
      <c r="T910">
        <f>IF(OR(B910="boot", B910="independent", B910="parametric", B910="cart"), (Table2131[[#This Row],[PERS_NEW]]+Table2131[[#This Row],[PERS_ORIG]]) / 2, "")</f>
        <v>0.94874127035587519</v>
      </c>
      <c r="U910">
        <f>0.5*(Table2131[[#This Row],[WIDTH_OVERLAP]]/Table2131[[#This Row],[WIDTH_ORIG]] +Table2131[[#This Row],[WIDTH_OVERLAP]]/Table2131[[#This Row],[WIDTH_NEW]])</f>
        <v>0.94874127035587519</v>
      </c>
      <c r="V910">
        <f>0.5*(Table2131[[#This Row],[WIDTH_OVERLAP]]/Table2131[[#This Row],[WIDTH_ORIG]] +Table2131[[#This Row],[WIDTH_OVERLAP]]/Table2131[[#This Row],[WIDTH_NEW]])</f>
        <v>0.94874127035587519</v>
      </c>
    </row>
    <row r="911" spans="1:22" hidden="1" x14ac:dyDescent="0.2">
      <c r="A911" t="s">
        <v>192</v>
      </c>
      <c r="B911" t="s">
        <v>113</v>
      </c>
      <c r="C911" s="3" t="s">
        <v>193</v>
      </c>
      <c r="D911" t="s">
        <v>219</v>
      </c>
      <c r="E911">
        <v>1.3479100832180968E-3</v>
      </c>
      <c r="F911">
        <v>8.8901091852728303E-3</v>
      </c>
      <c r="G911" s="1">
        <v>-1.607638373854537E-2</v>
      </c>
      <c r="H911" s="1">
        <v>1.8772203904981563E-2</v>
      </c>
      <c r="I911">
        <v>0.15161906958927079</v>
      </c>
      <c r="J911">
        <v>1.5517947441329087E-3</v>
      </c>
      <c r="K911">
        <f>Table2131[[#This Row],[VALUE_ORIGINAL]]-Table2131[[#This Row],[ESTIMATE_VALUE]]</f>
        <v>2.0388466091481191E-4</v>
      </c>
      <c r="L911">
        <v>-2.7945193322810098E-2</v>
      </c>
      <c r="M911">
        <v>3.1048782811075919E-2</v>
      </c>
      <c r="N911">
        <f>Table2131[[#This Row],[DIFFENCE_ORIGINAL]]^2</f>
        <v>4.1568954956347828E-8</v>
      </c>
      <c r="O91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3.4848587643526933E-2</v>
      </c>
      <c r="P911">
        <f>IF(OR(G911="NA", H911="NA"), "NA", IF(OR(B911="boot", B911="parametric", B911="independent", B911="cart"), Table2131[[#This Row],[conf.high]]-Table2131[[#This Row],[conf.low]], ""))</f>
        <v>3.4848587643526933E-2</v>
      </c>
      <c r="Q911">
        <f>IF(OR(G911="NA", H911="NA"), "NA", IF(OR(B911="boot", B911="parametric", B911="independent", B911="cart"), Table2131[[#This Row],[conf.high.orig]]-Table2131[[#This Row],[conf.low.orig]], ""))</f>
        <v>5.8993976133886017E-2</v>
      </c>
      <c r="R911">
        <f>IF(OR(B911="boot", B911="independent", B911="parametric", B911="cart"), Table2131[[#This Row],[WIDTH_OVERLAP]]/Table2131[[#This Row],[WIDTH_NEW]], "NA")</f>
        <v>1</v>
      </c>
      <c r="S911">
        <f>IF(OR(B911="boot", B911="independent", B911="parametric", B911="cart"), Table2131[[#This Row],[WIDTH_OVERLAP]]/Table2131[[#This Row],[WIDTH_ORIG]], "")</f>
        <v>0.59071433945117624</v>
      </c>
      <c r="T911">
        <f>IF(OR(B911="boot", B911="independent", B911="parametric", B911="cart"), (Table2131[[#This Row],[PERS_NEW]]+Table2131[[#This Row],[PERS_ORIG]]) / 2, "")</f>
        <v>0.79535716972558812</v>
      </c>
      <c r="U911">
        <f>0.5*(Table2131[[#This Row],[WIDTH_OVERLAP]]/Table2131[[#This Row],[WIDTH_ORIG]] +Table2131[[#This Row],[WIDTH_OVERLAP]]/Table2131[[#This Row],[WIDTH_NEW]])</f>
        <v>0.79535716972558812</v>
      </c>
      <c r="V911">
        <f>0.5*(Table2131[[#This Row],[WIDTH_OVERLAP]]/Table2131[[#This Row],[WIDTH_ORIG]] +Table2131[[#This Row],[WIDTH_OVERLAP]]/Table2131[[#This Row],[WIDTH_NEW]])</f>
        <v>0.79535716972558812</v>
      </c>
    </row>
    <row r="912" spans="1:22" hidden="1" x14ac:dyDescent="0.2">
      <c r="A912" t="s">
        <v>192</v>
      </c>
      <c r="B912" t="s">
        <v>113</v>
      </c>
      <c r="C912" s="3" t="s">
        <v>193</v>
      </c>
      <c r="D912" t="s">
        <v>220</v>
      </c>
      <c r="E912">
        <v>2.5958803501224075E-2</v>
      </c>
      <c r="F912">
        <v>2.2721279193154611E-2</v>
      </c>
      <c r="G912" s="1">
        <v>-1.8574085400038253E-2</v>
      </c>
      <c r="H912" s="1">
        <v>7.04916924024864E-2</v>
      </c>
      <c r="I912">
        <v>1.1424886460197565</v>
      </c>
      <c r="J912">
        <v>6.784710822842771E-2</v>
      </c>
      <c r="K912">
        <f>Table2131[[#This Row],[VALUE_ORIGINAL]]-Table2131[[#This Row],[ESTIMATE_VALUE]]</f>
        <v>4.1888304727203632E-2</v>
      </c>
      <c r="L912">
        <v>4.0697440392095385E-3</v>
      </c>
      <c r="M912">
        <v>0.13162447241764588</v>
      </c>
      <c r="N912">
        <f>Table2131[[#This Row],[DIFFENCE_ORIGINAL]]^2</f>
        <v>1.7546300729190702E-3</v>
      </c>
      <c r="O91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6.6421948363276861E-2</v>
      </c>
      <c r="P912">
        <f>IF(OR(G912="NA", H912="NA"), "NA", IF(OR(B912="boot", B912="parametric", B912="independent", B912="cart"), Table2131[[#This Row],[conf.high]]-Table2131[[#This Row],[conf.low]], ""))</f>
        <v>8.9065777802524657E-2</v>
      </c>
      <c r="Q912">
        <f>IF(OR(G912="NA", H912="NA"), "NA", IF(OR(B912="boot", B912="parametric", B912="independent", B912="cart"), Table2131[[#This Row],[conf.high.orig]]-Table2131[[#This Row],[conf.low.orig]], ""))</f>
        <v>0.12755472837843634</v>
      </c>
      <c r="R912">
        <f>IF(OR(B912="boot", B912="independent", B912="parametric", B912="cart"), Table2131[[#This Row],[WIDTH_OVERLAP]]/Table2131[[#This Row],[WIDTH_NEW]], "NA")</f>
        <v>0.74576285080613836</v>
      </c>
      <c r="S912">
        <f>IF(OR(B912="boot", B912="independent", B912="parametric", B912="cart"), Table2131[[#This Row],[WIDTH_OVERLAP]]/Table2131[[#This Row],[WIDTH_ORIG]], "")</f>
        <v>0.52073293720803981</v>
      </c>
      <c r="T912">
        <f>IF(OR(B912="boot", B912="independent", B912="parametric", B912="cart"), (Table2131[[#This Row],[PERS_NEW]]+Table2131[[#This Row],[PERS_ORIG]]) / 2, "")</f>
        <v>0.63324789400708914</v>
      </c>
      <c r="U912">
        <f>0.5*(Table2131[[#This Row],[WIDTH_OVERLAP]]/Table2131[[#This Row],[WIDTH_ORIG]] +Table2131[[#This Row],[WIDTH_OVERLAP]]/Table2131[[#This Row],[WIDTH_NEW]])</f>
        <v>0.63324789400708914</v>
      </c>
      <c r="V912">
        <f>0.5*(Table2131[[#This Row],[WIDTH_OVERLAP]]/Table2131[[#This Row],[WIDTH_ORIG]] +Table2131[[#This Row],[WIDTH_OVERLAP]]/Table2131[[#This Row],[WIDTH_NEW]])</f>
        <v>0.63324789400708914</v>
      </c>
    </row>
    <row r="913" spans="1:22" hidden="1" x14ac:dyDescent="0.2">
      <c r="A913" t="s">
        <v>192</v>
      </c>
      <c r="B913" t="s">
        <v>113</v>
      </c>
      <c r="C913" s="3" t="s">
        <v>193</v>
      </c>
      <c r="D913" t="s">
        <v>221</v>
      </c>
      <c r="E913">
        <v>-1.1771880939572803E-2</v>
      </c>
      <c r="F913">
        <v>1.1799899851621847E-2</v>
      </c>
      <c r="G913" s="1">
        <v>-3.4899259669931147E-2</v>
      </c>
      <c r="H913" s="1">
        <v>1.135549779078554E-2</v>
      </c>
      <c r="I913">
        <v>-0.99762549577527204</v>
      </c>
      <c r="J913">
        <v>-5.3636467190411518E-3</v>
      </c>
      <c r="K913">
        <f>Table2131[[#This Row],[VALUE_ORIGINAL]]-Table2131[[#This Row],[ESTIMATE_VALUE]]</f>
        <v>6.4082342205316516E-3</v>
      </c>
      <c r="L913">
        <v>-3.5484647678203612E-2</v>
      </c>
      <c r="M913">
        <v>2.4757354240121307E-2</v>
      </c>
      <c r="N913">
        <f>Table2131[[#This Row],[DIFFENCE_ORIGINAL]]^2</f>
        <v>4.1065465825192907E-5</v>
      </c>
      <c r="O91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4.6254757460716688E-2</v>
      </c>
      <c r="P913">
        <f>IF(OR(G913="NA", H913="NA"), "NA", IF(OR(B913="boot", B913="parametric", B913="independent", B913="cart"), Table2131[[#This Row],[conf.high]]-Table2131[[#This Row],[conf.low]], ""))</f>
        <v>4.6254757460716688E-2</v>
      </c>
      <c r="Q913">
        <f>IF(OR(G913="NA", H913="NA"), "NA", IF(OR(B913="boot", B913="parametric", B913="independent", B913="cart"), Table2131[[#This Row],[conf.high.orig]]-Table2131[[#This Row],[conf.low.orig]], ""))</f>
        <v>6.0242001918324919E-2</v>
      </c>
      <c r="R913">
        <f>IF(OR(B913="boot", B913="independent", B913="parametric", B913="cart"), Table2131[[#This Row],[WIDTH_OVERLAP]]/Table2131[[#This Row],[WIDTH_NEW]], "NA")</f>
        <v>1</v>
      </c>
      <c r="S913">
        <f>IF(OR(B913="boot", B913="independent", B913="parametric", B913="cart"), Table2131[[#This Row],[WIDTH_OVERLAP]]/Table2131[[#This Row],[WIDTH_ORIG]], "")</f>
        <v>0.76781574296664479</v>
      </c>
      <c r="T913">
        <f>IF(OR(B913="boot", B913="independent", B913="parametric", B913="cart"), (Table2131[[#This Row],[PERS_NEW]]+Table2131[[#This Row],[PERS_ORIG]]) / 2, "")</f>
        <v>0.88390787148332239</v>
      </c>
      <c r="U913">
        <f>0.5*(Table2131[[#This Row],[WIDTH_OVERLAP]]/Table2131[[#This Row],[WIDTH_ORIG]] +Table2131[[#This Row],[WIDTH_OVERLAP]]/Table2131[[#This Row],[WIDTH_NEW]])</f>
        <v>0.88390787148332239</v>
      </c>
      <c r="V913">
        <f>0.5*(Table2131[[#This Row],[WIDTH_OVERLAP]]/Table2131[[#This Row],[WIDTH_ORIG]] +Table2131[[#This Row],[WIDTH_OVERLAP]]/Table2131[[#This Row],[WIDTH_NEW]])</f>
        <v>0.88390787148332239</v>
      </c>
    </row>
    <row r="914" spans="1:22" hidden="1" x14ac:dyDescent="0.2">
      <c r="A914" t="s">
        <v>192</v>
      </c>
      <c r="B914" t="s">
        <v>113</v>
      </c>
      <c r="C914" s="3" t="s">
        <v>193</v>
      </c>
      <c r="D914" t="s">
        <v>222</v>
      </c>
      <c r="E914">
        <v>-0.11728685477087965</v>
      </c>
      <c r="F914">
        <v>5.0619144702092403E-2</v>
      </c>
      <c r="G914" s="1">
        <v>-0.21649855531520223</v>
      </c>
      <c r="H914" s="1">
        <v>-1.8075154226557075E-2</v>
      </c>
      <c r="I914">
        <v>-2.317045368133837</v>
      </c>
      <c r="J914">
        <v>-3.3726285046907015E-2</v>
      </c>
      <c r="K914">
        <f>Table2131[[#This Row],[VALUE_ORIGINAL]]-Table2131[[#This Row],[ESTIMATE_VALUE]]</f>
        <v>8.3560569723972633E-2</v>
      </c>
      <c r="L914">
        <v>-0.13975206066875379</v>
      </c>
      <c r="M914">
        <v>7.229949057493977E-2</v>
      </c>
      <c r="N914">
        <f>Table2131[[#This Row],[DIFFENCE_ORIGINAL]]^2</f>
        <v>6.9823688125948916E-3</v>
      </c>
      <c r="O91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0.12167690644219671</v>
      </c>
      <c r="P914">
        <f>IF(OR(G914="NA", H914="NA"), "NA", IF(OR(B914="boot", B914="parametric", B914="independent", B914="cart"), Table2131[[#This Row],[conf.high]]-Table2131[[#This Row],[conf.low]], ""))</f>
        <v>0.19842340108864515</v>
      </c>
      <c r="Q914">
        <f>IF(OR(G914="NA", H914="NA"), "NA", IF(OR(B914="boot", B914="parametric", B914="independent", B914="cart"), Table2131[[#This Row],[conf.high.orig]]-Table2131[[#This Row],[conf.low.orig]], ""))</f>
        <v>0.21205155124369357</v>
      </c>
      <c r="R914">
        <f>IF(OR(B914="boot", B914="independent", B914="parametric", B914="cart"), Table2131[[#This Row],[WIDTH_OVERLAP]]/Table2131[[#This Row],[WIDTH_NEW]], "NA")</f>
        <v>0.61321853054941777</v>
      </c>
      <c r="S914">
        <f>IF(OR(B914="boot", B914="independent", B914="parametric", B914="cart"), Table2131[[#This Row],[WIDTH_OVERLAP]]/Table2131[[#This Row],[WIDTH_ORIG]], "")</f>
        <v>0.57380814112679301</v>
      </c>
      <c r="T914">
        <f>IF(OR(B914="boot", B914="independent", B914="parametric", B914="cart"), (Table2131[[#This Row],[PERS_NEW]]+Table2131[[#This Row],[PERS_ORIG]]) / 2, "")</f>
        <v>0.59351333583810539</v>
      </c>
      <c r="U914">
        <f>0.5*(Table2131[[#This Row],[WIDTH_OVERLAP]]/Table2131[[#This Row],[WIDTH_ORIG]] +Table2131[[#This Row],[WIDTH_OVERLAP]]/Table2131[[#This Row],[WIDTH_NEW]])</f>
        <v>0.59351333583810539</v>
      </c>
      <c r="V914">
        <f>0.5*(Table2131[[#This Row],[WIDTH_OVERLAP]]/Table2131[[#This Row],[WIDTH_ORIG]] +Table2131[[#This Row],[WIDTH_OVERLAP]]/Table2131[[#This Row],[WIDTH_NEW]])</f>
        <v>0.59351333583810539</v>
      </c>
    </row>
    <row r="915" spans="1:22" hidden="1" x14ac:dyDescent="0.2">
      <c r="A915" t="s">
        <v>192</v>
      </c>
      <c r="B915" t="s">
        <v>113</v>
      </c>
      <c r="C915" s="3" t="s">
        <v>193</v>
      </c>
      <c r="D915" t="s">
        <v>223</v>
      </c>
      <c r="E915">
        <v>2.8686089859967095E-2</v>
      </c>
      <c r="F915">
        <v>2.1598632644435976E-2</v>
      </c>
      <c r="G915" s="1">
        <v>-1.3646452238438515E-2</v>
      </c>
      <c r="H915" s="1">
        <v>7.1018631958372713E-2</v>
      </c>
      <c r="I915">
        <v>1.328143791887535</v>
      </c>
      <c r="J915">
        <v>8.8621957300221432E-3</v>
      </c>
      <c r="K915">
        <f>Table2131[[#This Row],[VALUE_ORIGINAL]]-Table2131[[#This Row],[ESTIMATE_VALUE]]</f>
        <v>-1.9823894129944952E-2</v>
      </c>
      <c r="L915">
        <v>-2.0679944735388721E-2</v>
      </c>
      <c r="M915">
        <v>3.8404336195433007E-2</v>
      </c>
      <c r="N915">
        <f>Table2131[[#This Row],[DIFFENCE_ORIGINAL]]^2</f>
        <v>3.9298677847526592E-4</v>
      </c>
      <c r="O91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5.2050788433871523E-2</v>
      </c>
      <c r="P915">
        <f>IF(OR(G915="NA", H915="NA"), "NA", IF(OR(B915="boot", B915="parametric", B915="independent", B915="cart"), Table2131[[#This Row],[conf.high]]-Table2131[[#This Row],[conf.low]], ""))</f>
        <v>8.4665084196811236E-2</v>
      </c>
      <c r="Q915">
        <f>IF(OR(G915="NA", H915="NA"), "NA", IF(OR(B915="boot", B915="parametric", B915="independent", B915="cart"), Table2131[[#This Row],[conf.high.orig]]-Table2131[[#This Row],[conf.low.orig]], ""))</f>
        <v>5.9084280930821728E-2</v>
      </c>
      <c r="R915">
        <f>IF(OR(B915="boot", B915="independent", B915="parametric", B915="cart"), Table2131[[#This Row],[WIDTH_OVERLAP]]/Table2131[[#This Row],[WIDTH_NEW]], "NA")</f>
        <v>0.61478458242449752</v>
      </c>
      <c r="S915">
        <f>IF(OR(B915="boot", B915="independent", B915="parametric", B915="cart"), Table2131[[#This Row],[WIDTH_OVERLAP]]/Table2131[[#This Row],[WIDTH_ORIG]], "")</f>
        <v>0.88095831266550739</v>
      </c>
      <c r="T915">
        <f>IF(OR(B915="boot", B915="independent", B915="parametric", B915="cart"), (Table2131[[#This Row],[PERS_NEW]]+Table2131[[#This Row],[PERS_ORIG]]) / 2, "")</f>
        <v>0.74787144754500245</v>
      </c>
      <c r="U915">
        <f>0.5*(Table2131[[#This Row],[WIDTH_OVERLAP]]/Table2131[[#This Row],[WIDTH_ORIG]] +Table2131[[#This Row],[WIDTH_OVERLAP]]/Table2131[[#This Row],[WIDTH_NEW]])</f>
        <v>0.74787144754500245</v>
      </c>
      <c r="V915">
        <f>0.5*(Table2131[[#This Row],[WIDTH_OVERLAP]]/Table2131[[#This Row],[WIDTH_ORIG]] +Table2131[[#This Row],[WIDTH_OVERLAP]]/Table2131[[#This Row],[WIDTH_NEW]])</f>
        <v>0.74787144754500245</v>
      </c>
    </row>
    <row r="916" spans="1:22" hidden="1" x14ac:dyDescent="0.2">
      <c r="A916" t="s">
        <v>192</v>
      </c>
      <c r="B916" t="s">
        <v>113</v>
      </c>
      <c r="C916" s="3" t="s">
        <v>193</v>
      </c>
      <c r="D916" t="s">
        <v>224</v>
      </c>
      <c r="E916">
        <v>-0.13877498747757067</v>
      </c>
      <c r="F916">
        <v>5.754219633366961E-2</v>
      </c>
      <c r="G916" s="1">
        <v>-0.25155561988289582</v>
      </c>
      <c r="H916" s="1">
        <v>-2.5994355072245512E-2</v>
      </c>
      <c r="I916">
        <v>-2.4117082127497693</v>
      </c>
      <c r="J916">
        <v>-3.5858609819679511E-2</v>
      </c>
      <c r="K916">
        <f>Table2131[[#This Row],[VALUE_ORIGINAL]]-Table2131[[#This Row],[ESTIMATE_VALUE]]</f>
        <v>0.10291637765789116</v>
      </c>
      <c r="L916">
        <v>-0.14763432260345902</v>
      </c>
      <c r="M916">
        <v>7.5917102964100008E-2</v>
      </c>
      <c r="N916">
        <f>Table2131[[#This Row],[DIFFENCE_ORIGINAL]]^2</f>
        <v>1.0591780790221678E-2</v>
      </c>
      <c r="O91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0.12163996753121351</v>
      </c>
      <c r="P916">
        <f>IF(OR(G916="NA", H916="NA"), "NA", IF(OR(B916="boot", B916="parametric", B916="independent", B916="cart"), Table2131[[#This Row],[conf.high]]-Table2131[[#This Row],[conf.low]], ""))</f>
        <v>0.22556126481065031</v>
      </c>
      <c r="Q916">
        <f>IF(OR(G916="NA", H916="NA"), "NA", IF(OR(B916="boot", B916="parametric", B916="independent", B916="cart"), Table2131[[#This Row],[conf.high.orig]]-Table2131[[#This Row],[conf.low.orig]], ""))</f>
        <v>0.22355142556755903</v>
      </c>
      <c r="R916">
        <f>IF(OR(B916="boot", B916="independent", B916="parametric", B916="cart"), Table2131[[#This Row],[WIDTH_OVERLAP]]/Table2131[[#This Row],[WIDTH_NEW]], "NA")</f>
        <v>0.53927684628531147</v>
      </c>
      <c r="S916">
        <f>IF(OR(B916="boot", B916="independent", B916="parametric", B916="cart"), Table2131[[#This Row],[WIDTH_OVERLAP]]/Table2131[[#This Row],[WIDTH_ORIG]], "")</f>
        <v>0.54412521513736867</v>
      </c>
      <c r="T916">
        <f>IF(OR(B916="boot", B916="independent", B916="parametric", B916="cart"), (Table2131[[#This Row],[PERS_NEW]]+Table2131[[#This Row],[PERS_ORIG]]) / 2, "")</f>
        <v>0.54170103071134013</v>
      </c>
      <c r="U916">
        <f>0.5*(Table2131[[#This Row],[WIDTH_OVERLAP]]/Table2131[[#This Row],[WIDTH_ORIG]] +Table2131[[#This Row],[WIDTH_OVERLAP]]/Table2131[[#This Row],[WIDTH_NEW]])</f>
        <v>0.54170103071134013</v>
      </c>
      <c r="V916">
        <f>0.5*(Table2131[[#This Row],[WIDTH_OVERLAP]]/Table2131[[#This Row],[WIDTH_ORIG]] +Table2131[[#This Row],[WIDTH_OVERLAP]]/Table2131[[#This Row],[WIDTH_NEW]])</f>
        <v>0.54170103071134013</v>
      </c>
    </row>
    <row r="917" spans="1:22" hidden="1" x14ac:dyDescent="0.2">
      <c r="A917" t="s">
        <v>192</v>
      </c>
      <c r="B917" t="s">
        <v>113</v>
      </c>
      <c r="C917" s="3" t="s">
        <v>193</v>
      </c>
      <c r="D917" t="s">
        <v>225</v>
      </c>
      <c r="E917">
        <v>5.2345088523662181E-3</v>
      </c>
      <c r="F917">
        <v>3.5000193555052649E-2</v>
      </c>
      <c r="G917" s="1">
        <v>-6.3364609967467872E-2</v>
      </c>
      <c r="H917" s="1">
        <v>7.3833627672200308E-2</v>
      </c>
      <c r="I917">
        <v>0.14955656871247677</v>
      </c>
      <c r="J917">
        <v>3.6143877640496679E-3</v>
      </c>
      <c r="K917">
        <f>Table2131[[#This Row],[VALUE_ORIGINAL]]-Table2131[[#This Row],[ESTIMATE_VALUE]]</f>
        <v>-1.6201210883165502E-3</v>
      </c>
      <c r="L917">
        <v>-6.5437687758478247E-2</v>
      </c>
      <c r="M917">
        <v>7.2666463286577582E-2</v>
      </c>
      <c r="N917">
        <f>Table2131[[#This Row],[DIFFENCE_ORIGINAL]]^2</f>
        <v>2.6247923408080029E-6</v>
      </c>
      <c r="O91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0.13603107325404545</v>
      </c>
      <c r="P917">
        <f>IF(OR(G917="NA", H917="NA"), "NA", IF(OR(B917="boot", B917="parametric", B917="independent", B917="cart"), Table2131[[#This Row],[conf.high]]-Table2131[[#This Row],[conf.low]], ""))</f>
        <v>0.13719823763966818</v>
      </c>
      <c r="Q917">
        <f>IF(OR(G917="NA", H917="NA"), "NA", IF(OR(B917="boot", B917="parametric", B917="independent", B917="cart"), Table2131[[#This Row],[conf.high.orig]]-Table2131[[#This Row],[conf.low.orig]], ""))</f>
        <v>0.13810415104505583</v>
      </c>
      <c r="R917">
        <f>IF(OR(B917="boot", B917="independent", B917="parametric", B917="cart"), Table2131[[#This Row],[WIDTH_OVERLAP]]/Table2131[[#This Row],[WIDTH_NEW]], "NA")</f>
        <v>0.99149286167444717</v>
      </c>
      <c r="S917">
        <f>IF(OR(B917="boot", B917="independent", B917="parametric", B917="cart"), Table2131[[#This Row],[WIDTH_OVERLAP]]/Table2131[[#This Row],[WIDTH_ORIG]], "")</f>
        <v>0.98498902621446882</v>
      </c>
      <c r="T917">
        <f>IF(OR(B917="boot", B917="independent", B917="parametric", B917="cart"), (Table2131[[#This Row],[PERS_NEW]]+Table2131[[#This Row],[PERS_ORIG]]) / 2, "")</f>
        <v>0.98824094394445794</v>
      </c>
      <c r="U917">
        <f>0.5*(Table2131[[#This Row],[WIDTH_OVERLAP]]/Table2131[[#This Row],[WIDTH_ORIG]] +Table2131[[#This Row],[WIDTH_OVERLAP]]/Table2131[[#This Row],[WIDTH_NEW]])</f>
        <v>0.98824094394445794</v>
      </c>
      <c r="V917">
        <f>0.5*(Table2131[[#This Row],[WIDTH_OVERLAP]]/Table2131[[#This Row],[WIDTH_ORIG]] +Table2131[[#This Row],[WIDTH_OVERLAP]]/Table2131[[#This Row],[WIDTH_NEW]])</f>
        <v>0.98824094394445794</v>
      </c>
    </row>
    <row r="918" spans="1:22" hidden="1" x14ac:dyDescent="0.2">
      <c r="A918" t="s">
        <v>192</v>
      </c>
      <c r="B918" t="s">
        <v>113</v>
      </c>
      <c r="C918" s="3" t="s">
        <v>193</v>
      </c>
      <c r="D918" t="s">
        <v>226</v>
      </c>
      <c r="E918">
        <v>0.10080908839229037</v>
      </c>
      <c r="F918">
        <v>3.5175716070468072E-2</v>
      </c>
      <c r="G918" s="1">
        <v>3.1865951763766179E-2</v>
      </c>
      <c r="H918" s="1">
        <v>0.16975222502081455</v>
      </c>
      <c r="I918">
        <v>2.8658716766515262</v>
      </c>
      <c r="J918">
        <v>0.15802718673596655</v>
      </c>
      <c r="K918">
        <f>Table2131[[#This Row],[VALUE_ORIGINAL]]-Table2131[[#This Row],[ESTIMATE_VALUE]]</f>
        <v>5.721809834367618E-2</v>
      </c>
      <c r="L918">
        <v>6.7625935600554604E-2</v>
      </c>
      <c r="M918">
        <v>0.2484284378713785</v>
      </c>
      <c r="N918">
        <f>Table2131[[#This Row],[DIFFENCE_ORIGINAL]]^2</f>
        <v>3.2739107780665987E-3</v>
      </c>
      <c r="O91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0.10212628942025995</v>
      </c>
      <c r="P918">
        <f>IF(OR(G918="NA", H918="NA"), "NA", IF(OR(B918="boot", B918="parametric", B918="independent", B918="cart"), Table2131[[#This Row],[conf.high]]-Table2131[[#This Row],[conf.low]], ""))</f>
        <v>0.13788627325704839</v>
      </c>
      <c r="Q918">
        <f>IF(OR(G918="NA", H918="NA"), "NA", IF(OR(B918="boot", B918="parametric", B918="independent", B918="cart"), Table2131[[#This Row],[conf.high.orig]]-Table2131[[#This Row],[conf.low.orig]], ""))</f>
        <v>0.18080250227082389</v>
      </c>
      <c r="R918">
        <f>IF(OR(B918="boot", B918="independent", B918="parametric", B918="cart"), Table2131[[#This Row],[WIDTH_OVERLAP]]/Table2131[[#This Row],[WIDTH_NEW]], "NA")</f>
        <v>0.74065595514265248</v>
      </c>
      <c r="S918">
        <f>IF(OR(B918="boot", B918="independent", B918="parametric", B918="cart"), Table2131[[#This Row],[WIDTH_OVERLAP]]/Table2131[[#This Row],[WIDTH_ORIG]], "")</f>
        <v>0.5648499779460191</v>
      </c>
      <c r="T918">
        <f>IF(OR(B918="boot", B918="independent", B918="parametric", B918="cart"), (Table2131[[#This Row],[PERS_NEW]]+Table2131[[#This Row],[PERS_ORIG]]) / 2, "")</f>
        <v>0.65275296654433579</v>
      </c>
      <c r="U918">
        <f>0.5*(Table2131[[#This Row],[WIDTH_OVERLAP]]/Table2131[[#This Row],[WIDTH_ORIG]] +Table2131[[#This Row],[WIDTH_OVERLAP]]/Table2131[[#This Row],[WIDTH_NEW]])</f>
        <v>0.65275296654433579</v>
      </c>
      <c r="V918">
        <f>0.5*(Table2131[[#This Row],[WIDTH_OVERLAP]]/Table2131[[#This Row],[WIDTH_ORIG]] +Table2131[[#This Row],[WIDTH_OVERLAP]]/Table2131[[#This Row],[WIDTH_NEW]])</f>
        <v>0.65275296654433579</v>
      </c>
    </row>
    <row r="919" spans="1:22" hidden="1" x14ac:dyDescent="0.2">
      <c r="A919" t="s">
        <v>192</v>
      </c>
      <c r="B919" t="s">
        <v>113</v>
      </c>
      <c r="C919" s="3" t="s">
        <v>193</v>
      </c>
      <c r="D919" t="s">
        <v>227</v>
      </c>
      <c r="E919">
        <v>-4.5715226671558806E-2</v>
      </c>
      <c r="F919">
        <v>3.1741856144031064E-2</v>
      </c>
      <c r="G919" s="1">
        <v>-0.10792812151631112</v>
      </c>
      <c r="H919" s="1">
        <v>1.6497668173193501E-2</v>
      </c>
      <c r="I919">
        <v>-1.4402190742760135</v>
      </c>
      <c r="J919">
        <v>-1.2492824289606614E-2</v>
      </c>
      <c r="K919">
        <f>Table2131[[#This Row],[VALUE_ORIGINAL]]-Table2131[[#This Row],[ESTIMATE_VALUE]]</f>
        <v>3.322240238195219E-2</v>
      </c>
      <c r="L919">
        <v>-8.1765151651005813E-2</v>
      </c>
      <c r="M919">
        <v>5.6779503071792581E-2</v>
      </c>
      <c r="N919">
        <f>Table2131[[#This Row],[DIFFENCE_ORIGINAL]]^2</f>
        <v>1.1037280200283425E-3</v>
      </c>
      <c r="O91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9.8262819824199321E-2</v>
      </c>
      <c r="P919">
        <f>IF(OR(G919="NA", H919="NA"), "NA", IF(OR(B919="boot", B919="parametric", B919="independent", B919="cart"), Table2131[[#This Row],[conf.high]]-Table2131[[#This Row],[conf.low]], ""))</f>
        <v>0.12442578968950463</v>
      </c>
      <c r="Q919">
        <f>IF(OR(G919="NA", H919="NA"), "NA", IF(OR(B919="boot", B919="parametric", B919="independent", B919="cart"), Table2131[[#This Row],[conf.high.orig]]-Table2131[[#This Row],[conf.low.orig]], ""))</f>
        <v>0.13854465472279839</v>
      </c>
      <c r="R919">
        <f>IF(OR(B919="boot", B919="independent", B919="parametric", B919="cart"), Table2131[[#This Row],[WIDTH_OVERLAP]]/Table2131[[#This Row],[WIDTH_NEW]], "NA")</f>
        <v>0.78973032897285145</v>
      </c>
      <c r="S919">
        <f>IF(OR(B919="boot", B919="independent", B919="parametric", B919="cart"), Table2131[[#This Row],[WIDTH_OVERLAP]]/Table2131[[#This Row],[WIDTH_ORIG]], "")</f>
        <v>0.70925016934651586</v>
      </c>
      <c r="T919">
        <f>IF(OR(B919="boot", B919="independent", B919="parametric", B919="cart"), (Table2131[[#This Row],[PERS_NEW]]+Table2131[[#This Row],[PERS_ORIG]]) / 2, "")</f>
        <v>0.74949024915968365</v>
      </c>
      <c r="U919">
        <f>0.5*(Table2131[[#This Row],[WIDTH_OVERLAP]]/Table2131[[#This Row],[WIDTH_ORIG]] +Table2131[[#This Row],[WIDTH_OVERLAP]]/Table2131[[#This Row],[WIDTH_NEW]])</f>
        <v>0.74949024915968365</v>
      </c>
      <c r="V919">
        <f>0.5*(Table2131[[#This Row],[WIDTH_OVERLAP]]/Table2131[[#This Row],[WIDTH_ORIG]] +Table2131[[#This Row],[WIDTH_OVERLAP]]/Table2131[[#This Row],[WIDTH_NEW]])</f>
        <v>0.74949024915968365</v>
      </c>
    </row>
    <row r="920" spans="1:22" hidden="1" x14ac:dyDescent="0.2">
      <c r="A920" t="s">
        <v>192</v>
      </c>
      <c r="B920" t="s">
        <v>113</v>
      </c>
      <c r="C920" s="3" t="s">
        <v>193</v>
      </c>
      <c r="D920" t="s">
        <v>228</v>
      </c>
      <c r="E920">
        <v>7.8410784143958467E-2</v>
      </c>
      <c r="F920">
        <v>0.13558622878561952</v>
      </c>
      <c r="G920" s="1">
        <v>-0.18733334107546368</v>
      </c>
      <c r="H920" s="1">
        <v>0.34415490936338061</v>
      </c>
      <c r="I920">
        <v>0.57830935225683355</v>
      </c>
      <c r="J920">
        <v>0.39573237926974142</v>
      </c>
      <c r="K920">
        <f>Table2131[[#This Row],[VALUE_ORIGINAL]]-Table2131[[#This Row],[ESTIMATE_VALUE]]</f>
        <v>0.31732159512578295</v>
      </c>
      <c r="L920">
        <v>0.14399214671492527</v>
      </c>
      <c r="M920">
        <v>0.64747261182455751</v>
      </c>
      <c r="N920">
        <f>Table2131[[#This Row],[DIFFENCE_ORIGINAL]]^2</f>
        <v>0.10069299473317132</v>
      </c>
      <c r="O92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0.20016276264845534</v>
      </c>
      <c r="P920">
        <f>IF(OR(G920="NA", H920="NA"), "NA", IF(OR(B920="boot", B920="parametric", B920="independent", B920="cart"), Table2131[[#This Row],[conf.high]]-Table2131[[#This Row],[conf.low]], ""))</f>
        <v>0.53148825043884429</v>
      </c>
      <c r="Q920">
        <f>IF(OR(G920="NA", H920="NA"), "NA", IF(OR(B920="boot", B920="parametric", B920="independent", B920="cart"), Table2131[[#This Row],[conf.high.orig]]-Table2131[[#This Row],[conf.low.orig]], ""))</f>
        <v>0.50348046510963229</v>
      </c>
      <c r="R920">
        <f>IF(OR(B920="boot", B920="independent", B920="parametric", B920="cart"), Table2131[[#This Row],[WIDTH_OVERLAP]]/Table2131[[#This Row],[WIDTH_NEW]], "NA")</f>
        <v>0.37660806703287053</v>
      </c>
      <c r="S920">
        <f>IF(OR(B920="boot", B920="independent", B920="parametric", B920="cart"), Table2131[[#This Row],[WIDTH_OVERLAP]]/Table2131[[#This Row],[WIDTH_ORIG]], "")</f>
        <v>0.39755815075143008</v>
      </c>
      <c r="T920">
        <f>IF(OR(B920="boot", B920="independent", B920="parametric", B920="cart"), (Table2131[[#This Row],[PERS_NEW]]+Table2131[[#This Row],[PERS_ORIG]]) / 2, "")</f>
        <v>0.38708310889215031</v>
      </c>
      <c r="U920">
        <f>0.5*(Table2131[[#This Row],[WIDTH_OVERLAP]]/Table2131[[#This Row],[WIDTH_ORIG]] +Table2131[[#This Row],[WIDTH_OVERLAP]]/Table2131[[#This Row],[WIDTH_NEW]])</f>
        <v>0.38708310889215031</v>
      </c>
      <c r="V920">
        <f>0.5*(Table2131[[#This Row],[WIDTH_OVERLAP]]/Table2131[[#This Row],[WIDTH_ORIG]] +Table2131[[#This Row],[WIDTH_OVERLAP]]/Table2131[[#This Row],[WIDTH_NEW]])</f>
        <v>0.38708310889215031</v>
      </c>
    </row>
    <row r="921" spans="1:22" hidden="1" x14ac:dyDescent="0.2">
      <c r="A921" t="s">
        <v>192</v>
      </c>
      <c r="B921" t="s">
        <v>113</v>
      </c>
      <c r="C921" s="3" t="s">
        <v>229</v>
      </c>
      <c r="D921" t="s">
        <v>194</v>
      </c>
      <c r="E921">
        <v>8.5990657539708193E-2</v>
      </c>
      <c r="F921">
        <v>8.2408848073865643E-2</v>
      </c>
      <c r="G921" s="1">
        <v>-7.552771669250144E-2</v>
      </c>
      <c r="H921" s="1">
        <v>0.24750903177191783</v>
      </c>
      <c r="I921">
        <v>1.0434638943458119</v>
      </c>
      <c r="J921">
        <v>0.17809498483468869</v>
      </c>
      <c r="K921">
        <f>Table2131[[#This Row],[VALUE_ORIGINAL]]-Table2131[[#This Row],[ESTIMATE_VALUE]]</f>
        <v>9.2104327294980498E-2</v>
      </c>
      <c r="L921">
        <v>3.1004501860775718E-2</v>
      </c>
      <c r="M921">
        <v>0.32518546780860169</v>
      </c>
      <c r="N921">
        <f>Table2131[[#This Row],[DIFFENCE_ORIGINAL]]^2</f>
        <v>8.48320710646089E-3</v>
      </c>
      <c r="O92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0.21650452991114211</v>
      </c>
      <c r="P921">
        <f>IF(OR(G921="NA", H921="NA"), "NA", IF(OR(B921="boot", B921="parametric", B921="independent", B921="cart"), Table2131[[#This Row],[conf.high]]-Table2131[[#This Row],[conf.low]], ""))</f>
        <v>0.32303674846441927</v>
      </c>
      <c r="Q921">
        <f>IF(OR(G921="NA", H921="NA"), "NA", IF(OR(B921="boot", B921="parametric", B921="independent", B921="cart"), Table2131[[#This Row],[conf.high.orig]]-Table2131[[#This Row],[conf.low.orig]], ""))</f>
        <v>0.29418096594782595</v>
      </c>
      <c r="R921">
        <f>IF(OR(B921="boot", B921="independent", B921="parametric", B921="cart"), Table2131[[#This Row],[WIDTH_OVERLAP]]/Table2131[[#This Row],[WIDTH_NEW]], "NA")</f>
        <v>0.67021641017721212</v>
      </c>
      <c r="S921">
        <f>IF(OR(B921="boot", B921="independent", B921="parametric", B921="cart"), Table2131[[#This Row],[WIDTH_OVERLAP]]/Table2131[[#This Row],[WIDTH_ORIG]], "")</f>
        <v>0.73595696177549419</v>
      </c>
      <c r="T921">
        <f>IF(OR(B921="boot", B921="independent", B921="parametric", B921="cart"), (Table2131[[#This Row],[PERS_NEW]]+Table2131[[#This Row],[PERS_ORIG]]) / 2, "")</f>
        <v>0.70308668597635315</v>
      </c>
      <c r="U921">
        <f>0.5*(Table2131[[#This Row],[WIDTH_OVERLAP]]/Table2131[[#This Row],[WIDTH_ORIG]] +Table2131[[#This Row],[WIDTH_OVERLAP]]/Table2131[[#This Row],[WIDTH_NEW]])</f>
        <v>0.70308668597635315</v>
      </c>
      <c r="V921">
        <f>0.5*(Table2131[[#This Row],[WIDTH_OVERLAP]]/Table2131[[#This Row],[WIDTH_ORIG]] +Table2131[[#This Row],[WIDTH_OVERLAP]]/Table2131[[#This Row],[WIDTH_NEW]])</f>
        <v>0.70308668597635315</v>
      </c>
    </row>
    <row r="922" spans="1:22" hidden="1" x14ac:dyDescent="0.2">
      <c r="A922" t="s">
        <v>192</v>
      </c>
      <c r="B922" t="s">
        <v>113</v>
      </c>
      <c r="C922" s="3" t="s">
        <v>229</v>
      </c>
      <c r="D922" t="s">
        <v>196</v>
      </c>
      <c r="E922">
        <v>5.3006037393855045E-2</v>
      </c>
      <c r="F922">
        <v>8.001297539070451E-2</v>
      </c>
      <c r="G922" s="1">
        <v>-0.10381651266781541</v>
      </c>
      <c r="H922" s="1">
        <v>0.20982858745552549</v>
      </c>
      <c r="I922">
        <v>0.66246802015580353</v>
      </c>
      <c r="J922">
        <v>0.1861868037015833</v>
      </c>
      <c r="K922">
        <f>Table2131[[#This Row],[VALUE_ORIGINAL]]-Table2131[[#This Row],[ESTIMATE_VALUE]]</f>
        <v>0.13318076630772827</v>
      </c>
      <c r="L922">
        <v>2.761276649224953E-2</v>
      </c>
      <c r="M922">
        <v>0.34476084091091708</v>
      </c>
      <c r="N922">
        <f>Table2131[[#This Row],[DIFFENCE_ORIGINAL]]^2</f>
        <v>1.7737116514313728E-2</v>
      </c>
      <c r="O92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0.18221582096327596</v>
      </c>
      <c r="P922">
        <f>IF(OR(G922="NA", H922="NA"), "NA", IF(OR(B922="boot", B922="parametric", B922="independent", B922="cart"), Table2131[[#This Row],[conf.high]]-Table2131[[#This Row],[conf.low]], ""))</f>
        <v>0.3136451001233409</v>
      </c>
      <c r="Q922">
        <f>IF(OR(G922="NA", H922="NA"), "NA", IF(OR(B922="boot", B922="parametric", B922="independent", B922="cart"), Table2131[[#This Row],[conf.high.orig]]-Table2131[[#This Row],[conf.low.orig]], ""))</f>
        <v>0.31714807441866755</v>
      </c>
      <c r="R922">
        <f>IF(OR(B922="boot", B922="independent", B922="parametric", B922="cart"), Table2131[[#This Row],[WIDTH_OVERLAP]]/Table2131[[#This Row],[WIDTH_NEW]], "NA")</f>
        <v>0.58096179692148742</v>
      </c>
      <c r="S922">
        <f>IF(OR(B922="boot", B922="independent", B922="parametric", B922="cart"), Table2131[[#This Row],[WIDTH_OVERLAP]]/Table2131[[#This Row],[WIDTH_ORIG]], "")</f>
        <v>0.57454493866083711</v>
      </c>
      <c r="T922">
        <f>IF(OR(B922="boot", B922="independent", B922="parametric", B922="cart"), (Table2131[[#This Row],[PERS_NEW]]+Table2131[[#This Row],[PERS_ORIG]]) / 2, "")</f>
        <v>0.57775336779116226</v>
      </c>
      <c r="U922">
        <f>0.5*(Table2131[[#This Row],[WIDTH_OVERLAP]]/Table2131[[#This Row],[WIDTH_ORIG]] +Table2131[[#This Row],[WIDTH_OVERLAP]]/Table2131[[#This Row],[WIDTH_NEW]])</f>
        <v>0.57775336779116226</v>
      </c>
      <c r="V922">
        <f>0.5*(Table2131[[#This Row],[WIDTH_OVERLAP]]/Table2131[[#This Row],[WIDTH_ORIG]] +Table2131[[#This Row],[WIDTH_OVERLAP]]/Table2131[[#This Row],[WIDTH_NEW]])</f>
        <v>0.57775336779116226</v>
      </c>
    </row>
    <row r="923" spans="1:22" hidden="1" x14ac:dyDescent="0.2">
      <c r="A923" t="s">
        <v>192</v>
      </c>
      <c r="B923" t="s">
        <v>113</v>
      </c>
      <c r="C923" s="3" t="s">
        <v>229</v>
      </c>
      <c r="D923" t="s">
        <v>197</v>
      </c>
      <c r="E923">
        <v>0.54598646757971203</v>
      </c>
      <c r="F923">
        <v>6.8927527171899081E-2</v>
      </c>
      <c r="G923" s="1">
        <v>0.4108909967793839</v>
      </c>
      <c r="H923" s="1">
        <v>0.68108193838004016</v>
      </c>
      <c r="I923">
        <v>7.9211672024454129</v>
      </c>
      <c r="J923">
        <v>0.49300171462900477</v>
      </c>
      <c r="K923">
        <f>Table2131[[#This Row],[VALUE_ORIGINAL]]-Table2131[[#This Row],[ESTIMATE_VALUE]]</f>
        <v>-5.2984752950707259E-2</v>
      </c>
      <c r="L923">
        <v>0.33353457510458673</v>
      </c>
      <c r="M923">
        <v>0.65246885415342282</v>
      </c>
      <c r="N923">
        <f>Table2131[[#This Row],[DIFFENCE_ORIGINAL]]^2</f>
        <v>2.8073840452474816E-3</v>
      </c>
      <c r="O92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0.24157785737403892</v>
      </c>
      <c r="P923">
        <f>IF(OR(G923="NA", H923="NA"), "NA", IF(OR(B923="boot", B923="parametric", B923="independent", B923="cart"), Table2131[[#This Row],[conf.high]]-Table2131[[#This Row],[conf.low]], ""))</f>
        <v>0.27019094160065626</v>
      </c>
      <c r="Q923">
        <f>IF(OR(G923="NA", H923="NA"), "NA", IF(OR(B923="boot", B923="parametric", B923="independent", B923="cart"), Table2131[[#This Row],[conf.high.orig]]-Table2131[[#This Row],[conf.low.orig]], ""))</f>
        <v>0.31893427904883609</v>
      </c>
      <c r="R923">
        <f>IF(OR(B923="boot", B923="independent", B923="parametric", B923="cart"), Table2131[[#This Row],[WIDTH_OVERLAP]]/Table2131[[#This Row],[WIDTH_NEW]], "NA")</f>
        <v>0.89410050515717276</v>
      </c>
      <c r="S923">
        <f>IF(OR(B923="boot", B923="independent", B923="parametric", B923="cart"), Table2131[[#This Row],[WIDTH_OVERLAP]]/Table2131[[#This Row],[WIDTH_ORIG]], "")</f>
        <v>0.75745341044713432</v>
      </c>
      <c r="T923">
        <f>IF(OR(B923="boot", B923="independent", B923="parametric", B923="cart"), (Table2131[[#This Row],[PERS_NEW]]+Table2131[[#This Row],[PERS_ORIG]]) / 2, "")</f>
        <v>0.82577695780215354</v>
      </c>
      <c r="U923">
        <f>0.5*(Table2131[[#This Row],[WIDTH_OVERLAP]]/Table2131[[#This Row],[WIDTH_ORIG]] +Table2131[[#This Row],[WIDTH_OVERLAP]]/Table2131[[#This Row],[WIDTH_NEW]])</f>
        <v>0.82577695780215354</v>
      </c>
      <c r="V923">
        <f>0.5*(Table2131[[#This Row],[WIDTH_OVERLAP]]/Table2131[[#This Row],[WIDTH_ORIG]] +Table2131[[#This Row],[WIDTH_OVERLAP]]/Table2131[[#This Row],[WIDTH_NEW]])</f>
        <v>0.82577695780215354</v>
      </c>
    </row>
    <row r="924" spans="1:22" hidden="1" x14ac:dyDescent="0.2">
      <c r="A924" t="s">
        <v>192</v>
      </c>
      <c r="B924" t="s">
        <v>113</v>
      </c>
      <c r="C924" s="3" t="s">
        <v>229</v>
      </c>
      <c r="D924" t="s">
        <v>198</v>
      </c>
      <c r="E924">
        <v>0.66641330510335917</v>
      </c>
      <c r="F924">
        <v>0.1000399524593201</v>
      </c>
      <c r="G924" s="1">
        <v>0.47033860126799265</v>
      </c>
      <c r="H924" s="1">
        <v>0.86248800893872568</v>
      </c>
      <c r="I924">
        <v>6.6614716292907792</v>
      </c>
      <c r="J924">
        <v>0.62967048026352512</v>
      </c>
      <c r="K924">
        <f>Table2131[[#This Row],[VALUE_ORIGINAL]]-Table2131[[#This Row],[ESTIMATE_VALUE]]</f>
        <v>-3.6742824839834043E-2</v>
      </c>
      <c r="L924">
        <v>0.44355856188107279</v>
      </c>
      <c r="M924">
        <v>0.81578239864597746</v>
      </c>
      <c r="N924">
        <f>Table2131[[#This Row],[DIFFENCE_ORIGINAL]]^2</f>
        <v>1.3500351772107256E-3</v>
      </c>
      <c r="O92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0.34544379737798481</v>
      </c>
      <c r="P924">
        <f>IF(OR(G924="NA", H924="NA"), "NA", IF(OR(B924="boot", B924="parametric", B924="independent", B924="cart"), Table2131[[#This Row],[conf.high]]-Table2131[[#This Row],[conf.low]], ""))</f>
        <v>0.39214940767073303</v>
      </c>
      <c r="Q924">
        <f>IF(OR(G924="NA", H924="NA"), "NA", IF(OR(B924="boot", B924="parametric", B924="independent", B924="cart"), Table2131[[#This Row],[conf.high.orig]]-Table2131[[#This Row],[conf.low.orig]], ""))</f>
        <v>0.37222383676490467</v>
      </c>
      <c r="R924">
        <f>IF(OR(B924="boot", B924="independent", B924="parametric", B924="cart"), Table2131[[#This Row],[WIDTH_OVERLAP]]/Table2131[[#This Row],[WIDTH_NEW]], "NA")</f>
        <v>0.88089842958027764</v>
      </c>
      <c r="S924">
        <f>IF(OR(B924="boot", B924="independent", B924="parametric", B924="cart"), Table2131[[#This Row],[WIDTH_OVERLAP]]/Table2131[[#This Row],[WIDTH_ORIG]], "")</f>
        <v>0.92805393759928911</v>
      </c>
      <c r="T924">
        <f>IF(OR(B924="boot", B924="independent", B924="parametric", B924="cart"), (Table2131[[#This Row],[PERS_NEW]]+Table2131[[#This Row],[PERS_ORIG]]) / 2, "")</f>
        <v>0.90447618358978343</v>
      </c>
      <c r="U924">
        <f>0.5*(Table2131[[#This Row],[WIDTH_OVERLAP]]/Table2131[[#This Row],[WIDTH_ORIG]] +Table2131[[#This Row],[WIDTH_OVERLAP]]/Table2131[[#This Row],[WIDTH_NEW]])</f>
        <v>0.90447618358978343</v>
      </c>
      <c r="V924">
        <f>0.5*(Table2131[[#This Row],[WIDTH_OVERLAP]]/Table2131[[#This Row],[WIDTH_ORIG]] +Table2131[[#This Row],[WIDTH_OVERLAP]]/Table2131[[#This Row],[WIDTH_NEW]])</f>
        <v>0.90447618358978343</v>
      </c>
    </row>
    <row r="925" spans="1:22" hidden="1" x14ac:dyDescent="0.2">
      <c r="A925" t="s">
        <v>192</v>
      </c>
      <c r="B925" t="s">
        <v>113</v>
      </c>
      <c r="C925" s="3" t="s">
        <v>229</v>
      </c>
      <c r="D925" t="s">
        <v>200</v>
      </c>
      <c r="E925">
        <v>0.61770673593569403</v>
      </c>
      <c r="F925">
        <v>9.5435404911042618E-2</v>
      </c>
      <c r="G925" s="1">
        <v>0.43065677946005354</v>
      </c>
      <c r="H925" s="1">
        <v>0.80475669241133452</v>
      </c>
      <c r="I925">
        <v>6.4725112919201386</v>
      </c>
      <c r="J925">
        <v>0.61415608553746992</v>
      </c>
      <c r="K925">
        <f>Table2131[[#This Row],[VALUE_ORIGINAL]]-Table2131[[#This Row],[ESTIMATE_VALUE]]</f>
        <v>-3.5506503982241089E-3</v>
      </c>
      <c r="L925">
        <v>0.43387748506057555</v>
      </c>
      <c r="M925">
        <v>0.79443468601436429</v>
      </c>
      <c r="N925">
        <f>Table2131[[#This Row],[DIFFENCE_ORIGINAL]]^2</f>
        <v>1.2607118250409024E-5</v>
      </c>
      <c r="O92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0.36055720095378874</v>
      </c>
      <c r="P925">
        <f>IF(OR(G925="NA", H925="NA"), "NA", IF(OR(B925="boot", B925="parametric", B925="independent", B925="cart"), Table2131[[#This Row],[conf.high]]-Table2131[[#This Row],[conf.low]], ""))</f>
        <v>0.37409991295128098</v>
      </c>
      <c r="Q925">
        <f>IF(OR(G925="NA", H925="NA"), "NA", IF(OR(B925="boot", B925="parametric", B925="independent", B925="cart"), Table2131[[#This Row],[conf.high.orig]]-Table2131[[#This Row],[conf.low.orig]], ""))</f>
        <v>0.36055720095378874</v>
      </c>
      <c r="R925">
        <f>IF(OR(B925="boot", B925="independent", B925="parametric", B925="cart"), Table2131[[#This Row],[WIDTH_OVERLAP]]/Table2131[[#This Row],[WIDTH_NEW]], "NA")</f>
        <v>0.96379921104323829</v>
      </c>
      <c r="S925">
        <f>IF(OR(B925="boot", B925="independent", B925="parametric", B925="cart"), Table2131[[#This Row],[WIDTH_OVERLAP]]/Table2131[[#This Row],[WIDTH_ORIG]], "")</f>
        <v>1</v>
      </c>
      <c r="T925">
        <f>IF(OR(B925="boot", B925="independent", B925="parametric", B925="cart"), (Table2131[[#This Row],[PERS_NEW]]+Table2131[[#This Row],[PERS_ORIG]]) / 2, "")</f>
        <v>0.98189960552161915</v>
      </c>
      <c r="U925">
        <f>0.5*(Table2131[[#This Row],[WIDTH_OVERLAP]]/Table2131[[#This Row],[WIDTH_ORIG]] +Table2131[[#This Row],[WIDTH_OVERLAP]]/Table2131[[#This Row],[WIDTH_NEW]])</f>
        <v>0.98189960552161915</v>
      </c>
      <c r="V925">
        <f>0.5*(Table2131[[#This Row],[WIDTH_OVERLAP]]/Table2131[[#This Row],[WIDTH_ORIG]] +Table2131[[#This Row],[WIDTH_OVERLAP]]/Table2131[[#This Row],[WIDTH_NEW]])</f>
        <v>0.98189960552161915</v>
      </c>
    </row>
    <row r="926" spans="1:22" hidden="1" x14ac:dyDescent="0.2">
      <c r="A926" t="s">
        <v>192</v>
      </c>
      <c r="B926" t="s">
        <v>113</v>
      </c>
      <c r="C926" s="3" t="s">
        <v>229</v>
      </c>
      <c r="D926" t="s">
        <v>203</v>
      </c>
      <c r="E926">
        <v>0.16932913988194914</v>
      </c>
      <c r="F926">
        <v>6.2620915608261996E-2</v>
      </c>
      <c r="G926" s="1">
        <v>4.6594400610833531E-2</v>
      </c>
      <c r="H926" s="1">
        <v>0.29206387915306475</v>
      </c>
      <c r="I926">
        <v>2.7040348777590921</v>
      </c>
      <c r="J926">
        <v>0.28679382089966404</v>
      </c>
      <c r="K926">
        <f>Table2131[[#This Row],[VALUE_ORIGINAL]]-Table2131[[#This Row],[ESTIMATE_VALUE]]</f>
        <v>0.1174646810177149</v>
      </c>
      <c r="L926">
        <v>0.16567031038844041</v>
      </c>
      <c r="M926">
        <v>0.40791733141088771</v>
      </c>
      <c r="N926">
        <f>Table2131[[#This Row],[DIFFENCE_ORIGINAL]]^2</f>
        <v>1.3797951286593512E-2</v>
      </c>
      <c r="O92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0.12639356876462435</v>
      </c>
      <c r="P926">
        <f>IF(OR(G926="NA", H926="NA"), "NA", IF(OR(B926="boot", B926="parametric", B926="independent", B926="cart"), Table2131[[#This Row],[conf.high]]-Table2131[[#This Row],[conf.low]], ""))</f>
        <v>0.24546947854223122</v>
      </c>
      <c r="Q926">
        <f>IF(OR(G926="NA", H926="NA"), "NA", IF(OR(B926="boot", B926="parametric", B926="independent", B926="cart"), Table2131[[#This Row],[conf.high.orig]]-Table2131[[#This Row],[conf.low.orig]], ""))</f>
        <v>0.2422470210224473</v>
      </c>
      <c r="R926">
        <f>IF(OR(B926="boot", B926="independent", B926="parametric", B926="cart"), Table2131[[#This Row],[WIDTH_OVERLAP]]/Table2131[[#This Row],[WIDTH_NEW]], "NA")</f>
        <v>0.51490543555654011</v>
      </c>
      <c r="S926">
        <f>IF(OR(B926="boot", B926="independent", B926="parametric", B926="cart"), Table2131[[#This Row],[WIDTH_OVERLAP]]/Table2131[[#This Row],[WIDTH_ORIG]], "")</f>
        <v>0.52175489395558905</v>
      </c>
      <c r="T926">
        <f>IF(OR(B926="boot", B926="independent", B926="parametric", B926="cart"), (Table2131[[#This Row],[PERS_NEW]]+Table2131[[#This Row],[PERS_ORIG]]) / 2, "")</f>
        <v>0.51833016475606453</v>
      </c>
      <c r="U926">
        <f>0.5*(Table2131[[#This Row],[WIDTH_OVERLAP]]/Table2131[[#This Row],[WIDTH_ORIG]] +Table2131[[#This Row],[WIDTH_OVERLAP]]/Table2131[[#This Row],[WIDTH_NEW]])</f>
        <v>0.51833016475606453</v>
      </c>
      <c r="V926">
        <f>0.5*(Table2131[[#This Row],[WIDTH_OVERLAP]]/Table2131[[#This Row],[WIDTH_ORIG]] +Table2131[[#This Row],[WIDTH_OVERLAP]]/Table2131[[#This Row],[WIDTH_NEW]])</f>
        <v>0.51833016475606453</v>
      </c>
    </row>
    <row r="927" spans="1:22" hidden="1" x14ac:dyDescent="0.2">
      <c r="A927" t="s">
        <v>192</v>
      </c>
      <c r="B927" t="s">
        <v>113</v>
      </c>
      <c r="C927" s="3" t="s">
        <v>229</v>
      </c>
      <c r="D927" t="s">
        <v>204</v>
      </c>
      <c r="E927">
        <v>0.799257056099688</v>
      </c>
      <c r="F927">
        <v>0.13897351410683648</v>
      </c>
      <c r="G927" s="1">
        <v>0.5268739736453194</v>
      </c>
      <c r="H927" s="1">
        <v>1.0716401385540566</v>
      </c>
      <c r="I927">
        <v>5.7511466212565923</v>
      </c>
      <c r="J927">
        <v>0.93833938901761638</v>
      </c>
      <c r="K927">
        <f>Table2131[[#This Row],[VALUE_ORIGINAL]]-Table2131[[#This Row],[ESTIMATE_VALUE]]</f>
        <v>0.13908233291792838</v>
      </c>
      <c r="L927">
        <v>0.64018856602783769</v>
      </c>
      <c r="M927">
        <v>1.2364902120073951</v>
      </c>
      <c r="N927">
        <f>Table2131[[#This Row],[DIFFENCE_ORIGINAL]]^2</f>
        <v>1.9343895329893463E-2</v>
      </c>
      <c r="O92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0.43145157252621891</v>
      </c>
      <c r="P927">
        <f>IF(OR(G927="NA", H927="NA"), "NA", IF(OR(B927="boot", B927="parametric", B927="independent", B927="cart"), Table2131[[#This Row],[conf.high]]-Table2131[[#This Row],[conf.low]], ""))</f>
        <v>0.54476616490873719</v>
      </c>
      <c r="Q927">
        <f>IF(OR(G927="NA", H927="NA"), "NA", IF(OR(B927="boot", B927="parametric", B927="independent", B927="cart"), Table2131[[#This Row],[conf.high.orig]]-Table2131[[#This Row],[conf.low.orig]], ""))</f>
        <v>0.59630164597955737</v>
      </c>
      <c r="R927">
        <f>IF(OR(B927="boot", B927="independent", B927="parametric", B927="cart"), Table2131[[#This Row],[WIDTH_OVERLAP]]/Table2131[[#This Row],[WIDTH_NEW]], "NA")</f>
        <v>0.79199407070095573</v>
      </c>
      <c r="S927">
        <f>IF(OR(B927="boot", B927="independent", B927="parametric", B927="cart"), Table2131[[#This Row],[WIDTH_OVERLAP]]/Table2131[[#This Row],[WIDTH_ORIG]], "")</f>
        <v>0.72354583529190875</v>
      </c>
      <c r="T927">
        <f>IF(OR(B927="boot", B927="independent", B927="parametric", B927="cart"), (Table2131[[#This Row],[PERS_NEW]]+Table2131[[#This Row],[PERS_ORIG]]) / 2, "")</f>
        <v>0.75776995299643224</v>
      </c>
      <c r="U927">
        <f>0.5*(Table2131[[#This Row],[WIDTH_OVERLAP]]/Table2131[[#This Row],[WIDTH_ORIG]] +Table2131[[#This Row],[WIDTH_OVERLAP]]/Table2131[[#This Row],[WIDTH_NEW]])</f>
        <v>0.75776995299643224</v>
      </c>
      <c r="V927">
        <f>0.5*(Table2131[[#This Row],[WIDTH_OVERLAP]]/Table2131[[#This Row],[WIDTH_ORIG]] +Table2131[[#This Row],[WIDTH_OVERLAP]]/Table2131[[#This Row],[WIDTH_NEW]])</f>
        <v>0.75776995299643224</v>
      </c>
    </row>
    <row r="928" spans="1:22" hidden="1" x14ac:dyDescent="0.2">
      <c r="A928" t="s">
        <v>192</v>
      </c>
      <c r="B928" t="s">
        <v>113</v>
      </c>
      <c r="C928" s="3" t="s">
        <v>229</v>
      </c>
      <c r="D928" t="s">
        <v>205</v>
      </c>
      <c r="E928">
        <v>0.82350516963889708</v>
      </c>
      <c r="F928">
        <v>0.10995584224017166</v>
      </c>
      <c r="G928" s="1">
        <v>0.60799567895839268</v>
      </c>
      <c r="H928" s="1">
        <v>1.0390146603194015</v>
      </c>
      <c r="I928">
        <v>7.4894171411115327</v>
      </c>
      <c r="J928">
        <v>0.60929656060243609</v>
      </c>
      <c r="K928">
        <f>Table2131[[#This Row],[VALUE_ORIGINAL]]-Table2131[[#This Row],[ESTIMATE_VALUE]]</f>
        <v>-0.214208609036461</v>
      </c>
      <c r="L928">
        <v>0.39865042583370236</v>
      </c>
      <c r="M928">
        <v>0.81994269537116982</v>
      </c>
      <c r="N928">
        <f>Table2131[[#This Row],[DIFFENCE_ORIGINAL]]^2</f>
        <v>4.5885328185335396E-2</v>
      </c>
      <c r="O92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0.21194701641277713</v>
      </c>
      <c r="P928">
        <f>IF(OR(G928="NA", H928="NA"), "NA", IF(OR(B928="boot", B928="parametric", B928="independent", B928="cart"), Table2131[[#This Row],[conf.high]]-Table2131[[#This Row],[conf.low]], ""))</f>
        <v>0.4310189813610088</v>
      </c>
      <c r="Q928">
        <f>IF(OR(G928="NA", H928="NA"), "NA", IF(OR(B928="boot", B928="parametric", B928="independent", B928="cart"), Table2131[[#This Row],[conf.high.orig]]-Table2131[[#This Row],[conf.low.orig]], ""))</f>
        <v>0.42129226953746746</v>
      </c>
      <c r="R928">
        <f>IF(OR(B928="boot", B928="independent", B928="parametric", B928="cart"), Table2131[[#This Row],[WIDTH_OVERLAP]]/Table2131[[#This Row],[WIDTH_NEW]], "NA")</f>
        <v>0.49173476245413089</v>
      </c>
      <c r="S928">
        <f>IF(OR(B928="boot", B928="independent", B928="parametric", B928="cart"), Table2131[[#This Row],[WIDTH_OVERLAP]]/Table2131[[#This Row],[WIDTH_ORIG]], "")</f>
        <v>0.50308783649287381</v>
      </c>
      <c r="T928">
        <f>IF(OR(B928="boot", B928="independent", B928="parametric", B928="cart"), (Table2131[[#This Row],[PERS_NEW]]+Table2131[[#This Row],[PERS_ORIG]]) / 2, "")</f>
        <v>0.49741129947350238</v>
      </c>
      <c r="U928">
        <f>0.5*(Table2131[[#This Row],[WIDTH_OVERLAP]]/Table2131[[#This Row],[WIDTH_ORIG]] +Table2131[[#This Row],[WIDTH_OVERLAP]]/Table2131[[#This Row],[WIDTH_NEW]])</f>
        <v>0.49741129947350238</v>
      </c>
      <c r="V928">
        <f>0.5*(Table2131[[#This Row],[WIDTH_OVERLAP]]/Table2131[[#This Row],[WIDTH_ORIG]] +Table2131[[#This Row],[WIDTH_OVERLAP]]/Table2131[[#This Row],[WIDTH_NEW]])</f>
        <v>0.49741129947350238</v>
      </c>
    </row>
    <row r="929" spans="1:22" hidden="1" x14ac:dyDescent="0.2">
      <c r="A929" t="s">
        <v>192</v>
      </c>
      <c r="B929" t="s">
        <v>113</v>
      </c>
      <c r="C929" s="3" t="s">
        <v>229</v>
      </c>
      <c r="D929" t="s">
        <v>206</v>
      </c>
      <c r="E929">
        <v>1.1549577130605324</v>
      </c>
      <c r="F929">
        <v>0.18430649039087985</v>
      </c>
      <c r="G929" s="1">
        <v>0.79372362977743038</v>
      </c>
      <c r="H929" s="1">
        <v>1.5161917963436344</v>
      </c>
      <c r="I929">
        <v>6.2665059196292088</v>
      </c>
      <c r="J929">
        <v>1.0886970694377851</v>
      </c>
      <c r="K929">
        <f>Table2131[[#This Row],[VALUE_ORIGINAL]]-Table2131[[#This Row],[ESTIMATE_VALUE]]</f>
        <v>-6.6260643622747306E-2</v>
      </c>
      <c r="L929">
        <v>0.71382989483203851</v>
      </c>
      <c r="M929">
        <v>1.4635642440435317</v>
      </c>
      <c r="N929">
        <f>Table2131[[#This Row],[DIFFENCE_ORIGINAL]]^2</f>
        <v>4.3904728933007236E-3</v>
      </c>
      <c r="O92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0.66984061426610131</v>
      </c>
      <c r="P929">
        <f>IF(OR(G929="NA", H929="NA"), "NA", IF(OR(B929="boot", B929="parametric", B929="independent", B929="cart"), Table2131[[#This Row],[conf.high]]-Table2131[[#This Row],[conf.low]], ""))</f>
        <v>0.72246816656620405</v>
      </c>
      <c r="Q929">
        <f>IF(OR(G929="NA", H929="NA"), "NA", IF(OR(B929="boot", B929="parametric", B929="independent", B929="cart"), Table2131[[#This Row],[conf.high.orig]]-Table2131[[#This Row],[conf.low.orig]], ""))</f>
        <v>0.74973434921149318</v>
      </c>
      <c r="R929">
        <f>IF(OR(B929="boot", B929="independent", B929="parametric", B929="cart"), Table2131[[#This Row],[WIDTH_OVERLAP]]/Table2131[[#This Row],[WIDTH_NEW]], "NA")</f>
        <v>0.92715588764244861</v>
      </c>
      <c r="S929">
        <f>IF(OR(B929="boot", B929="independent", B929="parametric", B929="cart"), Table2131[[#This Row],[WIDTH_OVERLAP]]/Table2131[[#This Row],[WIDTH_ORIG]], "")</f>
        <v>0.89343727544373908</v>
      </c>
      <c r="T929">
        <f>IF(OR(B929="boot", B929="independent", B929="parametric", B929="cart"), (Table2131[[#This Row],[PERS_NEW]]+Table2131[[#This Row],[PERS_ORIG]]) / 2, "")</f>
        <v>0.9102965815430939</v>
      </c>
      <c r="U929">
        <f>0.5*(Table2131[[#This Row],[WIDTH_OVERLAP]]/Table2131[[#This Row],[WIDTH_ORIG]] +Table2131[[#This Row],[WIDTH_OVERLAP]]/Table2131[[#This Row],[WIDTH_NEW]])</f>
        <v>0.9102965815430939</v>
      </c>
      <c r="V929">
        <f>0.5*(Table2131[[#This Row],[WIDTH_OVERLAP]]/Table2131[[#This Row],[WIDTH_ORIG]] +Table2131[[#This Row],[WIDTH_OVERLAP]]/Table2131[[#This Row],[WIDTH_NEW]])</f>
        <v>0.9102965815430939</v>
      </c>
    </row>
    <row r="930" spans="1:22" hidden="1" x14ac:dyDescent="0.2">
      <c r="A930" t="s">
        <v>192</v>
      </c>
      <c r="B930" t="s">
        <v>113</v>
      </c>
      <c r="C930" s="3" t="s">
        <v>229</v>
      </c>
      <c r="D930" t="s">
        <v>207</v>
      </c>
      <c r="E930">
        <v>-0.45606912979811609</v>
      </c>
      <c r="F930">
        <v>0.15655563105554696</v>
      </c>
      <c r="G930" s="1">
        <v>-0.76291252824392841</v>
      </c>
      <c r="H930" s="1">
        <v>-0.14922573135230371</v>
      </c>
      <c r="I930">
        <v>-2.9131442077372469</v>
      </c>
      <c r="J930">
        <v>-0.62421866503422796</v>
      </c>
      <c r="K930">
        <f>Table2131[[#This Row],[VALUE_ORIGINAL]]-Table2131[[#This Row],[ESTIMATE_VALUE]]</f>
        <v>-0.16814953523611187</v>
      </c>
      <c r="L930">
        <v>-0.94232608717301913</v>
      </c>
      <c r="M930">
        <v>-0.30611124289543679</v>
      </c>
      <c r="N930">
        <f>Table2131[[#This Row],[DIFFENCE_ORIGINAL]]^2</f>
        <v>2.8274266200120426E-2</v>
      </c>
      <c r="O93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0.45680128534849163</v>
      </c>
      <c r="P930">
        <f>IF(OR(G930="NA", H930="NA"), "NA", IF(OR(B930="boot", B930="parametric", B930="independent", B930="cart"), Table2131[[#This Row],[conf.high]]-Table2131[[#This Row],[conf.low]], ""))</f>
        <v>0.61368679689162464</v>
      </c>
      <c r="Q930">
        <f>IF(OR(G930="NA", H930="NA"), "NA", IF(OR(B930="boot", B930="parametric", B930="independent", B930="cart"), Table2131[[#This Row],[conf.high.orig]]-Table2131[[#This Row],[conf.low.orig]], ""))</f>
        <v>0.63621484427758235</v>
      </c>
      <c r="R930">
        <f>IF(OR(B930="boot", B930="independent", B930="parametric", B930="cart"), Table2131[[#This Row],[WIDTH_OVERLAP]]/Table2131[[#This Row],[WIDTH_NEW]], "NA")</f>
        <v>0.74435573269985378</v>
      </c>
      <c r="S930">
        <f>IF(OR(B930="boot", B930="independent", B930="parametric", B930="cart"), Table2131[[#This Row],[WIDTH_OVERLAP]]/Table2131[[#This Row],[WIDTH_ORIG]], "")</f>
        <v>0.71799847088947821</v>
      </c>
      <c r="T930">
        <f>IF(OR(B930="boot", B930="independent", B930="parametric", B930="cart"), (Table2131[[#This Row],[PERS_NEW]]+Table2131[[#This Row],[PERS_ORIG]]) / 2, "")</f>
        <v>0.731177101794666</v>
      </c>
      <c r="U930">
        <f>0.5*(Table2131[[#This Row],[WIDTH_OVERLAP]]/Table2131[[#This Row],[WIDTH_ORIG]] +Table2131[[#This Row],[WIDTH_OVERLAP]]/Table2131[[#This Row],[WIDTH_NEW]])</f>
        <v>0.731177101794666</v>
      </c>
      <c r="V930">
        <f>0.5*(Table2131[[#This Row],[WIDTH_OVERLAP]]/Table2131[[#This Row],[WIDTH_ORIG]] +Table2131[[#This Row],[WIDTH_OVERLAP]]/Table2131[[#This Row],[WIDTH_NEW]])</f>
        <v>0.731177101794666</v>
      </c>
    </row>
    <row r="931" spans="1:22" hidden="1" x14ac:dyDescent="0.2">
      <c r="A931" t="s">
        <v>192</v>
      </c>
      <c r="B931" t="s">
        <v>113</v>
      </c>
      <c r="C931" s="3" t="s">
        <v>229</v>
      </c>
      <c r="D931" t="s">
        <v>208</v>
      </c>
      <c r="E931">
        <v>-0.57318056850994259</v>
      </c>
      <c r="F931">
        <v>0.1507362383089117</v>
      </c>
      <c r="G931" s="1">
        <v>-0.86861816676045622</v>
      </c>
      <c r="H931" s="1">
        <v>-0.27774297025942896</v>
      </c>
      <c r="I931">
        <v>-3.8025399528366464</v>
      </c>
      <c r="J931">
        <v>-0.72723229200793349</v>
      </c>
      <c r="K931">
        <f>Table2131[[#This Row],[VALUE_ORIGINAL]]-Table2131[[#This Row],[ESTIMATE_VALUE]]</f>
        <v>-0.1540517234979909</v>
      </c>
      <c r="L931">
        <v>-1.0179441000208387</v>
      </c>
      <c r="M931">
        <v>-0.43652048399502824</v>
      </c>
      <c r="N931">
        <f>Table2131[[#This Row],[DIFFENCE_ORIGINAL]]^2</f>
        <v>2.3731933512701441E-2</v>
      </c>
      <c r="O93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0.43209768276542798</v>
      </c>
      <c r="P931">
        <f>IF(OR(G931="NA", H931="NA"), "NA", IF(OR(B931="boot", B931="parametric", B931="independent", B931="cart"), Table2131[[#This Row],[conf.high]]-Table2131[[#This Row],[conf.low]], ""))</f>
        <v>0.59087519650102727</v>
      </c>
      <c r="Q931">
        <f>IF(OR(G931="NA", H931="NA"), "NA", IF(OR(B931="boot", B931="parametric", B931="independent", B931="cart"), Table2131[[#This Row],[conf.high.orig]]-Table2131[[#This Row],[conf.low.orig]], ""))</f>
        <v>0.58142361602581039</v>
      </c>
      <c r="R931">
        <f>IF(OR(B931="boot", B931="independent", B931="parametric", B931="cart"), Table2131[[#This Row],[WIDTH_OVERLAP]]/Table2131[[#This Row],[WIDTH_NEW]], "NA")</f>
        <v>0.73128417866272166</v>
      </c>
      <c r="S931">
        <f>IF(OR(B931="boot", B931="independent", B931="parametric", B931="cart"), Table2131[[#This Row],[WIDTH_OVERLAP]]/Table2131[[#This Row],[WIDTH_ORIG]], "")</f>
        <v>0.74317188166337989</v>
      </c>
      <c r="T931">
        <f>IF(OR(B931="boot", B931="independent", B931="parametric", B931="cart"), (Table2131[[#This Row],[PERS_NEW]]+Table2131[[#This Row],[PERS_ORIG]]) / 2, "")</f>
        <v>0.73722803016305072</v>
      </c>
      <c r="U931">
        <f>0.5*(Table2131[[#This Row],[WIDTH_OVERLAP]]/Table2131[[#This Row],[WIDTH_ORIG]] +Table2131[[#This Row],[WIDTH_OVERLAP]]/Table2131[[#This Row],[WIDTH_NEW]])</f>
        <v>0.73722803016305072</v>
      </c>
      <c r="V931">
        <f>0.5*(Table2131[[#This Row],[WIDTH_OVERLAP]]/Table2131[[#This Row],[WIDTH_ORIG]] +Table2131[[#This Row],[WIDTH_OVERLAP]]/Table2131[[#This Row],[WIDTH_NEW]])</f>
        <v>0.73722803016305072</v>
      </c>
    </row>
    <row r="932" spans="1:22" hidden="1" x14ac:dyDescent="0.2">
      <c r="A932" t="s">
        <v>192</v>
      </c>
      <c r="B932" t="s">
        <v>113</v>
      </c>
      <c r="C932" s="3" t="s">
        <v>229</v>
      </c>
      <c r="D932" t="s">
        <v>209</v>
      </c>
      <c r="E932">
        <v>1.3830043640650598</v>
      </c>
      <c r="F932">
        <v>0.12444195430559357</v>
      </c>
      <c r="G932" s="1">
        <v>1.1391026154603172</v>
      </c>
      <c r="H932" s="1">
        <v>1.6269061126698023</v>
      </c>
      <c r="I932">
        <v>11.113650310158258</v>
      </c>
      <c r="J932">
        <v>1.2430248254460445</v>
      </c>
      <c r="K932">
        <f>Table2131[[#This Row],[VALUE_ORIGINAL]]-Table2131[[#This Row],[ESTIMATE_VALUE]]</f>
        <v>-0.13997953861901524</v>
      </c>
      <c r="L932">
        <v>1.0138740576212264</v>
      </c>
      <c r="M932">
        <v>1.4721755932708627</v>
      </c>
      <c r="N932">
        <f>Table2131[[#This Row],[DIFFENCE_ORIGINAL]]^2</f>
        <v>1.959427123199238E-2</v>
      </c>
      <c r="O93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0.33307297781054546</v>
      </c>
      <c r="P932">
        <f>IF(OR(G932="NA", H932="NA"), "NA", IF(OR(B932="boot", B932="parametric", B932="independent", B932="cart"), Table2131[[#This Row],[conf.high]]-Table2131[[#This Row],[conf.low]], ""))</f>
        <v>0.48780349720948513</v>
      </c>
      <c r="Q932">
        <f>IF(OR(G932="NA", H932="NA"), "NA", IF(OR(B932="boot", B932="parametric", B932="independent", B932="cart"), Table2131[[#This Row],[conf.high.orig]]-Table2131[[#This Row],[conf.low.orig]], ""))</f>
        <v>0.45830153564963627</v>
      </c>
      <c r="R932">
        <f>IF(OR(B932="boot", B932="independent", B932="parametric", B932="cart"), Table2131[[#This Row],[WIDTH_OVERLAP]]/Table2131[[#This Row],[WIDTH_NEW]], "NA")</f>
        <v>0.68280153733196525</v>
      </c>
      <c r="S932">
        <f>IF(OR(B932="boot", B932="independent", B932="parametric", B932="cart"), Table2131[[#This Row],[WIDTH_OVERLAP]]/Table2131[[#This Row],[WIDTH_ORIG]], "")</f>
        <v>0.726755098776658</v>
      </c>
      <c r="T932">
        <f>IF(OR(B932="boot", B932="independent", B932="parametric", B932="cart"), (Table2131[[#This Row],[PERS_NEW]]+Table2131[[#This Row],[PERS_ORIG]]) / 2, "")</f>
        <v>0.70477831805431168</v>
      </c>
      <c r="U932">
        <f>0.5*(Table2131[[#This Row],[WIDTH_OVERLAP]]/Table2131[[#This Row],[WIDTH_ORIG]] +Table2131[[#This Row],[WIDTH_OVERLAP]]/Table2131[[#This Row],[WIDTH_NEW]])</f>
        <v>0.70477831805431168</v>
      </c>
      <c r="V932">
        <f>0.5*(Table2131[[#This Row],[WIDTH_OVERLAP]]/Table2131[[#This Row],[WIDTH_ORIG]] +Table2131[[#This Row],[WIDTH_OVERLAP]]/Table2131[[#This Row],[WIDTH_NEW]])</f>
        <v>0.70477831805431168</v>
      </c>
    </row>
    <row r="933" spans="1:22" hidden="1" x14ac:dyDescent="0.2">
      <c r="A933" t="s">
        <v>192</v>
      </c>
      <c r="B933" t="s">
        <v>113</v>
      </c>
      <c r="C933" s="3" t="s">
        <v>229</v>
      </c>
      <c r="D933" t="s">
        <v>210</v>
      </c>
      <c r="E933">
        <v>1.9701925958197204</v>
      </c>
      <c r="F933">
        <v>0.16783425245306191</v>
      </c>
      <c r="G933" s="1">
        <v>1.6412435056395158</v>
      </c>
      <c r="H933" s="1">
        <v>2.299141685999925</v>
      </c>
      <c r="I933">
        <v>11.738918409224738</v>
      </c>
      <c r="J933">
        <v>1.6733121077986997</v>
      </c>
      <c r="K933">
        <f>Table2131[[#This Row],[VALUE_ORIGINAL]]-Table2131[[#This Row],[ESTIMATE_VALUE]]</f>
        <v>-0.29688048802102074</v>
      </c>
      <c r="L933">
        <v>1.370818639094014</v>
      </c>
      <c r="M933">
        <v>1.9758055765033853</v>
      </c>
      <c r="N933">
        <f>Table2131[[#This Row],[DIFFENCE_ORIGINAL]]^2</f>
        <v>8.8138024167599444E-2</v>
      </c>
      <c r="O93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0.33456207086386947</v>
      </c>
      <c r="P933">
        <f>IF(OR(G933="NA", H933="NA"), "NA", IF(OR(B933="boot", B933="parametric", B933="independent", B933="cart"), Table2131[[#This Row],[conf.high]]-Table2131[[#This Row],[conf.low]], ""))</f>
        <v>0.65789818036040915</v>
      </c>
      <c r="Q933">
        <f>IF(OR(G933="NA", H933="NA"), "NA", IF(OR(B933="boot", B933="parametric", B933="independent", B933="cart"), Table2131[[#This Row],[conf.high.orig]]-Table2131[[#This Row],[conf.low.orig]], ""))</f>
        <v>0.60498693740937126</v>
      </c>
      <c r="R933">
        <f>IF(OR(B933="boot", B933="independent", B933="parametric", B933="cart"), Table2131[[#This Row],[WIDTH_OVERLAP]]/Table2131[[#This Row],[WIDTH_NEW]], "NA")</f>
        <v>0.50853168598306508</v>
      </c>
      <c r="S933">
        <f>IF(OR(B933="boot", B933="independent", B933="parametric", B933="cart"), Table2131[[#This Row],[WIDTH_OVERLAP]]/Table2131[[#This Row],[WIDTH_ORIG]], "")</f>
        <v>0.55300709846150653</v>
      </c>
      <c r="T933">
        <f>IF(OR(B933="boot", B933="independent", B933="parametric", B933="cart"), (Table2131[[#This Row],[PERS_NEW]]+Table2131[[#This Row],[PERS_ORIG]]) / 2, "")</f>
        <v>0.53076939222228581</v>
      </c>
      <c r="U933">
        <f>0.5*(Table2131[[#This Row],[WIDTH_OVERLAP]]/Table2131[[#This Row],[WIDTH_ORIG]] +Table2131[[#This Row],[WIDTH_OVERLAP]]/Table2131[[#This Row],[WIDTH_NEW]])</f>
        <v>0.53076939222228581</v>
      </c>
      <c r="V933">
        <f>0.5*(Table2131[[#This Row],[WIDTH_OVERLAP]]/Table2131[[#This Row],[WIDTH_ORIG]] +Table2131[[#This Row],[WIDTH_OVERLAP]]/Table2131[[#This Row],[WIDTH_NEW]])</f>
        <v>0.53076939222228581</v>
      </c>
    </row>
    <row r="934" spans="1:22" hidden="1" x14ac:dyDescent="0.2">
      <c r="A934" t="s">
        <v>192</v>
      </c>
      <c r="B934" t="s">
        <v>113</v>
      </c>
      <c r="C934" s="3" t="s">
        <v>229</v>
      </c>
      <c r="D934" t="s">
        <v>211</v>
      </c>
      <c r="E934">
        <v>2.4477866969852395</v>
      </c>
      <c r="F934">
        <v>0.23580047758157344</v>
      </c>
      <c r="G934" s="1">
        <v>1.9856262533880114</v>
      </c>
      <c r="H934" s="1">
        <v>2.9099471405824677</v>
      </c>
      <c r="I934">
        <v>10.380753771537403</v>
      </c>
      <c r="J934">
        <v>2.5314973886483343</v>
      </c>
      <c r="K934">
        <f>Table2131[[#This Row],[VALUE_ORIGINAL]]-Table2131[[#This Row],[ESTIMATE_VALUE]]</f>
        <v>8.371069166309475E-2</v>
      </c>
      <c r="L934">
        <v>2.0154598884137371</v>
      </c>
      <c r="M934">
        <v>3.0475348888829314</v>
      </c>
      <c r="N934">
        <f>Table2131[[#This Row],[DIFFENCE_ORIGINAL]]^2</f>
        <v>7.0074798987137211E-3</v>
      </c>
      <c r="O93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0.8944872521687306</v>
      </c>
      <c r="P934">
        <f>IF(OR(G934="NA", H934="NA"), "NA", IF(OR(B934="boot", B934="parametric", B934="independent", B934="cart"), Table2131[[#This Row],[conf.high]]-Table2131[[#This Row],[conf.low]], ""))</f>
        <v>0.92432088719445638</v>
      </c>
      <c r="Q934">
        <f>IF(OR(G934="NA", H934="NA"), "NA", IF(OR(B934="boot", B934="parametric", B934="independent", B934="cart"), Table2131[[#This Row],[conf.high.orig]]-Table2131[[#This Row],[conf.low.orig]], ""))</f>
        <v>1.0320750004691943</v>
      </c>
      <c r="R934">
        <f>IF(OR(B934="boot", B934="independent", B934="parametric", B934="cart"), Table2131[[#This Row],[WIDTH_OVERLAP]]/Table2131[[#This Row],[WIDTH_NEW]], "NA")</f>
        <v>0.96772372512723559</v>
      </c>
      <c r="S934">
        <f>IF(OR(B934="boot", B934="independent", B934="parametric", B934="cart"), Table2131[[#This Row],[WIDTH_OVERLAP]]/Table2131[[#This Row],[WIDTH_ORIG]], "")</f>
        <v>0.86668822688475688</v>
      </c>
      <c r="T934">
        <f>IF(OR(B934="boot", B934="independent", B934="parametric", B934="cart"), (Table2131[[#This Row],[PERS_NEW]]+Table2131[[#This Row],[PERS_ORIG]]) / 2, "")</f>
        <v>0.91720597600599629</v>
      </c>
      <c r="U934">
        <f>0.5*(Table2131[[#This Row],[WIDTH_OVERLAP]]/Table2131[[#This Row],[WIDTH_ORIG]] +Table2131[[#This Row],[WIDTH_OVERLAP]]/Table2131[[#This Row],[WIDTH_NEW]])</f>
        <v>0.91720597600599629</v>
      </c>
      <c r="V934">
        <f>0.5*(Table2131[[#This Row],[WIDTH_OVERLAP]]/Table2131[[#This Row],[WIDTH_ORIG]] +Table2131[[#This Row],[WIDTH_OVERLAP]]/Table2131[[#This Row],[WIDTH_NEW]])</f>
        <v>0.91720597600599629</v>
      </c>
    </row>
    <row r="935" spans="1:22" hidden="1" x14ac:dyDescent="0.2">
      <c r="A935" t="s">
        <v>192</v>
      </c>
      <c r="B935" t="s">
        <v>113</v>
      </c>
      <c r="C935" s="3" t="s">
        <v>229</v>
      </c>
      <c r="D935" t="s">
        <v>212</v>
      </c>
      <c r="E935">
        <v>2.8595335763732894</v>
      </c>
      <c r="F935">
        <v>0.21732418432307068</v>
      </c>
      <c r="G935" s="1">
        <v>2.4335860021305269</v>
      </c>
      <c r="H935" s="1">
        <v>3.2854811506160519</v>
      </c>
      <c r="I935">
        <v>13.15791698600075</v>
      </c>
      <c r="J935">
        <v>2.4547514023718633</v>
      </c>
      <c r="K935">
        <f>Table2131[[#This Row],[VALUE_ORIGINAL]]-Table2131[[#This Row],[ESTIMATE_VALUE]]</f>
        <v>-0.40478217400142613</v>
      </c>
      <c r="L935">
        <v>2.0204636851299913</v>
      </c>
      <c r="M935">
        <v>2.8890391196137353</v>
      </c>
      <c r="N935">
        <f>Table2131[[#This Row],[DIFFENCE_ORIGINAL]]^2</f>
        <v>0.16384860838932083</v>
      </c>
      <c r="O93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0.45545311748320838</v>
      </c>
      <c r="P935">
        <f>IF(OR(G935="NA", H935="NA"), "NA", IF(OR(B935="boot", B935="parametric", B935="independent", B935="cart"), Table2131[[#This Row],[conf.high]]-Table2131[[#This Row],[conf.low]], ""))</f>
        <v>0.85189514848552506</v>
      </c>
      <c r="Q935">
        <f>IF(OR(G935="NA", H935="NA"), "NA", IF(OR(B935="boot", B935="parametric", B935="independent", B935="cart"), Table2131[[#This Row],[conf.high.orig]]-Table2131[[#This Row],[conf.low.orig]], ""))</f>
        <v>0.86857543448374397</v>
      </c>
      <c r="R935">
        <f>IF(OR(B935="boot", B935="independent", B935="parametric", B935="cart"), Table2131[[#This Row],[WIDTH_OVERLAP]]/Table2131[[#This Row],[WIDTH_NEW]], "NA")</f>
        <v>0.53463518168039803</v>
      </c>
      <c r="S935">
        <f>IF(OR(B935="boot", B935="independent", B935="parametric", B935="cart"), Table2131[[#This Row],[WIDTH_OVERLAP]]/Table2131[[#This Row],[WIDTH_ORIG]], "")</f>
        <v>0.52436794710170054</v>
      </c>
      <c r="T935">
        <f>IF(OR(B935="boot", B935="independent", B935="parametric", B935="cart"), (Table2131[[#This Row],[PERS_NEW]]+Table2131[[#This Row],[PERS_ORIG]]) / 2, "")</f>
        <v>0.52950156439104923</v>
      </c>
      <c r="U935">
        <f>0.5*(Table2131[[#This Row],[WIDTH_OVERLAP]]/Table2131[[#This Row],[WIDTH_ORIG]] +Table2131[[#This Row],[WIDTH_OVERLAP]]/Table2131[[#This Row],[WIDTH_NEW]])</f>
        <v>0.52950156439104923</v>
      </c>
      <c r="V935">
        <f>0.5*(Table2131[[#This Row],[WIDTH_OVERLAP]]/Table2131[[#This Row],[WIDTH_ORIG]] +Table2131[[#This Row],[WIDTH_OVERLAP]]/Table2131[[#This Row],[WIDTH_NEW]])</f>
        <v>0.52950156439104923</v>
      </c>
    </row>
    <row r="936" spans="1:22" hidden="1" x14ac:dyDescent="0.2">
      <c r="A936" t="s">
        <v>192</v>
      </c>
      <c r="B936" t="s">
        <v>113</v>
      </c>
      <c r="C936" s="3" t="s">
        <v>229</v>
      </c>
      <c r="D936" t="s">
        <v>213</v>
      </c>
      <c r="E936">
        <v>2.0916557696429829</v>
      </c>
      <c r="F936">
        <v>0.14231775691867657</v>
      </c>
      <c r="G936" s="1">
        <v>1.8127180917218508</v>
      </c>
      <c r="H936" s="1">
        <v>2.3705934475641151</v>
      </c>
      <c r="I936">
        <v>14.697082183765728</v>
      </c>
      <c r="J936">
        <v>2.2103927780125763</v>
      </c>
      <c r="K936">
        <f>Table2131[[#This Row],[VALUE_ORIGINAL]]-Table2131[[#This Row],[ESTIMATE_VALUE]]</f>
        <v>0.11873700836959333</v>
      </c>
      <c r="L936">
        <v>1.8974129024331869</v>
      </c>
      <c r="M936">
        <v>2.5233726535919656</v>
      </c>
      <c r="N936">
        <f>Table2131[[#This Row],[DIFFENCE_ORIGINAL]]^2</f>
        <v>1.4098477156560877E-2</v>
      </c>
      <c r="O93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0.47318054513092811</v>
      </c>
      <c r="P936">
        <f>IF(OR(G936="NA", H936="NA"), "NA", IF(OR(B936="boot", B936="parametric", B936="independent", B936="cart"), Table2131[[#This Row],[conf.high]]-Table2131[[#This Row],[conf.low]], ""))</f>
        <v>0.55787535584226422</v>
      </c>
      <c r="Q936">
        <f>IF(OR(G936="NA", H936="NA"), "NA", IF(OR(B936="boot", B936="parametric", B936="independent", B936="cart"), Table2131[[#This Row],[conf.high.orig]]-Table2131[[#This Row],[conf.low.orig]], ""))</f>
        <v>0.62595975115877867</v>
      </c>
      <c r="R936">
        <f>IF(OR(B936="boot", B936="independent", B936="parametric", B936="cart"), Table2131[[#This Row],[WIDTH_OVERLAP]]/Table2131[[#This Row],[WIDTH_NEW]], "NA")</f>
        <v>0.84818327279672301</v>
      </c>
      <c r="S936">
        <f>IF(OR(B936="boot", B936="independent", B936="parametric", B936="cart"), Table2131[[#This Row],[WIDTH_OVERLAP]]/Table2131[[#This Row],[WIDTH_ORIG]], "")</f>
        <v>0.75592806766724985</v>
      </c>
      <c r="T936">
        <f>IF(OR(B936="boot", B936="independent", B936="parametric", B936="cart"), (Table2131[[#This Row],[PERS_NEW]]+Table2131[[#This Row],[PERS_ORIG]]) / 2, "")</f>
        <v>0.80205567023198643</v>
      </c>
      <c r="U936">
        <f>0.5*(Table2131[[#This Row],[WIDTH_OVERLAP]]/Table2131[[#This Row],[WIDTH_ORIG]] +Table2131[[#This Row],[WIDTH_OVERLAP]]/Table2131[[#This Row],[WIDTH_NEW]])</f>
        <v>0.80205567023198643</v>
      </c>
      <c r="V936">
        <f>0.5*(Table2131[[#This Row],[WIDTH_OVERLAP]]/Table2131[[#This Row],[WIDTH_ORIG]] +Table2131[[#This Row],[WIDTH_OVERLAP]]/Table2131[[#This Row],[WIDTH_NEW]])</f>
        <v>0.80205567023198643</v>
      </c>
    </row>
    <row r="937" spans="1:22" hidden="1" x14ac:dyDescent="0.2">
      <c r="A937" t="s">
        <v>192</v>
      </c>
      <c r="B937" t="s">
        <v>113</v>
      </c>
      <c r="C937" s="3" t="s">
        <v>229</v>
      </c>
      <c r="D937" t="s">
        <v>214</v>
      </c>
      <c r="E937">
        <v>1.4715056303915479</v>
      </c>
      <c r="F937">
        <v>0.15519406427562252</v>
      </c>
      <c r="G937" s="1">
        <v>1.1673308537969336</v>
      </c>
      <c r="H937" s="1">
        <v>1.7756804069861623</v>
      </c>
      <c r="I937">
        <v>9.4817133455450602</v>
      </c>
      <c r="J937">
        <v>1.6381993326590256</v>
      </c>
      <c r="K937">
        <f>Table2131[[#This Row],[VALUE_ORIGINAL]]-Table2131[[#This Row],[ESTIMATE_VALUE]]</f>
        <v>0.16669370226747771</v>
      </c>
      <c r="L937">
        <v>1.2905839639855108</v>
      </c>
      <c r="M937">
        <v>1.9858147013325405</v>
      </c>
      <c r="N937">
        <f>Table2131[[#This Row],[DIFFENCE_ORIGINAL]]^2</f>
        <v>2.7786790375638502E-2</v>
      </c>
      <c r="O93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0.48509644300065147</v>
      </c>
      <c r="P937">
        <f>IF(OR(G937="NA", H937="NA"), "NA", IF(OR(B937="boot", B937="parametric", B937="independent", B937="cart"), Table2131[[#This Row],[conf.high]]-Table2131[[#This Row],[conf.low]], ""))</f>
        <v>0.60834955318922868</v>
      </c>
      <c r="Q937">
        <f>IF(OR(G937="NA", H937="NA"), "NA", IF(OR(B937="boot", B937="parametric", B937="independent", B937="cart"), Table2131[[#This Row],[conf.high.orig]]-Table2131[[#This Row],[conf.low.orig]], ""))</f>
        <v>0.69523073734702967</v>
      </c>
      <c r="R937">
        <f>IF(OR(B937="boot", B937="independent", B937="parametric", B937="cart"), Table2131[[#This Row],[WIDTH_OVERLAP]]/Table2131[[#This Row],[WIDTH_NEW]], "NA")</f>
        <v>0.79739754957913311</v>
      </c>
      <c r="S937">
        <f>IF(OR(B937="boot", B937="independent", B937="parametric", B937="cart"), Table2131[[#This Row],[WIDTH_OVERLAP]]/Table2131[[#This Row],[WIDTH_ORIG]], "")</f>
        <v>0.69774884357351408</v>
      </c>
      <c r="T937">
        <f>IF(OR(B937="boot", B937="independent", B937="parametric", B937="cart"), (Table2131[[#This Row],[PERS_NEW]]+Table2131[[#This Row],[PERS_ORIG]]) / 2, "")</f>
        <v>0.7475731965763236</v>
      </c>
      <c r="U937">
        <f>0.5*(Table2131[[#This Row],[WIDTH_OVERLAP]]/Table2131[[#This Row],[WIDTH_ORIG]] +Table2131[[#This Row],[WIDTH_OVERLAP]]/Table2131[[#This Row],[WIDTH_NEW]])</f>
        <v>0.7475731965763236</v>
      </c>
      <c r="V937">
        <f>0.5*(Table2131[[#This Row],[WIDTH_OVERLAP]]/Table2131[[#This Row],[WIDTH_ORIG]] +Table2131[[#This Row],[WIDTH_OVERLAP]]/Table2131[[#This Row],[WIDTH_NEW]])</f>
        <v>0.7475731965763236</v>
      </c>
    </row>
    <row r="938" spans="1:22" hidden="1" x14ac:dyDescent="0.2">
      <c r="A938" t="s">
        <v>192</v>
      </c>
      <c r="B938" t="s">
        <v>113</v>
      </c>
      <c r="C938" s="3" t="s">
        <v>229</v>
      </c>
      <c r="D938" t="s">
        <v>215</v>
      </c>
      <c r="E938">
        <v>1.7826926565779067</v>
      </c>
      <c r="F938">
        <v>0.15130453176010353</v>
      </c>
      <c r="G938" s="1">
        <v>1.486141223630407</v>
      </c>
      <c r="H938" s="1">
        <v>2.0792440895254063</v>
      </c>
      <c r="I938">
        <v>11.782149786527233</v>
      </c>
      <c r="J938">
        <v>1.8620498846317752</v>
      </c>
      <c r="K938">
        <f>Table2131[[#This Row],[VALUE_ORIGINAL]]-Table2131[[#This Row],[ESTIMATE_VALUE]]</f>
        <v>7.9357228053868578E-2</v>
      </c>
      <c r="L938">
        <v>1.5570661816520679</v>
      </c>
      <c r="M938">
        <v>2.1670335876114826</v>
      </c>
      <c r="N938">
        <f>Table2131[[#This Row],[DIFFENCE_ORIGINAL]]^2</f>
        <v>6.2975696443937062E-3</v>
      </c>
      <c r="O93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0.5221779078733384</v>
      </c>
      <c r="P938">
        <f>IF(OR(G938="NA", H938="NA"), "NA", IF(OR(B938="boot", B938="parametric", B938="independent", B938="cart"), Table2131[[#This Row],[conf.high]]-Table2131[[#This Row],[conf.low]], ""))</f>
        <v>0.59310286589499928</v>
      </c>
      <c r="Q938">
        <f>IF(OR(G938="NA", H938="NA"), "NA", IF(OR(B938="boot", B938="parametric", B938="independent", B938="cart"), Table2131[[#This Row],[conf.high.orig]]-Table2131[[#This Row],[conf.low.orig]], ""))</f>
        <v>0.60996740595941468</v>
      </c>
      <c r="R938">
        <f>IF(OR(B938="boot", B938="independent", B938="parametric", B938="cart"), Table2131[[#This Row],[WIDTH_OVERLAP]]/Table2131[[#This Row],[WIDTH_NEW]], "NA")</f>
        <v>0.88041710451924005</v>
      </c>
      <c r="S938">
        <f>IF(OR(B938="boot", B938="independent", B938="parametric", B938="cart"), Table2131[[#This Row],[WIDTH_OVERLAP]]/Table2131[[#This Row],[WIDTH_ORIG]], "")</f>
        <v>0.85607509970472506</v>
      </c>
      <c r="T938">
        <f>IF(OR(B938="boot", B938="independent", B938="parametric", B938="cart"), (Table2131[[#This Row],[PERS_NEW]]+Table2131[[#This Row],[PERS_ORIG]]) / 2, "")</f>
        <v>0.8682461021119825</v>
      </c>
      <c r="U938">
        <f>0.5*(Table2131[[#This Row],[WIDTH_OVERLAP]]/Table2131[[#This Row],[WIDTH_ORIG]] +Table2131[[#This Row],[WIDTH_OVERLAP]]/Table2131[[#This Row],[WIDTH_NEW]])</f>
        <v>0.8682461021119825</v>
      </c>
      <c r="V938">
        <f>0.5*(Table2131[[#This Row],[WIDTH_OVERLAP]]/Table2131[[#This Row],[WIDTH_ORIG]] +Table2131[[#This Row],[WIDTH_OVERLAP]]/Table2131[[#This Row],[WIDTH_NEW]])</f>
        <v>0.8682461021119825</v>
      </c>
    </row>
    <row r="939" spans="1:22" hidden="1" x14ac:dyDescent="0.2">
      <c r="A939" t="s">
        <v>192</v>
      </c>
      <c r="B939" t="s">
        <v>113</v>
      </c>
      <c r="C939" s="3" t="s">
        <v>229</v>
      </c>
      <c r="D939" t="s">
        <v>216</v>
      </c>
      <c r="E939">
        <v>5.3117008389817227E-2</v>
      </c>
      <c r="F939">
        <v>5.0743276373819743E-2</v>
      </c>
      <c r="G939" s="1">
        <v>-4.6337985760431674E-2</v>
      </c>
      <c r="H939" s="1">
        <v>0.15257200254006614</v>
      </c>
      <c r="I939">
        <v>1.0467792422095585</v>
      </c>
      <c r="J939">
        <v>0.10937811873992748</v>
      </c>
      <c r="K939">
        <f>Table2131[[#This Row],[VALUE_ORIGINAL]]-Table2131[[#This Row],[ESTIMATE_VALUE]]</f>
        <v>5.6261110350110249E-2</v>
      </c>
      <c r="L939">
        <v>1.8328442189837396E-2</v>
      </c>
      <c r="M939">
        <v>0.20042779529001756</v>
      </c>
      <c r="N939">
        <f>Table2131[[#This Row],[DIFFENCE_ORIGINAL]]^2</f>
        <v>3.1653125378272827E-3</v>
      </c>
      <c r="O93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0.13424356035022875</v>
      </c>
      <c r="P939">
        <f>IF(OR(G939="NA", H939="NA"), "NA", IF(OR(B939="boot", B939="parametric", B939="independent", B939="cart"), Table2131[[#This Row],[conf.high]]-Table2131[[#This Row],[conf.low]], ""))</f>
        <v>0.19890998830049783</v>
      </c>
      <c r="Q939">
        <f>IF(OR(G939="NA", H939="NA"), "NA", IF(OR(B939="boot", B939="parametric", B939="independent", B939="cart"), Table2131[[#This Row],[conf.high.orig]]-Table2131[[#This Row],[conf.low.orig]], ""))</f>
        <v>0.18209935310018016</v>
      </c>
      <c r="R939">
        <f>IF(OR(B939="boot", B939="independent", B939="parametric", B939="cart"), Table2131[[#This Row],[WIDTH_OVERLAP]]/Table2131[[#This Row],[WIDTH_NEW]], "NA")</f>
        <v>0.67489602456475917</v>
      </c>
      <c r="S939">
        <f>IF(OR(B939="boot", B939="independent", B939="parametric", B939="cart"), Table2131[[#This Row],[WIDTH_OVERLAP]]/Table2131[[#This Row],[WIDTH_ORIG]], "")</f>
        <v>0.73719954554904965</v>
      </c>
      <c r="T939">
        <f>IF(OR(B939="boot", B939="independent", B939="parametric", B939="cart"), (Table2131[[#This Row],[PERS_NEW]]+Table2131[[#This Row],[PERS_ORIG]]) / 2, "")</f>
        <v>0.70604778505690446</v>
      </c>
      <c r="U939">
        <f>0.5*(Table2131[[#This Row],[WIDTH_OVERLAP]]/Table2131[[#This Row],[WIDTH_ORIG]] +Table2131[[#This Row],[WIDTH_OVERLAP]]/Table2131[[#This Row],[WIDTH_NEW]])</f>
        <v>0.70604778505690446</v>
      </c>
      <c r="V939">
        <f>0.5*(Table2131[[#This Row],[WIDTH_OVERLAP]]/Table2131[[#This Row],[WIDTH_ORIG]] +Table2131[[#This Row],[WIDTH_OVERLAP]]/Table2131[[#This Row],[WIDTH_NEW]])</f>
        <v>0.70604778505690446</v>
      </c>
    </row>
    <row r="940" spans="1:22" hidden="1" x14ac:dyDescent="0.2">
      <c r="A940" t="s">
        <v>192</v>
      </c>
      <c r="B940" t="s">
        <v>113</v>
      </c>
      <c r="C940" s="3" t="s">
        <v>229</v>
      </c>
      <c r="D940" t="s">
        <v>218</v>
      </c>
      <c r="E940">
        <v>5.730531829904803E-2</v>
      </c>
      <c r="F940">
        <v>5.6821606649931453E-2</v>
      </c>
      <c r="G940" s="1">
        <v>-5.406298427851923E-2</v>
      </c>
      <c r="H940" s="1">
        <v>0.1686736208766153</v>
      </c>
      <c r="I940">
        <v>1.0085128118973588</v>
      </c>
      <c r="J940">
        <v>0.11214115463338366</v>
      </c>
      <c r="K940">
        <f>Table2131[[#This Row],[VALUE_ORIGINAL]]-Table2131[[#This Row],[ESTIMATE_VALUE]]</f>
        <v>5.4835836334335628E-2</v>
      </c>
      <c r="L940">
        <v>1.2206945385760198E-2</v>
      </c>
      <c r="M940">
        <v>0.21207536388100712</v>
      </c>
      <c r="N940">
        <f>Table2131[[#This Row],[DIFFENCE_ORIGINAL]]^2</f>
        <v>3.0069689464860432E-3</v>
      </c>
      <c r="O94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0.15646667549085511</v>
      </c>
      <c r="P940">
        <f>IF(OR(G940="NA", H940="NA"), "NA", IF(OR(B940="boot", B940="parametric", B940="independent", B940="cart"), Table2131[[#This Row],[conf.high]]-Table2131[[#This Row],[conf.low]], ""))</f>
        <v>0.22273660515513455</v>
      </c>
      <c r="Q940">
        <f>IF(OR(G940="NA", H940="NA"), "NA", IF(OR(B940="boot", B940="parametric", B940="independent", B940="cart"), Table2131[[#This Row],[conf.high.orig]]-Table2131[[#This Row],[conf.low.orig]], ""))</f>
        <v>0.19986841849524692</v>
      </c>
      <c r="R940">
        <f>IF(OR(B940="boot", B940="independent", B940="parametric", B940="cart"), Table2131[[#This Row],[WIDTH_OVERLAP]]/Table2131[[#This Row],[WIDTH_NEW]], "NA")</f>
        <v>0.70247400682917438</v>
      </c>
      <c r="S940">
        <f>IF(OR(B940="boot", B940="independent", B940="parametric", B940="cart"), Table2131[[#This Row],[WIDTH_OVERLAP]]/Table2131[[#This Row],[WIDTH_ORIG]], "")</f>
        <v>0.78284841931931359</v>
      </c>
      <c r="T940">
        <f>IF(OR(B940="boot", B940="independent", B940="parametric", B940="cart"), (Table2131[[#This Row],[PERS_NEW]]+Table2131[[#This Row],[PERS_ORIG]]) / 2, "")</f>
        <v>0.74266121307424404</v>
      </c>
      <c r="U940">
        <f>0.5*(Table2131[[#This Row],[WIDTH_OVERLAP]]/Table2131[[#This Row],[WIDTH_ORIG]] +Table2131[[#This Row],[WIDTH_OVERLAP]]/Table2131[[#This Row],[WIDTH_NEW]])</f>
        <v>0.74266121307424404</v>
      </c>
      <c r="V940">
        <f>0.5*(Table2131[[#This Row],[WIDTH_OVERLAP]]/Table2131[[#This Row],[WIDTH_ORIG]] +Table2131[[#This Row],[WIDTH_OVERLAP]]/Table2131[[#This Row],[WIDTH_NEW]])</f>
        <v>0.74266121307424404</v>
      </c>
    </row>
    <row r="941" spans="1:22" hidden="1" x14ac:dyDescent="0.2">
      <c r="A941" t="s">
        <v>192</v>
      </c>
      <c r="B941" t="s">
        <v>113</v>
      </c>
      <c r="C941" s="3" t="s">
        <v>229</v>
      </c>
      <c r="D941" t="s">
        <v>220</v>
      </c>
      <c r="E941">
        <v>8.9754667204519079E-3</v>
      </c>
      <c r="F941">
        <v>1.4848526643764622E-2</v>
      </c>
      <c r="G941" s="1">
        <v>-2.012711072481015E-2</v>
      </c>
      <c r="H941" s="1">
        <v>3.8078044165713962E-2</v>
      </c>
      <c r="I941">
        <v>0.60446850625553461</v>
      </c>
      <c r="J941">
        <v>5.3397224834672789E-2</v>
      </c>
      <c r="K941">
        <f>Table2131[[#This Row],[VALUE_ORIGINAL]]-Table2131[[#This Row],[ESTIMATE_VALUE]]</f>
        <v>4.4421758114220881E-2</v>
      </c>
      <c r="L941">
        <v>4.7481544305260429E-3</v>
      </c>
      <c r="M941">
        <v>0.10204629523881953</v>
      </c>
      <c r="N941">
        <f>Table2131[[#This Row],[DIFFENCE_ORIGINAL]]^2</f>
        <v>1.9732925939583488E-3</v>
      </c>
      <c r="O94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3.3329889735187919E-2</v>
      </c>
      <c r="P941">
        <f>IF(OR(G941="NA", H941="NA"), "NA", IF(OR(B941="boot", B941="parametric", B941="independent", B941="cart"), Table2131[[#This Row],[conf.high]]-Table2131[[#This Row],[conf.low]], ""))</f>
        <v>5.8205154890524108E-2</v>
      </c>
      <c r="Q941">
        <f>IF(OR(G941="NA", H941="NA"), "NA", IF(OR(B941="boot", B941="parametric", B941="independent", B941="cart"), Table2131[[#This Row],[conf.high.orig]]-Table2131[[#This Row],[conf.low.orig]], ""))</f>
        <v>9.7298140808293493E-2</v>
      </c>
      <c r="R941">
        <f>IF(OR(B941="boot", B941="independent", B941="parametric", B941="cart"), Table2131[[#This Row],[WIDTH_OVERLAP]]/Table2131[[#This Row],[WIDTH_NEW]], "NA")</f>
        <v>0.57262779899610028</v>
      </c>
      <c r="S941">
        <f>IF(OR(B941="boot", B941="independent", B941="parametric", B941="cart"), Table2131[[#This Row],[WIDTH_OVERLAP]]/Table2131[[#This Row],[WIDTH_ORIG]], "")</f>
        <v>0.34255423031009191</v>
      </c>
      <c r="T941">
        <f>IF(OR(B941="boot", B941="independent", B941="parametric", B941="cart"), (Table2131[[#This Row],[PERS_NEW]]+Table2131[[#This Row],[PERS_ORIG]]) / 2, "")</f>
        <v>0.4575910146530961</v>
      </c>
      <c r="U941">
        <f>0.5*(Table2131[[#This Row],[WIDTH_OVERLAP]]/Table2131[[#This Row],[WIDTH_ORIG]] +Table2131[[#This Row],[WIDTH_OVERLAP]]/Table2131[[#This Row],[WIDTH_NEW]])</f>
        <v>0.4575910146530961</v>
      </c>
      <c r="V941">
        <f>0.5*(Table2131[[#This Row],[WIDTH_OVERLAP]]/Table2131[[#This Row],[WIDTH_ORIG]] +Table2131[[#This Row],[WIDTH_OVERLAP]]/Table2131[[#This Row],[WIDTH_NEW]])</f>
        <v>0.4575910146530961</v>
      </c>
    </row>
    <row r="942" spans="1:22" hidden="1" x14ac:dyDescent="0.2">
      <c r="A942" t="s">
        <v>192</v>
      </c>
      <c r="B942" t="s">
        <v>113</v>
      </c>
      <c r="C942" s="3" t="s">
        <v>229</v>
      </c>
      <c r="D942" t="s">
        <v>226</v>
      </c>
      <c r="E942">
        <v>9.2451418942456343E-2</v>
      </c>
      <c r="F942">
        <v>3.4954108532637002E-2</v>
      </c>
      <c r="G942" s="1">
        <v>2.3942625106783633E-2</v>
      </c>
      <c r="H942" s="1">
        <v>0.16096021277812905</v>
      </c>
      <c r="I942">
        <v>2.6449371139342182</v>
      </c>
      <c r="J942">
        <v>0.14138984544853808</v>
      </c>
      <c r="K942">
        <f>Table2131[[#This Row],[VALUE_ORIGINAL]]-Table2131[[#This Row],[ESTIMATE_VALUE]]</f>
        <v>4.8938426506081739E-2</v>
      </c>
      <c r="L942">
        <v>6.2408423660789247E-2</v>
      </c>
      <c r="M942">
        <v>0.22037126723628692</v>
      </c>
      <c r="N942">
        <f>Table2131[[#This Row],[DIFFENCE_ORIGINAL]]^2</f>
        <v>2.3949695888911635E-3</v>
      </c>
      <c r="O94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9.8551789117339805E-2</v>
      </c>
      <c r="P942">
        <f>IF(OR(G942="NA", H942="NA"), "NA", IF(OR(B942="boot", B942="parametric", B942="independent", B942="cart"), Table2131[[#This Row],[conf.high]]-Table2131[[#This Row],[conf.low]], ""))</f>
        <v>0.13701758767134542</v>
      </c>
      <c r="Q942">
        <f>IF(OR(G942="NA", H942="NA"), "NA", IF(OR(B942="boot", B942="parametric", B942="independent", B942="cart"), Table2131[[#This Row],[conf.high.orig]]-Table2131[[#This Row],[conf.low.orig]], ""))</f>
        <v>0.15796284357549767</v>
      </c>
      <c r="R942">
        <f>IF(OR(B942="boot", B942="independent", B942="parametric", B942="cart"), Table2131[[#This Row],[WIDTH_OVERLAP]]/Table2131[[#This Row],[WIDTH_NEW]], "NA")</f>
        <v>0.71926378789947132</v>
      </c>
      <c r="S942">
        <f>IF(OR(B942="boot", B942="independent", B942="parametric", B942="cart"), Table2131[[#This Row],[WIDTH_OVERLAP]]/Table2131[[#This Row],[WIDTH_ORIG]], "")</f>
        <v>0.62389221975633402</v>
      </c>
      <c r="T942">
        <f>IF(OR(B942="boot", B942="independent", B942="parametric", B942="cart"), (Table2131[[#This Row],[PERS_NEW]]+Table2131[[#This Row],[PERS_ORIG]]) / 2, "")</f>
        <v>0.67157800382790267</v>
      </c>
      <c r="U942">
        <f>0.5*(Table2131[[#This Row],[WIDTH_OVERLAP]]/Table2131[[#This Row],[WIDTH_ORIG]] +Table2131[[#This Row],[WIDTH_OVERLAP]]/Table2131[[#This Row],[WIDTH_NEW]])</f>
        <v>0.67157800382790267</v>
      </c>
      <c r="V942">
        <f>0.5*(Table2131[[#This Row],[WIDTH_OVERLAP]]/Table2131[[#This Row],[WIDTH_ORIG]] +Table2131[[#This Row],[WIDTH_OVERLAP]]/Table2131[[#This Row],[WIDTH_NEW]])</f>
        <v>0.67157800382790267</v>
      </c>
    </row>
    <row r="943" spans="1:22" hidden="1" x14ac:dyDescent="0.2">
      <c r="A943" t="s">
        <v>192</v>
      </c>
      <c r="B943" t="s">
        <v>113</v>
      </c>
      <c r="C943" s="3" t="s">
        <v>229</v>
      </c>
      <c r="D943" t="s">
        <v>230</v>
      </c>
      <c r="E943">
        <v>0.21184921235177351</v>
      </c>
      <c r="F943">
        <v>0.12000459592686172</v>
      </c>
      <c r="G943" s="1">
        <v>-2.3355473644157465E-2</v>
      </c>
      <c r="H943" s="1">
        <v>0.44705389834770448</v>
      </c>
      <c r="I943">
        <v>1.7653424913899767</v>
      </c>
      <c r="J943">
        <v>0.41630634365652197</v>
      </c>
      <c r="K943">
        <f>Table2131[[#This Row],[VALUE_ORIGINAL]]-Table2131[[#This Row],[ESTIMATE_VALUE]]</f>
        <v>0.20445713130474846</v>
      </c>
      <c r="L943">
        <v>0.21209462643610208</v>
      </c>
      <c r="M943">
        <v>0.62051806087694183</v>
      </c>
      <c r="N943">
        <f>Table2131[[#This Row],[DIFFENCE_ORIGINAL]]^2</f>
        <v>4.1802718541367155E-2</v>
      </c>
      <c r="O94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0.2349592719116024</v>
      </c>
      <c r="P943">
        <f>IF(OR(G943="NA", H943="NA"), "NA", IF(OR(B943="boot", B943="parametric", B943="independent", B943="cart"), Table2131[[#This Row],[conf.high]]-Table2131[[#This Row],[conf.low]], ""))</f>
        <v>0.47040937199186195</v>
      </c>
      <c r="Q943">
        <f>IF(OR(G943="NA", H943="NA"), "NA", IF(OR(B943="boot", B943="parametric", B943="independent", B943="cart"), Table2131[[#This Row],[conf.high.orig]]-Table2131[[#This Row],[conf.low.orig]], ""))</f>
        <v>0.40842343444083973</v>
      </c>
      <c r="R943">
        <f>IF(OR(B943="boot", B943="independent", B943="parametric", B943="cart"), Table2131[[#This Row],[WIDTH_OVERLAP]]/Table2131[[#This Row],[WIDTH_NEW]], "NA")</f>
        <v>0.49947829677948502</v>
      </c>
      <c r="S943">
        <f>IF(OR(B943="boot", B943="independent", B943="parametric", B943="cart"), Table2131[[#This Row],[WIDTH_OVERLAP]]/Table2131[[#This Row],[WIDTH_ORIG]], "")</f>
        <v>0.57528352219376955</v>
      </c>
      <c r="T943">
        <f>IF(OR(B943="boot", B943="independent", B943="parametric", B943="cart"), (Table2131[[#This Row],[PERS_NEW]]+Table2131[[#This Row],[PERS_ORIG]]) / 2, "")</f>
        <v>0.53738090948662731</v>
      </c>
      <c r="U943">
        <f>0.5*(Table2131[[#This Row],[WIDTH_OVERLAP]]/Table2131[[#This Row],[WIDTH_ORIG]] +Table2131[[#This Row],[WIDTH_OVERLAP]]/Table2131[[#This Row],[WIDTH_NEW]])</f>
        <v>0.53738090948662731</v>
      </c>
      <c r="V943">
        <f>0.5*(Table2131[[#This Row],[WIDTH_OVERLAP]]/Table2131[[#This Row],[WIDTH_ORIG]] +Table2131[[#This Row],[WIDTH_OVERLAP]]/Table2131[[#This Row],[WIDTH_NEW]])</f>
        <v>0.53738090948662731</v>
      </c>
    </row>
    <row r="944" spans="1:22" hidden="1" x14ac:dyDescent="0.2">
      <c r="A944" t="s">
        <v>192</v>
      </c>
      <c r="B944" t="s">
        <v>113</v>
      </c>
      <c r="C944" s="3" t="s">
        <v>231</v>
      </c>
      <c r="D944" t="s">
        <v>194</v>
      </c>
      <c r="E944">
        <v>0.18577959287146084</v>
      </c>
      <c r="F944">
        <v>8.8079791588809561E-2</v>
      </c>
      <c r="G944" s="1">
        <v>1.8874237086911431E-2</v>
      </c>
      <c r="H944" s="1">
        <v>0.35901495564736341</v>
      </c>
      <c r="I944">
        <v>2.109219260403699</v>
      </c>
      <c r="J944">
        <v>0.20780501289267483</v>
      </c>
      <c r="K944">
        <f>Table2131[[#This Row],[VALUE_ORIGINAL]]-Table2131[[#This Row],[ESTIMATE_VALUE]]</f>
        <v>2.2025420021213993E-2</v>
      </c>
      <c r="L944">
        <v>4.104077329256188E-2</v>
      </c>
      <c r="M944">
        <v>0.38185202350250647</v>
      </c>
      <c r="N944">
        <f>Table2131[[#This Row],[DIFFENCE_ORIGINAL]]^2</f>
        <v>4.8511912711089419E-4</v>
      </c>
      <c r="O94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0.31797418235480152</v>
      </c>
      <c r="P944">
        <f>IF(OR(G944="NA", H944="NA"), "NA", IF(OR(B944="boot", B944="parametric", B944="independent", B944="cart"), Table2131[[#This Row],[conf.high]]-Table2131[[#This Row],[conf.low]], ""))</f>
        <v>0.34014071856045197</v>
      </c>
      <c r="Q944">
        <f>IF(OR(G944="NA", H944="NA"), "NA", IF(OR(B944="boot", B944="parametric", B944="independent", B944="cart"), Table2131[[#This Row],[conf.high.orig]]-Table2131[[#This Row],[conf.low.orig]], ""))</f>
        <v>0.34081125020994457</v>
      </c>
      <c r="R944">
        <f>IF(OR(B944="boot", B944="independent", B944="parametric", B944="cart"), Table2131[[#This Row],[WIDTH_OVERLAP]]/Table2131[[#This Row],[WIDTH_NEW]], "NA")</f>
        <v>0.93483127718591308</v>
      </c>
      <c r="S944">
        <f>IF(OR(B944="boot", B944="independent", B944="parametric", B944="cart"), Table2131[[#This Row],[WIDTH_OVERLAP]]/Table2131[[#This Row],[WIDTH_ORIG]], "")</f>
        <v>0.932992036380621</v>
      </c>
      <c r="T944">
        <f>IF(OR(B944="boot", B944="independent", B944="parametric", B944="cart"), (Table2131[[#This Row],[PERS_NEW]]+Table2131[[#This Row],[PERS_ORIG]]) / 2, "")</f>
        <v>0.93391165678326704</v>
      </c>
      <c r="U944">
        <f>0.5*(Table2131[[#This Row],[WIDTH_OVERLAP]]/Table2131[[#This Row],[WIDTH_ORIG]] +Table2131[[#This Row],[WIDTH_OVERLAP]]/Table2131[[#This Row],[WIDTH_NEW]])</f>
        <v>0.93391165678326704</v>
      </c>
      <c r="V944">
        <f>0.5*(Table2131[[#This Row],[WIDTH_OVERLAP]]/Table2131[[#This Row],[WIDTH_ORIG]] +Table2131[[#This Row],[WIDTH_OVERLAP]]/Table2131[[#This Row],[WIDTH_NEW]])</f>
        <v>0.93391165678326704</v>
      </c>
    </row>
    <row r="945" spans="1:22" hidden="1" x14ac:dyDescent="0.2">
      <c r="A945" t="s">
        <v>192</v>
      </c>
      <c r="B945" t="s">
        <v>113</v>
      </c>
      <c r="C945" s="3" t="s">
        <v>231</v>
      </c>
      <c r="D945" t="s">
        <v>195</v>
      </c>
      <c r="E945">
        <v>-0.18372077095444761</v>
      </c>
      <c r="F945">
        <v>7.0825760307452579E-2</v>
      </c>
      <c r="G945" s="1">
        <v>-0.32316000473895629</v>
      </c>
      <c r="H945" s="1">
        <v>-4.7983595716298122E-2</v>
      </c>
      <c r="I945">
        <v>-2.5939823329382001</v>
      </c>
      <c r="J945">
        <v>-5.1870327243506383E-2</v>
      </c>
      <c r="K945">
        <f>Table2131[[#This Row],[VALUE_ORIGINAL]]-Table2131[[#This Row],[ESTIMATE_VALUE]]</f>
        <v>0.13185044371094123</v>
      </c>
      <c r="L945">
        <v>-0.21633614106448693</v>
      </c>
      <c r="M945">
        <v>0.10549656208244819</v>
      </c>
      <c r="N945">
        <f>Table2131[[#This Row],[DIFFENCE_ORIGINAL]]^2</f>
        <v>1.7384539506772084E-2</v>
      </c>
      <c r="O94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0.1683525453481888</v>
      </c>
      <c r="P945">
        <f>IF(OR(G945="NA", H945="NA"), "NA", IF(OR(B945="boot", B945="parametric", B945="independent", B945="cart"), Table2131[[#This Row],[conf.high]]-Table2131[[#This Row],[conf.low]], ""))</f>
        <v>0.27517640902265816</v>
      </c>
      <c r="Q945">
        <f>IF(OR(G945="NA", H945="NA"), "NA", IF(OR(B945="boot", B945="parametric", B945="independent", B945="cart"), Table2131[[#This Row],[conf.high.orig]]-Table2131[[#This Row],[conf.low.orig]], ""))</f>
        <v>0.32183270314693513</v>
      </c>
      <c r="R945">
        <f>IF(OR(B945="boot", B945="independent", B945="parametric", B945="cart"), Table2131[[#This Row],[WIDTH_OVERLAP]]/Table2131[[#This Row],[WIDTH_NEW]], "NA")</f>
        <v>0.61179861291934579</v>
      </c>
      <c r="S945">
        <f>IF(OR(B945="boot", B945="independent", B945="parametric", B945="cart"), Table2131[[#This Row],[WIDTH_OVERLAP]]/Table2131[[#This Row],[WIDTH_ORIG]], "")</f>
        <v>0.52310577421750137</v>
      </c>
      <c r="T945">
        <f>IF(OR(B945="boot", B945="independent", B945="parametric", B945="cart"), (Table2131[[#This Row],[PERS_NEW]]+Table2131[[#This Row],[PERS_ORIG]]) / 2, "")</f>
        <v>0.56745219356842358</v>
      </c>
      <c r="U945">
        <f>0.5*(Table2131[[#This Row],[WIDTH_OVERLAP]]/Table2131[[#This Row],[WIDTH_ORIG]] +Table2131[[#This Row],[WIDTH_OVERLAP]]/Table2131[[#This Row],[WIDTH_NEW]])</f>
        <v>0.56745219356842358</v>
      </c>
      <c r="V945">
        <f>0.5*(Table2131[[#This Row],[WIDTH_OVERLAP]]/Table2131[[#This Row],[WIDTH_ORIG]] +Table2131[[#This Row],[WIDTH_OVERLAP]]/Table2131[[#This Row],[WIDTH_NEW]])</f>
        <v>0.56745219356842358</v>
      </c>
    </row>
    <row r="946" spans="1:22" hidden="1" x14ac:dyDescent="0.2">
      <c r="A946" t="s">
        <v>192</v>
      </c>
      <c r="B946" t="s">
        <v>113</v>
      </c>
      <c r="C946" s="3" t="s">
        <v>231</v>
      </c>
      <c r="D946" t="s">
        <v>196</v>
      </c>
      <c r="E946">
        <v>0.1124240834459251</v>
      </c>
      <c r="F946">
        <v>8.6510009843749625E-2</v>
      </c>
      <c r="G946" s="1">
        <v>-5.5230467207365262E-2</v>
      </c>
      <c r="H946" s="1">
        <v>0.28376990118268003</v>
      </c>
      <c r="I946">
        <v>1.299550001774133</v>
      </c>
      <c r="J946">
        <v>0.20074890821112473</v>
      </c>
      <c r="K946">
        <f>Table2131[[#This Row],[VALUE_ORIGINAL]]-Table2131[[#This Row],[ESTIMATE_VALUE]]</f>
        <v>8.8324824765199636E-2</v>
      </c>
      <c r="L946">
        <v>3.5227552727498682E-2</v>
      </c>
      <c r="M946">
        <v>0.36612632607496648</v>
      </c>
      <c r="N946">
        <f>Table2131[[#This Row],[DIFFENCE_ORIGINAL]]^2</f>
        <v>7.8012746698032228E-3</v>
      </c>
      <c r="O94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0.24854234845518136</v>
      </c>
      <c r="P946">
        <f>IF(OR(G946="NA", H946="NA"), "NA", IF(OR(B946="boot", B946="parametric", B946="independent", B946="cart"), Table2131[[#This Row],[conf.high]]-Table2131[[#This Row],[conf.low]], ""))</f>
        <v>0.33900036839004527</v>
      </c>
      <c r="Q946">
        <f>IF(OR(G946="NA", H946="NA"), "NA", IF(OR(B946="boot", B946="parametric", B946="independent", B946="cart"), Table2131[[#This Row],[conf.high.orig]]-Table2131[[#This Row],[conf.low.orig]], ""))</f>
        <v>0.33089877334746781</v>
      </c>
      <c r="R946">
        <f>IF(OR(B946="boot", B946="independent", B946="parametric", B946="cart"), Table2131[[#This Row],[WIDTH_OVERLAP]]/Table2131[[#This Row],[WIDTH_NEW]], "NA")</f>
        <v>0.73316247305435023</v>
      </c>
      <c r="S946">
        <f>IF(OR(B946="boot", B946="independent", B946="parametric", B946="cart"), Table2131[[#This Row],[WIDTH_OVERLAP]]/Table2131[[#This Row],[WIDTH_ORIG]], "")</f>
        <v>0.75111293384636935</v>
      </c>
      <c r="T946">
        <f>IF(OR(B946="boot", B946="independent", B946="parametric", B946="cart"), (Table2131[[#This Row],[PERS_NEW]]+Table2131[[#This Row],[PERS_ORIG]]) / 2, "")</f>
        <v>0.74213770345035979</v>
      </c>
      <c r="U946">
        <f>0.5*(Table2131[[#This Row],[WIDTH_OVERLAP]]/Table2131[[#This Row],[WIDTH_ORIG]] +Table2131[[#This Row],[WIDTH_OVERLAP]]/Table2131[[#This Row],[WIDTH_NEW]])</f>
        <v>0.74213770345035979</v>
      </c>
      <c r="V946">
        <f>0.5*(Table2131[[#This Row],[WIDTH_OVERLAP]]/Table2131[[#This Row],[WIDTH_ORIG]] +Table2131[[#This Row],[WIDTH_OVERLAP]]/Table2131[[#This Row],[WIDTH_NEW]])</f>
        <v>0.74213770345035979</v>
      </c>
    </row>
    <row r="947" spans="1:22" hidden="1" x14ac:dyDescent="0.2">
      <c r="A947" t="s">
        <v>192</v>
      </c>
      <c r="B947" t="s">
        <v>113</v>
      </c>
      <c r="C947" s="3" t="s">
        <v>231</v>
      </c>
      <c r="D947" t="s">
        <v>197</v>
      </c>
      <c r="E947">
        <v>0.43659088973586535</v>
      </c>
      <c r="F947">
        <v>8.4766825871158094E-2</v>
      </c>
      <c r="G947" s="1">
        <v>0.26368831727505554</v>
      </c>
      <c r="H947" s="1">
        <v>0.60315913201994642</v>
      </c>
      <c r="I947">
        <v>5.1504923683171127</v>
      </c>
      <c r="J947">
        <v>0.46757738389135417</v>
      </c>
      <c r="K947">
        <f>Table2131[[#This Row],[VALUE_ORIGINAL]]-Table2131[[#This Row],[ESTIMATE_VALUE]]</f>
        <v>3.098649415548882E-2</v>
      </c>
      <c r="L947">
        <v>0.2948695204631484</v>
      </c>
      <c r="M947">
        <v>0.64572873304402112</v>
      </c>
      <c r="N947">
        <f>Table2131[[#This Row],[DIFFENCE_ORIGINAL]]^2</f>
        <v>9.6016282004814275E-4</v>
      </c>
      <c r="O94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0.30828961155679802</v>
      </c>
      <c r="P947">
        <f>IF(OR(G947="NA", H947="NA"), "NA", IF(OR(B947="boot", B947="parametric", B947="independent", B947="cart"), Table2131[[#This Row],[conf.high]]-Table2131[[#This Row],[conf.low]], ""))</f>
        <v>0.33947081474489088</v>
      </c>
      <c r="Q947">
        <f>IF(OR(G947="NA", H947="NA"), "NA", IF(OR(B947="boot", B947="parametric", B947="independent", B947="cart"), Table2131[[#This Row],[conf.high.orig]]-Table2131[[#This Row],[conf.low.orig]], ""))</f>
        <v>0.35085921258087271</v>
      </c>
      <c r="R947">
        <f>IF(OR(B947="boot", B947="independent", B947="parametric", B947="cart"), Table2131[[#This Row],[WIDTH_OVERLAP]]/Table2131[[#This Row],[WIDTH_NEW]], "NA")</f>
        <v>0.90814761730982607</v>
      </c>
      <c r="S947">
        <f>IF(OR(B947="boot", B947="independent", B947="parametric", B947="cart"), Table2131[[#This Row],[WIDTH_OVERLAP]]/Table2131[[#This Row],[WIDTH_ORIG]], "")</f>
        <v>0.87867041965083803</v>
      </c>
      <c r="T947">
        <f>IF(OR(B947="boot", B947="independent", B947="parametric", B947="cart"), (Table2131[[#This Row],[PERS_NEW]]+Table2131[[#This Row],[PERS_ORIG]]) / 2, "")</f>
        <v>0.89340901848033205</v>
      </c>
      <c r="U947">
        <f>0.5*(Table2131[[#This Row],[WIDTH_OVERLAP]]/Table2131[[#This Row],[WIDTH_ORIG]] +Table2131[[#This Row],[WIDTH_OVERLAP]]/Table2131[[#This Row],[WIDTH_NEW]])</f>
        <v>0.89340901848033205</v>
      </c>
      <c r="V947">
        <f>0.5*(Table2131[[#This Row],[WIDTH_OVERLAP]]/Table2131[[#This Row],[WIDTH_ORIG]] +Table2131[[#This Row],[WIDTH_OVERLAP]]/Table2131[[#This Row],[WIDTH_NEW]])</f>
        <v>0.89340901848033205</v>
      </c>
    </row>
    <row r="948" spans="1:22" hidden="1" x14ac:dyDescent="0.2">
      <c r="A948" t="s">
        <v>192</v>
      </c>
      <c r="B948" t="s">
        <v>113</v>
      </c>
      <c r="C948" s="3" t="s">
        <v>231</v>
      </c>
      <c r="D948" t="s">
        <v>198</v>
      </c>
      <c r="E948">
        <v>0.75535736733142267</v>
      </c>
      <c r="F948">
        <v>0.10600900211031919</v>
      </c>
      <c r="G948" s="1">
        <v>0.54906180782793157</v>
      </c>
      <c r="H948" s="1">
        <v>0.96119058751841235</v>
      </c>
      <c r="I948">
        <v>7.1254077700434673</v>
      </c>
      <c r="J948">
        <v>0.69131566830138669</v>
      </c>
      <c r="K948">
        <f>Table2131[[#This Row],[VALUE_ORIGINAL]]-Table2131[[#This Row],[ESTIMATE_VALUE]]</f>
        <v>-6.4041699030035981E-2</v>
      </c>
      <c r="L948">
        <v>0.47858876943409823</v>
      </c>
      <c r="M948">
        <v>0.88675166060705979</v>
      </c>
      <c r="N948">
        <f>Table2131[[#This Row],[DIFFENCE_ORIGINAL]]^2</f>
        <v>4.1013392146537113E-3</v>
      </c>
      <c r="O94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0.33768985277912822</v>
      </c>
      <c r="P948">
        <f>IF(OR(G948="NA", H948="NA"), "NA", IF(OR(B948="boot", B948="parametric", B948="independent", B948="cart"), Table2131[[#This Row],[conf.high]]-Table2131[[#This Row],[conf.low]], ""))</f>
        <v>0.41212877969048078</v>
      </c>
      <c r="Q948">
        <f>IF(OR(G948="NA", H948="NA"), "NA", IF(OR(B948="boot", B948="parametric", B948="independent", B948="cart"), Table2131[[#This Row],[conf.high.orig]]-Table2131[[#This Row],[conf.low.orig]], ""))</f>
        <v>0.40816289117296156</v>
      </c>
      <c r="R948">
        <f>IF(OR(B948="boot", B948="independent", B948="parametric", B948="cart"), Table2131[[#This Row],[WIDTH_OVERLAP]]/Table2131[[#This Row],[WIDTH_NEW]], "NA")</f>
        <v>0.8193794498718141</v>
      </c>
      <c r="S948">
        <f>IF(OR(B948="boot", B948="independent", B948="parametric", B948="cart"), Table2131[[#This Row],[WIDTH_OVERLAP]]/Table2131[[#This Row],[WIDTH_ORIG]], "")</f>
        <v>0.82734089767124386</v>
      </c>
      <c r="T948">
        <f>IF(OR(B948="boot", B948="independent", B948="parametric", B948="cart"), (Table2131[[#This Row],[PERS_NEW]]+Table2131[[#This Row],[PERS_ORIG]]) / 2, "")</f>
        <v>0.82336017377152904</v>
      </c>
      <c r="U948">
        <f>0.5*(Table2131[[#This Row],[WIDTH_OVERLAP]]/Table2131[[#This Row],[WIDTH_ORIG]] +Table2131[[#This Row],[WIDTH_OVERLAP]]/Table2131[[#This Row],[WIDTH_NEW]])</f>
        <v>0.82336017377152904</v>
      </c>
      <c r="V948">
        <f>0.5*(Table2131[[#This Row],[WIDTH_OVERLAP]]/Table2131[[#This Row],[WIDTH_ORIG]] +Table2131[[#This Row],[WIDTH_OVERLAP]]/Table2131[[#This Row],[WIDTH_NEW]])</f>
        <v>0.82336017377152904</v>
      </c>
    </row>
    <row r="949" spans="1:22" hidden="1" x14ac:dyDescent="0.2">
      <c r="A949" t="s">
        <v>192</v>
      </c>
      <c r="B949" t="s">
        <v>113</v>
      </c>
      <c r="C949" s="3" t="s">
        <v>231</v>
      </c>
      <c r="D949" t="s">
        <v>199</v>
      </c>
      <c r="E949">
        <v>-0.10470949700479525</v>
      </c>
      <c r="F949">
        <v>6.9307942670970596E-2</v>
      </c>
      <c r="G949" s="1">
        <v>-0.23432125040243801</v>
      </c>
      <c r="H949" s="1">
        <v>4.1015094462145546E-2</v>
      </c>
      <c r="I949">
        <v>-1.5107863971938742</v>
      </c>
      <c r="J949">
        <v>-2.6718205550997486E-2</v>
      </c>
      <c r="K949">
        <f>Table2131[[#This Row],[VALUE_ORIGINAL]]-Table2131[[#This Row],[ESTIMATE_VALUE]]</f>
        <v>7.7991291453797768E-2</v>
      </c>
      <c r="L949">
        <v>-0.18087620601987359</v>
      </c>
      <c r="M949">
        <v>0.13396720612133242</v>
      </c>
      <c r="N949">
        <f>Table2131[[#This Row],[DIFFENCE_ORIGINAL]]^2</f>
        <v>6.0826415426312288E-3</v>
      </c>
      <c r="O94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0.22189130048201913</v>
      </c>
      <c r="P949">
        <f>IF(OR(G949="NA", H949="NA"), "NA", IF(OR(B949="boot", B949="parametric", B949="independent", B949="cart"), Table2131[[#This Row],[conf.high]]-Table2131[[#This Row],[conf.low]], ""))</f>
        <v>0.27533634486458358</v>
      </c>
      <c r="Q949">
        <f>IF(OR(G949="NA", H949="NA"), "NA", IF(OR(B949="boot", B949="parametric", B949="independent", B949="cart"), Table2131[[#This Row],[conf.high.orig]]-Table2131[[#This Row],[conf.low.orig]], ""))</f>
        <v>0.31484341214120604</v>
      </c>
      <c r="R949">
        <f>IF(OR(B949="boot", B949="independent", B949="parametric", B949="cart"), Table2131[[#This Row],[WIDTH_OVERLAP]]/Table2131[[#This Row],[WIDTH_NEW]], "NA")</f>
        <v>0.80589179242264619</v>
      </c>
      <c r="S949">
        <f>IF(OR(B949="boot", B949="independent", B949="parametric", B949="cart"), Table2131[[#This Row],[WIDTH_OVERLAP]]/Table2131[[#This Row],[WIDTH_ORIG]], "")</f>
        <v>0.7047671697272222</v>
      </c>
      <c r="T949">
        <f>IF(OR(B949="boot", B949="independent", B949="parametric", B949="cart"), (Table2131[[#This Row],[PERS_NEW]]+Table2131[[#This Row],[PERS_ORIG]]) / 2, "")</f>
        <v>0.75532948107493425</v>
      </c>
      <c r="U949">
        <f>0.5*(Table2131[[#This Row],[WIDTH_OVERLAP]]/Table2131[[#This Row],[WIDTH_ORIG]] +Table2131[[#This Row],[WIDTH_OVERLAP]]/Table2131[[#This Row],[WIDTH_NEW]])</f>
        <v>0.75532948107493425</v>
      </c>
      <c r="V949">
        <f>0.5*(Table2131[[#This Row],[WIDTH_OVERLAP]]/Table2131[[#This Row],[WIDTH_ORIG]] +Table2131[[#This Row],[WIDTH_OVERLAP]]/Table2131[[#This Row],[WIDTH_NEW]])</f>
        <v>0.75532948107493425</v>
      </c>
    </row>
    <row r="950" spans="1:22" hidden="1" x14ac:dyDescent="0.2">
      <c r="A950" t="s">
        <v>192</v>
      </c>
      <c r="B950" t="s">
        <v>113</v>
      </c>
      <c r="C950" s="3" t="s">
        <v>231</v>
      </c>
      <c r="D950" t="s">
        <v>200</v>
      </c>
      <c r="E950">
        <v>0.63839666969242714</v>
      </c>
      <c r="F950">
        <v>0.10422725003865195</v>
      </c>
      <c r="G950" s="1">
        <v>0.41965851288925121</v>
      </c>
      <c r="H950" s="1">
        <v>0.82308588129190519</v>
      </c>
      <c r="I950">
        <v>6.1250457001953151</v>
      </c>
      <c r="J950">
        <v>0.65020672590915329</v>
      </c>
      <c r="K950">
        <f>Table2131[[#This Row],[VALUE_ORIGINAL]]-Table2131[[#This Row],[ESTIMATE_VALUE]]</f>
        <v>1.181005621672615E-2</v>
      </c>
      <c r="L950">
        <v>0.42881221281689064</v>
      </c>
      <c r="M950">
        <v>0.8410455516564127</v>
      </c>
      <c r="N950">
        <f>Table2131[[#This Row],[DIFFENCE_ORIGINAL]]^2</f>
        <v>1.3947742784223199E-4</v>
      </c>
      <c r="O95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0.39427366847501455</v>
      </c>
      <c r="P950">
        <f>IF(OR(G950="NA", H950="NA"), "NA", IF(OR(B950="boot", B950="parametric", B950="independent", B950="cart"), Table2131[[#This Row],[conf.high]]-Table2131[[#This Row],[conf.low]], ""))</f>
        <v>0.40342736840265397</v>
      </c>
      <c r="Q950">
        <f>IF(OR(G950="NA", H950="NA"), "NA", IF(OR(B950="boot", B950="parametric", B950="independent", B950="cart"), Table2131[[#This Row],[conf.high.orig]]-Table2131[[#This Row],[conf.low.orig]], ""))</f>
        <v>0.41223333883952207</v>
      </c>
      <c r="R950">
        <f>IF(OR(B950="boot", B950="independent", B950="parametric", B950="cart"), Table2131[[#This Row],[WIDTH_OVERLAP]]/Table2131[[#This Row],[WIDTH_NEW]], "NA")</f>
        <v>0.97731016622922007</v>
      </c>
      <c r="S950">
        <f>IF(OR(B950="boot", B950="independent", B950="parametric", B950="cart"), Table2131[[#This Row],[WIDTH_OVERLAP]]/Table2131[[#This Row],[WIDTH_ORIG]], "")</f>
        <v>0.95643324138929231</v>
      </c>
      <c r="T950">
        <f>IF(OR(B950="boot", B950="independent", B950="parametric", B950="cart"), (Table2131[[#This Row],[PERS_NEW]]+Table2131[[#This Row],[PERS_ORIG]]) / 2, "")</f>
        <v>0.96687170380925624</v>
      </c>
      <c r="U950">
        <f>0.5*(Table2131[[#This Row],[WIDTH_OVERLAP]]/Table2131[[#This Row],[WIDTH_ORIG]] +Table2131[[#This Row],[WIDTH_OVERLAP]]/Table2131[[#This Row],[WIDTH_NEW]])</f>
        <v>0.96687170380925624</v>
      </c>
      <c r="V950">
        <f>0.5*(Table2131[[#This Row],[WIDTH_OVERLAP]]/Table2131[[#This Row],[WIDTH_ORIG]] +Table2131[[#This Row],[WIDTH_OVERLAP]]/Table2131[[#This Row],[WIDTH_NEW]])</f>
        <v>0.96687170380925624</v>
      </c>
    </row>
    <row r="951" spans="1:22" hidden="1" x14ac:dyDescent="0.2">
      <c r="A951" t="s">
        <v>192</v>
      </c>
      <c r="B951" t="s">
        <v>113</v>
      </c>
      <c r="C951" s="3" t="s">
        <v>231</v>
      </c>
      <c r="D951" t="s">
        <v>201</v>
      </c>
      <c r="E951">
        <v>1.1989501724019082E-2</v>
      </c>
      <c r="F951">
        <v>7.8930898672571415E-2</v>
      </c>
      <c r="G951" s="1">
        <v>-0.13922907334083959</v>
      </c>
      <c r="H951" s="1">
        <v>0.16219728676204201</v>
      </c>
      <c r="I951">
        <v>0.15189871046261696</v>
      </c>
      <c r="J951">
        <v>7.7300338961066107E-3</v>
      </c>
      <c r="K951">
        <f>Table2131[[#This Row],[VALUE_ORIGINAL]]-Table2131[[#This Row],[ESTIMATE_VALUE]]</f>
        <v>-4.2594678279124715E-3</v>
      </c>
      <c r="L951">
        <v>-0.13387678066744935</v>
      </c>
      <c r="M951">
        <v>0.16686934625440172</v>
      </c>
      <c r="N951">
        <f>Table2131[[#This Row],[DIFFENCE_ORIGINAL]]^2</f>
        <v>1.8143066177021388E-5</v>
      </c>
      <c r="O95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0.29607406742949138</v>
      </c>
      <c r="P951">
        <f>IF(OR(G951="NA", H951="NA"), "NA", IF(OR(B951="boot", B951="parametric", B951="independent", B951="cart"), Table2131[[#This Row],[conf.high]]-Table2131[[#This Row],[conf.low]], ""))</f>
        <v>0.3014263601028816</v>
      </c>
      <c r="Q951">
        <f>IF(OR(G951="NA", H951="NA"), "NA", IF(OR(B951="boot", B951="parametric", B951="independent", B951="cart"), Table2131[[#This Row],[conf.high.orig]]-Table2131[[#This Row],[conf.low.orig]], ""))</f>
        <v>0.3007461269218511</v>
      </c>
      <c r="R951">
        <f>IF(OR(B951="boot", B951="independent", B951="parametric", B951="cart"), Table2131[[#This Row],[WIDTH_OVERLAP]]/Table2131[[#This Row],[WIDTH_NEW]], "NA")</f>
        <v>0.98224344854390511</v>
      </c>
      <c r="S951">
        <f>IF(OR(B951="boot", B951="independent", B951="parametric", B951="cart"), Table2131[[#This Row],[WIDTH_OVERLAP]]/Table2131[[#This Row],[WIDTH_ORIG]], "")</f>
        <v>0.98446510503666851</v>
      </c>
      <c r="T951">
        <f>IF(OR(B951="boot", B951="independent", B951="parametric", B951="cart"), (Table2131[[#This Row],[PERS_NEW]]+Table2131[[#This Row],[PERS_ORIG]]) / 2, "")</f>
        <v>0.98335427679028675</v>
      </c>
      <c r="U951">
        <f>0.5*(Table2131[[#This Row],[WIDTH_OVERLAP]]/Table2131[[#This Row],[WIDTH_ORIG]] +Table2131[[#This Row],[WIDTH_OVERLAP]]/Table2131[[#This Row],[WIDTH_NEW]])</f>
        <v>0.98335427679028675</v>
      </c>
      <c r="V951">
        <f>0.5*(Table2131[[#This Row],[WIDTH_OVERLAP]]/Table2131[[#This Row],[WIDTH_ORIG]] +Table2131[[#This Row],[WIDTH_OVERLAP]]/Table2131[[#This Row],[WIDTH_NEW]])</f>
        <v>0.98335427679028675</v>
      </c>
    </row>
    <row r="952" spans="1:22" hidden="1" x14ac:dyDescent="0.2">
      <c r="A952" t="s">
        <v>192</v>
      </c>
      <c r="B952" t="s">
        <v>113</v>
      </c>
      <c r="C952" s="3" t="s">
        <v>231</v>
      </c>
      <c r="D952" t="s">
        <v>202</v>
      </c>
      <c r="E952">
        <v>-0.15613944349409364</v>
      </c>
      <c r="F952">
        <v>0.10127210211843338</v>
      </c>
      <c r="G952" s="1">
        <v>-0.34435420531381739</v>
      </c>
      <c r="H952" s="1">
        <v>5.2211059878079211E-2</v>
      </c>
      <c r="I952">
        <v>-1.5417814010762338</v>
      </c>
      <c r="J952">
        <v>-0.17085366093449028</v>
      </c>
      <c r="K952">
        <f>Table2131[[#This Row],[VALUE_ORIGINAL]]-Table2131[[#This Row],[ESTIMATE_VALUE]]</f>
        <v>-1.4714217440396637E-2</v>
      </c>
      <c r="L952">
        <v>-0.3471822081639041</v>
      </c>
      <c r="M952">
        <v>1.5169635531831645E-2</v>
      </c>
      <c r="N952">
        <f>Table2131[[#This Row],[DIFFENCE_ORIGINAL]]^2</f>
        <v>2.1650819488327257E-4</v>
      </c>
      <c r="O95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0.35952384084564903</v>
      </c>
      <c r="P952">
        <f>IF(OR(G952="NA", H952="NA"), "NA", IF(OR(B952="boot", B952="parametric", B952="independent", B952="cart"), Table2131[[#This Row],[conf.high]]-Table2131[[#This Row],[conf.low]], ""))</f>
        <v>0.39656526519189661</v>
      </c>
      <c r="Q952">
        <f>IF(OR(G952="NA", H952="NA"), "NA", IF(OR(B952="boot", B952="parametric", B952="independent", B952="cart"), Table2131[[#This Row],[conf.high.orig]]-Table2131[[#This Row],[conf.low.orig]], ""))</f>
        <v>0.36235184369573575</v>
      </c>
      <c r="R952">
        <f>IF(OR(B952="boot", B952="independent", B952="parametric", B952="cart"), Table2131[[#This Row],[WIDTH_OVERLAP]]/Table2131[[#This Row],[WIDTH_NEW]], "NA")</f>
        <v>0.90659438030125161</v>
      </c>
      <c r="S952">
        <f>IF(OR(B952="boot", B952="independent", B952="parametric", B952="cart"), Table2131[[#This Row],[WIDTH_OVERLAP]]/Table2131[[#This Row],[WIDTH_ORIG]], "")</f>
        <v>0.99219542304175112</v>
      </c>
      <c r="T952">
        <f>IF(OR(B952="boot", B952="independent", B952="parametric", B952="cart"), (Table2131[[#This Row],[PERS_NEW]]+Table2131[[#This Row],[PERS_ORIG]]) / 2, "")</f>
        <v>0.94939490167150131</v>
      </c>
      <c r="U952">
        <f>0.5*(Table2131[[#This Row],[WIDTH_OVERLAP]]/Table2131[[#This Row],[WIDTH_ORIG]] +Table2131[[#This Row],[WIDTH_OVERLAP]]/Table2131[[#This Row],[WIDTH_NEW]])</f>
        <v>0.94939490167150131</v>
      </c>
      <c r="V952">
        <f>0.5*(Table2131[[#This Row],[WIDTH_OVERLAP]]/Table2131[[#This Row],[WIDTH_ORIG]] +Table2131[[#This Row],[WIDTH_OVERLAP]]/Table2131[[#This Row],[WIDTH_NEW]])</f>
        <v>0.94939490167150131</v>
      </c>
    </row>
    <row r="953" spans="1:22" hidden="1" x14ac:dyDescent="0.2">
      <c r="A953" t="s">
        <v>192</v>
      </c>
      <c r="B953" t="s">
        <v>113</v>
      </c>
      <c r="C953" s="3" t="s">
        <v>231</v>
      </c>
      <c r="D953" t="s">
        <v>203</v>
      </c>
      <c r="E953">
        <v>0.23090050531592876</v>
      </c>
      <c r="F953">
        <v>7.4538784000240998E-2</v>
      </c>
      <c r="G953" s="1">
        <v>7.8885706960879098E-2</v>
      </c>
      <c r="H953" s="1">
        <v>0.36989502001491104</v>
      </c>
      <c r="I953">
        <v>3.0977229963287596</v>
      </c>
      <c r="J953">
        <v>0.33797024276205284</v>
      </c>
      <c r="K953">
        <f>Table2131[[#This Row],[VALUE_ORIGINAL]]-Table2131[[#This Row],[ESTIMATE_VALUE]]</f>
        <v>0.10706973744612408</v>
      </c>
      <c r="L953">
        <v>0.19588310408818793</v>
      </c>
      <c r="M953">
        <v>0.4704793736604152</v>
      </c>
      <c r="N953">
        <f>Table2131[[#This Row],[DIFFENCE_ORIGINAL]]^2</f>
        <v>1.1463928676781945E-2</v>
      </c>
      <c r="O95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0.1740119159267231</v>
      </c>
      <c r="P953">
        <f>IF(OR(G953="NA", H953="NA"), "NA", IF(OR(B953="boot", B953="parametric", B953="independent", B953="cart"), Table2131[[#This Row],[conf.high]]-Table2131[[#This Row],[conf.low]], ""))</f>
        <v>0.29100931305403194</v>
      </c>
      <c r="Q953">
        <f>IF(OR(G953="NA", H953="NA"), "NA", IF(OR(B953="boot", B953="parametric", B953="independent", B953="cart"), Table2131[[#This Row],[conf.high.orig]]-Table2131[[#This Row],[conf.low.orig]], ""))</f>
        <v>0.27459626957222727</v>
      </c>
      <c r="R953">
        <f>IF(OR(B953="boot", B953="independent", B953="parametric", B953="cart"), Table2131[[#This Row],[WIDTH_OVERLAP]]/Table2131[[#This Row],[WIDTH_NEW]], "NA")</f>
        <v>0.59795995564724136</v>
      </c>
      <c r="S953">
        <f>IF(OR(B953="boot", B953="independent", B953="parametric", B953="cart"), Table2131[[#This Row],[WIDTH_OVERLAP]]/Table2131[[#This Row],[WIDTH_ORIG]], "")</f>
        <v>0.63370094647608688</v>
      </c>
      <c r="T953">
        <f>IF(OR(B953="boot", B953="independent", B953="parametric", B953="cart"), (Table2131[[#This Row],[PERS_NEW]]+Table2131[[#This Row],[PERS_ORIG]]) / 2, "")</f>
        <v>0.61583045106166412</v>
      </c>
      <c r="U953">
        <f>0.5*(Table2131[[#This Row],[WIDTH_OVERLAP]]/Table2131[[#This Row],[WIDTH_ORIG]] +Table2131[[#This Row],[WIDTH_OVERLAP]]/Table2131[[#This Row],[WIDTH_NEW]])</f>
        <v>0.61583045106166412</v>
      </c>
      <c r="V953">
        <f>0.5*(Table2131[[#This Row],[WIDTH_OVERLAP]]/Table2131[[#This Row],[WIDTH_ORIG]] +Table2131[[#This Row],[WIDTH_OVERLAP]]/Table2131[[#This Row],[WIDTH_NEW]])</f>
        <v>0.61583045106166412</v>
      </c>
    </row>
    <row r="954" spans="1:22" hidden="1" x14ac:dyDescent="0.2">
      <c r="A954" t="s">
        <v>192</v>
      </c>
      <c r="B954" t="s">
        <v>113</v>
      </c>
      <c r="C954" s="3" t="s">
        <v>231</v>
      </c>
      <c r="D954" t="s">
        <v>204</v>
      </c>
      <c r="E954">
        <v>0.79925650733867493</v>
      </c>
      <c r="F954">
        <v>0.13384412655990474</v>
      </c>
      <c r="G954" s="1">
        <v>0.54010503168758917</v>
      </c>
      <c r="H954" s="1">
        <v>1.0496282629213494</v>
      </c>
      <c r="I954">
        <v>5.9715471114150906</v>
      </c>
      <c r="J954">
        <v>0.93833895589413963</v>
      </c>
      <c r="K954">
        <f>Table2131[[#This Row],[VALUE_ORIGINAL]]-Table2131[[#This Row],[ESTIMATE_VALUE]]</f>
        <v>0.1390824485554647</v>
      </c>
      <c r="L954">
        <v>0.649763337869533</v>
      </c>
      <c r="M954">
        <v>1.2541378180613312</v>
      </c>
      <c r="N954">
        <f>Table2131[[#This Row],[DIFFENCE_ORIGINAL]]^2</f>
        <v>1.9343927496183484E-2</v>
      </c>
      <c r="O95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0.39986492505181637</v>
      </c>
      <c r="P954">
        <f>IF(OR(G954="NA", H954="NA"), "NA", IF(OR(B954="boot", B954="parametric", B954="independent", B954="cart"), Table2131[[#This Row],[conf.high]]-Table2131[[#This Row],[conf.low]], ""))</f>
        <v>0.5095232312337602</v>
      </c>
      <c r="Q954">
        <f>IF(OR(G954="NA", H954="NA"), "NA", IF(OR(B954="boot", B954="parametric", B954="independent", B954="cart"), Table2131[[#This Row],[conf.high.orig]]-Table2131[[#This Row],[conf.low.orig]], ""))</f>
        <v>0.60437448019179818</v>
      </c>
      <c r="R954">
        <f>IF(OR(B954="boot", B954="independent", B954="parametric", B954="cart"), Table2131[[#This Row],[WIDTH_OVERLAP]]/Table2131[[#This Row],[WIDTH_NEW]], "NA")</f>
        <v>0.7847825193045328</v>
      </c>
      <c r="S954">
        <f>IF(OR(B954="boot", B954="independent", B954="parametric", B954="cart"), Table2131[[#This Row],[WIDTH_OVERLAP]]/Table2131[[#This Row],[WIDTH_ORIG]], "")</f>
        <v>0.66161781835149502</v>
      </c>
      <c r="T954">
        <f>IF(OR(B954="boot", B954="independent", B954="parametric", B954="cart"), (Table2131[[#This Row],[PERS_NEW]]+Table2131[[#This Row],[PERS_ORIG]]) / 2, "")</f>
        <v>0.72320016882801386</v>
      </c>
      <c r="U954">
        <f>0.5*(Table2131[[#This Row],[WIDTH_OVERLAP]]/Table2131[[#This Row],[WIDTH_ORIG]] +Table2131[[#This Row],[WIDTH_OVERLAP]]/Table2131[[#This Row],[WIDTH_NEW]])</f>
        <v>0.72320016882801386</v>
      </c>
      <c r="V954">
        <f>0.5*(Table2131[[#This Row],[WIDTH_OVERLAP]]/Table2131[[#This Row],[WIDTH_ORIG]] +Table2131[[#This Row],[WIDTH_OVERLAP]]/Table2131[[#This Row],[WIDTH_NEW]])</f>
        <v>0.72320016882801386</v>
      </c>
    </row>
    <row r="955" spans="1:22" hidden="1" x14ac:dyDescent="0.2">
      <c r="A955" t="s">
        <v>192</v>
      </c>
      <c r="B955" t="s">
        <v>113</v>
      </c>
      <c r="C955" s="3" t="s">
        <v>231</v>
      </c>
      <c r="D955" t="s">
        <v>205</v>
      </c>
      <c r="E955">
        <v>0.79640199389071908</v>
      </c>
      <c r="F955">
        <v>9.9291910724026919E-2</v>
      </c>
      <c r="G955" s="1">
        <v>0.59422510671577466</v>
      </c>
      <c r="H955" s="1">
        <v>0.98477858839583154</v>
      </c>
      <c r="I955">
        <v>8.0208144659865397</v>
      </c>
      <c r="J955">
        <v>0.60754936146128558</v>
      </c>
      <c r="K955">
        <f>Table2131[[#This Row],[VALUE_ORIGINAL]]-Table2131[[#This Row],[ESTIMATE_VALUE]]</f>
        <v>-0.18885263242943351</v>
      </c>
      <c r="L955">
        <v>0.3890799372391795</v>
      </c>
      <c r="M955">
        <v>0.81724119147515395</v>
      </c>
      <c r="N955">
        <f>Table2131[[#This Row],[DIFFENCE_ORIGINAL]]^2</f>
        <v>3.5665316775526722E-2</v>
      </c>
      <c r="O95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0.22301608475937928</v>
      </c>
      <c r="P955">
        <f>IF(OR(G955="NA", H955="NA"), "NA", IF(OR(B955="boot", B955="parametric", B955="independent", B955="cart"), Table2131[[#This Row],[conf.high]]-Table2131[[#This Row],[conf.low]], ""))</f>
        <v>0.39055348168005688</v>
      </c>
      <c r="Q955">
        <f>IF(OR(G955="NA", H955="NA"), "NA", IF(OR(B955="boot", B955="parametric", B955="independent", B955="cart"), Table2131[[#This Row],[conf.high.orig]]-Table2131[[#This Row],[conf.low.orig]], ""))</f>
        <v>0.42816125423597445</v>
      </c>
      <c r="R955">
        <f>IF(OR(B955="boot", B955="independent", B955="parametric", B955="cart"), Table2131[[#This Row],[WIDTH_OVERLAP]]/Table2131[[#This Row],[WIDTH_NEW]], "NA")</f>
        <v>0.57102572431315579</v>
      </c>
      <c r="S955">
        <f>IF(OR(B955="boot", B955="independent", B955="parametric", B955="cart"), Table2131[[#This Row],[WIDTH_OVERLAP]]/Table2131[[#This Row],[WIDTH_ORIG]], "")</f>
        <v>0.52086937468766714</v>
      </c>
      <c r="T955">
        <f>IF(OR(B955="boot", B955="independent", B955="parametric", B955="cart"), (Table2131[[#This Row],[PERS_NEW]]+Table2131[[#This Row],[PERS_ORIG]]) / 2, "")</f>
        <v>0.54594754950041147</v>
      </c>
      <c r="U955">
        <f>0.5*(Table2131[[#This Row],[WIDTH_OVERLAP]]/Table2131[[#This Row],[WIDTH_ORIG]] +Table2131[[#This Row],[WIDTH_OVERLAP]]/Table2131[[#This Row],[WIDTH_NEW]])</f>
        <v>0.54594754950041147</v>
      </c>
      <c r="V955">
        <f>0.5*(Table2131[[#This Row],[WIDTH_OVERLAP]]/Table2131[[#This Row],[WIDTH_ORIG]] +Table2131[[#This Row],[WIDTH_OVERLAP]]/Table2131[[#This Row],[WIDTH_NEW]])</f>
        <v>0.54594754950041147</v>
      </c>
    </row>
    <row r="956" spans="1:22" hidden="1" x14ac:dyDescent="0.2">
      <c r="A956" t="s">
        <v>192</v>
      </c>
      <c r="B956" t="s">
        <v>113</v>
      </c>
      <c r="C956" s="3" t="s">
        <v>231</v>
      </c>
      <c r="D956" t="s">
        <v>206</v>
      </c>
      <c r="E956">
        <v>1.1562011259632208</v>
      </c>
      <c r="F956">
        <v>0.18449351514831924</v>
      </c>
      <c r="G956" s="1">
        <v>0.78801269792416062</v>
      </c>
      <c r="H956" s="1">
        <v>1.4951858849027908</v>
      </c>
      <c r="I956">
        <v>6.2668930397565461</v>
      </c>
      <c r="J956">
        <v>1.0866457673320569</v>
      </c>
      <c r="K956">
        <f>Table2131[[#This Row],[VALUE_ORIGINAL]]-Table2131[[#This Row],[ESTIMATE_VALUE]]</f>
        <v>-6.955535863116391E-2</v>
      </c>
      <c r="L956">
        <v>0.70191334107215875</v>
      </c>
      <c r="M956">
        <v>1.4699806851192789</v>
      </c>
      <c r="N956">
        <f>Table2131[[#This Row],[DIFFENCE_ORIGINAL]]^2</f>
        <v>4.8379479143098279E-3</v>
      </c>
      <c r="O95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0.68196798719511831</v>
      </c>
      <c r="P956">
        <f>IF(OR(G956="NA", H956="NA"), "NA", IF(OR(B956="boot", B956="parametric", B956="independent", B956="cart"), Table2131[[#This Row],[conf.high]]-Table2131[[#This Row],[conf.low]], ""))</f>
        <v>0.70717318697863019</v>
      </c>
      <c r="Q956">
        <f>IF(OR(G956="NA", H956="NA"), "NA", IF(OR(B956="boot", B956="parametric", B956="independent", B956="cart"), Table2131[[#This Row],[conf.high.orig]]-Table2131[[#This Row],[conf.low.orig]], ""))</f>
        <v>0.76806734404712018</v>
      </c>
      <c r="R956">
        <f>IF(OR(B956="boot", B956="independent", B956="parametric", B956="cart"), Table2131[[#This Row],[WIDTH_OVERLAP]]/Table2131[[#This Row],[WIDTH_NEW]], "NA")</f>
        <v>0.96435781185200176</v>
      </c>
      <c r="S956">
        <f>IF(OR(B956="boot", B956="independent", B956="parametric", B956="cart"), Table2131[[#This Row],[WIDTH_OVERLAP]]/Table2131[[#This Row],[WIDTH_ORIG]], "")</f>
        <v>0.88790129209461643</v>
      </c>
      <c r="T956">
        <f>IF(OR(B956="boot", B956="independent", B956="parametric", B956="cart"), (Table2131[[#This Row],[PERS_NEW]]+Table2131[[#This Row],[PERS_ORIG]]) / 2, "")</f>
        <v>0.92612955197330904</v>
      </c>
      <c r="U956">
        <f>0.5*(Table2131[[#This Row],[WIDTH_OVERLAP]]/Table2131[[#This Row],[WIDTH_ORIG]] +Table2131[[#This Row],[WIDTH_OVERLAP]]/Table2131[[#This Row],[WIDTH_NEW]])</f>
        <v>0.92612955197330904</v>
      </c>
      <c r="V956">
        <f>0.5*(Table2131[[#This Row],[WIDTH_OVERLAP]]/Table2131[[#This Row],[WIDTH_ORIG]] +Table2131[[#This Row],[WIDTH_OVERLAP]]/Table2131[[#This Row],[WIDTH_NEW]])</f>
        <v>0.92612955197330904</v>
      </c>
    </row>
    <row r="957" spans="1:22" hidden="1" x14ac:dyDescent="0.2">
      <c r="A957" t="s">
        <v>192</v>
      </c>
      <c r="B957" t="s">
        <v>113</v>
      </c>
      <c r="C957" s="3" t="s">
        <v>231</v>
      </c>
      <c r="D957" t="s">
        <v>207</v>
      </c>
      <c r="E957">
        <v>-0.45289344348580973</v>
      </c>
      <c r="F957">
        <v>0.15551771677742457</v>
      </c>
      <c r="G957" s="1">
        <v>-0.74534915980760841</v>
      </c>
      <c r="H957" s="1">
        <v>-0.13848178580111006</v>
      </c>
      <c r="I957">
        <v>-2.9121662333429597</v>
      </c>
      <c r="J957">
        <v>-0.61753343218162815</v>
      </c>
      <c r="K957">
        <f>Table2131[[#This Row],[VALUE_ORIGINAL]]-Table2131[[#This Row],[ESTIMATE_VALUE]]</f>
        <v>-0.16463998869581842</v>
      </c>
      <c r="L957">
        <v>-0.9369343261240245</v>
      </c>
      <c r="M957">
        <v>-0.30438037993583811</v>
      </c>
      <c r="N957">
        <f>Table2131[[#This Row],[DIFFENCE_ORIGINAL]]^2</f>
        <v>2.7106325877759217E-2</v>
      </c>
      <c r="O95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0.4409687798717703</v>
      </c>
      <c r="P957">
        <f>IF(OR(G957="NA", H957="NA"), "NA", IF(OR(B957="boot", B957="parametric", B957="independent", B957="cart"), Table2131[[#This Row],[conf.high]]-Table2131[[#This Row],[conf.low]], ""))</f>
        <v>0.60686737400649837</v>
      </c>
      <c r="Q957">
        <f>IF(OR(G957="NA", H957="NA"), "NA", IF(OR(B957="boot", B957="parametric", B957="independent", B957="cart"), Table2131[[#This Row],[conf.high.orig]]-Table2131[[#This Row],[conf.low.orig]], ""))</f>
        <v>0.63255394618818639</v>
      </c>
      <c r="R957">
        <f>IF(OR(B957="boot", B957="independent", B957="parametric", B957="cart"), Table2131[[#This Row],[WIDTH_OVERLAP]]/Table2131[[#This Row],[WIDTH_NEW]], "NA")</f>
        <v>0.7266312192077875</v>
      </c>
      <c r="S957">
        <f>IF(OR(B957="boot", B957="independent", B957="parametric", B957="cart"), Table2131[[#This Row],[WIDTH_OVERLAP]]/Table2131[[#This Row],[WIDTH_ORIG]], "")</f>
        <v>0.6971243836657387</v>
      </c>
      <c r="T957">
        <f>IF(OR(B957="boot", B957="independent", B957="parametric", B957="cart"), (Table2131[[#This Row],[PERS_NEW]]+Table2131[[#This Row],[PERS_ORIG]]) / 2, "")</f>
        <v>0.71187780143676305</v>
      </c>
      <c r="U957">
        <f>0.5*(Table2131[[#This Row],[WIDTH_OVERLAP]]/Table2131[[#This Row],[WIDTH_ORIG]] +Table2131[[#This Row],[WIDTH_OVERLAP]]/Table2131[[#This Row],[WIDTH_NEW]])</f>
        <v>0.71187780143676305</v>
      </c>
      <c r="V957">
        <f>0.5*(Table2131[[#This Row],[WIDTH_OVERLAP]]/Table2131[[#This Row],[WIDTH_ORIG]] +Table2131[[#This Row],[WIDTH_OVERLAP]]/Table2131[[#This Row],[WIDTH_NEW]])</f>
        <v>0.71187780143676305</v>
      </c>
    </row>
    <row r="958" spans="1:22" hidden="1" x14ac:dyDescent="0.2">
      <c r="A958" t="s">
        <v>192</v>
      </c>
      <c r="B958" t="s">
        <v>113</v>
      </c>
      <c r="C958" s="3" t="s">
        <v>231</v>
      </c>
      <c r="D958" t="s">
        <v>208</v>
      </c>
      <c r="E958">
        <v>-0.55439379906933317</v>
      </c>
      <c r="F958">
        <v>0.14457733125054464</v>
      </c>
      <c r="G958" s="1">
        <v>-0.84078356967031043</v>
      </c>
      <c r="H958" s="1">
        <v>-0.26351893452925501</v>
      </c>
      <c r="I958">
        <v>-3.8345831554228851</v>
      </c>
      <c r="J958">
        <v>-0.71591539894851897</v>
      </c>
      <c r="K958">
        <f>Table2131[[#This Row],[VALUE_ORIGINAL]]-Table2131[[#This Row],[ESTIMATE_VALUE]]</f>
        <v>-0.1615215998791858</v>
      </c>
      <c r="L958">
        <v>-1.0069102241504477</v>
      </c>
      <c r="M958">
        <v>-0.42298543471107991</v>
      </c>
      <c r="N958">
        <f>Table2131[[#This Row],[DIFFENCE_ORIGINAL]]^2</f>
        <v>2.6089227227531792E-2</v>
      </c>
      <c r="O95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0.41779813495923052</v>
      </c>
      <c r="P958">
        <f>IF(OR(G958="NA", H958="NA"), "NA", IF(OR(B958="boot", B958="parametric", B958="independent", B958="cart"), Table2131[[#This Row],[conf.high]]-Table2131[[#This Row],[conf.low]], ""))</f>
        <v>0.57726463514105542</v>
      </c>
      <c r="Q958">
        <f>IF(OR(G958="NA", H958="NA"), "NA", IF(OR(B958="boot", B958="parametric", B958="independent", B958="cart"), Table2131[[#This Row],[conf.high.orig]]-Table2131[[#This Row],[conf.low.orig]], ""))</f>
        <v>0.58392478943936776</v>
      </c>
      <c r="R958">
        <f>IF(OR(B958="boot", B958="independent", B958="parametric", B958="cart"), Table2131[[#This Row],[WIDTH_OVERLAP]]/Table2131[[#This Row],[WIDTH_NEW]], "NA")</f>
        <v>0.72375494621654934</v>
      </c>
      <c r="S958">
        <f>IF(OR(B958="boot", B958="independent", B958="parametric", B958="cart"), Table2131[[#This Row],[WIDTH_OVERLAP]]/Table2131[[#This Row],[WIDTH_ORIG]], "")</f>
        <v>0.71549991114500011</v>
      </c>
      <c r="T958">
        <f>IF(OR(B958="boot", B958="independent", B958="parametric", B958="cart"), (Table2131[[#This Row],[PERS_NEW]]+Table2131[[#This Row],[PERS_ORIG]]) / 2, "")</f>
        <v>0.71962742868077467</v>
      </c>
      <c r="U958">
        <f>0.5*(Table2131[[#This Row],[WIDTH_OVERLAP]]/Table2131[[#This Row],[WIDTH_ORIG]] +Table2131[[#This Row],[WIDTH_OVERLAP]]/Table2131[[#This Row],[WIDTH_NEW]])</f>
        <v>0.71962742868077467</v>
      </c>
      <c r="V958">
        <f>0.5*(Table2131[[#This Row],[WIDTH_OVERLAP]]/Table2131[[#This Row],[WIDTH_ORIG]] +Table2131[[#This Row],[WIDTH_OVERLAP]]/Table2131[[#This Row],[WIDTH_NEW]])</f>
        <v>0.71962742868077467</v>
      </c>
    </row>
    <row r="959" spans="1:22" hidden="1" x14ac:dyDescent="0.2">
      <c r="A959" t="s">
        <v>192</v>
      </c>
      <c r="B959" t="s">
        <v>113</v>
      </c>
      <c r="C959" s="3" t="s">
        <v>231</v>
      </c>
      <c r="D959" t="s">
        <v>209</v>
      </c>
      <c r="E959">
        <v>1.3374852804398785</v>
      </c>
      <c r="F959">
        <v>0.12165519788645976</v>
      </c>
      <c r="G959" s="1">
        <v>1.0836104830633357</v>
      </c>
      <c r="H959" s="1">
        <v>1.5685662447501314</v>
      </c>
      <c r="I959">
        <v>10.994066046303647</v>
      </c>
      <c r="J959">
        <v>1.2394604950166366</v>
      </c>
      <c r="K959">
        <f>Table2131[[#This Row],[VALUE_ORIGINAL]]-Table2131[[#This Row],[ESTIMATE_VALUE]]</f>
        <v>-9.8024785423241889E-2</v>
      </c>
      <c r="L959">
        <v>0.98206084643276947</v>
      </c>
      <c r="M959">
        <v>1.4525774346989884</v>
      </c>
      <c r="N959">
        <f>Table2131[[#This Row],[DIFFENCE_ORIGINAL]]^2</f>
        <v>9.6088585572726148E-3</v>
      </c>
      <c r="O95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0.36896695163565263</v>
      </c>
      <c r="P959">
        <f>IF(OR(G959="NA", H959="NA"), "NA", IF(OR(B959="boot", B959="parametric", B959="independent", B959="cart"), Table2131[[#This Row],[conf.high]]-Table2131[[#This Row],[conf.low]], ""))</f>
        <v>0.48495576168679566</v>
      </c>
      <c r="Q959">
        <f>IF(OR(G959="NA", H959="NA"), "NA", IF(OR(B959="boot", B959="parametric", B959="independent", B959="cart"), Table2131[[#This Row],[conf.high.orig]]-Table2131[[#This Row],[conf.low.orig]], ""))</f>
        <v>0.47051658826621889</v>
      </c>
      <c r="R959">
        <f>IF(OR(B959="boot", B959="independent", B959="parametric", B959="cart"), Table2131[[#This Row],[WIDTH_OVERLAP]]/Table2131[[#This Row],[WIDTH_NEW]], "NA")</f>
        <v>0.76082599854529953</v>
      </c>
      <c r="S959">
        <f>IF(OR(B959="boot", B959="independent", B959="parametric", B959="cart"), Table2131[[#This Row],[WIDTH_OVERLAP]]/Table2131[[#This Row],[WIDTH_ORIG]], "")</f>
        <v>0.78417416269049933</v>
      </c>
      <c r="T959">
        <f>IF(OR(B959="boot", B959="independent", B959="parametric", B959="cart"), (Table2131[[#This Row],[PERS_NEW]]+Table2131[[#This Row],[PERS_ORIG]]) / 2, "")</f>
        <v>0.77250008061789943</v>
      </c>
      <c r="U959">
        <f>0.5*(Table2131[[#This Row],[WIDTH_OVERLAP]]/Table2131[[#This Row],[WIDTH_ORIG]] +Table2131[[#This Row],[WIDTH_OVERLAP]]/Table2131[[#This Row],[WIDTH_NEW]])</f>
        <v>0.77250008061789943</v>
      </c>
      <c r="V959">
        <f>0.5*(Table2131[[#This Row],[WIDTH_OVERLAP]]/Table2131[[#This Row],[WIDTH_ORIG]] +Table2131[[#This Row],[WIDTH_OVERLAP]]/Table2131[[#This Row],[WIDTH_NEW]])</f>
        <v>0.77250008061789943</v>
      </c>
    </row>
    <row r="960" spans="1:22" hidden="1" x14ac:dyDescent="0.2">
      <c r="A960" t="s">
        <v>192</v>
      </c>
      <c r="B960" t="s">
        <v>113</v>
      </c>
      <c r="C960" s="3" t="s">
        <v>231</v>
      </c>
      <c r="D960" t="s">
        <v>210</v>
      </c>
      <c r="E960">
        <v>1.9540536218422164</v>
      </c>
      <c r="F960">
        <v>0.16043365230683712</v>
      </c>
      <c r="G960" s="1">
        <v>1.6060705732263107</v>
      </c>
      <c r="H960" s="1">
        <v>2.2525038954478003</v>
      </c>
      <c r="I960">
        <v>12.179823832128401</v>
      </c>
      <c r="J960">
        <v>1.6724555880239564</v>
      </c>
      <c r="K960">
        <f>Table2131[[#This Row],[VALUE_ORIGINAL]]-Table2131[[#This Row],[ESTIMATE_VALUE]]</f>
        <v>-0.28159803381825999</v>
      </c>
      <c r="L960">
        <v>1.3451407352188074</v>
      </c>
      <c r="M960">
        <v>1.968927771533278</v>
      </c>
      <c r="N960">
        <f>Table2131[[#This Row],[DIFFENCE_ORIGINAL]]^2</f>
        <v>7.9297452650309894E-2</v>
      </c>
      <c r="O96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0.36285719830696728</v>
      </c>
      <c r="P960">
        <f>IF(OR(G960="NA", H960="NA"), "NA", IF(OR(B960="boot", B960="parametric", B960="independent", B960="cart"), Table2131[[#This Row],[conf.high]]-Table2131[[#This Row],[conf.low]], ""))</f>
        <v>0.64643332222148953</v>
      </c>
      <c r="Q960">
        <f>IF(OR(G960="NA", H960="NA"), "NA", IF(OR(B960="boot", B960="parametric", B960="independent", B960="cart"), Table2131[[#This Row],[conf.high.orig]]-Table2131[[#This Row],[conf.low.orig]], ""))</f>
        <v>0.62378703631447063</v>
      </c>
      <c r="R960">
        <f>IF(OR(B960="boot", B960="independent", B960="parametric", B960="cart"), Table2131[[#This Row],[WIDTH_OVERLAP]]/Table2131[[#This Row],[WIDTH_NEW]], "NA")</f>
        <v>0.56132192731030095</v>
      </c>
      <c r="S960">
        <f>IF(OR(B960="boot", B960="independent", B960="parametric", B960="cart"), Table2131[[#This Row],[WIDTH_OVERLAP]]/Table2131[[#This Row],[WIDTH_ORIG]], "")</f>
        <v>0.58170044772145535</v>
      </c>
      <c r="T960">
        <f>IF(OR(B960="boot", B960="independent", B960="parametric", B960="cart"), (Table2131[[#This Row],[PERS_NEW]]+Table2131[[#This Row],[PERS_ORIG]]) / 2, "")</f>
        <v>0.57151118751587815</v>
      </c>
      <c r="U960">
        <f>0.5*(Table2131[[#This Row],[WIDTH_OVERLAP]]/Table2131[[#This Row],[WIDTH_ORIG]] +Table2131[[#This Row],[WIDTH_OVERLAP]]/Table2131[[#This Row],[WIDTH_NEW]])</f>
        <v>0.57151118751587815</v>
      </c>
      <c r="V960">
        <f>0.5*(Table2131[[#This Row],[WIDTH_OVERLAP]]/Table2131[[#This Row],[WIDTH_ORIG]] +Table2131[[#This Row],[WIDTH_OVERLAP]]/Table2131[[#This Row],[WIDTH_NEW]])</f>
        <v>0.57151118751587815</v>
      </c>
    </row>
    <row r="961" spans="1:22" hidden="1" x14ac:dyDescent="0.2">
      <c r="A961" t="s">
        <v>192</v>
      </c>
      <c r="B961" t="s">
        <v>113</v>
      </c>
      <c r="C961" s="3" t="s">
        <v>231</v>
      </c>
      <c r="D961" t="s">
        <v>211</v>
      </c>
      <c r="E961">
        <v>2.4241899555486977</v>
      </c>
      <c r="F961">
        <v>0.23420751297531023</v>
      </c>
      <c r="G961" s="1">
        <v>1.9611689079474872</v>
      </c>
      <c r="H961" s="1">
        <v>2.8597410505345335</v>
      </c>
      <c r="I961">
        <v>10.350607137885675</v>
      </c>
      <c r="J961">
        <v>2.5272644775104984</v>
      </c>
      <c r="K961">
        <f>Table2131[[#This Row],[VALUE_ORIGINAL]]-Table2131[[#This Row],[ESTIMATE_VALUE]]</f>
        <v>0.10307452196180078</v>
      </c>
      <c r="L961">
        <v>2.0134109094932522</v>
      </c>
      <c r="M961">
        <v>2.9960614305429973</v>
      </c>
      <c r="N961">
        <f>Table2131[[#This Row],[DIFFENCE_ORIGINAL]]^2</f>
        <v>1.0624357077653751E-2</v>
      </c>
      <c r="O96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0.84633014104128135</v>
      </c>
      <c r="P961">
        <f>IF(OR(G961="NA", H961="NA"), "NA", IF(OR(B961="boot", B961="parametric", B961="independent", B961="cart"), Table2131[[#This Row],[conf.high]]-Table2131[[#This Row],[conf.low]], ""))</f>
        <v>0.89857214258704632</v>
      </c>
      <c r="Q961">
        <f>IF(OR(G961="NA", H961="NA"), "NA", IF(OR(B961="boot", B961="parametric", B961="independent", B961="cart"), Table2131[[#This Row],[conf.high.orig]]-Table2131[[#This Row],[conf.low.orig]], ""))</f>
        <v>0.98265052104974515</v>
      </c>
      <c r="R961">
        <f>IF(OR(B961="boot", B961="independent", B961="parametric", B961="cart"), Table2131[[#This Row],[WIDTH_OVERLAP]]/Table2131[[#This Row],[WIDTH_NEW]], "NA")</f>
        <v>0.94186109376220262</v>
      </c>
      <c r="S961">
        <f>IF(OR(B961="boot", B961="independent", B961="parametric", B961="cart"), Table2131[[#This Row],[WIDTH_OVERLAP]]/Table2131[[#This Row],[WIDTH_ORIG]], "")</f>
        <v>0.86127277492018672</v>
      </c>
      <c r="T961">
        <f>IF(OR(B961="boot", B961="independent", B961="parametric", B961="cart"), (Table2131[[#This Row],[PERS_NEW]]+Table2131[[#This Row],[PERS_ORIG]]) / 2, "")</f>
        <v>0.90156693434119473</v>
      </c>
      <c r="U961">
        <f>0.5*(Table2131[[#This Row],[WIDTH_OVERLAP]]/Table2131[[#This Row],[WIDTH_ORIG]] +Table2131[[#This Row],[WIDTH_OVERLAP]]/Table2131[[#This Row],[WIDTH_NEW]])</f>
        <v>0.90156693434119473</v>
      </c>
      <c r="V961">
        <f>0.5*(Table2131[[#This Row],[WIDTH_OVERLAP]]/Table2131[[#This Row],[WIDTH_ORIG]] +Table2131[[#This Row],[WIDTH_OVERLAP]]/Table2131[[#This Row],[WIDTH_NEW]])</f>
        <v>0.90156693434119473</v>
      </c>
    </row>
    <row r="962" spans="1:22" hidden="1" x14ac:dyDescent="0.2">
      <c r="A962" t="s">
        <v>192</v>
      </c>
      <c r="B962" t="s">
        <v>113</v>
      </c>
      <c r="C962" s="3" t="s">
        <v>231</v>
      </c>
      <c r="D962" t="s">
        <v>212</v>
      </c>
      <c r="E962">
        <v>2.8582328287704541</v>
      </c>
      <c r="F962">
        <v>0.20560835870134253</v>
      </c>
      <c r="G962" s="1">
        <v>2.4300349427070502</v>
      </c>
      <c r="H962" s="1">
        <v>3.2246464603958023</v>
      </c>
      <c r="I962">
        <v>13.90134548431562</v>
      </c>
      <c r="J962">
        <v>2.4525327381213602</v>
      </c>
      <c r="K962">
        <f>Table2131[[#This Row],[VALUE_ORIGINAL]]-Table2131[[#This Row],[ESTIMATE_VALUE]]</f>
        <v>-0.40570009064909396</v>
      </c>
      <c r="L962">
        <v>2.0122115296595706</v>
      </c>
      <c r="M962">
        <v>2.8669835156240615</v>
      </c>
      <c r="N962">
        <f>Table2131[[#This Row],[DIFFENCE_ORIGINAL]]^2</f>
        <v>0.16459256355268306</v>
      </c>
      <c r="O96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0.43694857291701128</v>
      </c>
      <c r="P962">
        <f>IF(OR(G962="NA", H962="NA"), "NA", IF(OR(B962="boot", B962="parametric", B962="independent", B962="cart"), Table2131[[#This Row],[conf.high]]-Table2131[[#This Row],[conf.low]], ""))</f>
        <v>0.79461151768875204</v>
      </c>
      <c r="Q962">
        <f>IF(OR(G962="NA", H962="NA"), "NA", IF(OR(B962="boot", B962="parametric", B962="independent", B962="cart"), Table2131[[#This Row],[conf.high.orig]]-Table2131[[#This Row],[conf.low.orig]], ""))</f>
        <v>0.85477198596449089</v>
      </c>
      <c r="R962">
        <f>IF(OR(B962="boot", B962="independent", B962="parametric", B962="cart"), Table2131[[#This Row],[WIDTH_OVERLAP]]/Table2131[[#This Row],[WIDTH_NEW]], "NA")</f>
        <v>0.54988955381359483</v>
      </c>
      <c r="S962">
        <f>IF(OR(B962="boot", B962="independent", B962="parametric", B962="cart"), Table2131[[#This Row],[WIDTH_OVERLAP]]/Table2131[[#This Row],[WIDTH_ORIG]], "")</f>
        <v>0.51118728747757891</v>
      </c>
      <c r="T962">
        <f>IF(OR(B962="boot", B962="independent", B962="parametric", B962="cart"), (Table2131[[#This Row],[PERS_NEW]]+Table2131[[#This Row],[PERS_ORIG]]) / 2, "")</f>
        <v>0.53053842064558687</v>
      </c>
      <c r="U962">
        <f>0.5*(Table2131[[#This Row],[WIDTH_OVERLAP]]/Table2131[[#This Row],[WIDTH_ORIG]] +Table2131[[#This Row],[WIDTH_OVERLAP]]/Table2131[[#This Row],[WIDTH_NEW]])</f>
        <v>0.53053842064558687</v>
      </c>
      <c r="V962">
        <f>0.5*(Table2131[[#This Row],[WIDTH_OVERLAP]]/Table2131[[#This Row],[WIDTH_ORIG]] +Table2131[[#This Row],[WIDTH_OVERLAP]]/Table2131[[#This Row],[WIDTH_NEW]])</f>
        <v>0.53053842064558687</v>
      </c>
    </row>
    <row r="963" spans="1:22" hidden="1" x14ac:dyDescent="0.2">
      <c r="A963" t="s">
        <v>192</v>
      </c>
      <c r="B963" t="s">
        <v>113</v>
      </c>
      <c r="C963" s="3" t="s">
        <v>231</v>
      </c>
      <c r="D963" t="s">
        <v>213</v>
      </c>
      <c r="E963">
        <v>2.0626935796437831</v>
      </c>
      <c r="F963">
        <v>0.147920357935827</v>
      </c>
      <c r="G963" s="1">
        <v>1.736991303695149</v>
      </c>
      <c r="H963" s="1">
        <v>2.3210823858824861</v>
      </c>
      <c r="I963">
        <v>13.944622690398379</v>
      </c>
      <c r="J963">
        <v>2.1789633379921782</v>
      </c>
      <c r="K963">
        <f>Table2131[[#This Row],[VALUE_ORIGINAL]]-Table2131[[#This Row],[ESTIMATE_VALUE]]</f>
        <v>0.11626975834839515</v>
      </c>
      <c r="L963">
        <v>1.8362354108489951</v>
      </c>
      <c r="M963">
        <v>2.4679095427132332</v>
      </c>
      <c r="N963">
        <f>Table2131[[#This Row],[DIFFENCE_ORIGINAL]]^2</f>
        <v>1.3518656706394202E-2</v>
      </c>
      <c r="O96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0.48484697503349095</v>
      </c>
      <c r="P963">
        <f>IF(OR(G963="NA", H963="NA"), "NA", IF(OR(B963="boot", B963="parametric", B963="independent", B963="cart"), Table2131[[#This Row],[conf.high]]-Table2131[[#This Row],[conf.low]], ""))</f>
        <v>0.58409108218733707</v>
      </c>
      <c r="Q963">
        <f>IF(OR(G963="NA", H963="NA"), "NA", IF(OR(B963="boot", B963="parametric", B963="independent", B963="cart"), Table2131[[#This Row],[conf.high.orig]]-Table2131[[#This Row],[conf.low.orig]], ""))</f>
        <v>0.63167413186423804</v>
      </c>
      <c r="R963">
        <f>IF(OR(B963="boot", B963="independent", B963="parametric", B963="cart"), Table2131[[#This Row],[WIDTH_OVERLAP]]/Table2131[[#This Row],[WIDTH_NEW]], "NA")</f>
        <v>0.83008796028490761</v>
      </c>
      <c r="S963">
        <f>IF(OR(B963="boot", B963="independent", B963="parametric", B963="cart"), Table2131[[#This Row],[WIDTH_OVERLAP]]/Table2131[[#This Row],[WIDTH_ORIG]], "")</f>
        <v>0.76755869929734</v>
      </c>
      <c r="T963">
        <f>IF(OR(B963="boot", B963="independent", B963="parametric", B963="cart"), (Table2131[[#This Row],[PERS_NEW]]+Table2131[[#This Row],[PERS_ORIG]]) / 2, "")</f>
        <v>0.7988233297911238</v>
      </c>
      <c r="U963">
        <f>0.5*(Table2131[[#This Row],[WIDTH_OVERLAP]]/Table2131[[#This Row],[WIDTH_ORIG]] +Table2131[[#This Row],[WIDTH_OVERLAP]]/Table2131[[#This Row],[WIDTH_NEW]])</f>
        <v>0.7988233297911238</v>
      </c>
      <c r="V963">
        <f>0.5*(Table2131[[#This Row],[WIDTH_OVERLAP]]/Table2131[[#This Row],[WIDTH_ORIG]] +Table2131[[#This Row],[WIDTH_OVERLAP]]/Table2131[[#This Row],[WIDTH_NEW]])</f>
        <v>0.7988233297911238</v>
      </c>
    </row>
    <row r="964" spans="1:22" hidden="1" x14ac:dyDescent="0.2">
      <c r="A964" t="s">
        <v>192</v>
      </c>
      <c r="B964" t="s">
        <v>113</v>
      </c>
      <c r="C964" s="3" t="s">
        <v>231</v>
      </c>
      <c r="D964" t="s">
        <v>214</v>
      </c>
      <c r="E964">
        <v>1.4715044401838924</v>
      </c>
      <c r="F964">
        <v>0.15354967417796905</v>
      </c>
      <c r="G964" s="1">
        <v>1.1836127341904663</v>
      </c>
      <c r="H964" s="1">
        <v>1.7833487378260311</v>
      </c>
      <c r="I964">
        <v>9.5832469073061723</v>
      </c>
      <c r="J964">
        <v>1.6381983949503764</v>
      </c>
      <c r="K964">
        <f>Table2131[[#This Row],[VALUE_ORIGINAL]]-Table2131[[#This Row],[ESTIMATE_VALUE]]</f>
        <v>0.16669395476648408</v>
      </c>
      <c r="L964">
        <v>1.3088727648926621</v>
      </c>
      <c r="M964">
        <v>1.9849980180125411</v>
      </c>
      <c r="N964">
        <f>Table2131[[#This Row],[DIFFENCE_ORIGINAL]]^2</f>
        <v>2.7786874555690639E-2</v>
      </c>
      <c r="O96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0.47447597293336896</v>
      </c>
      <c r="P964">
        <f>IF(OR(G964="NA", H964="NA"), "NA", IF(OR(B964="boot", B964="parametric", B964="independent", B964="cart"), Table2131[[#This Row],[conf.high]]-Table2131[[#This Row],[conf.low]], ""))</f>
        <v>0.59973600363556478</v>
      </c>
      <c r="Q964">
        <f>IF(OR(G964="NA", H964="NA"), "NA", IF(OR(B964="boot", B964="parametric", B964="independent", B964="cart"), Table2131[[#This Row],[conf.high.orig]]-Table2131[[#This Row],[conf.low.orig]], ""))</f>
        <v>0.67612525311987892</v>
      </c>
      <c r="R964">
        <f>IF(OR(B964="boot", B964="independent", B964="parametric", B964="cart"), Table2131[[#This Row],[WIDTH_OVERLAP]]/Table2131[[#This Row],[WIDTH_NEW]], "NA")</f>
        <v>0.79114138563821945</v>
      </c>
      <c r="S964">
        <f>IF(OR(B964="boot", B964="independent", B964="parametric", B964="cart"), Table2131[[#This Row],[WIDTH_OVERLAP]]/Table2131[[#This Row],[WIDTH_ORIG]], "")</f>
        <v>0.70175750830777361</v>
      </c>
      <c r="T964">
        <f>IF(OR(B964="boot", B964="independent", B964="parametric", B964="cart"), (Table2131[[#This Row],[PERS_NEW]]+Table2131[[#This Row],[PERS_ORIG]]) / 2, "")</f>
        <v>0.74644944697299653</v>
      </c>
      <c r="U964">
        <f>0.5*(Table2131[[#This Row],[WIDTH_OVERLAP]]/Table2131[[#This Row],[WIDTH_ORIG]] +Table2131[[#This Row],[WIDTH_OVERLAP]]/Table2131[[#This Row],[WIDTH_NEW]])</f>
        <v>0.74644944697299653</v>
      </c>
      <c r="V964">
        <f>0.5*(Table2131[[#This Row],[WIDTH_OVERLAP]]/Table2131[[#This Row],[WIDTH_ORIG]] +Table2131[[#This Row],[WIDTH_OVERLAP]]/Table2131[[#This Row],[WIDTH_NEW]])</f>
        <v>0.74644944697299653</v>
      </c>
    </row>
    <row r="965" spans="1:22" hidden="1" x14ac:dyDescent="0.2">
      <c r="A965" t="s">
        <v>192</v>
      </c>
      <c r="B965" t="s">
        <v>113</v>
      </c>
      <c r="C965" s="3" t="s">
        <v>231</v>
      </c>
      <c r="D965" t="s">
        <v>215</v>
      </c>
      <c r="E965">
        <v>1.7826961011505895</v>
      </c>
      <c r="F965">
        <v>0.14800587487143213</v>
      </c>
      <c r="G965" s="1">
        <v>1.4787071147374087</v>
      </c>
      <c r="H965" s="1">
        <v>2.0763457449385263</v>
      </c>
      <c r="I965">
        <v>12.044765808784005</v>
      </c>
      <c r="J965">
        <v>1.8620511679084852</v>
      </c>
      <c r="K965">
        <f>Table2131[[#This Row],[VALUE_ORIGINAL]]-Table2131[[#This Row],[ESTIMATE_VALUE]]</f>
        <v>7.935506675789572E-2</v>
      </c>
      <c r="L965">
        <v>1.5661789561187083</v>
      </c>
      <c r="M965">
        <v>2.1688229289408376</v>
      </c>
      <c r="N965">
        <f>Table2131[[#This Row],[DIFFENCE_ORIGINAL]]^2</f>
        <v>6.2972266201500862E-3</v>
      </c>
      <c r="O96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0.51016678881981803</v>
      </c>
      <c r="P965">
        <f>IF(OR(G965="NA", H965="NA"), "NA", IF(OR(B965="boot", B965="parametric", B965="independent", B965="cart"), Table2131[[#This Row],[conf.high]]-Table2131[[#This Row],[conf.low]], ""))</f>
        <v>0.59763863020111763</v>
      </c>
      <c r="Q965">
        <f>IF(OR(G965="NA", H965="NA"), "NA", IF(OR(B965="boot", B965="parametric", B965="independent", B965="cart"), Table2131[[#This Row],[conf.high.orig]]-Table2131[[#This Row],[conf.low.orig]], ""))</f>
        <v>0.60264397282212934</v>
      </c>
      <c r="R965">
        <f>IF(OR(B965="boot", B965="independent", B965="parametric", B965="cart"), Table2131[[#This Row],[WIDTH_OVERLAP]]/Table2131[[#This Row],[WIDTH_NEW]], "NA")</f>
        <v>0.85363757133325946</v>
      </c>
      <c r="S965">
        <f>IF(OR(B965="boot", B965="independent", B965="parametric", B965="cart"), Table2131[[#This Row],[WIDTH_OVERLAP]]/Table2131[[#This Row],[WIDTH_ORIG]], "")</f>
        <v>0.84654756676774068</v>
      </c>
      <c r="T965">
        <f>IF(OR(B965="boot", B965="independent", B965="parametric", B965="cart"), (Table2131[[#This Row],[PERS_NEW]]+Table2131[[#This Row],[PERS_ORIG]]) / 2, "")</f>
        <v>0.85009256905050012</v>
      </c>
      <c r="U965">
        <f>0.5*(Table2131[[#This Row],[WIDTH_OVERLAP]]/Table2131[[#This Row],[WIDTH_ORIG]] +Table2131[[#This Row],[WIDTH_OVERLAP]]/Table2131[[#This Row],[WIDTH_NEW]])</f>
        <v>0.85009256905050012</v>
      </c>
      <c r="V965">
        <f>0.5*(Table2131[[#This Row],[WIDTH_OVERLAP]]/Table2131[[#This Row],[WIDTH_ORIG]] +Table2131[[#This Row],[WIDTH_OVERLAP]]/Table2131[[#This Row],[WIDTH_NEW]])</f>
        <v>0.85009256905050012</v>
      </c>
    </row>
    <row r="966" spans="1:22" hidden="1" x14ac:dyDescent="0.2">
      <c r="A966" t="s">
        <v>192</v>
      </c>
      <c r="B966" t="s">
        <v>113</v>
      </c>
      <c r="C966" s="3" t="s">
        <v>231</v>
      </c>
      <c r="D966" t="s">
        <v>216</v>
      </c>
      <c r="E966">
        <v>0.11860107338595557</v>
      </c>
      <c r="F966">
        <v>5.8469066694417211E-2</v>
      </c>
      <c r="G966" s="1">
        <v>1.2940416043720929E-2</v>
      </c>
      <c r="H966" s="1">
        <v>0.23937993506729902</v>
      </c>
      <c r="I966">
        <v>2.0284413638037417</v>
      </c>
      <c r="J966">
        <v>0.13511621706045548</v>
      </c>
      <c r="K966">
        <f>Table2131[[#This Row],[VALUE_ORIGINAL]]-Table2131[[#This Row],[ESTIMATE_VALUE]]</f>
        <v>1.651514367449991E-2</v>
      </c>
      <c r="L966">
        <v>2.6370572171813007E-2</v>
      </c>
      <c r="M966">
        <v>0.25785098058481282</v>
      </c>
      <c r="N966">
        <f>Table2131[[#This Row],[DIFFENCE_ORIGINAL]]^2</f>
        <v>2.7274997058937442E-4</v>
      </c>
      <c r="O96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0.213009362895486</v>
      </c>
      <c r="P966">
        <f>IF(OR(G966="NA", H966="NA"), "NA", IF(OR(B966="boot", B966="parametric", B966="independent", B966="cart"), Table2131[[#This Row],[conf.high]]-Table2131[[#This Row],[conf.low]], ""))</f>
        <v>0.22643951902357809</v>
      </c>
      <c r="Q966">
        <f>IF(OR(G966="NA", H966="NA"), "NA", IF(OR(B966="boot", B966="parametric", B966="independent", B966="cart"), Table2131[[#This Row],[conf.high.orig]]-Table2131[[#This Row],[conf.low.orig]], ""))</f>
        <v>0.2314804084129998</v>
      </c>
      <c r="R966">
        <f>IF(OR(B966="boot", B966="independent", B966="parametric", B966="cart"), Table2131[[#This Row],[WIDTH_OVERLAP]]/Table2131[[#This Row],[WIDTH_NEW]], "NA")</f>
        <v>0.94068987522141101</v>
      </c>
      <c r="S966">
        <f>IF(OR(B966="boot", B966="independent", B966="parametric", B966="cart"), Table2131[[#This Row],[WIDTH_OVERLAP]]/Table2131[[#This Row],[WIDTH_ORIG]], "")</f>
        <v>0.92020471346085431</v>
      </c>
      <c r="T966">
        <f>IF(OR(B966="boot", B966="independent", B966="parametric", B966="cart"), (Table2131[[#This Row],[PERS_NEW]]+Table2131[[#This Row],[PERS_ORIG]]) / 2, "")</f>
        <v>0.9304472943411326</v>
      </c>
      <c r="U966">
        <f>0.5*(Table2131[[#This Row],[WIDTH_OVERLAP]]/Table2131[[#This Row],[WIDTH_ORIG]] +Table2131[[#This Row],[WIDTH_OVERLAP]]/Table2131[[#This Row],[WIDTH_NEW]])</f>
        <v>0.9304472943411326</v>
      </c>
      <c r="V966">
        <f>0.5*(Table2131[[#This Row],[WIDTH_OVERLAP]]/Table2131[[#This Row],[WIDTH_ORIG]] +Table2131[[#This Row],[WIDTH_OVERLAP]]/Table2131[[#This Row],[WIDTH_NEW]])</f>
        <v>0.9304472943411326</v>
      </c>
    </row>
    <row r="967" spans="1:22" hidden="1" x14ac:dyDescent="0.2">
      <c r="A967" t="s">
        <v>192</v>
      </c>
      <c r="B967" t="s">
        <v>113</v>
      </c>
      <c r="C967" s="3" t="s">
        <v>231</v>
      </c>
      <c r="D967" t="s">
        <v>217</v>
      </c>
      <c r="E967">
        <v>-2.9007522243509182E-2</v>
      </c>
      <c r="F967">
        <v>2.2261416898481812E-2</v>
      </c>
      <c r="G967" s="1">
        <v>-7.8133751518028094E-2</v>
      </c>
      <c r="H967" s="1">
        <v>1.2397397370561109E-2</v>
      </c>
      <c r="I967">
        <v>-1.3030402501238563</v>
      </c>
      <c r="J967">
        <v>-3.5504247213252446E-2</v>
      </c>
      <c r="K967">
        <f>Table2131[[#This Row],[VALUE_ORIGINAL]]-Table2131[[#This Row],[ESTIMATE_VALUE]]</f>
        <v>-6.4967249697432637E-3</v>
      </c>
      <c r="L967">
        <v>-9.115251829824432E-2</v>
      </c>
      <c r="M967">
        <v>4.7878857947652497E-3</v>
      </c>
      <c r="N967">
        <f>Table2131[[#This Row],[DIFFENCE_ORIGINAL]]^2</f>
        <v>4.2207435332485613E-5</v>
      </c>
      <c r="O96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8.2921637312793339E-2</v>
      </c>
      <c r="P967">
        <f>IF(OR(G967="NA", H967="NA"), "NA", IF(OR(B967="boot", B967="parametric", B967="independent", B967="cart"), Table2131[[#This Row],[conf.high]]-Table2131[[#This Row],[conf.low]], ""))</f>
        <v>9.0531148888589208E-2</v>
      </c>
      <c r="Q967">
        <f>IF(OR(G967="NA", H967="NA"), "NA", IF(OR(B967="boot", B967="parametric", B967="independent", B967="cart"), Table2131[[#This Row],[conf.high.orig]]-Table2131[[#This Row],[conf.low.orig]], ""))</f>
        <v>9.5940404093009565E-2</v>
      </c>
      <c r="R967">
        <f>IF(OR(B967="boot", B967="independent", B967="parametric", B967="cart"), Table2131[[#This Row],[WIDTH_OVERLAP]]/Table2131[[#This Row],[WIDTH_NEW]], "NA")</f>
        <v>0.91594592944843323</v>
      </c>
      <c r="S967">
        <f>IF(OR(B967="boot", B967="independent", B967="parametric", B967="cart"), Table2131[[#This Row],[WIDTH_OVERLAP]]/Table2131[[#This Row],[WIDTH_ORIG]], "")</f>
        <v>0.8643036069809007</v>
      </c>
      <c r="T967">
        <f>IF(OR(B967="boot", B967="independent", B967="parametric", B967="cart"), (Table2131[[#This Row],[PERS_NEW]]+Table2131[[#This Row],[PERS_ORIG]]) / 2, "")</f>
        <v>0.89012476821466691</v>
      </c>
      <c r="U967">
        <f>0.5*(Table2131[[#This Row],[WIDTH_OVERLAP]]/Table2131[[#This Row],[WIDTH_ORIG]] +Table2131[[#This Row],[WIDTH_OVERLAP]]/Table2131[[#This Row],[WIDTH_NEW]])</f>
        <v>0.89012476821466691</v>
      </c>
      <c r="V967">
        <f>0.5*(Table2131[[#This Row],[WIDTH_OVERLAP]]/Table2131[[#This Row],[WIDTH_ORIG]] +Table2131[[#This Row],[WIDTH_OVERLAP]]/Table2131[[#This Row],[WIDTH_NEW]])</f>
        <v>0.89012476821466691</v>
      </c>
    </row>
    <row r="968" spans="1:22" hidden="1" x14ac:dyDescent="0.2">
      <c r="A968" t="s">
        <v>192</v>
      </c>
      <c r="B968" t="s">
        <v>113</v>
      </c>
      <c r="C968" s="3" t="s">
        <v>231</v>
      </c>
      <c r="D968" t="s">
        <v>218</v>
      </c>
      <c r="E968">
        <v>0.14032998417529019</v>
      </c>
      <c r="F968">
        <v>7.163485170819954E-2</v>
      </c>
      <c r="G968" s="1">
        <v>1.3225836810353558E-2</v>
      </c>
      <c r="H968" s="1">
        <v>0.28481167428064569</v>
      </c>
      <c r="I968">
        <v>1.9589624439639568</v>
      </c>
      <c r="J968">
        <v>0.14365886136427777</v>
      </c>
      <c r="K968">
        <f>Table2131[[#This Row],[VALUE_ORIGINAL]]-Table2131[[#This Row],[ESTIMATE_VALUE]]</f>
        <v>3.3288771889875834E-3</v>
      </c>
      <c r="L968">
        <v>2.7799800205257172E-2</v>
      </c>
      <c r="M968">
        <v>0.28962035047338713</v>
      </c>
      <c r="N968">
        <f>Table2131[[#This Row],[DIFFENCE_ORIGINAL]]^2</f>
        <v>1.1081423339361875E-5</v>
      </c>
      <c r="O96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0.2570118740753885</v>
      </c>
      <c r="P968">
        <f>IF(OR(G968="NA", H968="NA"), "NA", IF(OR(B968="boot", B968="parametric", B968="independent", B968="cart"), Table2131[[#This Row],[conf.high]]-Table2131[[#This Row],[conf.low]], ""))</f>
        <v>0.27158583747029214</v>
      </c>
      <c r="Q968">
        <f>IF(OR(G968="NA", H968="NA"), "NA", IF(OR(B968="boot", B968="parametric", B968="independent", B968="cart"), Table2131[[#This Row],[conf.high.orig]]-Table2131[[#This Row],[conf.low.orig]], ""))</f>
        <v>0.26182055026812995</v>
      </c>
      <c r="R968">
        <f>IF(OR(B968="boot", B968="independent", B968="parametric", B968="cart"), Table2131[[#This Row],[WIDTH_OVERLAP]]/Table2131[[#This Row],[WIDTH_NEW]], "NA")</f>
        <v>0.946337542742825</v>
      </c>
      <c r="S968">
        <f>IF(OR(B968="boot", B968="independent", B968="parametric", B968="cart"), Table2131[[#This Row],[WIDTH_OVERLAP]]/Table2131[[#This Row],[WIDTH_ORIG]], "")</f>
        <v>0.98163369457509397</v>
      </c>
      <c r="T968">
        <f>IF(OR(B968="boot", B968="independent", B968="parametric", B968="cart"), (Table2131[[#This Row],[PERS_NEW]]+Table2131[[#This Row],[PERS_ORIG]]) / 2, "")</f>
        <v>0.96398561865895949</v>
      </c>
      <c r="U968">
        <f>0.5*(Table2131[[#This Row],[WIDTH_OVERLAP]]/Table2131[[#This Row],[WIDTH_ORIG]] +Table2131[[#This Row],[WIDTH_OVERLAP]]/Table2131[[#This Row],[WIDTH_NEW]])</f>
        <v>0.96398561865895949</v>
      </c>
      <c r="V968">
        <f>0.5*(Table2131[[#This Row],[WIDTH_OVERLAP]]/Table2131[[#This Row],[WIDTH_ORIG]] +Table2131[[#This Row],[WIDTH_OVERLAP]]/Table2131[[#This Row],[WIDTH_NEW]])</f>
        <v>0.96398561865895949</v>
      </c>
    </row>
    <row r="969" spans="1:22" hidden="1" x14ac:dyDescent="0.2">
      <c r="A969" t="s">
        <v>192</v>
      </c>
      <c r="B969" t="s">
        <v>113</v>
      </c>
      <c r="C969" s="3" t="s">
        <v>231</v>
      </c>
      <c r="D969" t="s">
        <v>219</v>
      </c>
      <c r="E969">
        <v>1.347908742296184E-3</v>
      </c>
      <c r="F969">
        <v>1.1878911855316249E-2</v>
      </c>
      <c r="G969" s="1">
        <v>-2.5079460829633134E-2</v>
      </c>
      <c r="H969" s="1">
        <v>2.6366132410227502E-2</v>
      </c>
      <c r="I969">
        <v>0.11347072515677818</v>
      </c>
      <c r="J969">
        <v>1.5517958650783888E-3</v>
      </c>
      <c r="K969">
        <f>Table2131[[#This Row],[VALUE_ORIGINAL]]-Table2131[[#This Row],[ESTIMATE_VALUE]]</f>
        <v>2.0388712278220479E-4</v>
      </c>
      <c r="L969">
        <v>-3.1839383292692432E-2</v>
      </c>
      <c r="M969">
        <v>3.5624096648774459E-2</v>
      </c>
      <c r="N969">
        <f>Table2131[[#This Row],[DIFFENCE_ORIGINAL]]^2</f>
        <v>4.1569958836405854E-8</v>
      </c>
      <c r="O96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5.1445593239860636E-2</v>
      </c>
      <c r="P969">
        <f>IF(OR(G969="NA", H969="NA"), "NA", IF(OR(B969="boot", B969="parametric", B969="independent", B969="cart"), Table2131[[#This Row],[conf.high]]-Table2131[[#This Row],[conf.low]], ""))</f>
        <v>5.1445593239860636E-2</v>
      </c>
      <c r="Q969">
        <f>IF(OR(G969="NA", H969="NA"), "NA", IF(OR(B969="boot", B969="parametric", B969="independent", B969="cart"), Table2131[[#This Row],[conf.high.orig]]-Table2131[[#This Row],[conf.low.orig]], ""))</f>
        <v>6.7463479941466897E-2</v>
      </c>
      <c r="R969">
        <f>IF(OR(B969="boot", B969="independent", B969="parametric", B969="cart"), Table2131[[#This Row],[WIDTH_OVERLAP]]/Table2131[[#This Row],[WIDTH_NEW]], "NA")</f>
        <v>1</v>
      </c>
      <c r="S969">
        <f>IF(OR(B969="boot", B969="independent", B969="parametric", B969="cart"), Table2131[[#This Row],[WIDTH_OVERLAP]]/Table2131[[#This Row],[WIDTH_ORIG]], "")</f>
        <v>0.76256951589950883</v>
      </c>
      <c r="T969">
        <f>IF(OR(B969="boot", B969="independent", B969="parametric", B969="cart"), (Table2131[[#This Row],[PERS_NEW]]+Table2131[[#This Row],[PERS_ORIG]]) / 2, "")</f>
        <v>0.88128475794975447</v>
      </c>
      <c r="U969">
        <f>0.5*(Table2131[[#This Row],[WIDTH_OVERLAP]]/Table2131[[#This Row],[WIDTH_ORIG]] +Table2131[[#This Row],[WIDTH_OVERLAP]]/Table2131[[#This Row],[WIDTH_NEW]])</f>
        <v>0.88128475794975447</v>
      </c>
      <c r="V969">
        <f>0.5*(Table2131[[#This Row],[WIDTH_OVERLAP]]/Table2131[[#This Row],[WIDTH_ORIG]] +Table2131[[#This Row],[WIDTH_OVERLAP]]/Table2131[[#This Row],[WIDTH_NEW]])</f>
        <v>0.88128475794975447</v>
      </c>
    </row>
    <row r="970" spans="1:22" hidden="1" x14ac:dyDescent="0.2">
      <c r="A970" t="s">
        <v>192</v>
      </c>
      <c r="B970" t="s">
        <v>113</v>
      </c>
      <c r="C970" s="3" t="s">
        <v>231</v>
      </c>
      <c r="D970" t="s">
        <v>220</v>
      </c>
      <c r="E970">
        <v>2.5958777677344246E-2</v>
      </c>
      <c r="F970">
        <v>2.4241720374849431E-2</v>
      </c>
      <c r="G970" s="1">
        <v>-1.0154656571161621E-2</v>
      </c>
      <c r="H970" s="1">
        <v>8.2996669957464742E-2</v>
      </c>
      <c r="I970">
        <v>1.0708306702636603</v>
      </c>
      <c r="J970">
        <v>6.7847157242330883E-2</v>
      </c>
      <c r="K970">
        <f>Table2131[[#This Row],[VALUE_ORIGINAL]]-Table2131[[#This Row],[ESTIMATE_VALUE]]</f>
        <v>4.1888379564986637E-2</v>
      </c>
      <c r="L970">
        <v>1.1624353843178767E-2</v>
      </c>
      <c r="M970">
        <v>0.13720645068818463</v>
      </c>
      <c r="N970">
        <f>Table2131[[#This Row],[DIFFENCE_ORIGINAL]]^2</f>
        <v>1.75463634258039E-3</v>
      </c>
      <c r="O97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7.1372316114285975E-2</v>
      </c>
      <c r="P970">
        <f>IF(OR(G970="NA", H970="NA"), "NA", IF(OR(B970="boot", B970="parametric", B970="independent", B970="cart"), Table2131[[#This Row],[conf.high]]-Table2131[[#This Row],[conf.low]], ""))</f>
        <v>9.3151326528626358E-2</v>
      </c>
      <c r="Q970">
        <f>IF(OR(G970="NA", H970="NA"), "NA", IF(OR(B970="boot", B970="parametric", B970="independent", B970="cart"), Table2131[[#This Row],[conf.high.orig]]-Table2131[[#This Row],[conf.low.orig]], ""))</f>
        <v>0.12558209684500587</v>
      </c>
      <c r="R970">
        <f>IF(OR(B970="boot", B970="independent", B970="parametric", B970="cart"), Table2131[[#This Row],[WIDTH_OVERLAP]]/Table2131[[#This Row],[WIDTH_NEW]], "NA")</f>
        <v>0.76619752797994267</v>
      </c>
      <c r="S970">
        <f>IF(OR(B970="boot", B970="independent", B970="parametric", B970="cart"), Table2131[[#This Row],[WIDTH_OVERLAP]]/Table2131[[#This Row],[WIDTH_ORIG]], "")</f>
        <v>0.56833193510356883</v>
      </c>
      <c r="T970">
        <f>IF(OR(B970="boot", B970="independent", B970="parametric", B970="cart"), (Table2131[[#This Row],[PERS_NEW]]+Table2131[[#This Row],[PERS_ORIG]]) / 2, "")</f>
        <v>0.6672647315417557</v>
      </c>
      <c r="U970">
        <f>0.5*(Table2131[[#This Row],[WIDTH_OVERLAP]]/Table2131[[#This Row],[WIDTH_ORIG]] +Table2131[[#This Row],[WIDTH_OVERLAP]]/Table2131[[#This Row],[WIDTH_NEW]])</f>
        <v>0.6672647315417557</v>
      </c>
      <c r="V970">
        <f>0.5*(Table2131[[#This Row],[WIDTH_OVERLAP]]/Table2131[[#This Row],[WIDTH_ORIG]] +Table2131[[#This Row],[WIDTH_OVERLAP]]/Table2131[[#This Row],[WIDTH_NEW]])</f>
        <v>0.6672647315417557</v>
      </c>
    </row>
    <row r="971" spans="1:22" hidden="1" x14ac:dyDescent="0.2">
      <c r="A971" t="s">
        <v>192</v>
      </c>
      <c r="B971" t="s">
        <v>113</v>
      </c>
      <c r="C971" s="3" t="s">
        <v>231</v>
      </c>
      <c r="D971" t="s">
        <v>221</v>
      </c>
      <c r="E971">
        <v>-1.1771869228847945E-2</v>
      </c>
      <c r="F971">
        <v>1.3840264404723775E-2</v>
      </c>
      <c r="G971" s="1">
        <v>-4.5480912973293014E-2</v>
      </c>
      <c r="H971" s="1">
        <v>9.64880111651884E-3</v>
      </c>
      <c r="I971">
        <v>-0.85055233661794261</v>
      </c>
      <c r="J971">
        <v>-5.3636505937231576E-3</v>
      </c>
      <c r="K971">
        <f>Table2131[[#This Row],[VALUE_ORIGINAL]]-Table2131[[#This Row],[ESTIMATE_VALUE]]</f>
        <v>6.4082186351247872E-3</v>
      </c>
      <c r="L971">
        <v>-4.2534139537411815E-2</v>
      </c>
      <c r="M971">
        <v>2.7755525764773616E-2</v>
      </c>
      <c r="N971">
        <f>Table2131[[#This Row],[DIFFENCE_ORIGINAL]]^2</f>
        <v>4.1065266075560592E-5</v>
      </c>
      <c r="O97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5.2182940653930657E-2</v>
      </c>
      <c r="P971">
        <f>IF(OR(G971="NA", H971="NA"), "NA", IF(OR(B971="boot", B971="parametric", B971="independent", B971="cart"), Table2131[[#This Row],[conf.high]]-Table2131[[#This Row],[conf.low]], ""))</f>
        <v>5.5129714089811856E-2</v>
      </c>
      <c r="Q971">
        <f>IF(OR(G971="NA", H971="NA"), "NA", IF(OR(B971="boot", B971="parametric", B971="independent", B971="cart"), Table2131[[#This Row],[conf.high.orig]]-Table2131[[#This Row],[conf.low.orig]], ""))</f>
        <v>7.0289665302185431E-2</v>
      </c>
      <c r="R971">
        <f>IF(OR(B971="boot", B971="independent", B971="parametric", B971="cart"), Table2131[[#This Row],[WIDTH_OVERLAP]]/Table2131[[#This Row],[WIDTH_NEW]], "NA")</f>
        <v>0.94654836353621197</v>
      </c>
      <c r="S971">
        <f>IF(OR(B971="boot", B971="independent", B971="parametric", B971="cart"), Table2131[[#This Row],[WIDTH_OVERLAP]]/Table2131[[#This Row],[WIDTH_ORIG]], "")</f>
        <v>0.74239847962838712</v>
      </c>
      <c r="T971">
        <f>IF(OR(B971="boot", B971="independent", B971="parametric", B971="cart"), (Table2131[[#This Row],[PERS_NEW]]+Table2131[[#This Row],[PERS_ORIG]]) / 2, "")</f>
        <v>0.84447342158229954</v>
      </c>
      <c r="U971">
        <f>0.5*(Table2131[[#This Row],[WIDTH_OVERLAP]]/Table2131[[#This Row],[WIDTH_ORIG]] +Table2131[[#This Row],[WIDTH_OVERLAP]]/Table2131[[#This Row],[WIDTH_NEW]])</f>
        <v>0.84447342158229954</v>
      </c>
      <c r="V971">
        <f>0.5*(Table2131[[#This Row],[WIDTH_OVERLAP]]/Table2131[[#This Row],[WIDTH_ORIG]] +Table2131[[#This Row],[WIDTH_OVERLAP]]/Table2131[[#This Row],[WIDTH_NEW]])</f>
        <v>0.84447342158229954</v>
      </c>
    </row>
    <row r="972" spans="1:22" hidden="1" x14ac:dyDescent="0.2">
      <c r="A972" t="s">
        <v>192</v>
      </c>
      <c r="B972" t="s">
        <v>113</v>
      </c>
      <c r="C972" s="3" t="s">
        <v>231</v>
      </c>
      <c r="D972" t="s">
        <v>222</v>
      </c>
      <c r="E972">
        <v>-0.11728672833064456</v>
      </c>
      <c r="F972">
        <v>5.0309840304799604E-2</v>
      </c>
      <c r="G972" s="1">
        <v>-0.22497610002872265</v>
      </c>
      <c r="H972" s="1">
        <v>-2.9405591598457206E-2</v>
      </c>
      <c r="I972">
        <v>-2.3312880267571692</v>
      </c>
      <c r="J972">
        <v>-3.3726435648836643E-2</v>
      </c>
      <c r="K972">
        <f>Table2131[[#This Row],[VALUE_ORIGINAL]]-Table2131[[#This Row],[ESTIMATE_VALUE]]</f>
        <v>8.3560292681807924E-2</v>
      </c>
      <c r="L972">
        <v>-0.14828721806420403</v>
      </c>
      <c r="M972">
        <v>6.6201920401400535E-2</v>
      </c>
      <c r="N972">
        <f>Table2131[[#This Row],[DIFFENCE_ORIGINAL]]^2</f>
        <v>6.9823225130694029E-3</v>
      </c>
      <c r="O97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0.11888162646574682</v>
      </c>
      <c r="P972">
        <f>IF(OR(G972="NA", H972="NA"), "NA", IF(OR(B972="boot", B972="parametric", B972="independent", B972="cart"), Table2131[[#This Row],[conf.high]]-Table2131[[#This Row],[conf.low]], ""))</f>
        <v>0.19557050843026544</v>
      </c>
      <c r="Q972">
        <f>IF(OR(G972="NA", H972="NA"), "NA", IF(OR(B972="boot", B972="parametric", B972="independent", B972="cart"), Table2131[[#This Row],[conf.high.orig]]-Table2131[[#This Row],[conf.low.orig]], ""))</f>
        <v>0.21448913846560458</v>
      </c>
      <c r="R972">
        <f>IF(OR(B972="boot", B972="independent", B972="parametric", B972="cart"), Table2131[[#This Row],[WIDTH_OVERLAP]]/Table2131[[#This Row],[WIDTH_NEW]], "NA")</f>
        <v>0.60787092808595133</v>
      </c>
      <c r="S972">
        <f>IF(OR(B972="boot", B972="independent", B972="parametric", B972="cart"), Table2131[[#This Row],[WIDTH_OVERLAP]]/Table2131[[#This Row],[WIDTH_ORIG]], "")</f>
        <v>0.55425476234457738</v>
      </c>
      <c r="T972">
        <f>IF(OR(B972="boot", B972="independent", B972="parametric", B972="cart"), (Table2131[[#This Row],[PERS_NEW]]+Table2131[[#This Row],[PERS_ORIG]]) / 2, "")</f>
        <v>0.58106284521526441</v>
      </c>
      <c r="U972">
        <f>0.5*(Table2131[[#This Row],[WIDTH_OVERLAP]]/Table2131[[#This Row],[WIDTH_ORIG]] +Table2131[[#This Row],[WIDTH_OVERLAP]]/Table2131[[#This Row],[WIDTH_NEW]])</f>
        <v>0.58106284521526441</v>
      </c>
      <c r="V972">
        <f>0.5*(Table2131[[#This Row],[WIDTH_OVERLAP]]/Table2131[[#This Row],[WIDTH_ORIG]] +Table2131[[#This Row],[WIDTH_OVERLAP]]/Table2131[[#This Row],[WIDTH_NEW]])</f>
        <v>0.58106284521526441</v>
      </c>
    </row>
    <row r="973" spans="1:22" hidden="1" x14ac:dyDescent="0.2">
      <c r="A973" t="s">
        <v>192</v>
      </c>
      <c r="B973" t="s">
        <v>113</v>
      </c>
      <c r="C973" s="3" t="s">
        <v>231</v>
      </c>
      <c r="D973" t="s">
        <v>223</v>
      </c>
      <c r="E973">
        <v>2.8686058935133294E-2</v>
      </c>
      <c r="F973">
        <v>2.2936586458304663E-2</v>
      </c>
      <c r="G973" s="1">
        <v>-9.2220522887194473E-3</v>
      </c>
      <c r="H973" s="1">
        <v>7.9943481411498665E-2</v>
      </c>
      <c r="I973">
        <v>1.250668184094452</v>
      </c>
      <c r="J973">
        <v>8.8622353034230935E-3</v>
      </c>
      <c r="K973">
        <f>Table2131[[#This Row],[VALUE_ORIGINAL]]-Table2131[[#This Row],[ESTIMATE_VALUE]]</f>
        <v>-1.9823823631710202E-2</v>
      </c>
      <c r="L973">
        <v>-1.8677812074439235E-2</v>
      </c>
      <c r="M973">
        <v>4.9568050211850088E-2</v>
      </c>
      <c r="N973">
        <f>Table2131[[#This Row],[DIFFENCE_ORIGINAL]]^2</f>
        <v>3.9298398338115186E-4</v>
      </c>
      <c r="O97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5.8790102500569534E-2</v>
      </c>
      <c r="P973">
        <f>IF(OR(G973="NA", H973="NA"), "NA", IF(OR(B973="boot", B973="parametric", B973="independent", B973="cart"), Table2131[[#This Row],[conf.high]]-Table2131[[#This Row],[conf.low]], ""))</f>
        <v>8.9165533700218111E-2</v>
      </c>
      <c r="Q973">
        <f>IF(OR(G973="NA", H973="NA"), "NA", IF(OR(B973="boot", B973="parametric", B973="independent", B973="cart"), Table2131[[#This Row],[conf.high.orig]]-Table2131[[#This Row],[conf.low.orig]], ""))</f>
        <v>6.8245862286289316E-2</v>
      </c>
      <c r="R973">
        <f>IF(OR(B973="boot", B973="independent", B973="parametric", B973="cart"), Table2131[[#This Row],[WIDTH_OVERLAP]]/Table2131[[#This Row],[WIDTH_NEW]], "NA")</f>
        <v>0.65933662998336007</v>
      </c>
      <c r="S973">
        <f>IF(OR(B973="boot", B973="independent", B973="parametric", B973="cart"), Table2131[[#This Row],[WIDTH_OVERLAP]]/Table2131[[#This Row],[WIDTH_ORIG]], "")</f>
        <v>0.86144566910074116</v>
      </c>
      <c r="T973">
        <f>IF(OR(B973="boot", B973="independent", B973="parametric", B973="cart"), (Table2131[[#This Row],[PERS_NEW]]+Table2131[[#This Row],[PERS_ORIG]]) / 2, "")</f>
        <v>0.76039114954205056</v>
      </c>
      <c r="U973">
        <f>0.5*(Table2131[[#This Row],[WIDTH_OVERLAP]]/Table2131[[#This Row],[WIDTH_ORIG]] +Table2131[[#This Row],[WIDTH_OVERLAP]]/Table2131[[#This Row],[WIDTH_NEW]])</f>
        <v>0.76039114954205056</v>
      </c>
      <c r="V973">
        <f>0.5*(Table2131[[#This Row],[WIDTH_OVERLAP]]/Table2131[[#This Row],[WIDTH_ORIG]] +Table2131[[#This Row],[WIDTH_OVERLAP]]/Table2131[[#This Row],[WIDTH_NEW]])</f>
        <v>0.76039114954205056</v>
      </c>
    </row>
    <row r="974" spans="1:22" hidden="1" x14ac:dyDescent="0.2">
      <c r="A974" t="s">
        <v>192</v>
      </c>
      <c r="B974" t="s">
        <v>113</v>
      </c>
      <c r="C974" s="3" t="s">
        <v>231</v>
      </c>
      <c r="D974" t="s">
        <v>224</v>
      </c>
      <c r="E974">
        <v>-0.13877483787225084</v>
      </c>
      <c r="F974">
        <v>5.7321691285629812E-2</v>
      </c>
      <c r="G974" s="1">
        <v>-0.26116945947516484</v>
      </c>
      <c r="H974" s="1">
        <v>-3.431361882950601E-2</v>
      </c>
      <c r="I974">
        <v>-2.4209829605470978</v>
      </c>
      <c r="J974">
        <v>-3.5858769943356239E-2</v>
      </c>
      <c r="K974">
        <f>Table2131[[#This Row],[VALUE_ORIGINAL]]-Table2131[[#This Row],[ESTIMATE_VALUE]]</f>
        <v>0.1029160679288946</v>
      </c>
      <c r="L974">
        <v>-0.15758959037275044</v>
      </c>
      <c r="M974">
        <v>7.4609593551042186E-2</v>
      </c>
      <c r="N974">
        <f>Table2131[[#This Row],[DIFFENCE_ORIGINAL]]^2</f>
        <v>1.0591717037944847E-2</v>
      </c>
      <c r="O97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0.12327597154324443</v>
      </c>
      <c r="P974">
        <f>IF(OR(G974="NA", H974="NA"), "NA", IF(OR(B974="boot", B974="parametric", B974="independent", B974="cart"), Table2131[[#This Row],[conf.high]]-Table2131[[#This Row],[conf.low]], ""))</f>
        <v>0.22685584064565883</v>
      </c>
      <c r="Q974">
        <f>IF(OR(G974="NA", H974="NA"), "NA", IF(OR(B974="boot", B974="parametric", B974="independent", B974="cart"), Table2131[[#This Row],[conf.high.orig]]-Table2131[[#This Row],[conf.low.orig]], ""))</f>
        <v>0.23219918392379263</v>
      </c>
      <c r="R974">
        <f>IF(OR(B974="boot", B974="independent", B974="parametric", B974="cart"), Table2131[[#This Row],[WIDTH_OVERLAP]]/Table2131[[#This Row],[WIDTH_NEW]], "NA")</f>
        <v>0.5434110543170777</v>
      </c>
      <c r="S974">
        <f>IF(OR(B974="boot", B974="independent", B974="parametric", B974="cart"), Table2131[[#This Row],[WIDTH_OVERLAP]]/Table2131[[#This Row],[WIDTH_ORIG]], "")</f>
        <v>0.53090613610297355</v>
      </c>
      <c r="T974">
        <f>IF(OR(B974="boot", B974="independent", B974="parametric", B974="cart"), (Table2131[[#This Row],[PERS_NEW]]+Table2131[[#This Row],[PERS_ORIG]]) / 2, "")</f>
        <v>0.53715859521002562</v>
      </c>
      <c r="U974">
        <f>0.5*(Table2131[[#This Row],[WIDTH_OVERLAP]]/Table2131[[#This Row],[WIDTH_ORIG]] +Table2131[[#This Row],[WIDTH_OVERLAP]]/Table2131[[#This Row],[WIDTH_NEW]])</f>
        <v>0.53715859521002562</v>
      </c>
      <c r="V974">
        <f>0.5*(Table2131[[#This Row],[WIDTH_OVERLAP]]/Table2131[[#This Row],[WIDTH_ORIG]] +Table2131[[#This Row],[WIDTH_OVERLAP]]/Table2131[[#This Row],[WIDTH_NEW]])</f>
        <v>0.53715859521002562</v>
      </c>
    </row>
    <row r="975" spans="1:22" hidden="1" x14ac:dyDescent="0.2">
      <c r="A975" t="s">
        <v>192</v>
      </c>
      <c r="B975" t="s">
        <v>113</v>
      </c>
      <c r="C975" s="3" t="s">
        <v>231</v>
      </c>
      <c r="D975" t="s">
        <v>225</v>
      </c>
      <c r="E975">
        <v>5.2345072251791828E-3</v>
      </c>
      <c r="F975">
        <v>3.5117747889502997E-2</v>
      </c>
      <c r="G975" s="1">
        <v>-5.8685335810124147E-2</v>
      </c>
      <c r="H975" s="1">
        <v>7.342257803220896E-2</v>
      </c>
      <c r="I975">
        <v>0.14905589167190939</v>
      </c>
      <c r="J975">
        <v>3.614389026533021E-3</v>
      </c>
      <c r="K975">
        <f>Table2131[[#This Row],[VALUE_ORIGINAL]]-Table2131[[#This Row],[ESTIMATE_VALUE]]</f>
        <v>-1.6201181986461618E-3</v>
      </c>
      <c r="L975">
        <v>-6.7779282854374415E-2</v>
      </c>
      <c r="M975">
        <v>7.8461966599168487E-2</v>
      </c>
      <c r="N975">
        <f>Table2131[[#This Row],[DIFFENCE_ORIGINAL]]^2</f>
        <v>2.6247829775844843E-6</v>
      </c>
      <c r="O97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0.13210791384233311</v>
      </c>
      <c r="P975">
        <f>IF(OR(G975="NA", H975="NA"), "NA", IF(OR(B975="boot", B975="parametric", B975="independent", B975="cart"), Table2131[[#This Row],[conf.high]]-Table2131[[#This Row],[conf.low]], ""))</f>
        <v>0.13210791384233311</v>
      </c>
      <c r="Q975">
        <f>IF(OR(G975="NA", H975="NA"), "NA", IF(OR(B975="boot", B975="parametric", B975="independent", B975="cart"), Table2131[[#This Row],[conf.high.orig]]-Table2131[[#This Row],[conf.low.orig]], ""))</f>
        <v>0.14624124945354289</v>
      </c>
      <c r="R975">
        <f>IF(OR(B975="boot", B975="independent", B975="parametric", B975="cart"), Table2131[[#This Row],[WIDTH_OVERLAP]]/Table2131[[#This Row],[WIDTH_NEW]], "NA")</f>
        <v>1</v>
      </c>
      <c r="S975">
        <f>IF(OR(B975="boot", B975="independent", B975="parametric", B975="cart"), Table2131[[#This Row],[WIDTH_OVERLAP]]/Table2131[[#This Row],[WIDTH_ORIG]], "")</f>
        <v>0.9033560253073496</v>
      </c>
      <c r="T975">
        <f>IF(OR(B975="boot", B975="independent", B975="parametric", B975="cart"), (Table2131[[#This Row],[PERS_NEW]]+Table2131[[#This Row],[PERS_ORIG]]) / 2, "")</f>
        <v>0.9516780126536748</v>
      </c>
      <c r="U975">
        <f>0.5*(Table2131[[#This Row],[WIDTH_OVERLAP]]/Table2131[[#This Row],[WIDTH_ORIG]] +Table2131[[#This Row],[WIDTH_OVERLAP]]/Table2131[[#This Row],[WIDTH_NEW]])</f>
        <v>0.9516780126536748</v>
      </c>
      <c r="V975">
        <f>0.5*(Table2131[[#This Row],[WIDTH_OVERLAP]]/Table2131[[#This Row],[WIDTH_ORIG]] +Table2131[[#This Row],[WIDTH_OVERLAP]]/Table2131[[#This Row],[WIDTH_NEW]])</f>
        <v>0.9516780126536748</v>
      </c>
    </row>
    <row r="976" spans="1:22" hidden="1" x14ac:dyDescent="0.2">
      <c r="A976" t="s">
        <v>192</v>
      </c>
      <c r="B976" t="s">
        <v>113</v>
      </c>
      <c r="C976" s="3" t="s">
        <v>231</v>
      </c>
      <c r="D976" t="s">
        <v>226</v>
      </c>
      <c r="E976">
        <v>0.10080905705634224</v>
      </c>
      <c r="F976">
        <v>3.6440004561741887E-2</v>
      </c>
      <c r="G976" s="1">
        <v>3.3295698725038146E-2</v>
      </c>
      <c r="H976" s="1">
        <v>0.17813467329451949</v>
      </c>
      <c r="I976">
        <v>2.7664391996860775</v>
      </c>
      <c r="J976">
        <v>0.15802724194380655</v>
      </c>
      <c r="K976">
        <f>Table2131[[#This Row],[VALUE_ORIGINAL]]-Table2131[[#This Row],[ESTIMATE_VALUE]]</f>
        <v>5.7218184887464302E-2</v>
      </c>
      <c r="L976">
        <v>7.440755967983681E-2</v>
      </c>
      <c r="M976">
        <v>0.25629590317342227</v>
      </c>
      <c r="N976">
        <f>Table2131[[#This Row],[DIFFENCE_ORIGINAL]]^2</f>
        <v>3.2739206818160481E-3</v>
      </c>
      <c r="O97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0.10372711361468268</v>
      </c>
      <c r="P976">
        <f>IF(OR(G976="NA", H976="NA"), "NA", IF(OR(B976="boot", B976="parametric", B976="independent", B976="cart"), Table2131[[#This Row],[conf.high]]-Table2131[[#This Row],[conf.low]], ""))</f>
        <v>0.14483897456948133</v>
      </c>
      <c r="Q976">
        <f>IF(OR(G976="NA", H976="NA"), "NA", IF(OR(B976="boot", B976="parametric", B976="independent", B976="cart"), Table2131[[#This Row],[conf.high.orig]]-Table2131[[#This Row],[conf.low.orig]], ""))</f>
        <v>0.18188834349358546</v>
      </c>
      <c r="R976">
        <f>IF(OR(B976="boot", B976="independent", B976="parametric", B976="cart"), Table2131[[#This Row],[WIDTH_OVERLAP]]/Table2131[[#This Row],[WIDTH_NEW]], "NA")</f>
        <v>0.71615470851682461</v>
      </c>
      <c r="S976">
        <f>IF(OR(B976="boot", B976="independent", B976="parametric", B976="cart"), Table2131[[#This Row],[WIDTH_OVERLAP]]/Table2131[[#This Row],[WIDTH_ORIG]], "")</f>
        <v>0.57027906034198805</v>
      </c>
      <c r="T976">
        <f>IF(OR(B976="boot", B976="independent", B976="parametric", B976="cart"), (Table2131[[#This Row],[PERS_NEW]]+Table2131[[#This Row],[PERS_ORIG]]) / 2, "")</f>
        <v>0.64321688442940639</v>
      </c>
      <c r="U976">
        <f>0.5*(Table2131[[#This Row],[WIDTH_OVERLAP]]/Table2131[[#This Row],[WIDTH_ORIG]] +Table2131[[#This Row],[WIDTH_OVERLAP]]/Table2131[[#This Row],[WIDTH_NEW]])</f>
        <v>0.64321688442940639</v>
      </c>
      <c r="V976">
        <f>0.5*(Table2131[[#This Row],[WIDTH_OVERLAP]]/Table2131[[#This Row],[WIDTH_ORIG]] +Table2131[[#This Row],[WIDTH_OVERLAP]]/Table2131[[#This Row],[WIDTH_NEW]])</f>
        <v>0.64321688442940639</v>
      </c>
    </row>
    <row r="977" spans="1:22" hidden="1" x14ac:dyDescent="0.2">
      <c r="A977" t="s">
        <v>192</v>
      </c>
      <c r="B977" t="s">
        <v>113</v>
      </c>
      <c r="C977" s="3" t="s">
        <v>231</v>
      </c>
      <c r="D977" t="s">
        <v>227</v>
      </c>
      <c r="E977">
        <v>-4.5715212461118482E-2</v>
      </c>
      <c r="F977">
        <v>3.1490644472224542E-2</v>
      </c>
      <c r="G977" s="1">
        <v>-0.10967027974191108</v>
      </c>
      <c r="H977" s="1">
        <v>1.7201190911800134E-2</v>
      </c>
      <c r="I977">
        <v>-1.4517077445474427</v>
      </c>
      <c r="J977">
        <v>-1.2492828653806862E-2</v>
      </c>
      <c r="K977">
        <f>Table2131[[#This Row],[VALUE_ORIGINAL]]-Table2131[[#This Row],[ESTIMATE_VALUE]]</f>
        <v>3.3222383807311621E-2</v>
      </c>
      <c r="L977">
        <v>-9.0687020859274187E-2</v>
      </c>
      <c r="M977">
        <v>6.2770911592668066E-2</v>
      </c>
      <c r="N977">
        <f>Table2131[[#This Row],[DIFFENCE_ORIGINAL]]^2</f>
        <v>1.1037267858403214E-3</v>
      </c>
      <c r="O97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0.10788821177107433</v>
      </c>
      <c r="P977">
        <f>IF(OR(G977="NA", H977="NA"), "NA", IF(OR(B977="boot", B977="parametric", B977="independent", B977="cart"), Table2131[[#This Row],[conf.high]]-Table2131[[#This Row],[conf.low]], ""))</f>
        <v>0.12687147065371121</v>
      </c>
      <c r="Q977">
        <f>IF(OR(G977="NA", H977="NA"), "NA", IF(OR(B977="boot", B977="parametric", B977="independent", B977="cart"), Table2131[[#This Row],[conf.high.orig]]-Table2131[[#This Row],[conf.low.orig]], ""))</f>
        <v>0.15345793245194225</v>
      </c>
      <c r="R977">
        <f>IF(OR(B977="boot", B977="independent", B977="parametric", B977="cart"), Table2131[[#This Row],[WIDTH_OVERLAP]]/Table2131[[#This Row],[WIDTH_NEW]], "NA")</f>
        <v>0.85037409289239929</v>
      </c>
      <c r="S977">
        <f>IF(OR(B977="boot", B977="independent", B977="parametric", B977="cart"), Table2131[[#This Row],[WIDTH_OVERLAP]]/Table2131[[#This Row],[WIDTH_ORIG]], "")</f>
        <v>0.7030474739705046</v>
      </c>
      <c r="T977">
        <f>IF(OR(B977="boot", B977="independent", B977="parametric", B977="cart"), (Table2131[[#This Row],[PERS_NEW]]+Table2131[[#This Row],[PERS_ORIG]]) / 2, "")</f>
        <v>0.77671078343145195</v>
      </c>
      <c r="U977">
        <f>0.5*(Table2131[[#This Row],[WIDTH_OVERLAP]]/Table2131[[#This Row],[WIDTH_ORIG]] +Table2131[[#This Row],[WIDTH_OVERLAP]]/Table2131[[#This Row],[WIDTH_NEW]])</f>
        <v>0.77671078343145195</v>
      </c>
      <c r="V977">
        <f>0.5*(Table2131[[#This Row],[WIDTH_OVERLAP]]/Table2131[[#This Row],[WIDTH_ORIG]] +Table2131[[#This Row],[WIDTH_OVERLAP]]/Table2131[[#This Row],[WIDTH_NEW]])</f>
        <v>0.77671078343145195</v>
      </c>
    </row>
    <row r="978" spans="1:22" hidden="1" x14ac:dyDescent="0.2">
      <c r="A978" t="s">
        <v>192</v>
      </c>
      <c r="B978" t="s">
        <v>113</v>
      </c>
      <c r="C978" s="3" t="s">
        <v>231</v>
      </c>
      <c r="D978" t="s">
        <v>228</v>
      </c>
      <c r="E978">
        <v>7.8411197061169863E-2</v>
      </c>
      <c r="F978">
        <v>0.13914129110864595</v>
      </c>
      <c r="G978" s="1">
        <v>-0.17438211909991005</v>
      </c>
      <c r="H978" s="1">
        <v>0.36350973519650709</v>
      </c>
      <c r="I978">
        <v>0.5635365062118326</v>
      </c>
      <c r="J978">
        <v>0.39573196575292979</v>
      </c>
      <c r="K978">
        <f>Table2131[[#This Row],[VALUE_ORIGINAL]]-Table2131[[#This Row],[ESTIMATE_VALUE]]</f>
        <v>0.31732076869175996</v>
      </c>
      <c r="L978">
        <v>0.15547583204462814</v>
      </c>
      <c r="M978">
        <v>0.67037123000175858</v>
      </c>
      <c r="N978">
        <f>Table2131[[#This Row],[DIFFENCE_ORIGINAL]]^2</f>
        <v>0.10069247024312943</v>
      </c>
      <c r="O97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0.20803390315187895</v>
      </c>
      <c r="P978">
        <f>IF(OR(G978="NA", H978="NA"), "NA", IF(OR(B978="boot", B978="parametric", B978="independent", B978="cart"), Table2131[[#This Row],[conf.high]]-Table2131[[#This Row],[conf.low]], ""))</f>
        <v>0.53789185429641717</v>
      </c>
      <c r="Q978">
        <f>IF(OR(G978="NA", H978="NA"), "NA", IF(OR(B978="boot", B978="parametric", B978="independent", B978="cart"), Table2131[[#This Row],[conf.high.orig]]-Table2131[[#This Row],[conf.low.orig]], ""))</f>
        <v>0.51489539795713046</v>
      </c>
      <c r="R978">
        <f>IF(OR(B978="boot", B978="independent", B978="parametric", B978="cart"), Table2131[[#This Row],[WIDTH_OVERLAP]]/Table2131[[#This Row],[WIDTH_NEW]], "NA")</f>
        <v>0.38675786125074368</v>
      </c>
      <c r="S978">
        <f>IF(OR(B978="boot", B978="independent", B978="parametric", B978="cart"), Table2131[[#This Row],[WIDTH_OVERLAP]]/Table2131[[#This Row],[WIDTH_ORIG]], "")</f>
        <v>0.40403138963226776</v>
      </c>
      <c r="T978">
        <f>IF(OR(B978="boot", B978="independent", B978="parametric", B978="cart"), (Table2131[[#This Row],[PERS_NEW]]+Table2131[[#This Row],[PERS_ORIG]]) / 2, "")</f>
        <v>0.39539462544150572</v>
      </c>
      <c r="U978">
        <f>0.5*(Table2131[[#This Row],[WIDTH_OVERLAP]]/Table2131[[#This Row],[WIDTH_ORIG]] +Table2131[[#This Row],[WIDTH_OVERLAP]]/Table2131[[#This Row],[WIDTH_NEW]])</f>
        <v>0.39539462544150572</v>
      </c>
      <c r="V978">
        <f>0.5*(Table2131[[#This Row],[WIDTH_OVERLAP]]/Table2131[[#This Row],[WIDTH_ORIG]] +Table2131[[#This Row],[WIDTH_OVERLAP]]/Table2131[[#This Row],[WIDTH_NEW]])</f>
        <v>0.39539462544150572</v>
      </c>
    </row>
    <row r="979" spans="1:22" hidden="1" x14ac:dyDescent="0.2">
      <c r="A979" t="s">
        <v>192</v>
      </c>
      <c r="B979" t="s">
        <v>113</v>
      </c>
      <c r="C979" s="3" t="s">
        <v>232</v>
      </c>
      <c r="D979" t="s">
        <v>194</v>
      </c>
      <c r="E979">
        <v>8.5990597022459814E-2</v>
      </c>
      <c r="F979">
        <v>8.1915234166322251E-2</v>
      </c>
      <c r="G979" s="1">
        <v>-8.0839365577511813E-2</v>
      </c>
      <c r="H979" s="1">
        <v>0.24425943821510804</v>
      </c>
      <c r="I979">
        <v>1.0497509760866077</v>
      </c>
      <c r="J979">
        <v>0.17809481069039715</v>
      </c>
      <c r="K979">
        <f>Table2131[[#This Row],[VALUE_ORIGINAL]]-Table2131[[#This Row],[ESTIMATE_VALUE]]</f>
        <v>9.2104213667937335E-2</v>
      </c>
      <c r="L979">
        <v>3.8017309435967525E-2</v>
      </c>
      <c r="M979">
        <v>0.34322255787812789</v>
      </c>
      <c r="N979">
        <f>Table2131[[#This Row],[DIFFENCE_ORIGINAL]]^2</f>
        <v>8.4831861753890542E-3</v>
      </c>
      <c r="O97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0.2062421287791405</v>
      </c>
      <c r="P979">
        <f>IF(OR(G979="NA", H979="NA"), "NA", IF(OR(B979="boot", B979="parametric", B979="independent", B979="cart"), Table2131[[#This Row],[conf.high]]-Table2131[[#This Row],[conf.low]], ""))</f>
        <v>0.32509880379261985</v>
      </c>
      <c r="Q979">
        <f>IF(OR(G979="NA", H979="NA"), "NA", IF(OR(B979="boot", B979="parametric", B979="independent", B979="cart"), Table2131[[#This Row],[conf.high.orig]]-Table2131[[#This Row],[conf.low.orig]], ""))</f>
        <v>0.30520524844216035</v>
      </c>
      <c r="R979">
        <f>IF(OR(B979="boot", B979="independent", B979="parametric", B979="cart"), Table2131[[#This Row],[WIDTH_OVERLAP]]/Table2131[[#This Row],[WIDTH_NEW]], "NA")</f>
        <v>0.63439830098760408</v>
      </c>
      <c r="S979">
        <f>IF(OR(B979="boot", B979="independent", B979="parametric", B979="cart"), Table2131[[#This Row],[WIDTH_OVERLAP]]/Table2131[[#This Row],[WIDTH_ORIG]], "")</f>
        <v>0.67574895855116845</v>
      </c>
      <c r="T979">
        <f>IF(OR(B979="boot", B979="independent", B979="parametric", B979="cart"), (Table2131[[#This Row],[PERS_NEW]]+Table2131[[#This Row],[PERS_ORIG]]) / 2, "")</f>
        <v>0.65507362976938621</v>
      </c>
      <c r="U979">
        <f>0.5*(Table2131[[#This Row],[WIDTH_OVERLAP]]/Table2131[[#This Row],[WIDTH_ORIG]] +Table2131[[#This Row],[WIDTH_OVERLAP]]/Table2131[[#This Row],[WIDTH_NEW]])</f>
        <v>0.65507362976938621</v>
      </c>
      <c r="V979">
        <f>0.5*(Table2131[[#This Row],[WIDTH_OVERLAP]]/Table2131[[#This Row],[WIDTH_ORIG]] +Table2131[[#This Row],[WIDTH_OVERLAP]]/Table2131[[#This Row],[WIDTH_NEW]])</f>
        <v>0.65507362976938621</v>
      </c>
    </row>
    <row r="980" spans="1:22" hidden="1" x14ac:dyDescent="0.2">
      <c r="A980" t="s">
        <v>192</v>
      </c>
      <c r="B980" t="s">
        <v>113</v>
      </c>
      <c r="C980" s="3" t="s">
        <v>232</v>
      </c>
      <c r="D980" t="s">
        <v>196</v>
      </c>
      <c r="E980">
        <v>5.3005518003066333E-2</v>
      </c>
      <c r="F980">
        <v>8.2510468319394126E-2</v>
      </c>
      <c r="G980" s="1">
        <v>-9.9249752877326777E-2</v>
      </c>
      <c r="H980" s="1">
        <v>0.22206417213621849</v>
      </c>
      <c r="I980">
        <v>0.6424096127764598</v>
      </c>
      <c r="J980">
        <v>0.18618608877542239</v>
      </c>
      <c r="K980">
        <f>Table2131[[#This Row],[VALUE_ORIGINAL]]-Table2131[[#This Row],[ESTIMATE_VALUE]]</f>
        <v>0.13318057077235607</v>
      </c>
      <c r="L980">
        <v>1.0013056772384074E-2</v>
      </c>
      <c r="M980">
        <v>0.35460897592095292</v>
      </c>
      <c r="N980">
        <f>Table2131[[#This Row],[DIFFENCE_ORIGINAL]]^2</f>
        <v>1.7737064431250543E-2</v>
      </c>
      <c r="O98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0.21205111536383442</v>
      </c>
      <c r="P980">
        <f>IF(OR(G980="NA", H980="NA"), "NA", IF(OR(B980="boot", B980="parametric", B980="independent", B980="cart"), Table2131[[#This Row],[conf.high]]-Table2131[[#This Row],[conf.low]], ""))</f>
        <v>0.32131392501354528</v>
      </c>
      <c r="Q980">
        <f>IF(OR(G980="NA", H980="NA"), "NA", IF(OR(B980="boot", B980="parametric", B980="independent", B980="cart"), Table2131[[#This Row],[conf.high.orig]]-Table2131[[#This Row],[conf.low.orig]], ""))</f>
        <v>0.34459591914856885</v>
      </c>
      <c r="R980">
        <f>IF(OR(B980="boot", B980="independent", B980="parametric", B980="cart"), Table2131[[#This Row],[WIDTH_OVERLAP]]/Table2131[[#This Row],[WIDTH_NEW]], "NA")</f>
        <v>0.65994997059307414</v>
      </c>
      <c r="S980">
        <f>IF(OR(B980="boot", B980="independent", B980="parametric", B980="cart"), Table2131[[#This Row],[WIDTH_OVERLAP]]/Table2131[[#This Row],[WIDTH_ORIG]], "")</f>
        <v>0.6153616557264302</v>
      </c>
      <c r="T980">
        <f>IF(OR(B980="boot", B980="independent", B980="parametric", B980="cart"), (Table2131[[#This Row],[PERS_NEW]]+Table2131[[#This Row],[PERS_ORIG]]) / 2, "")</f>
        <v>0.63765581315975217</v>
      </c>
      <c r="U980">
        <f>0.5*(Table2131[[#This Row],[WIDTH_OVERLAP]]/Table2131[[#This Row],[WIDTH_ORIG]] +Table2131[[#This Row],[WIDTH_OVERLAP]]/Table2131[[#This Row],[WIDTH_NEW]])</f>
        <v>0.63765581315975217</v>
      </c>
      <c r="V980">
        <f>0.5*(Table2131[[#This Row],[WIDTH_OVERLAP]]/Table2131[[#This Row],[WIDTH_ORIG]] +Table2131[[#This Row],[WIDTH_OVERLAP]]/Table2131[[#This Row],[WIDTH_NEW]])</f>
        <v>0.63765581315975217</v>
      </c>
    </row>
    <row r="981" spans="1:22" hidden="1" x14ac:dyDescent="0.2">
      <c r="A981" t="s">
        <v>192</v>
      </c>
      <c r="B981" t="s">
        <v>113</v>
      </c>
      <c r="C981" s="3" t="s">
        <v>232</v>
      </c>
      <c r="D981" t="s">
        <v>197</v>
      </c>
      <c r="E981">
        <v>0.54598663361023458</v>
      </c>
      <c r="F981">
        <v>7.1147121210842088E-2</v>
      </c>
      <c r="G981" s="1">
        <v>0.40912702049804817</v>
      </c>
      <c r="H981" s="1">
        <v>0.68778682785861112</v>
      </c>
      <c r="I981">
        <v>7.6740509569209649</v>
      </c>
      <c r="J981">
        <v>0.49300215558615001</v>
      </c>
      <c r="K981">
        <f>Table2131[[#This Row],[VALUE_ORIGINAL]]-Table2131[[#This Row],[ESTIMATE_VALUE]]</f>
        <v>-5.2984478024084569E-2</v>
      </c>
      <c r="L981">
        <v>0.33828925276439847</v>
      </c>
      <c r="M981">
        <v>0.65830644871233068</v>
      </c>
      <c r="N981">
        <f>Table2131[[#This Row],[DIFFENCE_ORIGINAL]]^2</f>
        <v>2.8073549114847008E-3</v>
      </c>
      <c r="O98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0.24917942821428252</v>
      </c>
      <c r="P981">
        <f>IF(OR(G981="NA", H981="NA"), "NA", IF(OR(B981="boot", B981="parametric", B981="independent", B981="cart"), Table2131[[#This Row],[conf.high]]-Table2131[[#This Row],[conf.low]], ""))</f>
        <v>0.27865980736056295</v>
      </c>
      <c r="Q981">
        <f>IF(OR(G981="NA", H981="NA"), "NA", IF(OR(B981="boot", B981="parametric", B981="independent", B981="cart"), Table2131[[#This Row],[conf.high.orig]]-Table2131[[#This Row],[conf.low.orig]], ""))</f>
        <v>0.32001719594793221</v>
      </c>
      <c r="R981">
        <f>IF(OR(B981="boot", B981="independent", B981="parametric", B981="cart"), Table2131[[#This Row],[WIDTH_OVERLAP]]/Table2131[[#This Row],[WIDTH_NEW]], "NA")</f>
        <v>0.89420656166558232</v>
      </c>
      <c r="S981">
        <f>IF(OR(B981="boot", B981="independent", B981="parametric", B981="cart"), Table2131[[#This Row],[WIDTH_OVERLAP]]/Table2131[[#This Row],[WIDTH_ORIG]], "")</f>
        <v>0.77864387092131382</v>
      </c>
      <c r="T981">
        <f>IF(OR(B981="boot", B981="independent", B981="parametric", B981="cart"), (Table2131[[#This Row],[PERS_NEW]]+Table2131[[#This Row],[PERS_ORIG]]) / 2, "")</f>
        <v>0.83642521629344802</v>
      </c>
      <c r="U981">
        <f>0.5*(Table2131[[#This Row],[WIDTH_OVERLAP]]/Table2131[[#This Row],[WIDTH_ORIG]] +Table2131[[#This Row],[WIDTH_OVERLAP]]/Table2131[[#This Row],[WIDTH_NEW]])</f>
        <v>0.83642521629344802</v>
      </c>
      <c r="V981">
        <f>0.5*(Table2131[[#This Row],[WIDTH_OVERLAP]]/Table2131[[#This Row],[WIDTH_ORIG]] +Table2131[[#This Row],[WIDTH_OVERLAP]]/Table2131[[#This Row],[WIDTH_NEW]])</f>
        <v>0.83642521629344802</v>
      </c>
    </row>
    <row r="982" spans="1:22" hidden="1" x14ac:dyDescent="0.2">
      <c r="A982" t="s">
        <v>192</v>
      </c>
      <c r="B982" t="s">
        <v>113</v>
      </c>
      <c r="C982" s="3" t="s">
        <v>232</v>
      </c>
      <c r="D982" t="s">
        <v>198</v>
      </c>
      <c r="E982">
        <v>0.66641330890529071</v>
      </c>
      <c r="F982">
        <v>9.9673774975465312E-2</v>
      </c>
      <c r="G982" s="1">
        <v>0.47271644553127656</v>
      </c>
      <c r="H982" s="1">
        <v>0.85196676888346856</v>
      </c>
      <c r="I982">
        <v>6.6859443125268232</v>
      </c>
      <c r="J982">
        <v>0.6296703541777926</v>
      </c>
      <c r="K982">
        <f>Table2131[[#This Row],[VALUE_ORIGINAL]]-Table2131[[#This Row],[ESTIMATE_VALUE]]</f>
        <v>-3.6742954727498112E-2</v>
      </c>
      <c r="L982">
        <v>0.43210575876704355</v>
      </c>
      <c r="M982">
        <v>0.82109221715959124</v>
      </c>
      <c r="N982">
        <f>Table2131[[#This Row],[DIFFENCE_ORIGINAL]]^2</f>
        <v>1.3500447221069759E-3</v>
      </c>
      <c r="O98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0.34837577162831468</v>
      </c>
      <c r="P982">
        <f>IF(OR(G982="NA", H982="NA"), "NA", IF(OR(B982="boot", B982="parametric", B982="independent", B982="cart"), Table2131[[#This Row],[conf.high]]-Table2131[[#This Row],[conf.low]], ""))</f>
        <v>0.379250323352192</v>
      </c>
      <c r="Q982">
        <f>IF(OR(G982="NA", H982="NA"), "NA", IF(OR(B982="boot", B982="parametric", B982="independent", B982="cart"), Table2131[[#This Row],[conf.high.orig]]-Table2131[[#This Row],[conf.low.orig]], ""))</f>
        <v>0.3889864583925477</v>
      </c>
      <c r="R982">
        <f>IF(OR(B982="boot", B982="independent", B982="parametric", B982="cart"), Table2131[[#This Row],[WIDTH_OVERLAP]]/Table2131[[#This Row],[WIDTH_NEW]], "NA")</f>
        <v>0.91859057244572062</v>
      </c>
      <c r="S982">
        <f>IF(OR(B982="boot", B982="independent", B982="parametric", B982="cart"), Table2131[[#This Row],[WIDTH_OVERLAP]]/Table2131[[#This Row],[WIDTH_ORIG]], "")</f>
        <v>0.89559871330212082</v>
      </c>
      <c r="T982">
        <f>IF(OR(B982="boot", B982="independent", B982="parametric", B982="cart"), (Table2131[[#This Row],[PERS_NEW]]+Table2131[[#This Row],[PERS_ORIG]]) / 2, "")</f>
        <v>0.90709464287392072</v>
      </c>
      <c r="U982">
        <f>0.5*(Table2131[[#This Row],[WIDTH_OVERLAP]]/Table2131[[#This Row],[WIDTH_ORIG]] +Table2131[[#This Row],[WIDTH_OVERLAP]]/Table2131[[#This Row],[WIDTH_NEW]])</f>
        <v>0.90709464287392072</v>
      </c>
      <c r="V982">
        <f>0.5*(Table2131[[#This Row],[WIDTH_OVERLAP]]/Table2131[[#This Row],[WIDTH_ORIG]] +Table2131[[#This Row],[WIDTH_OVERLAP]]/Table2131[[#This Row],[WIDTH_NEW]])</f>
        <v>0.90709464287392072</v>
      </c>
    </row>
    <row r="983" spans="1:22" hidden="1" x14ac:dyDescent="0.2">
      <c r="A983" t="s">
        <v>192</v>
      </c>
      <c r="B983" t="s">
        <v>113</v>
      </c>
      <c r="C983" s="3" t="s">
        <v>232</v>
      </c>
      <c r="D983" t="s">
        <v>200</v>
      </c>
      <c r="E983">
        <v>0.61770670169165565</v>
      </c>
      <c r="F983">
        <v>9.7126230693699286E-2</v>
      </c>
      <c r="G983" s="1">
        <v>0.43004796226017317</v>
      </c>
      <c r="H983" s="1">
        <v>0.81034812971556924</v>
      </c>
      <c r="I983">
        <v>6.3598339735810123</v>
      </c>
      <c r="J983">
        <v>0.6141559553028032</v>
      </c>
      <c r="K983">
        <f>Table2131[[#This Row],[VALUE_ORIGINAL]]-Table2131[[#This Row],[ESTIMATE_VALUE]]</f>
        <v>-3.5507463888524438E-3</v>
      </c>
      <c r="L983">
        <v>0.42221750619658005</v>
      </c>
      <c r="M983">
        <v>0.79184601327828763</v>
      </c>
      <c r="N983">
        <f>Table2131[[#This Row],[DIFFENCE_ORIGINAL]]^2</f>
        <v>1.260779991794867E-5</v>
      </c>
      <c r="O98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0.36179805101811446</v>
      </c>
      <c r="P983">
        <f>IF(OR(G983="NA", H983="NA"), "NA", IF(OR(B983="boot", B983="parametric", B983="independent", B983="cart"), Table2131[[#This Row],[conf.high]]-Table2131[[#This Row],[conf.low]], ""))</f>
        <v>0.38030016745539608</v>
      </c>
      <c r="Q983">
        <f>IF(OR(G983="NA", H983="NA"), "NA", IF(OR(B983="boot", B983="parametric", B983="independent", B983="cart"), Table2131[[#This Row],[conf.high.orig]]-Table2131[[#This Row],[conf.low.orig]], ""))</f>
        <v>0.36962850708170758</v>
      </c>
      <c r="R983">
        <f>IF(OR(B983="boot", B983="independent", B983="parametric", B983="cart"), Table2131[[#This Row],[WIDTH_OVERLAP]]/Table2131[[#This Row],[WIDTH_NEW]], "NA")</f>
        <v>0.95134865030147098</v>
      </c>
      <c r="S983">
        <f>IF(OR(B983="boot", B983="independent", B983="parametric", B983="cart"), Table2131[[#This Row],[WIDTH_OVERLAP]]/Table2131[[#This Row],[WIDTH_ORIG]], "")</f>
        <v>0.97881533509031493</v>
      </c>
      <c r="T983">
        <f>IF(OR(B983="boot", B983="independent", B983="parametric", B983="cart"), (Table2131[[#This Row],[PERS_NEW]]+Table2131[[#This Row],[PERS_ORIG]]) / 2, "")</f>
        <v>0.9650819926958929</v>
      </c>
      <c r="U983">
        <f>0.5*(Table2131[[#This Row],[WIDTH_OVERLAP]]/Table2131[[#This Row],[WIDTH_ORIG]] +Table2131[[#This Row],[WIDTH_OVERLAP]]/Table2131[[#This Row],[WIDTH_NEW]])</f>
        <v>0.9650819926958929</v>
      </c>
      <c r="V983">
        <f>0.5*(Table2131[[#This Row],[WIDTH_OVERLAP]]/Table2131[[#This Row],[WIDTH_ORIG]] +Table2131[[#This Row],[WIDTH_OVERLAP]]/Table2131[[#This Row],[WIDTH_NEW]])</f>
        <v>0.9650819926958929</v>
      </c>
    </row>
    <row r="984" spans="1:22" hidden="1" x14ac:dyDescent="0.2">
      <c r="A984" t="s">
        <v>192</v>
      </c>
      <c r="B984" t="s">
        <v>113</v>
      </c>
      <c r="C984" s="3" t="s">
        <v>232</v>
      </c>
      <c r="D984" t="s">
        <v>203</v>
      </c>
      <c r="E984">
        <v>0.16932915316827191</v>
      </c>
      <c r="F984">
        <v>6.3394138763405439E-2</v>
      </c>
      <c r="G984" s="1">
        <v>4.231068887627857E-2</v>
      </c>
      <c r="H984" s="1">
        <v>0.29237348634471216</v>
      </c>
      <c r="I984">
        <v>2.6710537672927255</v>
      </c>
      <c r="J984">
        <v>0.2867938421283156</v>
      </c>
      <c r="K984">
        <f>Table2131[[#This Row],[VALUE_ORIGINAL]]-Table2131[[#This Row],[ESTIMATE_VALUE]]</f>
        <v>0.11746468896004369</v>
      </c>
      <c r="L984">
        <v>0.16431647751864059</v>
      </c>
      <c r="M984">
        <v>0.40571502915783314</v>
      </c>
      <c r="N984">
        <f>Table2131[[#This Row],[DIFFENCE_ORIGINAL]]^2</f>
        <v>1.3797953152479812E-2</v>
      </c>
      <c r="O98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0.12805700882607157</v>
      </c>
      <c r="P984">
        <f>IF(OR(G984="NA", H984="NA"), "NA", IF(OR(B984="boot", B984="parametric", B984="independent", B984="cart"), Table2131[[#This Row],[conf.high]]-Table2131[[#This Row],[conf.low]], ""))</f>
        <v>0.25006279746843357</v>
      </c>
      <c r="Q984">
        <f>IF(OR(G984="NA", H984="NA"), "NA", IF(OR(B984="boot", B984="parametric", B984="independent", B984="cart"), Table2131[[#This Row],[conf.high.orig]]-Table2131[[#This Row],[conf.low.orig]], ""))</f>
        <v>0.24139855163919255</v>
      </c>
      <c r="R984">
        <f>IF(OR(B984="boot", B984="independent", B984="parametric", B984="cart"), Table2131[[#This Row],[WIDTH_OVERLAP]]/Table2131[[#This Row],[WIDTH_NEW]], "NA")</f>
        <v>0.51209940112037944</v>
      </c>
      <c r="S984">
        <f>IF(OR(B984="boot", B984="independent", B984="parametric", B984="cart"), Table2131[[#This Row],[WIDTH_OVERLAP]]/Table2131[[#This Row],[WIDTH_ORIG]], "")</f>
        <v>0.53047960709173003</v>
      </c>
      <c r="T984">
        <f>IF(OR(B984="boot", B984="independent", B984="parametric", B984="cart"), (Table2131[[#This Row],[PERS_NEW]]+Table2131[[#This Row],[PERS_ORIG]]) / 2, "")</f>
        <v>0.52128950410605479</v>
      </c>
      <c r="U984">
        <f>0.5*(Table2131[[#This Row],[WIDTH_OVERLAP]]/Table2131[[#This Row],[WIDTH_ORIG]] +Table2131[[#This Row],[WIDTH_OVERLAP]]/Table2131[[#This Row],[WIDTH_NEW]])</f>
        <v>0.52128950410605479</v>
      </c>
      <c r="V984">
        <f>0.5*(Table2131[[#This Row],[WIDTH_OVERLAP]]/Table2131[[#This Row],[WIDTH_ORIG]] +Table2131[[#This Row],[WIDTH_OVERLAP]]/Table2131[[#This Row],[WIDTH_NEW]])</f>
        <v>0.52128950410605479</v>
      </c>
    </row>
    <row r="985" spans="1:22" hidden="1" x14ac:dyDescent="0.2">
      <c r="A985" t="s">
        <v>192</v>
      </c>
      <c r="B985" t="s">
        <v>113</v>
      </c>
      <c r="C985" s="3" t="s">
        <v>232</v>
      </c>
      <c r="D985" t="s">
        <v>204</v>
      </c>
      <c r="E985">
        <v>0.79925625657689903</v>
      </c>
      <c r="F985">
        <v>0.13428973260082705</v>
      </c>
      <c r="G985" s="1">
        <v>0.53212836133172969</v>
      </c>
      <c r="H985" s="1">
        <v>1.053819726104567</v>
      </c>
      <c r="I985">
        <v>5.9517301963260936</v>
      </c>
      <c r="J985">
        <v>0.93833906021054048</v>
      </c>
      <c r="K985">
        <f>Table2131[[#This Row],[VALUE_ORIGINAL]]-Table2131[[#This Row],[ESTIMATE_VALUE]]</f>
        <v>0.13908280363364145</v>
      </c>
      <c r="L985">
        <v>0.63788758124871248</v>
      </c>
      <c r="M985">
        <v>1.2452698410286649</v>
      </c>
      <c r="N985">
        <f>Table2131[[#This Row],[DIFFENCE_ORIGINAL]]^2</f>
        <v>1.9344026266594067E-2</v>
      </c>
      <c r="O98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0.4159321448558545</v>
      </c>
      <c r="P985">
        <f>IF(OR(G985="NA", H985="NA"), "NA", IF(OR(B985="boot", B985="parametric", B985="independent", B985="cart"), Table2131[[#This Row],[conf.high]]-Table2131[[#This Row],[conf.low]], ""))</f>
        <v>0.52169136477283728</v>
      </c>
      <c r="Q985">
        <f>IF(OR(G985="NA", H985="NA"), "NA", IF(OR(B985="boot", B985="parametric", B985="independent", B985="cart"), Table2131[[#This Row],[conf.high.orig]]-Table2131[[#This Row],[conf.low.orig]], ""))</f>
        <v>0.60738225977995242</v>
      </c>
      <c r="R985">
        <f>IF(OR(B985="boot", B985="independent", B985="parametric", B985="cart"), Table2131[[#This Row],[WIDTH_OVERLAP]]/Table2131[[#This Row],[WIDTH_NEW]], "NA")</f>
        <v>0.79727626896213999</v>
      </c>
      <c r="S985">
        <f>IF(OR(B985="boot", B985="independent", B985="parametric", B985="cart"), Table2131[[#This Row],[WIDTH_OVERLAP]]/Table2131[[#This Row],[WIDTH_ORIG]], "")</f>
        <v>0.68479468762644125</v>
      </c>
      <c r="T985">
        <f>IF(OR(B985="boot", B985="independent", B985="parametric", B985="cart"), (Table2131[[#This Row],[PERS_NEW]]+Table2131[[#This Row],[PERS_ORIG]]) / 2, "")</f>
        <v>0.74103547829429062</v>
      </c>
      <c r="U985">
        <f>0.5*(Table2131[[#This Row],[WIDTH_OVERLAP]]/Table2131[[#This Row],[WIDTH_ORIG]] +Table2131[[#This Row],[WIDTH_OVERLAP]]/Table2131[[#This Row],[WIDTH_NEW]])</f>
        <v>0.74103547829429062</v>
      </c>
      <c r="V985">
        <f>0.5*(Table2131[[#This Row],[WIDTH_OVERLAP]]/Table2131[[#This Row],[WIDTH_ORIG]] +Table2131[[#This Row],[WIDTH_OVERLAP]]/Table2131[[#This Row],[WIDTH_NEW]])</f>
        <v>0.74103547829429062</v>
      </c>
    </row>
    <row r="986" spans="1:22" hidden="1" x14ac:dyDescent="0.2">
      <c r="A986" t="s">
        <v>192</v>
      </c>
      <c r="B986" t="s">
        <v>113</v>
      </c>
      <c r="C986" s="3" t="s">
        <v>232</v>
      </c>
      <c r="D986" t="s">
        <v>205</v>
      </c>
      <c r="E986">
        <v>0.82350593044796971</v>
      </c>
      <c r="F986">
        <v>0.10956093936915702</v>
      </c>
      <c r="G986" s="1">
        <v>0.5875569404618618</v>
      </c>
      <c r="H986" s="1">
        <v>1.0228923296559942</v>
      </c>
      <c r="I986">
        <v>7.5164190375662159</v>
      </c>
      <c r="J986">
        <v>0.60929653109160198</v>
      </c>
      <c r="K986">
        <f>Table2131[[#This Row],[VALUE_ORIGINAL]]-Table2131[[#This Row],[ESTIMATE_VALUE]]</f>
        <v>-0.21420939935636774</v>
      </c>
      <c r="L986">
        <v>0.38489998520992202</v>
      </c>
      <c r="M986">
        <v>0.81150884429497838</v>
      </c>
      <c r="N986">
        <f>Table2131[[#This Row],[DIFFENCE_ORIGINAL]]^2</f>
        <v>4.5885666772615838E-2</v>
      </c>
      <c r="O98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0.22395190383311658</v>
      </c>
      <c r="P986">
        <f>IF(OR(G986="NA", H986="NA"), "NA", IF(OR(B986="boot", B986="parametric", B986="independent", B986="cart"), Table2131[[#This Row],[conf.high]]-Table2131[[#This Row],[conf.low]], ""))</f>
        <v>0.43533538919413239</v>
      </c>
      <c r="Q986">
        <f>IF(OR(G986="NA", H986="NA"), "NA", IF(OR(B986="boot", B986="parametric", B986="independent", B986="cart"), Table2131[[#This Row],[conf.high.orig]]-Table2131[[#This Row],[conf.low.orig]], ""))</f>
        <v>0.42660885908505636</v>
      </c>
      <c r="R986">
        <f>IF(OR(B986="boot", B986="independent", B986="parametric", B986="cart"), Table2131[[#This Row],[WIDTH_OVERLAP]]/Table2131[[#This Row],[WIDTH_NEW]], "NA")</f>
        <v>0.51443532823665761</v>
      </c>
      <c r="S986">
        <f>IF(OR(B986="boot", B986="independent", B986="parametric", B986="cart"), Table2131[[#This Row],[WIDTH_OVERLAP]]/Table2131[[#This Row],[WIDTH_ORIG]], "")</f>
        <v>0.52495839939523037</v>
      </c>
      <c r="T986">
        <f>IF(OR(B986="boot", B986="independent", B986="parametric", B986="cart"), (Table2131[[#This Row],[PERS_NEW]]+Table2131[[#This Row],[PERS_ORIG]]) / 2, "")</f>
        <v>0.51969686381594404</v>
      </c>
      <c r="U986">
        <f>0.5*(Table2131[[#This Row],[WIDTH_OVERLAP]]/Table2131[[#This Row],[WIDTH_ORIG]] +Table2131[[#This Row],[WIDTH_OVERLAP]]/Table2131[[#This Row],[WIDTH_NEW]])</f>
        <v>0.51969686381594404</v>
      </c>
      <c r="V986">
        <f>0.5*(Table2131[[#This Row],[WIDTH_OVERLAP]]/Table2131[[#This Row],[WIDTH_ORIG]] +Table2131[[#This Row],[WIDTH_OVERLAP]]/Table2131[[#This Row],[WIDTH_NEW]])</f>
        <v>0.51969686381594404</v>
      </c>
    </row>
    <row r="987" spans="1:22" hidden="1" x14ac:dyDescent="0.2">
      <c r="A987" t="s">
        <v>192</v>
      </c>
      <c r="B987" t="s">
        <v>113</v>
      </c>
      <c r="C987" s="3" t="s">
        <v>232</v>
      </c>
      <c r="D987" t="s">
        <v>206</v>
      </c>
      <c r="E987">
        <v>1.1549577543524665</v>
      </c>
      <c r="F987">
        <v>0.18000930063090009</v>
      </c>
      <c r="G987" s="1">
        <v>0.81164897935893809</v>
      </c>
      <c r="H987" s="1">
        <v>1.5205174324480328</v>
      </c>
      <c r="I987">
        <v>6.4161004476132515</v>
      </c>
      <c r="J987">
        <v>1.0886973669257032</v>
      </c>
      <c r="K987">
        <f>Table2131[[#This Row],[VALUE_ORIGINAL]]-Table2131[[#This Row],[ESTIMATE_VALUE]]</f>
        <v>-6.6260387426763323E-2</v>
      </c>
      <c r="L987">
        <v>0.71646035881028236</v>
      </c>
      <c r="M987">
        <v>1.4783592457482737</v>
      </c>
      <c r="N987">
        <f>Table2131[[#This Row],[DIFFENCE_ORIGINAL]]^2</f>
        <v>4.3904389419447748E-3</v>
      </c>
      <c r="O98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0.66671026638933562</v>
      </c>
      <c r="P987">
        <f>IF(OR(G987="NA", H987="NA"), "NA", IF(OR(B987="boot", B987="parametric", B987="independent", B987="cart"), Table2131[[#This Row],[conf.high]]-Table2131[[#This Row],[conf.low]], ""))</f>
        <v>0.70886845308909474</v>
      </c>
      <c r="Q987">
        <f>IF(OR(G987="NA", H987="NA"), "NA", IF(OR(B987="boot", B987="parametric", B987="independent", B987="cart"), Table2131[[#This Row],[conf.high.orig]]-Table2131[[#This Row],[conf.low.orig]], ""))</f>
        <v>0.76189888693799135</v>
      </c>
      <c r="R987">
        <f>IF(OR(B987="boot", B987="independent", B987="parametric", B987="cart"), Table2131[[#This Row],[WIDTH_OVERLAP]]/Table2131[[#This Row],[WIDTH_NEW]], "NA")</f>
        <v>0.9405274892456521</v>
      </c>
      <c r="S987">
        <f>IF(OR(B987="boot", B987="independent", B987="parametric", B987="cart"), Table2131[[#This Row],[WIDTH_OVERLAP]]/Table2131[[#This Row],[WIDTH_ORIG]], "")</f>
        <v>0.87506397216143605</v>
      </c>
      <c r="T987">
        <f>IF(OR(B987="boot", B987="independent", B987="parametric", B987="cart"), (Table2131[[#This Row],[PERS_NEW]]+Table2131[[#This Row],[PERS_ORIG]]) / 2, "")</f>
        <v>0.90779573070354402</v>
      </c>
      <c r="U987">
        <f>0.5*(Table2131[[#This Row],[WIDTH_OVERLAP]]/Table2131[[#This Row],[WIDTH_ORIG]] +Table2131[[#This Row],[WIDTH_OVERLAP]]/Table2131[[#This Row],[WIDTH_NEW]])</f>
        <v>0.90779573070354402</v>
      </c>
      <c r="V987">
        <f>0.5*(Table2131[[#This Row],[WIDTH_OVERLAP]]/Table2131[[#This Row],[WIDTH_ORIG]] +Table2131[[#This Row],[WIDTH_OVERLAP]]/Table2131[[#This Row],[WIDTH_NEW]])</f>
        <v>0.90779573070354402</v>
      </c>
    </row>
    <row r="988" spans="1:22" hidden="1" x14ac:dyDescent="0.2">
      <c r="A988" t="s">
        <v>192</v>
      </c>
      <c r="B988" t="s">
        <v>113</v>
      </c>
      <c r="C988" s="3" t="s">
        <v>232</v>
      </c>
      <c r="D988" t="s">
        <v>207</v>
      </c>
      <c r="E988">
        <v>-0.45606915256706398</v>
      </c>
      <c r="F988">
        <v>0.15426330100736371</v>
      </c>
      <c r="G988" s="1">
        <v>-0.74265565253331622</v>
      </c>
      <c r="H988" s="1">
        <v>-0.1449969648037967</v>
      </c>
      <c r="I988">
        <v>-2.9564332513881162</v>
      </c>
      <c r="J988">
        <v>-0.62421856699554268</v>
      </c>
      <c r="K988">
        <f>Table2131[[#This Row],[VALUE_ORIGINAL]]-Table2131[[#This Row],[ESTIMATE_VALUE]]</f>
        <v>-0.16814941442847869</v>
      </c>
      <c r="L988">
        <v>-0.94286260884821915</v>
      </c>
      <c r="M988">
        <v>-0.31283389014786905</v>
      </c>
      <c r="N988">
        <f>Table2131[[#This Row],[DIFFENCE_ORIGINAL]]^2</f>
        <v>2.8274225572640279E-2</v>
      </c>
      <c r="O98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0.42982176238544717</v>
      </c>
      <c r="P988">
        <f>IF(OR(G988="NA", H988="NA"), "NA", IF(OR(B988="boot", B988="parametric", B988="independent", B988="cart"), Table2131[[#This Row],[conf.high]]-Table2131[[#This Row],[conf.low]], ""))</f>
        <v>0.59765868772951958</v>
      </c>
      <c r="Q988">
        <f>IF(OR(G988="NA", H988="NA"), "NA", IF(OR(B988="boot", B988="parametric", B988="independent", B988="cart"), Table2131[[#This Row],[conf.high.orig]]-Table2131[[#This Row],[conf.low.orig]], ""))</f>
        <v>0.63002871870035015</v>
      </c>
      <c r="R988">
        <f>IF(OR(B988="boot", B988="independent", B988="parametric", B988="cart"), Table2131[[#This Row],[WIDTH_OVERLAP]]/Table2131[[#This Row],[WIDTH_NEW]], "NA")</f>
        <v>0.71917596315435839</v>
      </c>
      <c r="S988">
        <f>IF(OR(B988="boot", B988="independent", B988="parametric", B988="cart"), Table2131[[#This Row],[WIDTH_OVERLAP]]/Table2131[[#This Row],[WIDTH_ORIG]], "")</f>
        <v>0.68222566627137515</v>
      </c>
      <c r="T988">
        <f>IF(OR(B988="boot", B988="independent", B988="parametric", B988="cart"), (Table2131[[#This Row],[PERS_NEW]]+Table2131[[#This Row],[PERS_ORIG]]) / 2, "")</f>
        <v>0.70070081471286683</v>
      </c>
      <c r="U988">
        <f>0.5*(Table2131[[#This Row],[WIDTH_OVERLAP]]/Table2131[[#This Row],[WIDTH_ORIG]] +Table2131[[#This Row],[WIDTH_OVERLAP]]/Table2131[[#This Row],[WIDTH_NEW]])</f>
        <v>0.70070081471286683</v>
      </c>
      <c r="V988">
        <f>0.5*(Table2131[[#This Row],[WIDTH_OVERLAP]]/Table2131[[#This Row],[WIDTH_ORIG]] +Table2131[[#This Row],[WIDTH_OVERLAP]]/Table2131[[#This Row],[WIDTH_NEW]])</f>
        <v>0.70070081471286683</v>
      </c>
    </row>
    <row r="989" spans="1:22" hidden="1" x14ac:dyDescent="0.2">
      <c r="A989" t="s">
        <v>192</v>
      </c>
      <c r="B989" t="s">
        <v>113</v>
      </c>
      <c r="C989" s="3" t="s">
        <v>232</v>
      </c>
      <c r="D989" t="s">
        <v>208</v>
      </c>
      <c r="E989">
        <v>-0.57318015151036539</v>
      </c>
      <c r="F989">
        <v>0.1479819817263465</v>
      </c>
      <c r="G989" s="1">
        <v>-0.87533023151250922</v>
      </c>
      <c r="H989" s="1">
        <v>-0.28838417550537593</v>
      </c>
      <c r="I989">
        <v>-3.8733104180906994</v>
      </c>
      <c r="J989">
        <v>-0.72723214521847124</v>
      </c>
      <c r="K989">
        <f>Table2131[[#This Row],[VALUE_ORIGINAL]]-Table2131[[#This Row],[ESTIMATE_VALUE]]</f>
        <v>-0.15405199370810585</v>
      </c>
      <c r="L989">
        <v>-1.0101790707959437</v>
      </c>
      <c r="M989">
        <v>-0.44208999914923913</v>
      </c>
      <c r="N989">
        <f>Table2131[[#This Row],[DIFFENCE_ORIGINAL]]^2</f>
        <v>2.3732016765442284E-2</v>
      </c>
      <c r="O98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0.43324023236327008</v>
      </c>
      <c r="P989">
        <f>IF(OR(G989="NA", H989="NA"), "NA", IF(OR(B989="boot", B989="parametric", B989="independent", B989="cart"), Table2131[[#This Row],[conf.high]]-Table2131[[#This Row],[conf.low]], ""))</f>
        <v>0.58694605600713334</v>
      </c>
      <c r="Q989">
        <f>IF(OR(G989="NA", H989="NA"), "NA", IF(OR(B989="boot", B989="parametric", B989="independent", B989="cart"), Table2131[[#This Row],[conf.high.orig]]-Table2131[[#This Row],[conf.low.orig]], ""))</f>
        <v>0.56808907164670464</v>
      </c>
      <c r="R989">
        <f>IF(OR(B989="boot", B989="independent", B989="parametric", B989="cart"), Table2131[[#This Row],[WIDTH_OVERLAP]]/Table2131[[#This Row],[WIDTH_NEW]], "NA")</f>
        <v>0.73812614963376599</v>
      </c>
      <c r="S989">
        <f>IF(OR(B989="boot", B989="independent", B989="parametric", B989="cart"), Table2131[[#This Row],[WIDTH_OVERLAP]]/Table2131[[#This Row],[WIDTH_ORIG]], "")</f>
        <v>0.76262729558843334</v>
      </c>
      <c r="T989">
        <f>IF(OR(B989="boot", B989="independent", B989="parametric", B989="cart"), (Table2131[[#This Row],[PERS_NEW]]+Table2131[[#This Row],[PERS_ORIG]]) / 2, "")</f>
        <v>0.75037672261109967</v>
      </c>
      <c r="U989">
        <f>0.5*(Table2131[[#This Row],[WIDTH_OVERLAP]]/Table2131[[#This Row],[WIDTH_ORIG]] +Table2131[[#This Row],[WIDTH_OVERLAP]]/Table2131[[#This Row],[WIDTH_NEW]])</f>
        <v>0.75037672261109967</v>
      </c>
      <c r="V989">
        <f>0.5*(Table2131[[#This Row],[WIDTH_OVERLAP]]/Table2131[[#This Row],[WIDTH_ORIG]] +Table2131[[#This Row],[WIDTH_OVERLAP]]/Table2131[[#This Row],[WIDTH_NEW]])</f>
        <v>0.75037672261109967</v>
      </c>
    </row>
    <row r="990" spans="1:22" hidden="1" x14ac:dyDescent="0.2">
      <c r="A990" t="s">
        <v>192</v>
      </c>
      <c r="B990" t="s">
        <v>113</v>
      </c>
      <c r="C990" s="3" t="s">
        <v>232</v>
      </c>
      <c r="D990" t="s">
        <v>209</v>
      </c>
      <c r="E990">
        <v>1.3830037756430733</v>
      </c>
      <c r="F990">
        <v>0.12528440314038175</v>
      </c>
      <c r="G990" s="1">
        <v>1.1229365738582637</v>
      </c>
      <c r="H990" s="1">
        <v>1.6339211691972579</v>
      </c>
      <c r="I990">
        <v>11.038914190247697</v>
      </c>
      <c r="J990">
        <v>1.2430246361528332</v>
      </c>
      <c r="K990">
        <f>Table2131[[#This Row],[VALUE_ORIGINAL]]-Table2131[[#This Row],[ESTIMATE_VALUE]]</f>
        <v>-0.1399791394902401</v>
      </c>
      <c r="L990">
        <v>1.0185107816429058</v>
      </c>
      <c r="M990">
        <v>1.4443375162512104</v>
      </c>
      <c r="N990">
        <f>Table2131[[#This Row],[DIFFENCE_ORIGINAL]]^2</f>
        <v>1.9594159492428095E-2</v>
      </c>
      <c r="O99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0.3214009423929467</v>
      </c>
      <c r="P990">
        <f>IF(OR(G990="NA", H990="NA"), "NA", IF(OR(B990="boot", B990="parametric", B990="independent", B990="cart"), Table2131[[#This Row],[conf.high]]-Table2131[[#This Row],[conf.low]], ""))</f>
        <v>0.51098459533899421</v>
      </c>
      <c r="Q990">
        <f>IF(OR(G990="NA", H990="NA"), "NA", IF(OR(B990="boot", B990="parametric", B990="independent", B990="cart"), Table2131[[#This Row],[conf.high.orig]]-Table2131[[#This Row],[conf.low.orig]], ""))</f>
        <v>0.42582673460830467</v>
      </c>
      <c r="R990">
        <f>IF(OR(B990="boot", B990="independent", B990="parametric", B990="cart"), Table2131[[#This Row],[WIDTH_OVERLAP]]/Table2131[[#This Row],[WIDTH_NEW]], "NA")</f>
        <v>0.6289836236251406</v>
      </c>
      <c r="S990">
        <f>IF(OR(B990="boot", B990="independent", B990="parametric", B990="cart"), Table2131[[#This Row],[WIDTH_OVERLAP]]/Table2131[[#This Row],[WIDTH_ORIG]], "")</f>
        <v>0.75476929058619657</v>
      </c>
      <c r="T990">
        <f>IF(OR(B990="boot", B990="independent", B990="parametric", B990="cart"), (Table2131[[#This Row],[PERS_NEW]]+Table2131[[#This Row],[PERS_ORIG]]) / 2, "")</f>
        <v>0.69187645710566859</v>
      </c>
      <c r="U990">
        <f>0.5*(Table2131[[#This Row],[WIDTH_OVERLAP]]/Table2131[[#This Row],[WIDTH_ORIG]] +Table2131[[#This Row],[WIDTH_OVERLAP]]/Table2131[[#This Row],[WIDTH_NEW]])</f>
        <v>0.69187645710566859</v>
      </c>
      <c r="V990">
        <f>0.5*(Table2131[[#This Row],[WIDTH_OVERLAP]]/Table2131[[#This Row],[WIDTH_ORIG]] +Table2131[[#This Row],[WIDTH_OVERLAP]]/Table2131[[#This Row],[WIDTH_NEW]])</f>
        <v>0.69187645710566859</v>
      </c>
    </row>
    <row r="991" spans="1:22" hidden="1" x14ac:dyDescent="0.2">
      <c r="A991" t="s">
        <v>192</v>
      </c>
      <c r="B991" t="s">
        <v>113</v>
      </c>
      <c r="C991" s="3" t="s">
        <v>232</v>
      </c>
      <c r="D991" t="s">
        <v>210</v>
      </c>
      <c r="E991">
        <v>1.9701918424425535</v>
      </c>
      <c r="F991">
        <v>0.16265847900310745</v>
      </c>
      <c r="G991" s="1">
        <v>1.6124133369858928</v>
      </c>
      <c r="H991" s="1">
        <v>2.2794216543580621</v>
      </c>
      <c r="I991">
        <v>12.112444764744877</v>
      </c>
      <c r="J991">
        <v>1.6733120944990389</v>
      </c>
      <c r="K991">
        <f>Table2131[[#This Row],[VALUE_ORIGINAL]]-Table2131[[#This Row],[ESTIMATE_VALUE]]</f>
        <v>-0.29687974794351457</v>
      </c>
      <c r="L991">
        <v>1.3572096197949302</v>
      </c>
      <c r="M991">
        <v>1.9370869117201388</v>
      </c>
      <c r="N991">
        <f>Table2131[[#This Row],[DIFFENCE_ORIGINAL]]^2</f>
        <v>8.8137584739004751E-2</v>
      </c>
      <c r="O99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0.32467357473424596</v>
      </c>
      <c r="P991">
        <f>IF(OR(G991="NA", H991="NA"), "NA", IF(OR(B991="boot", B991="parametric", B991="independent", B991="cart"), Table2131[[#This Row],[conf.high]]-Table2131[[#This Row],[conf.low]], ""))</f>
        <v>0.66700831737216926</v>
      </c>
      <c r="Q991">
        <f>IF(OR(G991="NA", H991="NA"), "NA", IF(OR(B991="boot", B991="parametric", B991="independent", B991="cart"), Table2131[[#This Row],[conf.high.orig]]-Table2131[[#This Row],[conf.low.orig]], ""))</f>
        <v>0.57987729192520865</v>
      </c>
      <c r="R991">
        <f>IF(OR(B991="boot", B991="independent", B991="parametric", B991="cart"), Table2131[[#This Row],[WIDTH_OVERLAP]]/Table2131[[#This Row],[WIDTH_NEW]], "NA")</f>
        <v>0.48676090878952039</v>
      </c>
      <c r="S991">
        <f>IF(OR(B991="boot", B991="independent", B991="parametric", B991="cart"), Table2131[[#This Row],[WIDTH_OVERLAP]]/Table2131[[#This Row],[WIDTH_ORIG]], "")</f>
        <v>0.5599004811109618</v>
      </c>
      <c r="T991">
        <f>IF(OR(B991="boot", B991="independent", B991="parametric", B991="cart"), (Table2131[[#This Row],[PERS_NEW]]+Table2131[[#This Row],[PERS_ORIG]]) / 2, "")</f>
        <v>0.52333069495024109</v>
      </c>
      <c r="U991">
        <f>0.5*(Table2131[[#This Row],[WIDTH_OVERLAP]]/Table2131[[#This Row],[WIDTH_ORIG]] +Table2131[[#This Row],[WIDTH_OVERLAP]]/Table2131[[#This Row],[WIDTH_NEW]])</f>
        <v>0.52333069495024109</v>
      </c>
      <c r="V991">
        <f>0.5*(Table2131[[#This Row],[WIDTH_OVERLAP]]/Table2131[[#This Row],[WIDTH_ORIG]] +Table2131[[#This Row],[WIDTH_OVERLAP]]/Table2131[[#This Row],[WIDTH_NEW]])</f>
        <v>0.52333069495024109</v>
      </c>
    </row>
    <row r="992" spans="1:22" hidden="1" x14ac:dyDescent="0.2">
      <c r="A992" t="s">
        <v>192</v>
      </c>
      <c r="B992" t="s">
        <v>113</v>
      </c>
      <c r="C992" s="3" t="s">
        <v>232</v>
      </c>
      <c r="D992" t="s">
        <v>211</v>
      </c>
      <c r="E992">
        <v>2.447787880947796</v>
      </c>
      <c r="F992">
        <v>0.2303764190841516</v>
      </c>
      <c r="G992" s="1">
        <v>1.9922617580905435</v>
      </c>
      <c r="H992" s="1">
        <v>2.8985282303694166</v>
      </c>
      <c r="I992">
        <v>10.625166806042207</v>
      </c>
      <c r="J992">
        <v>2.5314968979657961</v>
      </c>
      <c r="K992">
        <f>Table2131[[#This Row],[VALUE_ORIGINAL]]-Table2131[[#This Row],[ESTIMATE_VALUE]]</f>
        <v>8.3709017018000154E-2</v>
      </c>
      <c r="L992">
        <v>2.0495917088549134</v>
      </c>
      <c r="M992">
        <v>2.9930866195942496</v>
      </c>
      <c r="N992">
        <f>Table2131[[#This Row],[DIFFENCE_ORIGINAL]]^2</f>
        <v>7.0071995301198391E-3</v>
      </c>
      <c r="O99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0.84893652151450327</v>
      </c>
      <c r="P992">
        <f>IF(OR(G992="NA", H992="NA"), "NA", IF(OR(B992="boot", B992="parametric", B992="independent", B992="cart"), Table2131[[#This Row],[conf.high]]-Table2131[[#This Row],[conf.low]], ""))</f>
        <v>0.90626647227887314</v>
      </c>
      <c r="Q992">
        <f>IF(OR(G992="NA", H992="NA"), "NA", IF(OR(B992="boot", B992="parametric", B992="independent", B992="cart"), Table2131[[#This Row],[conf.high.orig]]-Table2131[[#This Row],[conf.low.orig]], ""))</f>
        <v>0.94349491073933622</v>
      </c>
      <c r="R992">
        <f>IF(OR(B992="boot", B992="independent", B992="parametric", B992="cart"), Table2131[[#This Row],[WIDTH_OVERLAP]]/Table2131[[#This Row],[WIDTH_NEW]], "NA")</f>
        <v>0.93674051449767359</v>
      </c>
      <c r="S992">
        <f>IF(OR(B992="boot", B992="independent", B992="parametric", B992="cart"), Table2131[[#This Row],[WIDTH_OVERLAP]]/Table2131[[#This Row],[WIDTH_ORIG]], "")</f>
        <v>0.89977859112060754</v>
      </c>
      <c r="T992">
        <f>IF(OR(B992="boot", B992="independent", B992="parametric", B992="cart"), (Table2131[[#This Row],[PERS_NEW]]+Table2131[[#This Row],[PERS_ORIG]]) / 2, "")</f>
        <v>0.91825955280914062</v>
      </c>
      <c r="U992">
        <f>0.5*(Table2131[[#This Row],[WIDTH_OVERLAP]]/Table2131[[#This Row],[WIDTH_ORIG]] +Table2131[[#This Row],[WIDTH_OVERLAP]]/Table2131[[#This Row],[WIDTH_NEW]])</f>
        <v>0.91825955280914062</v>
      </c>
      <c r="V992">
        <f>0.5*(Table2131[[#This Row],[WIDTH_OVERLAP]]/Table2131[[#This Row],[WIDTH_ORIG]] +Table2131[[#This Row],[WIDTH_OVERLAP]]/Table2131[[#This Row],[WIDTH_NEW]])</f>
        <v>0.91825955280914062</v>
      </c>
    </row>
    <row r="993" spans="1:22" hidden="1" x14ac:dyDescent="0.2">
      <c r="A993" t="s">
        <v>192</v>
      </c>
      <c r="B993" t="s">
        <v>113</v>
      </c>
      <c r="C993" s="3" t="s">
        <v>232</v>
      </c>
      <c r="D993" t="s">
        <v>212</v>
      </c>
      <c r="E993">
        <v>2.8595352250339174</v>
      </c>
      <c r="F993">
        <v>0.21138735849620011</v>
      </c>
      <c r="G993" s="1">
        <v>2.4117649478522152</v>
      </c>
      <c r="H993" s="1">
        <v>3.2190522265032366</v>
      </c>
      <c r="I993">
        <v>13.527465622242119</v>
      </c>
      <c r="J993">
        <v>2.4547512895524033</v>
      </c>
      <c r="K993">
        <f>Table2131[[#This Row],[VALUE_ORIGINAL]]-Table2131[[#This Row],[ESTIMATE_VALUE]]</f>
        <v>-0.40478393548151415</v>
      </c>
      <c r="L993">
        <v>2.0246877889037229</v>
      </c>
      <c r="M993">
        <v>2.8628070729558082</v>
      </c>
      <c r="N993">
        <f>Table2131[[#This Row],[DIFFENCE_ORIGINAL]]^2</f>
        <v>0.16385003442390261</v>
      </c>
      <c r="O99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0.45104212510359298</v>
      </c>
      <c r="P993">
        <f>IF(OR(G993="NA", H993="NA"), "NA", IF(OR(B993="boot", B993="parametric", B993="independent", B993="cart"), Table2131[[#This Row],[conf.high]]-Table2131[[#This Row],[conf.low]], ""))</f>
        <v>0.80728727865102146</v>
      </c>
      <c r="Q993">
        <f>IF(OR(G993="NA", H993="NA"), "NA", IF(OR(B993="boot", B993="parametric", B993="independent", B993="cart"), Table2131[[#This Row],[conf.high.orig]]-Table2131[[#This Row],[conf.low.orig]], ""))</f>
        <v>0.83811928405208524</v>
      </c>
      <c r="R993">
        <f>IF(OR(B993="boot", B993="independent", B993="parametric", B993="cart"), Table2131[[#This Row],[WIDTH_OVERLAP]]/Table2131[[#This Row],[WIDTH_NEW]], "NA")</f>
        <v>0.55871328216305505</v>
      </c>
      <c r="S993">
        <f>IF(OR(B993="boot", B993="independent", B993="parametric", B993="cart"), Table2131[[#This Row],[WIDTH_OVERLAP]]/Table2131[[#This Row],[WIDTH_ORIG]], "")</f>
        <v>0.53815982245739946</v>
      </c>
      <c r="T993">
        <f>IF(OR(B993="boot", B993="independent", B993="parametric", B993="cart"), (Table2131[[#This Row],[PERS_NEW]]+Table2131[[#This Row],[PERS_ORIG]]) / 2, "")</f>
        <v>0.54843655231022725</v>
      </c>
      <c r="U993">
        <f>0.5*(Table2131[[#This Row],[WIDTH_OVERLAP]]/Table2131[[#This Row],[WIDTH_ORIG]] +Table2131[[#This Row],[WIDTH_OVERLAP]]/Table2131[[#This Row],[WIDTH_NEW]])</f>
        <v>0.54843655231022725</v>
      </c>
      <c r="V993">
        <f>0.5*(Table2131[[#This Row],[WIDTH_OVERLAP]]/Table2131[[#This Row],[WIDTH_ORIG]] +Table2131[[#This Row],[WIDTH_OVERLAP]]/Table2131[[#This Row],[WIDTH_NEW]])</f>
        <v>0.54843655231022725</v>
      </c>
    </row>
    <row r="994" spans="1:22" hidden="1" x14ac:dyDescent="0.2">
      <c r="A994" t="s">
        <v>192</v>
      </c>
      <c r="B994" t="s">
        <v>113</v>
      </c>
      <c r="C994" s="3" t="s">
        <v>232</v>
      </c>
      <c r="D994" t="s">
        <v>213</v>
      </c>
      <c r="E994">
        <v>2.0916561925362291</v>
      </c>
      <c r="F994">
        <v>0.14735799753392329</v>
      </c>
      <c r="G994" s="1">
        <v>1.7918838097024157</v>
      </c>
      <c r="H994" s="1">
        <v>2.3644618441332965</v>
      </c>
      <c r="I994">
        <v>14.194385289842915</v>
      </c>
      <c r="J994">
        <v>2.2103929548828756</v>
      </c>
      <c r="K994">
        <f>Table2131[[#This Row],[VALUE_ORIGINAL]]-Table2131[[#This Row],[ESTIMATE_VALUE]]</f>
        <v>0.11873676234664643</v>
      </c>
      <c r="L994">
        <v>1.8786927270464626</v>
      </c>
      <c r="M994">
        <v>2.5039954522144465</v>
      </c>
      <c r="N994">
        <f>Table2131[[#This Row],[DIFFENCE_ORIGINAL]]^2</f>
        <v>1.4098418732563994E-2</v>
      </c>
      <c r="O99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0.4857691170868339</v>
      </c>
      <c r="P994">
        <f>IF(OR(G994="NA", H994="NA"), "NA", IF(OR(B994="boot", B994="parametric", B994="independent", B994="cart"), Table2131[[#This Row],[conf.high]]-Table2131[[#This Row],[conf.low]], ""))</f>
        <v>0.57257803443088084</v>
      </c>
      <c r="Q994">
        <f>IF(OR(G994="NA", H994="NA"), "NA", IF(OR(B994="boot", B994="parametric", B994="independent", B994="cart"), Table2131[[#This Row],[conf.high.orig]]-Table2131[[#This Row],[conf.low.orig]], ""))</f>
        <v>0.62530272516798391</v>
      </c>
      <c r="R994">
        <f>IF(OR(B994="boot", B994="independent", B994="parametric", B994="cart"), Table2131[[#This Row],[WIDTH_OVERLAP]]/Table2131[[#This Row],[WIDTH_NEW]], "NA")</f>
        <v>0.84838936856819624</v>
      </c>
      <c r="S994">
        <f>IF(OR(B994="boot", B994="independent", B994="parametric", B994="cart"), Table2131[[#This Row],[WIDTH_OVERLAP]]/Table2131[[#This Row],[WIDTH_ORIG]], "")</f>
        <v>0.77685430997655558</v>
      </c>
      <c r="T994">
        <f>IF(OR(B994="boot", B994="independent", B994="parametric", B994="cart"), (Table2131[[#This Row],[PERS_NEW]]+Table2131[[#This Row],[PERS_ORIG]]) / 2, "")</f>
        <v>0.81262183927237586</v>
      </c>
      <c r="U994">
        <f>0.5*(Table2131[[#This Row],[WIDTH_OVERLAP]]/Table2131[[#This Row],[WIDTH_ORIG]] +Table2131[[#This Row],[WIDTH_OVERLAP]]/Table2131[[#This Row],[WIDTH_NEW]])</f>
        <v>0.81262183927237586</v>
      </c>
      <c r="V994">
        <f>0.5*(Table2131[[#This Row],[WIDTH_OVERLAP]]/Table2131[[#This Row],[WIDTH_ORIG]] +Table2131[[#This Row],[WIDTH_OVERLAP]]/Table2131[[#This Row],[WIDTH_NEW]])</f>
        <v>0.81262183927237586</v>
      </c>
    </row>
    <row r="995" spans="1:22" hidden="1" x14ac:dyDescent="0.2">
      <c r="A995" t="s">
        <v>192</v>
      </c>
      <c r="B995" t="s">
        <v>113</v>
      </c>
      <c r="C995" s="3" t="s">
        <v>232</v>
      </c>
      <c r="D995" t="s">
        <v>214</v>
      </c>
      <c r="E995">
        <v>1.4715049692730813</v>
      </c>
      <c r="F995">
        <v>0.15251795946391783</v>
      </c>
      <c r="G995" s="1">
        <v>1.1580240896636902</v>
      </c>
      <c r="H995" s="1">
        <v>1.775530899439951</v>
      </c>
      <c r="I995">
        <v>9.6480766884453679</v>
      </c>
      <c r="J995">
        <v>1.6381988893183386</v>
      </c>
      <c r="K995">
        <f>Table2131[[#This Row],[VALUE_ORIGINAL]]-Table2131[[#This Row],[ESTIMATE_VALUE]]</f>
        <v>0.16669392004525729</v>
      </c>
      <c r="L995">
        <v>1.3026178229378362</v>
      </c>
      <c r="M995">
        <v>1.9691377796362057</v>
      </c>
      <c r="N995">
        <f>Table2131[[#This Row],[DIFFENCE_ORIGINAL]]^2</f>
        <v>2.778686298005463E-2</v>
      </c>
      <c r="O99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0.47291307650211478</v>
      </c>
      <c r="P995">
        <f>IF(OR(G995="NA", H995="NA"), "NA", IF(OR(B995="boot", B995="parametric", B995="independent", B995="cart"), Table2131[[#This Row],[conf.high]]-Table2131[[#This Row],[conf.low]], ""))</f>
        <v>0.61750680977626082</v>
      </c>
      <c r="Q995">
        <f>IF(OR(G995="NA", H995="NA"), "NA", IF(OR(B995="boot", B995="parametric", B995="independent", B995="cart"), Table2131[[#This Row],[conf.high.orig]]-Table2131[[#This Row],[conf.low.orig]], ""))</f>
        <v>0.6665199566983695</v>
      </c>
      <c r="R995">
        <f>IF(OR(B995="boot", B995="independent", B995="parametric", B995="cart"), Table2131[[#This Row],[WIDTH_OVERLAP]]/Table2131[[#This Row],[WIDTH_NEW]], "NA")</f>
        <v>0.76584269033966412</v>
      </c>
      <c r="S995">
        <f>IF(OR(B995="boot", B995="independent", B995="parametric", B995="cart"), Table2131[[#This Row],[WIDTH_OVERLAP]]/Table2131[[#This Row],[WIDTH_ORIG]], "")</f>
        <v>0.70952575650503646</v>
      </c>
      <c r="T995">
        <f>IF(OR(B995="boot", B995="independent", B995="parametric", B995="cart"), (Table2131[[#This Row],[PERS_NEW]]+Table2131[[#This Row],[PERS_ORIG]]) / 2, "")</f>
        <v>0.73768422342235029</v>
      </c>
      <c r="U995">
        <f>0.5*(Table2131[[#This Row],[WIDTH_OVERLAP]]/Table2131[[#This Row],[WIDTH_ORIG]] +Table2131[[#This Row],[WIDTH_OVERLAP]]/Table2131[[#This Row],[WIDTH_NEW]])</f>
        <v>0.73768422342235029</v>
      </c>
      <c r="V995">
        <f>0.5*(Table2131[[#This Row],[WIDTH_OVERLAP]]/Table2131[[#This Row],[WIDTH_ORIG]] +Table2131[[#This Row],[WIDTH_OVERLAP]]/Table2131[[#This Row],[WIDTH_NEW]])</f>
        <v>0.73768422342235029</v>
      </c>
    </row>
    <row r="996" spans="1:22" hidden="1" x14ac:dyDescent="0.2">
      <c r="A996" t="s">
        <v>192</v>
      </c>
      <c r="B996" t="s">
        <v>113</v>
      </c>
      <c r="C996" s="3" t="s">
        <v>232</v>
      </c>
      <c r="D996" t="s">
        <v>215</v>
      </c>
      <c r="E996">
        <v>1.7826957966084216</v>
      </c>
      <c r="F996">
        <v>0.14838696346838134</v>
      </c>
      <c r="G996" s="1">
        <v>1.4734657467024181</v>
      </c>
      <c r="H996" s="1">
        <v>2.0809518213227993</v>
      </c>
      <c r="I996">
        <v>12.013830291690569</v>
      </c>
      <c r="J996">
        <v>1.8620513228561157</v>
      </c>
      <c r="K996">
        <f>Table2131[[#This Row],[VALUE_ORIGINAL]]-Table2131[[#This Row],[ESTIMATE_VALUE]]</f>
        <v>7.9355526247694153E-2</v>
      </c>
      <c r="L996">
        <v>1.5437512759186744</v>
      </c>
      <c r="M996">
        <v>2.1614847182978911</v>
      </c>
      <c r="N996">
        <f>Table2131[[#This Row],[DIFFENCE_ORIGINAL]]^2</f>
        <v>6.2972995460484757E-3</v>
      </c>
      <c r="O99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0.53720054540412487</v>
      </c>
      <c r="P996">
        <f>IF(OR(G996="NA", H996="NA"), "NA", IF(OR(B996="boot", B996="parametric", B996="independent", B996="cart"), Table2131[[#This Row],[conf.high]]-Table2131[[#This Row],[conf.low]], ""))</f>
        <v>0.60748607462038118</v>
      </c>
      <c r="Q996">
        <f>IF(OR(G996="NA", H996="NA"), "NA", IF(OR(B996="boot", B996="parametric", B996="independent", B996="cart"), Table2131[[#This Row],[conf.high.orig]]-Table2131[[#This Row],[conf.low.orig]], ""))</f>
        <v>0.61773344237921668</v>
      </c>
      <c r="R996">
        <f>IF(OR(B996="boot", B996="independent", B996="parametric", B996="cart"), Table2131[[#This Row],[WIDTH_OVERLAP]]/Table2131[[#This Row],[WIDTH_NEW]], "NA")</f>
        <v>0.8843010035083062</v>
      </c>
      <c r="S996">
        <f>IF(OR(B996="boot", B996="independent", B996="parametric", B996="cart"), Table2131[[#This Row],[WIDTH_OVERLAP]]/Table2131[[#This Row],[WIDTH_ORIG]], "")</f>
        <v>0.86963163809795174</v>
      </c>
      <c r="T996">
        <f>IF(OR(B996="boot", B996="independent", B996="parametric", B996="cart"), (Table2131[[#This Row],[PERS_NEW]]+Table2131[[#This Row],[PERS_ORIG]]) / 2, "")</f>
        <v>0.87696632080312897</v>
      </c>
      <c r="U996">
        <f>0.5*(Table2131[[#This Row],[WIDTH_OVERLAP]]/Table2131[[#This Row],[WIDTH_ORIG]] +Table2131[[#This Row],[WIDTH_OVERLAP]]/Table2131[[#This Row],[WIDTH_NEW]])</f>
        <v>0.87696632080312897</v>
      </c>
      <c r="V996">
        <f>0.5*(Table2131[[#This Row],[WIDTH_OVERLAP]]/Table2131[[#This Row],[WIDTH_ORIG]] +Table2131[[#This Row],[WIDTH_OVERLAP]]/Table2131[[#This Row],[WIDTH_NEW]])</f>
        <v>0.87696632080312897</v>
      </c>
    </row>
    <row r="997" spans="1:22" hidden="1" x14ac:dyDescent="0.2">
      <c r="A997" t="s">
        <v>192</v>
      </c>
      <c r="B997" t="s">
        <v>113</v>
      </c>
      <c r="C997" s="3" t="s">
        <v>232</v>
      </c>
      <c r="D997" t="s">
        <v>216</v>
      </c>
      <c r="E997">
        <v>5.3116968063239955E-2</v>
      </c>
      <c r="F997">
        <v>5.0889785872828365E-2</v>
      </c>
      <c r="G997" s="1">
        <v>-5.3261794997211537E-2</v>
      </c>
      <c r="H997" s="1">
        <v>0.15406538289301663</v>
      </c>
      <c r="I997">
        <v>1.0437648174817877</v>
      </c>
      <c r="J997">
        <v>0.10937798859403275</v>
      </c>
      <c r="K997">
        <f>Table2131[[#This Row],[VALUE_ORIGINAL]]-Table2131[[#This Row],[ESTIMATE_VALUE]]</f>
        <v>5.6261020530792794E-2</v>
      </c>
      <c r="L997">
        <v>2.1736562737254869E-2</v>
      </c>
      <c r="M997">
        <v>0.21366430850576187</v>
      </c>
      <c r="N997">
        <f>Table2131[[#This Row],[DIFFENCE_ORIGINAL]]^2</f>
        <v>3.165302431166288E-3</v>
      </c>
      <c r="O99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0.13232882015576175</v>
      </c>
      <c r="P997">
        <f>IF(OR(G997="NA", H997="NA"), "NA", IF(OR(B997="boot", B997="parametric", B997="independent", B997="cart"), Table2131[[#This Row],[conf.high]]-Table2131[[#This Row],[conf.low]], ""))</f>
        <v>0.20732717789022817</v>
      </c>
      <c r="Q997">
        <f>IF(OR(G997="NA", H997="NA"), "NA", IF(OR(B997="boot", B997="parametric", B997="independent", B997="cart"), Table2131[[#This Row],[conf.high.orig]]-Table2131[[#This Row],[conf.low.orig]], ""))</f>
        <v>0.19192774576850702</v>
      </c>
      <c r="R997">
        <f>IF(OR(B997="boot", B997="independent", B997="parametric", B997="cart"), Table2131[[#This Row],[WIDTH_OVERLAP]]/Table2131[[#This Row],[WIDTH_NEW]], "NA")</f>
        <v>0.63826084694899388</v>
      </c>
      <c r="S997">
        <f>IF(OR(B997="boot", B997="independent", B997="parametric", B997="cart"), Table2131[[#This Row],[WIDTH_OVERLAP]]/Table2131[[#This Row],[WIDTH_ORIG]], "")</f>
        <v>0.6894720699495408</v>
      </c>
      <c r="T997">
        <f>IF(OR(B997="boot", B997="independent", B997="parametric", B997="cart"), (Table2131[[#This Row],[PERS_NEW]]+Table2131[[#This Row],[PERS_ORIG]]) / 2, "")</f>
        <v>0.66386645844926728</v>
      </c>
      <c r="U997">
        <f>0.5*(Table2131[[#This Row],[WIDTH_OVERLAP]]/Table2131[[#This Row],[WIDTH_ORIG]] +Table2131[[#This Row],[WIDTH_OVERLAP]]/Table2131[[#This Row],[WIDTH_NEW]])</f>
        <v>0.66386645844926728</v>
      </c>
      <c r="V997">
        <f>0.5*(Table2131[[#This Row],[WIDTH_OVERLAP]]/Table2131[[#This Row],[WIDTH_ORIG]] +Table2131[[#This Row],[WIDTH_OVERLAP]]/Table2131[[#This Row],[WIDTH_NEW]])</f>
        <v>0.66386645844926728</v>
      </c>
    </row>
    <row r="998" spans="1:22" hidden="1" x14ac:dyDescent="0.2">
      <c r="A998" t="s">
        <v>192</v>
      </c>
      <c r="B998" t="s">
        <v>113</v>
      </c>
      <c r="C998" s="3" t="s">
        <v>232</v>
      </c>
      <c r="D998" t="s">
        <v>218</v>
      </c>
      <c r="E998">
        <v>5.7305278296478884E-2</v>
      </c>
      <c r="F998">
        <v>5.7512695390780945E-2</v>
      </c>
      <c r="G998" s="1">
        <v>-5.1497319610737807E-2</v>
      </c>
      <c r="H998" s="1">
        <v>0.1727877563232475</v>
      </c>
      <c r="I998">
        <v>0.99639354245366651</v>
      </c>
      <c r="J998">
        <v>0.1121410225246493</v>
      </c>
      <c r="K998">
        <f>Table2131[[#This Row],[VALUE_ORIGINAL]]-Table2131[[#This Row],[ESTIMATE_VALUE]]</f>
        <v>5.4835744228170419E-2</v>
      </c>
      <c r="L998">
        <v>2.2039336146454695E-2</v>
      </c>
      <c r="M998">
        <v>0.2302792685921618</v>
      </c>
      <c r="N998">
        <f>Table2131[[#This Row],[DIFFENCE_ORIGINAL]]^2</f>
        <v>3.0069588450573254E-3</v>
      </c>
      <c r="O99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0.1507484201767928</v>
      </c>
      <c r="P998">
        <f>IF(OR(G998="NA", H998="NA"), "NA", IF(OR(B998="boot", B998="parametric", B998="independent", B998="cart"), Table2131[[#This Row],[conf.high]]-Table2131[[#This Row],[conf.low]], ""))</f>
        <v>0.22428507593398531</v>
      </c>
      <c r="Q998">
        <f>IF(OR(G998="NA", H998="NA"), "NA", IF(OR(B998="boot", B998="parametric", B998="independent", B998="cart"), Table2131[[#This Row],[conf.high.orig]]-Table2131[[#This Row],[conf.low.orig]], ""))</f>
        <v>0.2082399324457071</v>
      </c>
      <c r="R998">
        <f>IF(OR(B998="boot", B998="independent", B998="parametric", B998="cart"), Table2131[[#This Row],[WIDTH_OVERLAP]]/Table2131[[#This Row],[WIDTH_NEW]], "NA")</f>
        <v>0.67212862714576316</v>
      </c>
      <c r="S998">
        <f>IF(OR(B998="boot", B998="independent", B998="parametric", B998="cart"), Table2131[[#This Row],[WIDTH_OVERLAP]]/Table2131[[#This Row],[WIDTH_ORIG]], "")</f>
        <v>0.72391696638730108</v>
      </c>
      <c r="T998">
        <f>IF(OR(B998="boot", B998="independent", B998="parametric", B998="cart"), (Table2131[[#This Row],[PERS_NEW]]+Table2131[[#This Row],[PERS_ORIG]]) / 2, "")</f>
        <v>0.69802279676653212</v>
      </c>
      <c r="U998">
        <f>0.5*(Table2131[[#This Row],[WIDTH_OVERLAP]]/Table2131[[#This Row],[WIDTH_ORIG]] +Table2131[[#This Row],[WIDTH_OVERLAP]]/Table2131[[#This Row],[WIDTH_NEW]])</f>
        <v>0.69802279676653212</v>
      </c>
      <c r="V998">
        <f>0.5*(Table2131[[#This Row],[WIDTH_OVERLAP]]/Table2131[[#This Row],[WIDTH_ORIG]] +Table2131[[#This Row],[WIDTH_OVERLAP]]/Table2131[[#This Row],[WIDTH_NEW]])</f>
        <v>0.69802279676653212</v>
      </c>
    </row>
    <row r="999" spans="1:22" hidden="1" x14ac:dyDescent="0.2">
      <c r="A999" t="s">
        <v>192</v>
      </c>
      <c r="B999" t="s">
        <v>113</v>
      </c>
      <c r="C999" s="3" t="s">
        <v>232</v>
      </c>
      <c r="D999" t="s">
        <v>220</v>
      </c>
      <c r="E999">
        <v>8.9753794767048131E-3</v>
      </c>
      <c r="F999">
        <v>1.6212847339346151E-2</v>
      </c>
      <c r="G999" s="1">
        <v>-1.3168604659219896E-2</v>
      </c>
      <c r="H999" s="1">
        <v>4.9211559481241715E-2</v>
      </c>
      <c r="I999">
        <v>0.55359674268460624</v>
      </c>
      <c r="J999">
        <v>5.3397023750747043E-2</v>
      </c>
      <c r="K999">
        <f>Table2131[[#This Row],[VALUE_ORIGINAL]]-Table2131[[#This Row],[ESTIMATE_VALUE]]</f>
        <v>4.442164427404223E-2</v>
      </c>
      <c r="L999">
        <v>2.9855396132581814E-3</v>
      </c>
      <c r="M999">
        <v>0.10482802018117358</v>
      </c>
      <c r="N999">
        <f>Table2131[[#This Row],[DIFFENCE_ORIGINAL]]^2</f>
        <v>1.9732824800095488E-3</v>
      </c>
      <c r="O99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4.6226019867983532E-2</v>
      </c>
      <c r="P999">
        <f>IF(OR(G999="NA", H999="NA"), "NA", IF(OR(B999="boot", B999="parametric", B999="independent", B999="cart"), Table2131[[#This Row],[conf.high]]-Table2131[[#This Row],[conf.low]], ""))</f>
        <v>6.2380164140461609E-2</v>
      </c>
      <c r="Q999">
        <f>IF(OR(G999="NA", H999="NA"), "NA", IF(OR(B999="boot", B999="parametric", B999="independent", B999="cart"), Table2131[[#This Row],[conf.high.orig]]-Table2131[[#This Row],[conf.low.orig]], ""))</f>
        <v>0.10184248056791541</v>
      </c>
      <c r="R999">
        <f>IF(OR(B999="boot", B999="independent", B999="parametric", B999="cart"), Table2131[[#This Row],[WIDTH_OVERLAP]]/Table2131[[#This Row],[WIDTH_NEW]], "NA")</f>
        <v>0.74103716309396461</v>
      </c>
      <c r="S999">
        <f>IF(OR(B999="boot", B999="independent", B999="parametric", B999="cart"), Table2131[[#This Row],[WIDTH_OVERLAP]]/Table2131[[#This Row],[WIDTH_ORIG]], "")</f>
        <v>0.45389723041120267</v>
      </c>
      <c r="T999">
        <f>IF(OR(B999="boot", B999="independent", B999="parametric", B999="cart"), (Table2131[[#This Row],[PERS_NEW]]+Table2131[[#This Row],[PERS_ORIG]]) / 2, "")</f>
        <v>0.59746719675258364</v>
      </c>
      <c r="U999">
        <f>0.5*(Table2131[[#This Row],[WIDTH_OVERLAP]]/Table2131[[#This Row],[WIDTH_ORIG]] +Table2131[[#This Row],[WIDTH_OVERLAP]]/Table2131[[#This Row],[WIDTH_NEW]])</f>
        <v>0.59746719675258364</v>
      </c>
      <c r="V999">
        <f>0.5*(Table2131[[#This Row],[WIDTH_OVERLAP]]/Table2131[[#This Row],[WIDTH_ORIG]] +Table2131[[#This Row],[WIDTH_OVERLAP]]/Table2131[[#This Row],[WIDTH_NEW]])</f>
        <v>0.59746719675258364</v>
      </c>
    </row>
    <row r="1000" spans="1:22" hidden="1" x14ac:dyDescent="0.2">
      <c r="A1000" t="s">
        <v>192</v>
      </c>
      <c r="B1000" t="s">
        <v>113</v>
      </c>
      <c r="C1000" s="3" t="s">
        <v>232</v>
      </c>
      <c r="D1000" t="s">
        <v>226</v>
      </c>
      <c r="E1000">
        <v>9.245145431041657E-2</v>
      </c>
      <c r="F1000">
        <v>3.5148755603676557E-2</v>
      </c>
      <c r="G1000" s="1">
        <v>2.1878943076488529E-2</v>
      </c>
      <c r="H1000" s="1">
        <v>0.16166044390336384</v>
      </c>
      <c r="I1000">
        <v>2.6302909654288347</v>
      </c>
      <c r="J1000">
        <v>0.14138998237809358</v>
      </c>
      <c r="K1000">
        <f>Table2131[[#This Row],[VALUE_ORIGINAL]]-Table2131[[#This Row],[ESTIMATE_VALUE]]</f>
        <v>4.8938528067677012E-2</v>
      </c>
      <c r="L1000">
        <v>6.7477621351376832E-2</v>
      </c>
      <c r="M1000">
        <v>0.22778948583639166</v>
      </c>
      <c r="N1000">
        <f>Table2131[[#This Row],[DIFFENCE_ORIGINAL]]^2</f>
        <v>2.3949795294308106E-3</v>
      </c>
      <c r="O100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9.4182822551987011E-2</v>
      </c>
      <c r="P1000">
        <f>IF(OR(G1000="NA", H1000="NA"), "NA", IF(OR(B1000="boot", B1000="parametric", B1000="independent", B1000="cart"), Table2131[[#This Row],[conf.high]]-Table2131[[#This Row],[conf.low]], ""))</f>
        <v>0.13978150082687532</v>
      </c>
      <c r="Q1000">
        <f>IF(OR(G1000="NA", H1000="NA"), "NA", IF(OR(B1000="boot", B1000="parametric", B1000="independent", B1000="cart"), Table2131[[#This Row],[conf.high.orig]]-Table2131[[#This Row],[conf.low.orig]], ""))</f>
        <v>0.16031186448501483</v>
      </c>
      <c r="R1000">
        <f>IF(OR(B1000="boot", B1000="independent", B1000="parametric", B1000="cart"), Table2131[[#This Row],[WIDTH_OVERLAP]]/Table2131[[#This Row],[WIDTH_NEW]], "NA")</f>
        <v>0.67378603030336615</v>
      </c>
      <c r="S1000">
        <f>IF(OR(B1000="boot", B1000="independent", B1000="parametric", B1000="cart"), Table2131[[#This Row],[WIDTH_OVERLAP]]/Table2131[[#This Row],[WIDTH_ORIG]], "")</f>
        <v>0.58749751838106001</v>
      </c>
      <c r="T1000">
        <f>IF(OR(B1000="boot", B1000="independent", B1000="parametric", B1000="cart"), (Table2131[[#This Row],[PERS_NEW]]+Table2131[[#This Row],[PERS_ORIG]]) / 2, "")</f>
        <v>0.63064177434221302</v>
      </c>
      <c r="U1000">
        <f>0.5*(Table2131[[#This Row],[WIDTH_OVERLAP]]/Table2131[[#This Row],[WIDTH_ORIG]] +Table2131[[#This Row],[WIDTH_OVERLAP]]/Table2131[[#This Row],[WIDTH_NEW]])</f>
        <v>0.63064177434221302</v>
      </c>
      <c r="V1000">
        <f>0.5*(Table2131[[#This Row],[WIDTH_OVERLAP]]/Table2131[[#This Row],[WIDTH_ORIG]] +Table2131[[#This Row],[WIDTH_OVERLAP]]/Table2131[[#This Row],[WIDTH_NEW]])</f>
        <v>0.63064177434221302</v>
      </c>
    </row>
    <row r="1001" spans="1:22" hidden="1" x14ac:dyDescent="0.2">
      <c r="A1001" t="s">
        <v>192</v>
      </c>
      <c r="B1001" t="s">
        <v>113</v>
      </c>
      <c r="C1001" s="3" t="s">
        <v>232</v>
      </c>
      <c r="D1001" t="s">
        <v>230</v>
      </c>
      <c r="E1001">
        <v>0.21184908014684023</v>
      </c>
      <c r="F1001">
        <v>0.12127126548864656</v>
      </c>
      <c r="G1001" s="1">
        <v>-2.3786536240590628E-2</v>
      </c>
      <c r="H1001" s="1">
        <v>0.44150761913790854</v>
      </c>
      <c r="I1001">
        <v>1.7469025271008951</v>
      </c>
      <c r="J1001">
        <v>0.4163060172475227</v>
      </c>
      <c r="K1001">
        <f>Table2131[[#This Row],[VALUE_ORIGINAL]]-Table2131[[#This Row],[ESTIMATE_VALUE]]</f>
        <v>0.20445693710068247</v>
      </c>
      <c r="L1001">
        <v>0.22586551386134376</v>
      </c>
      <c r="M1001">
        <v>0.64946538394190001</v>
      </c>
      <c r="N1001">
        <f>Table2131[[#This Row],[DIFFENCE_ORIGINAL]]^2</f>
        <v>4.1802639128592424E-2</v>
      </c>
      <c r="O100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0.21564210527656477</v>
      </c>
      <c r="P1001">
        <f>IF(OR(G1001="NA", H1001="NA"), "NA", IF(OR(B1001="boot", B1001="parametric", B1001="independent", B1001="cart"), Table2131[[#This Row],[conf.high]]-Table2131[[#This Row],[conf.low]], ""))</f>
        <v>0.46529415537849916</v>
      </c>
      <c r="Q1001">
        <f>IF(OR(G1001="NA", H1001="NA"), "NA", IF(OR(B1001="boot", B1001="parametric", B1001="independent", B1001="cart"), Table2131[[#This Row],[conf.high.orig]]-Table2131[[#This Row],[conf.low.orig]], ""))</f>
        <v>0.42359987008055622</v>
      </c>
      <c r="R1001">
        <f>IF(OR(B1001="boot", B1001="independent", B1001="parametric", B1001="cart"), Table2131[[#This Row],[WIDTH_OVERLAP]]/Table2131[[#This Row],[WIDTH_NEW]], "NA")</f>
        <v>0.46345328602107216</v>
      </c>
      <c r="S1001">
        <f>IF(OR(B1001="boot", B1001="independent", B1001="parametric", B1001="cart"), Table2131[[#This Row],[WIDTH_OVERLAP]]/Table2131[[#This Row],[WIDTH_ORIG]], "")</f>
        <v>0.50907028190437353</v>
      </c>
      <c r="T1001">
        <f>IF(OR(B1001="boot", B1001="independent", B1001="parametric", B1001="cart"), (Table2131[[#This Row],[PERS_NEW]]+Table2131[[#This Row],[PERS_ORIG]]) / 2, "")</f>
        <v>0.48626178396272285</v>
      </c>
      <c r="U1001">
        <f>0.5*(Table2131[[#This Row],[WIDTH_OVERLAP]]/Table2131[[#This Row],[WIDTH_ORIG]] +Table2131[[#This Row],[WIDTH_OVERLAP]]/Table2131[[#This Row],[WIDTH_NEW]])</f>
        <v>0.48626178396272285</v>
      </c>
      <c r="V1001">
        <f>0.5*(Table2131[[#This Row],[WIDTH_OVERLAP]]/Table2131[[#This Row],[WIDTH_ORIG]] +Table2131[[#This Row],[WIDTH_OVERLAP]]/Table2131[[#This Row],[WIDTH_NEW]])</f>
        <v>0.48626178396272285</v>
      </c>
    </row>
    <row r="1002" spans="1:22" s="10" customFormat="1" hidden="1" x14ac:dyDescent="0.2">
      <c r="A1002" s="10" t="s">
        <v>252</v>
      </c>
      <c r="B1002" s="10" t="s">
        <v>13</v>
      </c>
      <c r="C1002" t="s">
        <v>14</v>
      </c>
      <c r="D1002" t="s">
        <v>15</v>
      </c>
      <c r="E1002">
        <v>0.85765732192583266</v>
      </c>
      <c r="F1002" t="s">
        <v>233</v>
      </c>
      <c r="G1002">
        <v>0.8334992663927232</v>
      </c>
      <c r="H1002">
        <v>0.88181537745894212</v>
      </c>
      <c r="I1002">
        <v>69.831057450250057</v>
      </c>
      <c r="J1002">
        <v>0.85765732192583266</v>
      </c>
      <c r="K1002" s="10">
        <f>Table2131[[#This Row],[VALUE_ORIGINAL]]-Table2131[[#This Row],[ESTIMATE_VALUE]]</f>
        <v>0</v>
      </c>
      <c r="L1002">
        <v>0.8334992663927232</v>
      </c>
      <c r="M1002">
        <v>0.88181537745894212</v>
      </c>
      <c r="N1002" s="10">
        <f>Table2131[[#This Row],[DIFFENCE_ORIGINAL]]^2</f>
        <v>0</v>
      </c>
      <c r="O100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4.8316111066218914E-2</v>
      </c>
      <c r="P1002" t="str">
        <f>IF(OR(G1002="NA", H1002="NA"), "NA", IF(OR(B1002="boot", B1002="parametric", B1002="independent", B1002="cart"), Table2131[[#This Row],[conf.high]]-Table2131[[#This Row],[conf.low]], ""))</f>
        <v/>
      </c>
      <c r="Q1002" t="str">
        <f>IF(OR(G1002="NA", H1002="NA"), "NA", IF(OR(B1002="boot", B1002="parametric", B1002="independent", B1002="cart"), Table2131[[#This Row],[conf.high.orig]]-Table2131[[#This Row],[conf.low.orig]], ""))</f>
        <v/>
      </c>
      <c r="R1002" t="str">
        <f>IF(OR(B1002="boot", B1002="independent", B1002="parametric", B1002="cart"), Table2131[[#This Row],[WIDTH_OVERLAP]]/Table2131[[#This Row],[WIDTH_NEW]], "NA")</f>
        <v>NA</v>
      </c>
      <c r="S1002" t="str">
        <f>IF(OR(B1002="boot", B1002="independent", B1002="parametric", B1002="cart"), Table2131[[#This Row],[WIDTH_OVERLAP]]/Table2131[[#This Row],[WIDTH_ORIG]], "")</f>
        <v/>
      </c>
      <c r="T1002" t="str">
        <f>IF(OR(B1002="boot", B1002="independent", B1002="parametric", B1002="cart"), (Table2131[[#This Row],[PERS_NEW]]+Table2131[[#This Row],[PERS_ORIG]]) / 2, "")</f>
        <v/>
      </c>
      <c r="U1002" t="e">
        <f>0.5*(Table2131[[#This Row],[WIDTH_OVERLAP]]/Table2131[[#This Row],[WIDTH_ORIG]] +Table2131[[#This Row],[WIDTH_OVERLAP]]/Table2131[[#This Row],[WIDTH_NEW]])</f>
        <v>#VALUE!</v>
      </c>
      <c r="V1002" t="e">
        <f>0.5*(Table2131[[#This Row],[WIDTH_OVERLAP]]/Table2131[[#This Row],[WIDTH_ORIG]] +Table2131[[#This Row],[WIDTH_OVERLAP]]/Table2131[[#This Row],[WIDTH_NEW]])</f>
        <v>#VALUE!</v>
      </c>
    </row>
    <row r="1003" spans="1:22" hidden="1" x14ac:dyDescent="0.2">
      <c r="A1003" s="10" t="s">
        <v>252</v>
      </c>
      <c r="B1003" t="s">
        <v>13</v>
      </c>
      <c r="C1003" t="s">
        <v>14</v>
      </c>
      <c r="D1003" t="s">
        <v>234</v>
      </c>
      <c r="E1003">
        <v>-1.9431120881122005E-2</v>
      </c>
      <c r="F1003" t="s">
        <v>235</v>
      </c>
      <c r="G1003">
        <v>-2.752222353987465E-2</v>
      </c>
      <c r="H1003">
        <v>-1.1340018222369359E-2</v>
      </c>
      <c r="I1003">
        <v>-4.7237503415889144</v>
      </c>
      <c r="J1003">
        <v>-1.9431120881122005E-2</v>
      </c>
      <c r="K1003">
        <f>Table2131[[#This Row],[VALUE_ORIGINAL]]-Table2131[[#This Row],[ESTIMATE_VALUE]]</f>
        <v>0</v>
      </c>
      <c r="L1003">
        <v>-2.752222353987465E-2</v>
      </c>
      <c r="M1003">
        <v>-1.1340018222369359E-2</v>
      </c>
      <c r="N1003">
        <f>Table2131[[#This Row],[DIFFENCE_ORIGINAL]]^2</f>
        <v>0</v>
      </c>
      <c r="O100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1.6182205317505291E-2</v>
      </c>
      <c r="P1003" t="str">
        <f>IF(OR(G1003="NA", H1003="NA"), "NA", IF(OR(B1003="boot", B1003="parametric", B1003="independent", B1003="cart"), Table2131[[#This Row],[conf.high]]-Table2131[[#This Row],[conf.low]], ""))</f>
        <v/>
      </c>
      <c r="Q1003" t="str">
        <f>IF(OR(G1003="NA", H1003="NA"), "NA", IF(OR(B1003="boot", B1003="parametric", B1003="independent", B1003="cart"), Table2131[[#This Row],[conf.high.orig]]-Table2131[[#This Row],[conf.low.orig]], ""))</f>
        <v/>
      </c>
      <c r="R1003" t="str">
        <f>IF(OR(B1003="boot", B1003="independent", B1003="parametric", B1003="cart"), Table2131[[#This Row],[WIDTH_OVERLAP]]/Table2131[[#This Row],[WIDTH_NEW]], "NA")</f>
        <v>NA</v>
      </c>
      <c r="S1003" t="str">
        <f>IF(OR(B1003="boot", B1003="independent", B1003="parametric", B1003="cart"), Table2131[[#This Row],[WIDTH_OVERLAP]]/Table2131[[#This Row],[WIDTH_ORIG]], "")</f>
        <v/>
      </c>
      <c r="T1003" t="str">
        <f>IF(OR(B1003="boot", B1003="independent", B1003="parametric", B1003="cart"), (Table2131[[#This Row],[PERS_NEW]]+Table2131[[#This Row],[PERS_ORIG]]) / 2, "")</f>
        <v/>
      </c>
      <c r="U1003" t="e">
        <f>0.5*(Table2131[[#This Row],[WIDTH_OVERLAP]]/Table2131[[#This Row],[WIDTH_ORIG]] +Table2131[[#This Row],[WIDTH_OVERLAP]]/Table2131[[#This Row],[WIDTH_NEW]])</f>
        <v>#VALUE!</v>
      </c>
      <c r="V1003" t="e">
        <f>0.5*(Table2131[[#This Row],[WIDTH_OVERLAP]]/Table2131[[#This Row],[WIDTH_ORIG]] +Table2131[[#This Row],[WIDTH_OVERLAP]]/Table2131[[#This Row],[WIDTH_NEW]])</f>
        <v>#VALUE!</v>
      </c>
    </row>
    <row r="1004" spans="1:22" hidden="1" x14ac:dyDescent="0.2">
      <c r="A1004" s="10" t="s">
        <v>252</v>
      </c>
      <c r="B1004" t="s">
        <v>13</v>
      </c>
      <c r="C1004" t="s">
        <v>19</v>
      </c>
      <c r="D1004" t="s">
        <v>15</v>
      </c>
      <c r="E1004">
        <v>0.47119071685321984</v>
      </c>
      <c r="F1004" t="s">
        <v>236</v>
      </c>
      <c r="G1004">
        <v>0.39976875147008828</v>
      </c>
      <c r="H1004">
        <v>0.5426126822363514</v>
      </c>
      <c r="I1004">
        <v>12.979988169244415</v>
      </c>
      <c r="J1004">
        <v>0.47119071685321984</v>
      </c>
      <c r="K1004">
        <f>Table2131[[#This Row],[VALUE_ORIGINAL]]-Table2131[[#This Row],[ESTIMATE_VALUE]]</f>
        <v>0</v>
      </c>
      <c r="L1004">
        <v>0.39976875147008828</v>
      </c>
      <c r="M1004">
        <v>0.5426126822363514</v>
      </c>
      <c r="N1004">
        <f>Table2131[[#This Row],[DIFFENCE_ORIGINAL]]^2</f>
        <v>0</v>
      </c>
      <c r="O100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0.14284393076626312</v>
      </c>
      <c r="P1004" t="str">
        <f>IF(OR(G1004="NA", H1004="NA"), "NA", IF(OR(B1004="boot", B1004="parametric", B1004="independent", B1004="cart"), Table2131[[#This Row],[conf.high]]-Table2131[[#This Row],[conf.low]], ""))</f>
        <v/>
      </c>
      <c r="Q1004" t="str">
        <f>IF(OR(G1004="NA", H1004="NA"), "NA", IF(OR(B1004="boot", B1004="parametric", B1004="independent", B1004="cart"), Table2131[[#This Row],[conf.high.orig]]-Table2131[[#This Row],[conf.low.orig]], ""))</f>
        <v/>
      </c>
      <c r="R1004" t="str">
        <f>IF(OR(B1004="boot", B1004="independent", B1004="parametric", B1004="cart"), Table2131[[#This Row],[WIDTH_OVERLAP]]/Table2131[[#This Row],[WIDTH_NEW]], "NA")</f>
        <v>NA</v>
      </c>
      <c r="S1004" t="str">
        <f>IF(OR(B1004="boot", B1004="independent", B1004="parametric", B1004="cart"), Table2131[[#This Row],[WIDTH_OVERLAP]]/Table2131[[#This Row],[WIDTH_ORIG]], "")</f>
        <v/>
      </c>
      <c r="T1004" t="str">
        <f>IF(OR(B1004="boot", B1004="independent", B1004="parametric", B1004="cart"), (Table2131[[#This Row],[PERS_NEW]]+Table2131[[#This Row],[PERS_ORIG]]) / 2, "")</f>
        <v/>
      </c>
      <c r="U1004" t="e">
        <f>0.5*(Table2131[[#This Row],[WIDTH_OVERLAP]]/Table2131[[#This Row],[WIDTH_ORIG]] +Table2131[[#This Row],[WIDTH_OVERLAP]]/Table2131[[#This Row],[WIDTH_NEW]])</f>
        <v>#VALUE!</v>
      </c>
      <c r="V1004" t="e">
        <f>0.5*(Table2131[[#This Row],[WIDTH_OVERLAP]]/Table2131[[#This Row],[WIDTH_ORIG]] +Table2131[[#This Row],[WIDTH_OVERLAP]]/Table2131[[#This Row],[WIDTH_NEW]])</f>
        <v>#VALUE!</v>
      </c>
    </row>
    <row r="1005" spans="1:22" hidden="1" x14ac:dyDescent="0.2">
      <c r="A1005" s="10" t="s">
        <v>252</v>
      </c>
      <c r="B1005" t="s">
        <v>13</v>
      </c>
      <c r="C1005" t="s">
        <v>19</v>
      </c>
      <c r="D1005" t="s">
        <v>234</v>
      </c>
      <c r="E1005">
        <v>-9.3175069889620439E-3</v>
      </c>
      <c r="F1005" t="s">
        <v>237</v>
      </c>
      <c r="G1005">
        <v>-1.668437367387595E-2</v>
      </c>
      <c r="H1005">
        <v>-1.9506403040481382E-3</v>
      </c>
      <c r="I1005">
        <v>-2.4884349043297571</v>
      </c>
      <c r="J1005">
        <v>-9.3175069889620439E-3</v>
      </c>
      <c r="K1005">
        <f>Table2131[[#This Row],[VALUE_ORIGINAL]]-Table2131[[#This Row],[ESTIMATE_VALUE]]</f>
        <v>0</v>
      </c>
      <c r="L1005">
        <v>-1.668437367387595E-2</v>
      </c>
      <c r="M1005">
        <v>-1.9506403040481382E-3</v>
      </c>
      <c r="N1005">
        <f>Table2131[[#This Row],[DIFFENCE_ORIGINAL]]^2</f>
        <v>0</v>
      </c>
      <c r="O100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1.4733733369827813E-2</v>
      </c>
      <c r="P1005" t="str">
        <f>IF(OR(G1005="NA", H1005="NA"), "NA", IF(OR(B1005="boot", B1005="parametric", B1005="independent", B1005="cart"), Table2131[[#This Row],[conf.high]]-Table2131[[#This Row],[conf.low]], ""))</f>
        <v/>
      </c>
      <c r="Q1005" t="str">
        <f>IF(OR(G1005="NA", H1005="NA"), "NA", IF(OR(B1005="boot", B1005="parametric", B1005="independent", B1005="cart"), Table2131[[#This Row],[conf.high.orig]]-Table2131[[#This Row],[conf.low.orig]], ""))</f>
        <v/>
      </c>
      <c r="R1005" t="str">
        <f>IF(OR(B1005="boot", B1005="independent", B1005="parametric", B1005="cart"), Table2131[[#This Row],[WIDTH_OVERLAP]]/Table2131[[#This Row],[WIDTH_NEW]], "NA")</f>
        <v>NA</v>
      </c>
      <c r="S1005" t="str">
        <f>IF(OR(B1005="boot", B1005="independent", B1005="parametric", B1005="cart"), Table2131[[#This Row],[WIDTH_OVERLAP]]/Table2131[[#This Row],[WIDTH_ORIG]], "")</f>
        <v/>
      </c>
      <c r="T1005" t="str">
        <f>IF(OR(B1005="boot", B1005="independent", B1005="parametric", B1005="cart"), (Table2131[[#This Row],[PERS_NEW]]+Table2131[[#This Row],[PERS_ORIG]]) / 2, "")</f>
        <v/>
      </c>
      <c r="U1005" t="e">
        <f>0.5*(Table2131[[#This Row],[WIDTH_OVERLAP]]/Table2131[[#This Row],[WIDTH_ORIG]] +Table2131[[#This Row],[WIDTH_OVERLAP]]/Table2131[[#This Row],[WIDTH_NEW]])</f>
        <v>#VALUE!</v>
      </c>
      <c r="V1005" t="e">
        <f>0.5*(Table2131[[#This Row],[WIDTH_OVERLAP]]/Table2131[[#This Row],[WIDTH_ORIG]] +Table2131[[#This Row],[WIDTH_OVERLAP]]/Table2131[[#This Row],[WIDTH_NEW]])</f>
        <v>#VALUE!</v>
      </c>
    </row>
    <row r="1006" spans="1:22" hidden="1" x14ac:dyDescent="0.2">
      <c r="A1006" s="10" t="s">
        <v>252</v>
      </c>
      <c r="B1006" t="s">
        <v>13</v>
      </c>
      <c r="C1006" t="s">
        <v>19</v>
      </c>
      <c r="D1006" t="s">
        <v>238</v>
      </c>
      <c r="E1006">
        <v>0.44296878341301554</v>
      </c>
      <c r="F1006" t="s">
        <v>239</v>
      </c>
      <c r="G1006">
        <v>0.36379423935165633</v>
      </c>
      <c r="H1006">
        <v>0.52214332747437475</v>
      </c>
      <c r="I1006">
        <v>11.007708461898233</v>
      </c>
      <c r="J1006">
        <v>0.44296878341301554</v>
      </c>
      <c r="K1006">
        <f>Table2131[[#This Row],[VALUE_ORIGINAL]]-Table2131[[#This Row],[ESTIMATE_VALUE]]</f>
        <v>0</v>
      </c>
      <c r="L1006">
        <v>0.36379423935165633</v>
      </c>
      <c r="M1006">
        <v>0.52214332747437475</v>
      </c>
      <c r="N1006">
        <f>Table2131[[#This Row],[DIFFENCE_ORIGINAL]]^2</f>
        <v>0</v>
      </c>
      <c r="O100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0.15834908812271842</v>
      </c>
      <c r="P1006" t="str">
        <f>IF(OR(G1006="NA", H1006="NA"), "NA", IF(OR(B1006="boot", B1006="parametric", B1006="independent", B1006="cart"), Table2131[[#This Row],[conf.high]]-Table2131[[#This Row],[conf.low]], ""))</f>
        <v/>
      </c>
      <c r="Q1006" t="str">
        <f>IF(OR(G1006="NA", H1006="NA"), "NA", IF(OR(B1006="boot", B1006="parametric", B1006="independent", B1006="cart"), Table2131[[#This Row],[conf.high.orig]]-Table2131[[#This Row],[conf.low.orig]], ""))</f>
        <v/>
      </c>
      <c r="R1006" t="str">
        <f>IF(OR(B1006="boot", B1006="independent", B1006="parametric", B1006="cart"), Table2131[[#This Row],[WIDTH_OVERLAP]]/Table2131[[#This Row],[WIDTH_NEW]], "NA")</f>
        <v>NA</v>
      </c>
      <c r="S1006" t="str">
        <f>IF(OR(B1006="boot", B1006="independent", B1006="parametric", B1006="cart"), Table2131[[#This Row],[WIDTH_OVERLAP]]/Table2131[[#This Row],[WIDTH_ORIG]], "")</f>
        <v/>
      </c>
      <c r="T1006" t="str">
        <f>IF(OR(B1006="boot", B1006="independent", B1006="parametric", B1006="cart"), (Table2131[[#This Row],[PERS_NEW]]+Table2131[[#This Row],[PERS_ORIG]]) / 2, "")</f>
        <v/>
      </c>
      <c r="U1006" t="e">
        <f>0.5*(Table2131[[#This Row],[WIDTH_OVERLAP]]/Table2131[[#This Row],[WIDTH_ORIG]] +Table2131[[#This Row],[WIDTH_OVERLAP]]/Table2131[[#This Row],[WIDTH_NEW]])</f>
        <v>#VALUE!</v>
      </c>
      <c r="V1006" t="e">
        <f>0.5*(Table2131[[#This Row],[WIDTH_OVERLAP]]/Table2131[[#This Row],[WIDTH_ORIG]] +Table2131[[#This Row],[WIDTH_OVERLAP]]/Table2131[[#This Row],[WIDTH_NEW]])</f>
        <v>#VALUE!</v>
      </c>
    </row>
    <row r="1007" spans="1:22" hidden="1" x14ac:dyDescent="0.2">
      <c r="A1007" s="10" t="s">
        <v>252</v>
      </c>
      <c r="B1007" t="s">
        <v>13</v>
      </c>
      <c r="C1007" t="s">
        <v>22</v>
      </c>
      <c r="D1007" t="s">
        <v>15</v>
      </c>
      <c r="E1007">
        <v>0.42736981264870011</v>
      </c>
      <c r="F1007" t="s">
        <v>240</v>
      </c>
      <c r="G1007">
        <v>0.35044381834429339</v>
      </c>
      <c r="H1007">
        <v>0.50429580695310683</v>
      </c>
      <c r="I1007">
        <v>10.956076093852547</v>
      </c>
      <c r="J1007">
        <v>0.42736981264870011</v>
      </c>
      <c r="K1007">
        <f>Table2131[[#This Row],[VALUE_ORIGINAL]]-Table2131[[#This Row],[ESTIMATE_VALUE]]</f>
        <v>0</v>
      </c>
      <c r="L1007">
        <v>0.35044381834429339</v>
      </c>
      <c r="M1007">
        <v>0.50429580695310683</v>
      </c>
      <c r="N1007">
        <f>Table2131[[#This Row],[DIFFENCE_ORIGINAL]]^2</f>
        <v>0</v>
      </c>
      <c r="O100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0.15385198860881344</v>
      </c>
      <c r="P1007" t="str">
        <f>IF(OR(G1007="NA", H1007="NA"), "NA", IF(OR(B1007="boot", B1007="parametric", B1007="independent", B1007="cart"), Table2131[[#This Row],[conf.high]]-Table2131[[#This Row],[conf.low]], ""))</f>
        <v/>
      </c>
      <c r="Q1007" t="str">
        <f>IF(OR(G1007="NA", H1007="NA"), "NA", IF(OR(B1007="boot", B1007="parametric", B1007="independent", B1007="cart"), Table2131[[#This Row],[conf.high.orig]]-Table2131[[#This Row],[conf.low.orig]], ""))</f>
        <v/>
      </c>
      <c r="R1007" t="str">
        <f>IF(OR(B1007="boot", B1007="independent", B1007="parametric", B1007="cart"), Table2131[[#This Row],[WIDTH_OVERLAP]]/Table2131[[#This Row],[WIDTH_NEW]], "NA")</f>
        <v>NA</v>
      </c>
      <c r="S1007" t="str">
        <f>IF(OR(B1007="boot", B1007="independent", B1007="parametric", B1007="cart"), Table2131[[#This Row],[WIDTH_OVERLAP]]/Table2131[[#This Row],[WIDTH_ORIG]], "")</f>
        <v/>
      </c>
      <c r="T1007" t="str">
        <f>IF(OR(B1007="boot", B1007="independent", B1007="parametric", B1007="cart"), (Table2131[[#This Row],[PERS_NEW]]+Table2131[[#This Row],[PERS_ORIG]]) / 2, "")</f>
        <v/>
      </c>
      <c r="U1007" t="e">
        <f>0.5*(Table2131[[#This Row],[WIDTH_OVERLAP]]/Table2131[[#This Row],[WIDTH_ORIG]] +Table2131[[#This Row],[WIDTH_OVERLAP]]/Table2131[[#This Row],[WIDTH_NEW]])</f>
        <v>#VALUE!</v>
      </c>
      <c r="V1007" t="e">
        <f>0.5*(Table2131[[#This Row],[WIDTH_OVERLAP]]/Table2131[[#This Row],[WIDTH_ORIG]] +Table2131[[#This Row],[WIDTH_OVERLAP]]/Table2131[[#This Row],[WIDTH_NEW]])</f>
        <v>#VALUE!</v>
      </c>
    </row>
    <row r="1008" spans="1:22" hidden="1" x14ac:dyDescent="0.2">
      <c r="A1008" s="10" t="s">
        <v>252</v>
      </c>
      <c r="B1008" t="s">
        <v>13</v>
      </c>
      <c r="C1008" t="s">
        <v>22</v>
      </c>
      <c r="D1008" t="s">
        <v>234</v>
      </c>
      <c r="E1008">
        <v>-1.5794363707402819E-2</v>
      </c>
      <c r="F1008" t="s">
        <v>241</v>
      </c>
      <c r="G1008">
        <v>-3.3205248939908699E-2</v>
      </c>
      <c r="H1008">
        <v>1.6165215251030644E-3</v>
      </c>
      <c r="I1008">
        <v>-1.7889804626986332</v>
      </c>
      <c r="J1008">
        <v>-1.5794363707402819E-2</v>
      </c>
      <c r="K1008">
        <f>Table2131[[#This Row],[VALUE_ORIGINAL]]-Table2131[[#This Row],[ESTIMATE_VALUE]]</f>
        <v>0</v>
      </c>
      <c r="L1008">
        <v>-3.3205248939908699E-2</v>
      </c>
      <c r="M1008">
        <v>1.6165215251030644E-3</v>
      </c>
      <c r="N1008">
        <f>Table2131[[#This Row],[DIFFENCE_ORIGINAL]]^2</f>
        <v>0</v>
      </c>
      <c r="O100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3.4821770465011767E-2</v>
      </c>
      <c r="P1008" t="str">
        <f>IF(OR(G1008="NA", H1008="NA"), "NA", IF(OR(B1008="boot", B1008="parametric", B1008="independent", B1008="cart"), Table2131[[#This Row],[conf.high]]-Table2131[[#This Row],[conf.low]], ""))</f>
        <v/>
      </c>
      <c r="Q1008" t="str">
        <f>IF(OR(G1008="NA", H1008="NA"), "NA", IF(OR(B1008="boot", B1008="parametric", B1008="independent", B1008="cart"), Table2131[[#This Row],[conf.high.orig]]-Table2131[[#This Row],[conf.low.orig]], ""))</f>
        <v/>
      </c>
      <c r="R1008" t="str">
        <f>IF(OR(B1008="boot", B1008="independent", B1008="parametric", B1008="cart"), Table2131[[#This Row],[WIDTH_OVERLAP]]/Table2131[[#This Row],[WIDTH_NEW]], "NA")</f>
        <v>NA</v>
      </c>
      <c r="S1008" t="str">
        <f>IF(OR(B1008="boot", B1008="independent", B1008="parametric", B1008="cart"), Table2131[[#This Row],[WIDTH_OVERLAP]]/Table2131[[#This Row],[WIDTH_ORIG]], "")</f>
        <v/>
      </c>
      <c r="T1008" t="str">
        <f>IF(OR(B1008="boot", B1008="independent", B1008="parametric", B1008="cart"), (Table2131[[#This Row],[PERS_NEW]]+Table2131[[#This Row],[PERS_ORIG]]) / 2, "")</f>
        <v/>
      </c>
      <c r="U1008" t="e">
        <f>0.5*(Table2131[[#This Row],[WIDTH_OVERLAP]]/Table2131[[#This Row],[WIDTH_ORIG]] +Table2131[[#This Row],[WIDTH_OVERLAP]]/Table2131[[#This Row],[WIDTH_NEW]])</f>
        <v>#VALUE!</v>
      </c>
      <c r="V1008" t="e">
        <f>0.5*(Table2131[[#This Row],[WIDTH_OVERLAP]]/Table2131[[#This Row],[WIDTH_ORIG]] +Table2131[[#This Row],[WIDTH_OVERLAP]]/Table2131[[#This Row],[WIDTH_NEW]])</f>
        <v>#VALUE!</v>
      </c>
    </row>
    <row r="1009" spans="1:22" hidden="1" x14ac:dyDescent="0.2">
      <c r="A1009" s="10" t="s">
        <v>252</v>
      </c>
      <c r="B1009" t="s">
        <v>13</v>
      </c>
      <c r="C1009" t="s">
        <v>22</v>
      </c>
      <c r="D1009" t="s">
        <v>242</v>
      </c>
      <c r="E1009">
        <v>-1.0994127498370428E-2</v>
      </c>
      <c r="F1009" t="s">
        <v>243</v>
      </c>
      <c r="G1009">
        <v>-3.5992747711176276E-2</v>
      </c>
      <c r="H1009">
        <v>1.4004492714435424E-2</v>
      </c>
      <c r="I1009">
        <v>-0.86729940091323499</v>
      </c>
      <c r="J1009">
        <v>-1.0994127498370428E-2</v>
      </c>
      <c r="K1009">
        <f>Table2131[[#This Row],[VALUE_ORIGINAL]]-Table2131[[#This Row],[ESTIMATE_VALUE]]</f>
        <v>0</v>
      </c>
      <c r="L1009">
        <v>-3.5992747711176276E-2</v>
      </c>
      <c r="M1009">
        <v>1.4004492714435424E-2</v>
      </c>
      <c r="N1009">
        <f>Table2131[[#This Row],[DIFFENCE_ORIGINAL]]^2</f>
        <v>0</v>
      </c>
      <c r="O100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4.9997240425611697E-2</v>
      </c>
      <c r="P1009" t="str">
        <f>IF(OR(G1009="NA", H1009="NA"), "NA", IF(OR(B1009="boot", B1009="parametric", B1009="independent", B1009="cart"), Table2131[[#This Row],[conf.high]]-Table2131[[#This Row],[conf.low]], ""))</f>
        <v/>
      </c>
      <c r="Q1009" t="str">
        <f>IF(OR(G1009="NA", H1009="NA"), "NA", IF(OR(B1009="boot", B1009="parametric", B1009="independent", B1009="cart"), Table2131[[#This Row],[conf.high.orig]]-Table2131[[#This Row],[conf.low.orig]], ""))</f>
        <v/>
      </c>
      <c r="R1009" t="str">
        <f>IF(OR(B1009="boot", B1009="independent", B1009="parametric", B1009="cart"), Table2131[[#This Row],[WIDTH_OVERLAP]]/Table2131[[#This Row],[WIDTH_NEW]], "NA")</f>
        <v>NA</v>
      </c>
      <c r="S1009" t="str">
        <f>IF(OR(B1009="boot", B1009="independent", B1009="parametric", B1009="cart"), Table2131[[#This Row],[WIDTH_OVERLAP]]/Table2131[[#This Row],[WIDTH_ORIG]], "")</f>
        <v/>
      </c>
      <c r="T1009" t="str">
        <f>IF(OR(B1009="boot", B1009="independent", B1009="parametric", B1009="cart"), (Table2131[[#This Row],[PERS_NEW]]+Table2131[[#This Row],[PERS_ORIG]]) / 2, "")</f>
        <v/>
      </c>
      <c r="U1009" t="e">
        <f>0.5*(Table2131[[#This Row],[WIDTH_OVERLAP]]/Table2131[[#This Row],[WIDTH_ORIG]] +Table2131[[#This Row],[WIDTH_OVERLAP]]/Table2131[[#This Row],[WIDTH_NEW]])</f>
        <v>#VALUE!</v>
      </c>
      <c r="V1009" t="e">
        <f>0.5*(Table2131[[#This Row],[WIDTH_OVERLAP]]/Table2131[[#This Row],[WIDTH_ORIG]] +Table2131[[#This Row],[WIDTH_OVERLAP]]/Table2131[[#This Row],[WIDTH_NEW]])</f>
        <v>#VALUE!</v>
      </c>
    </row>
    <row r="1010" spans="1:22" hidden="1" x14ac:dyDescent="0.2">
      <c r="A1010" s="10" t="s">
        <v>252</v>
      </c>
      <c r="B1010" t="s">
        <v>13</v>
      </c>
      <c r="C1010" t="s">
        <v>22</v>
      </c>
      <c r="D1010" t="s">
        <v>238</v>
      </c>
      <c r="E1010">
        <v>0.51808896804796378</v>
      </c>
      <c r="F1010" t="s">
        <v>244</v>
      </c>
      <c r="G1010">
        <v>0.44736666427564303</v>
      </c>
      <c r="H1010">
        <v>0.58881127182028448</v>
      </c>
      <c r="I1010">
        <v>14.446819984945209</v>
      </c>
      <c r="J1010">
        <v>0.51808896804796378</v>
      </c>
      <c r="K1010">
        <f>Table2131[[#This Row],[VALUE_ORIGINAL]]-Table2131[[#This Row],[ESTIMATE_VALUE]]</f>
        <v>0</v>
      </c>
      <c r="L1010">
        <v>0.44736666427564303</v>
      </c>
      <c r="M1010">
        <v>0.58881127182028448</v>
      </c>
      <c r="N1010">
        <f>Table2131[[#This Row],[DIFFENCE_ORIGINAL]]^2</f>
        <v>0</v>
      </c>
      <c r="O101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0.14144460754464144</v>
      </c>
      <c r="P1010" t="str">
        <f>IF(OR(G1010="NA", H1010="NA"), "NA", IF(OR(B1010="boot", B1010="parametric", B1010="independent", B1010="cart"), Table2131[[#This Row],[conf.high]]-Table2131[[#This Row],[conf.low]], ""))</f>
        <v/>
      </c>
      <c r="Q1010" t="str">
        <f>IF(OR(G1010="NA", H1010="NA"), "NA", IF(OR(B1010="boot", B1010="parametric", B1010="independent", B1010="cart"), Table2131[[#This Row],[conf.high.orig]]-Table2131[[#This Row],[conf.low.orig]], ""))</f>
        <v/>
      </c>
      <c r="R1010" t="str">
        <f>IF(OR(B1010="boot", B1010="independent", B1010="parametric", B1010="cart"), Table2131[[#This Row],[WIDTH_OVERLAP]]/Table2131[[#This Row],[WIDTH_NEW]], "NA")</f>
        <v>NA</v>
      </c>
      <c r="S1010" t="str">
        <f>IF(OR(B1010="boot", B1010="independent", B1010="parametric", B1010="cart"), Table2131[[#This Row],[WIDTH_OVERLAP]]/Table2131[[#This Row],[WIDTH_ORIG]], "")</f>
        <v/>
      </c>
      <c r="T1010" t="str">
        <f>IF(OR(B1010="boot", B1010="independent", B1010="parametric", B1010="cart"), (Table2131[[#This Row],[PERS_NEW]]+Table2131[[#This Row],[PERS_ORIG]]) / 2, "")</f>
        <v/>
      </c>
      <c r="U1010" t="e">
        <f>0.5*(Table2131[[#This Row],[WIDTH_OVERLAP]]/Table2131[[#This Row],[WIDTH_ORIG]] +Table2131[[#This Row],[WIDTH_OVERLAP]]/Table2131[[#This Row],[WIDTH_NEW]])</f>
        <v>#VALUE!</v>
      </c>
      <c r="V1010" t="e">
        <f>0.5*(Table2131[[#This Row],[WIDTH_OVERLAP]]/Table2131[[#This Row],[WIDTH_ORIG]] +Table2131[[#This Row],[WIDTH_OVERLAP]]/Table2131[[#This Row],[WIDTH_NEW]])</f>
        <v>#VALUE!</v>
      </c>
    </row>
    <row r="1011" spans="1:22" hidden="1" x14ac:dyDescent="0.2">
      <c r="A1011" s="10" t="s">
        <v>252</v>
      </c>
      <c r="B1011" t="s">
        <v>13</v>
      </c>
      <c r="C1011" t="s">
        <v>22</v>
      </c>
      <c r="D1011" t="s">
        <v>245</v>
      </c>
      <c r="E1011">
        <v>4.8623631832637E-3</v>
      </c>
      <c r="F1011" t="s">
        <v>246</v>
      </c>
      <c r="G1011">
        <v>-3.1185841034428478E-3</v>
      </c>
      <c r="H1011">
        <v>1.2843310469970247E-2</v>
      </c>
      <c r="I1011">
        <v>1.201481997544662</v>
      </c>
      <c r="J1011">
        <v>4.8623631832637E-3</v>
      </c>
      <c r="K1011">
        <f>Table2131[[#This Row],[VALUE_ORIGINAL]]-Table2131[[#This Row],[ESTIMATE_VALUE]]</f>
        <v>0</v>
      </c>
      <c r="L1011">
        <v>-3.1185841034428478E-3</v>
      </c>
      <c r="M1011">
        <v>1.2843310469970247E-2</v>
      </c>
      <c r="N1011">
        <f>Table2131[[#This Row],[DIFFENCE_ORIGINAL]]^2</f>
        <v>0</v>
      </c>
      <c r="O101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1.5961894573413096E-2</v>
      </c>
      <c r="P1011" t="str">
        <f>IF(OR(G1011="NA", H1011="NA"), "NA", IF(OR(B1011="boot", B1011="parametric", B1011="independent", B1011="cart"), Table2131[[#This Row],[conf.high]]-Table2131[[#This Row],[conf.low]], ""))</f>
        <v/>
      </c>
      <c r="Q1011" t="str">
        <f>IF(OR(G1011="NA", H1011="NA"), "NA", IF(OR(B1011="boot", B1011="parametric", B1011="independent", B1011="cart"), Table2131[[#This Row],[conf.high.orig]]-Table2131[[#This Row],[conf.low.orig]], ""))</f>
        <v/>
      </c>
      <c r="R1011" t="str">
        <f>IF(OR(B1011="boot", B1011="independent", B1011="parametric", B1011="cart"), Table2131[[#This Row],[WIDTH_OVERLAP]]/Table2131[[#This Row],[WIDTH_NEW]], "NA")</f>
        <v>NA</v>
      </c>
      <c r="S1011" t="str">
        <f>IF(OR(B1011="boot", B1011="independent", B1011="parametric", B1011="cart"), Table2131[[#This Row],[WIDTH_OVERLAP]]/Table2131[[#This Row],[WIDTH_ORIG]], "")</f>
        <v/>
      </c>
      <c r="T1011" t="str">
        <f>IF(OR(B1011="boot", B1011="independent", B1011="parametric", B1011="cart"), (Table2131[[#This Row],[PERS_NEW]]+Table2131[[#This Row],[PERS_ORIG]]) / 2, "")</f>
        <v/>
      </c>
      <c r="U1011" t="e">
        <f>0.5*(Table2131[[#This Row],[WIDTH_OVERLAP]]/Table2131[[#This Row],[WIDTH_ORIG]] +Table2131[[#This Row],[WIDTH_OVERLAP]]/Table2131[[#This Row],[WIDTH_NEW]])</f>
        <v>#VALUE!</v>
      </c>
      <c r="V1011" t="e">
        <f>0.5*(Table2131[[#This Row],[WIDTH_OVERLAP]]/Table2131[[#This Row],[WIDTH_ORIG]] +Table2131[[#This Row],[WIDTH_OVERLAP]]/Table2131[[#This Row],[WIDTH_NEW]])</f>
        <v>#VALUE!</v>
      </c>
    </row>
    <row r="1012" spans="1:22" hidden="1" x14ac:dyDescent="0.2">
      <c r="A1012" s="10" t="s">
        <v>252</v>
      </c>
      <c r="B1012" t="s">
        <v>13</v>
      </c>
      <c r="C1012" t="s">
        <v>25</v>
      </c>
      <c r="D1012" t="s">
        <v>15</v>
      </c>
      <c r="E1012">
        <v>0.43007862626587567</v>
      </c>
      <c r="F1012" t="s">
        <v>247</v>
      </c>
      <c r="G1012">
        <v>0.36249854205474974</v>
      </c>
      <c r="H1012">
        <v>0.49765871047700161</v>
      </c>
      <c r="I1012">
        <v>12.519660538269374</v>
      </c>
      <c r="J1012">
        <v>0.43007862626587567</v>
      </c>
      <c r="K1012">
        <f>Table2131[[#This Row],[VALUE_ORIGINAL]]-Table2131[[#This Row],[ESTIMATE_VALUE]]</f>
        <v>0</v>
      </c>
      <c r="L1012">
        <v>0.36249854205474974</v>
      </c>
      <c r="M1012">
        <v>0.49765871047700161</v>
      </c>
      <c r="N1012">
        <f>Table2131[[#This Row],[DIFFENCE_ORIGINAL]]^2</f>
        <v>0</v>
      </c>
      <c r="O101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0.13516016842225187</v>
      </c>
      <c r="P1012" t="str">
        <f>IF(OR(G1012="NA", H1012="NA"), "NA", IF(OR(B1012="boot", B1012="parametric", B1012="independent", B1012="cart"), Table2131[[#This Row],[conf.high]]-Table2131[[#This Row],[conf.low]], ""))</f>
        <v/>
      </c>
      <c r="Q1012" t="str">
        <f>IF(OR(G1012="NA", H1012="NA"), "NA", IF(OR(B1012="boot", B1012="parametric", B1012="independent", B1012="cart"), Table2131[[#This Row],[conf.high.orig]]-Table2131[[#This Row],[conf.low.orig]], ""))</f>
        <v/>
      </c>
      <c r="R1012" t="str">
        <f>IF(OR(B1012="boot", B1012="independent", B1012="parametric", B1012="cart"), Table2131[[#This Row],[WIDTH_OVERLAP]]/Table2131[[#This Row],[WIDTH_NEW]], "NA")</f>
        <v>NA</v>
      </c>
      <c r="S1012" t="str">
        <f>IF(OR(B1012="boot", B1012="independent", B1012="parametric", B1012="cart"), Table2131[[#This Row],[WIDTH_OVERLAP]]/Table2131[[#This Row],[WIDTH_ORIG]], "")</f>
        <v/>
      </c>
      <c r="T1012" t="str">
        <f>IF(OR(B1012="boot", B1012="independent", B1012="parametric", B1012="cart"), (Table2131[[#This Row],[PERS_NEW]]+Table2131[[#This Row],[PERS_ORIG]]) / 2, "")</f>
        <v/>
      </c>
      <c r="U1012" t="e">
        <f>0.5*(Table2131[[#This Row],[WIDTH_OVERLAP]]/Table2131[[#This Row],[WIDTH_ORIG]] +Table2131[[#This Row],[WIDTH_OVERLAP]]/Table2131[[#This Row],[WIDTH_NEW]])</f>
        <v>#VALUE!</v>
      </c>
      <c r="V1012" t="e">
        <f>0.5*(Table2131[[#This Row],[WIDTH_OVERLAP]]/Table2131[[#This Row],[WIDTH_ORIG]] +Table2131[[#This Row],[WIDTH_OVERLAP]]/Table2131[[#This Row],[WIDTH_NEW]])</f>
        <v>#VALUE!</v>
      </c>
    </row>
    <row r="1013" spans="1:22" hidden="1" x14ac:dyDescent="0.2">
      <c r="A1013" s="10" t="s">
        <v>252</v>
      </c>
      <c r="B1013" t="s">
        <v>13</v>
      </c>
      <c r="C1013" t="s">
        <v>25</v>
      </c>
      <c r="D1013" t="s">
        <v>234</v>
      </c>
      <c r="E1013">
        <v>-3.9656326525077876E-3</v>
      </c>
      <c r="F1013" t="s">
        <v>248</v>
      </c>
      <c r="G1013">
        <v>-1.0945796176975497E-2</v>
      </c>
      <c r="H1013">
        <v>3.0145308719599214E-3</v>
      </c>
      <c r="I1013">
        <v>-1.1176615411866526</v>
      </c>
      <c r="J1013">
        <v>-3.9656326525077876E-3</v>
      </c>
      <c r="K1013">
        <f>Table2131[[#This Row],[VALUE_ORIGINAL]]-Table2131[[#This Row],[ESTIMATE_VALUE]]</f>
        <v>0</v>
      </c>
      <c r="L1013">
        <v>-1.0945796176975497E-2</v>
      </c>
      <c r="M1013">
        <v>3.0145308719599214E-3</v>
      </c>
      <c r="N1013">
        <f>Table2131[[#This Row],[DIFFENCE_ORIGINAL]]^2</f>
        <v>0</v>
      </c>
      <c r="O101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1.396032704893542E-2</v>
      </c>
      <c r="P1013" t="str">
        <f>IF(OR(G1013="NA", H1013="NA"), "NA", IF(OR(B1013="boot", B1013="parametric", B1013="independent", B1013="cart"), Table2131[[#This Row],[conf.high]]-Table2131[[#This Row],[conf.low]], ""))</f>
        <v/>
      </c>
      <c r="Q1013" t="str">
        <f>IF(OR(G1013="NA", H1013="NA"), "NA", IF(OR(B1013="boot", B1013="parametric", B1013="independent", B1013="cart"), Table2131[[#This Row],[conf.high.orig]]-Table2131[[#This Row],[conf.low.orig]], ""))</f>
        <v/>
      </c>
      <c r="R1013" t="str">
        <f>IF(OR(B1013="boot", B1013="independent", B1013="parametric", B1013="cart"), Table2131[[#This Row],[WIDTH_OVERLAP]]/Table2131[[#This Row],[WIDTH_NEW]], "NA")</f>
        <v>NA</v>
      </c>
      <c r="S1013" t="str">
        <f>IF(OR(B1013="boot", B1013="independent", B1013="parametric", B1013="cart"), Table2131[[#This Row],[WIDTH_OVERLAP]]/Table2131[[#This Row],[WIDTH_ORIG]], "")</f>
        <v/>
      </c>
      <c r="T1013" t="str">
        <f>IF(OR(B1013="boot", B1013="independent", B1013="parametric", B1013="cart"), (Table2131[[#This Row],[PERS_NEW]]+Table2131[[#This Row],[PERS_ORIG]]) / 2, "")</f>
        <v/>
      </c>
      <c r="U1013" t="e">
        <f>0.5*(Table2131[[#This Row],[WIDTH_OVERLAP]]/Table2131[[#This Row],[WIDTH_ORIG]] +Table2131[[#This Row],[WIDTH_OVERLAP]]/Table2131[[#This Row],[WIDTH_NEW]])</f>
        <v>#VALUE!</v>
      </c>
      <c r="V1013" t="e">
        <f>0.5*(Table2131[[#This Row],[WIDTH_OVERLAP]]/Table2131[[#This Row],[WIDTH_ORIG]] +Table2131[[#This Row],[WIDTH_OVERLAP]]/Table2131[[#This Row],[WIDTH_NEW]])</f>
        <v>#VALUE!</v>
      </c>
    </row>
    <row r="1014" spans="1:22" hidden="1" x14ac:dyDescent="0.2">
      <c r="A1014" s="10" t="s">
        <v>252</v>
      </c>
      <c r="B1014" t="s">
        <v>13</v>
      </c>
      <c r="C1014" t="s">
        <v>25</v>
      </c>
      <c r="D1014" t="s">
        <v>249</v>
      </c>
      <c r="E1014">
        <v>0.50294606554071708</v>
      </c>
      <c r="F1014" t="s">
        <v>250</v>
      </c>
      <c r="G1014">
        <v>0.4265847859947236</v>
      </c>
      <c r="H1014">
        <v>0.57930734508671056</v>
      </c>
      <c r="I1014">
        <v>12.957214259232508</v>
      </c>
      <c r="J1014">
        <v>0.50294606554071708</v>
      </c>
      <c r="K1014">
        <f>Table2131[[#This Row],[VALUE_ORIGINAL]]-Table2131[[#This Row],[ESTIMATE_VALUE]]</f>
        <v>0</v>
      </c>
      <c r="L1014">
        <v>0.4265847859947236</v>
      </c>
      <c r="M1014">
        <v>0.57930734508671056</v>
      </c>
      <c r="N1014">
        <f>Table2131[[#This Row],[DIFFENCE_ORIGINAL]]^2</f>
        <v>0</v>
      </c>
      <c r="O101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0.15272255909198695</v>
      </c>
      <c r="P1014" t="str">
        <f>IF(OR(G1014="NA", H1014="NA"), "NA", IF(OR(B1014="boot", B1014="parametric", B1014="independent", B1014="cart"), Table2131[[#This Row],[conf.high]]-Table2131[[#This Row],[conf.low]], ""))</f>
        <v/>
      </c>
      <c r="Q1014" t="str">
        <f>IF(OR(G1014="NA", H1014="NA"), "NA", IF(OR(B1014="boot", B1014="parametric", B1014="independent", B1014="cart"), Table2131[[#This Row],[conf.high.orig]]-Table2131[[#This Row],[conf.low.orig]], ""))</f>
        <v/>
      </c>
      <c r="R1014" t="str">
        <f>IF(OR(B1014="boot", B1014="independent", B1014="parametric", B1014="cart"), Table2131[[#This Row],[WIDTH_OVERLAP]]/Table2131[[#This Row],[WIDTH_NEW]], "NA")</f>
        <v>NA</v>
      </c>
      <c r="S1014" t="str">
        <f>IF(OR(B1014="boot", B1014="independent", B1014="parametric", B1014="cart"), Table2131[[#This Row],[WIDTH_OVERLAP]]/Table2131[[#This Row],[WIDTH_ORIG]], "")</f>
        <v/>
      </c>
      <c r="T1014" t="str">
        <f>IF(OR(B1014="boot", B1014="independent", B1014="parametric", B1014="cart"), (Table2131[[#This Row],[PERS_NEW]]+Table2131[[#This Row],[PERS_ORIG]]) / 2, "")</f>
        <v/>
      </c>
      <c r="U1014" t="e">
        <f>0.5*(Table2131[[#This Row],[WIDTH_OVERLAP]]/Table2131[[#This Row],[WIDTH_ORIG]] +Table2131[[#This Row],[WIDTH_OVERLAP]]/Table2131[[#This Row],[WIDTH_NEW]])</f>
        <v>#VALUE!</v>
      </c>
      <c r="V1014" t="e">
        <f>0.5*(Table2131[[#This Row],[WIDTH_OVERLAP]]/Table2131[[#This Row],[WIDTH_ORIG]] +Table2131[[#This Row],[WIDTH_OVERLAP]]/Table2131[[#This Row],[WIDTH_NEW]])</f>
        <v>#VALUE!</v>
      </c>
    </row>
    <row r="1015" spans="1:22" hidden="1" x14ac:dyDescent="0.2">
      <c r="A1015" s="10" t="s">
        <v>252</v>
      </c>
      <c r="B1015" t="s">
        <v>13</v>
      </c>
      <c r="C1015" t="s">
        <v>46</v>
      </c>
      <c r="D1015" t="s">
        <v>47</v>
      </c>
      <c r="E1015">
        <v>7.5588025659301561E-2</v>
      </c>
      <c r="F1015" t="s">
        <v>47</v>
      </c>
      <c r="G1015">
        <v>-0.13951554522477808</v>
      </c>
      <c r="H1015">
        <v>0.29069159654338117</v>
      </c>
      <c r="I1015">
        <v>0.69107997290333456</v>
      </c>
      <c r="J1015">
        <v>7.5588025659301561E-2</v>
      </c>
      <c r="K1015">
        <f>Table2131[[#This Row],[VALUE_ORIGINAL]]-Table2131[[#This Row],[ESTIMATE_VALUE]]</f>
        <v>0</v>
      </c>
      <c r="L1015">
        <v>-0.13951554522477808</v>
      </c>
      <c r="M1015">
        <v>0.29069159654338117</v>
      </c>
      <c r="N1015">
        <f>Table2131[[#This Row],[DIFFENCE_ORIGINAL]]^2</f>
        <v>0</v>
      </c>
      <c r="O101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0.43020714176815922</v>
      </c>
      <c r="P1015" t="str">
        <f>IF(OR(G1015="NA", H1015="NA"), "NA", IF(OR(B1015="boot", B1015="parametric", B1015="independent", B1015="cart"), Table2131[[#This Row],[conf.high]]-Table2131[[#This Row],[conf.low]], ""))</f>
        <v/>
      </c>
      <c r="Q1015" t="str">
        <f>IF(OR(G1015="NA", H1015="NA"), "NA", IF(OR(B1015="boot", B1015="parametric", B1015="independent", B1015="cart"), Table2131[[#This Row],[conf.high.orig]]-Table2131[[#This Row],[conf.low.orig]], ""))</f>
        <v/>
      </c>
      <c r="R1015" t="str">
        <f>IF(OR(B1015="boot", B1015="independent", B1015="parametric", B1015="cart"), Table2131[[#This Row],[WIDTH_OVERLAP]]/Table2131[[#This Row],[WIDTH_NEW]], "NA")</f>
        <v>NA</v>
      </c>
      <c r="S1015" t="str">
        <f>IF(OR(B1015="boot", B1015="independent", B1015="parametric", B1015="cart"), Table2131[[#This Row],[WIDTH_OVERLAP]]/Table2131[[#This Row],[WIDTH_ORIG]], "")</f>
        <v/>
      </c>
      <c r="T1015" t="str">
        <f>IF(OR(B1015="boot", B1015="independent", B1015="parametric", B1015="cart"), (Table2131[[#This Row],[PERS_NEW]]+Table2131[[#This Row],[PERS_ORIG]]) / 2, "")</f>
        <v/>
      </c>
      <c r="U1015" t="e">
        <f>0.5*(Table2131[[#This Row],[WIDTH_OVERLAP]]/Table2131[[#This Row],[WIDTH_ORIG]] +Table2131[[#This Row],[WIDTH_OVERLAP]]/Table2131[[#This Row],[WIDTH_NEW]])</f>
        <v>#VALUE!</v>
      </c>
      <c r="V1015" t="e">
        <f>0.5*(Table2131[[#This Row],[WIDTH_OVERLAP]]/Table2131[[#This Row],[WIDTH_ORIG]] +Table2131[[#This Row],[WIDTH_OVERLAP]]/Table2131[[#This Row],[WIDTH_NEW]])</f>
        <v>#VALUE!</v>
      </c>
    </row>
    <row r="1016" spans="1:22" hidden="1" x14ac:dyDescent="0.2">
      <c r="A1016" s="10" t="s">
        <v>252</v>
      </c>
      <c r="B1016" t="s">
        <v>13</v>
      </c>
      <c r="C1016" t="s">
        <v>48</v>
      </c>
      <c r="D1016" t="s">
        <v>47</v>
      </c>
      <c r="E1016">
        <v>1.4897399234841679E-2</v>
      </c>
      <c r="F1016" t="s">
        <v>47</v>
      </c>
      <c r="G1016">
        <v>-2.3052092543552069E-3</v>
      </c>
      <c r="H1016">
        <v>3.2100007724038565E-2</v>
      </c>
      <c r="I1016">
        <v>1.7033854976344656</v>
      </c>
      <c r="J1016">
        <v>1.4897399234841679E-2</v>
      </c>
      <c r="K1016">
        <f>Table2131[[#This Row],[VALUE_ORIGINAL]]-Table2131[[#This Row],[ESTIMATE_VALUE]]</f>
        <v>0</v>
      </c>
      <c r="L1016">
        <v>-2.3052092543552069E-3</v>
      </c>
      <c r="M1016">
        <v>3.2100007724038565E-2</v>
      </c>
      <c r="N1016">
        <f>Table2131[[#This Row],[DIFFENCE_ORIGINAL]]^2</f>
        <v>0</v>
      </c>
      <c r="O101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3.4405216978393771E-2</v>
      </c>
      <c r="P1016" t="str">
        <f>IF(OR(G1016="NA", H1016="NA"), "NA", IF(OR(B1016="boot", B1016="parametric", B1016="independent", B1016="cart"), Table2131[[#This Row],[conf.high]]-Table2131[[#This Row],[conf.low]], ""))</f>
        <v/>
      </c>
      <c r="Q1016" t="str">
        <f>IF(OR(G1016="NA", H1016="NA"), "NA", IF(OR(B1016="boot", B1016="parametric", B1016="independent", B1016="cart"), Table2131[[#This Row],[conf.high.orig]]-Table2131[[#This Row],[conf.low.orig]], ""))</f>
        <v/>
      </c>
      <c r="R1016" t="str">
        <f>IF(OR(B1016="boot", B1016="independent", B1016="parametric", B1016="cart"), Table2131[[#This Row],[WIDTH_OVERLAP]]/Table2131[[#This Row],[WIDTH_NEW]], "NA")</f>
        <v>NA</v>
      </c>
      <c r="S1016" t="str">
        <f>IF(OR(B1016="boot", B1016="independent", B1016="parametric", B1016="cart"), Table2131[[#This Row],[WIDTH_OVERLAP]]/Table2131[[#This Row],[WIDTH_ORIG]], "")</f>
        <v/>
      </c>
      <c r="T1016" t="str">
        <f>IF(OR(B1016="boot", B1016="independent", B1016="parametric", B1016="cart"), (Table2131[[#This Row],[PERS_NEW]]+Table2131[[#This Row],[PERS_ORIG]]) / 2, "")</f>
        <v/>
      </c>
      <c r="U1016" t="e">
        <f>0.5*(Table2131[[#This Row],[WIDTH_OVERLAP]]/Table2131[[#This Row],[WIDTH_ORIG]] +Table2131[[#This Row],[WIDTH_OVERLAP]]/Table2131[[#This Row],[WIDTH_NEW]])</f>
        <v>#VALUE!</v>
      </c>
      <c r="V1016" t="e">
        <f>0.5*(Table2131[[#This Row],[WIDTH_OVERLAP]]/Table2131[[#This Row],[WIDTH_ORIG]] +Table2131[[#This Row],[WIDTH_OVERLAP]]/Table2131[[#This Row],[WIDTH_NEW]])</f>
        <v>#VALUE!</v>
      </c>
    </row>
    <row r="1017" spans="1:22" hidden="1" x14ac:dyDescent="0.2">
      <c r="A1017" s="10" t="s">
        <v>252</v>
      </c>
      <c r="B1017" t="s">
        <v>13</v>
      </c>
      <c r="C1017" t="s">
        <v>49</v>
      </c>
      <c r="D1017" t="s">
        <v>47</v>
      </c>
      <c r="E1017">
        <v>6.5454411926552103E-3</v>
      </c>
      <c r="F1017" t="s">
        <v>47</v>
      </c>
      <c r="G1017">
        <v>-1.4065789843102729E-2</v>
      </c>
      <c r="H1017">
        <v>2.7156672228413149E-2</v>
      </c>
      <c r="I1017">
        <v>0.62469664278796277</v>
      </c>
      <c r="J1017">
        <v>6.5454411926552103E-3</v>
      </c>
      <c r="K1017">
        <f>Table2131[[#This Row],[VALUE_ORIGINAL]]-Table2131[[#This Row],[ESTIMATE_VALUE]]</f>
        <v>0</v>
      </c>
      <c r="L1017">
        <v>-1.4065789843102729E-2</v>
      </c>
      <c r="M1017">
        <v>2.7156672228413149E-2</v>
      </c>
      <c r="N1017">
        <f>Table2131[[#This Row],[DIFFENCE_ORIGINAL]]^2</f>
        <v>0</v>
      </c>
      <c r="O101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4.1222462071515878E-2</v>
      </c>
      <c r="P1017" t="str">
        <f>IF(OR(G1017="NA", H1017="NA"), "NA", IF(OR(B1017="boot", B1017="parametric", B1017="independent", B1017="cart"), Table2131[[#This Row],[conf.high]]-Table2131[[#This Row],[conf.low]], ""))</f>
        <v/>
      </c>
      <c r="Q1017" t="str">
        <f>IF(OR(G1017="NA", H1017="NA"), "NA", IF(OR(B1017="boot", B1017="parametric", B1017="independent", B1017="cart"), Table2131[[#This Row],[conf.high.orig]]-Table2131[[#This Row],[conf.low.orig]], ""))</f>
        <v/>
      </c>
      <c r="R1017" t="str">
        <f>IF(OR(B1017="boot", B1017="independent", B1017="parametric", B1017="cart"), Table2131[[#This Row],[WIDTH_OVERLAP]]/Table2131[[#This Row],[WIDTH_NEW]], "NA")</f>
        <v>NA</v>
      </c>
      <c r="S1017" t="str">
        <f>IF(OR(B1017="boot", B1017="independent", B1017="parametric", B1017="cart"), Table2131[[#This Row],[WIDTH_OVERLAP]]/Table2131[[#This Row],[WIDTH_ORIG]], "")</f>
        <v/>
      </c>
      <c r="T1017" t="str">
        <f>IF(OR(B1017="boot", B1017="independent", B1017="parametric", B1017="cart"), (Table2131[[#This Row],[PERS_NEW]]+Table2131[[#This Row],[PERS_ORIG]]) / 2, "")</f>
        <v/>
      </c>
      <c r="U1017" t="e">
        <f>0.5*(Table2131[[#This Row],[WIDTH_OVERLAP]]/Table2131[[#This Row],[WIDTH_ORIG]] +Table2131[[#This Row],[WIDTH_OVERLAP]]/Table2131[[#This Row],[WIDTH_NEW]])</f>
        <v>#VALUE!</v>
      </c>
      <c r="V1017" t="e">
        <f>0.5*(Table2131[[#This Row],[WIDTH_OVERLAP]]/Table2131[[#This Row],[WIDTH_ORIG]] +Table2131[[#This Row],[WIDTH_OVERLAP]]/Table2131[[#This Row],[WIDTH_NEW]])</f>
        <v>#VALUE!</v>
      </c>
    </row>
    <row r="1018" spans="1:22" hidden="1" x14ac:dyDescent="0.2">
      <c r="A1018" s="10" t="s">
        <v>252</v>
      </c>
      <c r="B1018" t="s">
        <v>13</v>
      </c>
      <c r="C1018" t="s">
        <v>251</v>
      </c>
      <c r="D1018" t="s">
        <v>47</v>
      </c>
      <c r="E1018">
        <v>-3.9040609885989674E-3</v>
      </c>
      <c r="F1018" t="s">
        <v>47</v>
      </c>
      <c r="G1018">
        <v>-2.6247136636368518E-2</v>
      </c>
      <c r="H1018">
        <v>1.8439014659170583E-2</v>
      </c>
      <c r="I1018">
        <v>-0.34368206037162063</v>
      </c>
      <c r="J1018">
        <v>-3.9040609885989674E-3</v>
      </c>
      <c r="K1018">
        <f>Table2131[[#This Row],[VALUE_ORIGINAL]]-Table2131[[#This Row],[ESTIMATE_VALUE]]</f>
        <v>0</v>
      </c>
      <c r="L1018">
        <v>-2.6247136636368518E-2</v>
      </c>
      <c r="M1018">
        <v>1.8439014659170583E-2</v>
      </c>
      <c r="N1018">
        <f>Table2131[[#This Row],[DIFFENCE_ORIGINAL]]^2</f>
        <v>0</v>
      </c>
      <c r="O101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4.46861512955391E-2</v>
      </c>
      <c r="P1018" t="str">
        <f>IF(OR(G1018="NA", H1018="NA"), "NA", IF(OR(B1018="boot", B1018="parametric", B1018="independent", B1018="cart"), Table2131[[#This Row],[conf.high]]-Table2131[[#This Row],[conf.low]], ""))</f>
        <v/>
      </c>
      <c r="Q1018" t="str">
        <f>IF(OR(G1018="NA", H1018="NA"), "NA", IF(OR(B1018="boot", B1018="parametric", B1018="independent", B1018="cart"), Table2131[[#This Row],[conf.high.orig]]-Table2131[[#This Row],[conf.low.orig]], ""))</f>
        <v/>
      </c>
      <c r="R1018" t="str">
        <f>IF(OR(B1018="boot", B1018="independent", B1018="parametric", B1018="cart"), Table2131[[#This Row],[WIDTH_OVERLAP]]/Table2131[[#This Row],[WIDTH_NEW]], "NA")</f>
        <v>NA</v>
      </c>
      <c r="S1018" t="str">
        <f>IF(OR(B1018="boot", B1018="independent", B1018="parametric", B1018="cart"), Table2131[[#This Row],[WIDTH_OVERLAP]]/Table2131[[#This Row],[WIDTH_ORIG]], "")</f>
        <v/>
      </c>
      <c r="T1018" t="str">
        <f>IF(OR(B1018="boot", B1018="independent", B1018="parametric", B1018="cart"), (Table2131[[#This Row],[PERS_NEW]]+Table2131[[#This Row],[PERS_ORIG]]) / 2, "")</f>
        <v/>
      </c>
      <c r="U1018" t="e">
        <f>0.5*(Table2131[[#This Row],[WIDTH_OVERLAP]]/Table2131[[#This Row],[WIDTH_ORIG]] +Table2131[[#This Row],[WIDTH_OVERLAP]]/Table2131[[#This Row],[WIDTH_NEW]])</f>
        <v>#VALUE!</v>
      </c>
      <c r="V1018" t="e">
        <f>0.5*(Table2131[[#This Row],[WIDTH_OVERLAP]]/Table2131[[#This Row],[WIDTH_ORIG]] +Table2131[[#This Row],[WIDTH_OVERLAP]]/Table2131[[#This Row],[WIDTH_NEW]])</f>
        <v>#VALUE!</v>
      </c>
    </row>
    <row r="1019" spans="1:22" hidden="1" x14ac:dyDescent="0.2">
      <c r="A1019" s="10" t="s">
        <v>252</v>
      </c>
      <c r="B1019" t="s">
        <v>50</v>
      </c>
      <c r="C1019" s="3" t="s">
        <v>14</v>
      </c>
      <c r="D1019" t="s">
        <v>15</v>
      </c>
      <c r="E1019">
        <v>0.8554680355619908</v>
      </c>
      <c r="F1019" t="s">
        <v>253</v>
      </c>
      <c r="G1019" s="1">
        <v>0.83597922819078618</v>
      </c>
      <c r="H1019" s="1">
        <v>0.87495684293319542</v>
      </c>
      <c r="I1019">
        <v>86.339746388481757</v>
      </c>
      <c r="J1019">
        <v>0.85765732192583266</v>
      </c>
      <c r="K1019">
        <f>Table2131[[#This Row],[VALUE_ORIGINAL]]-Table2131[[#This Row],[ESTIMATE_VALUE]]</f>
        <v>2.189286363841858E-3</v>
      </c>
      <c r="L1019">
        <v>0.8334992663927232</v>
      </c>
      <c r="M1019">
        <v>0.88181537745894212</v>
      </c>
      <c r="N1019">
        <f>Table2131[[#This Row],[DIFFENCE_ORIGINAL]]^2</f>
        <v>4.7929747829039043E-6</v>
      </c>
      <c r="O101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3.8977614742409239E-2</v>
      </c>
      <c r="P1019">
        <f>IF(OR(G1019="NA", H1019="NA"), "NA", IF(OR(B1019="boot", B1019="parametric", B1019="independent", B1019="cart"), Table2131[[#This Row],[conf.high]]-Table2131[[#This Row],[conf.low]], ""))</f>
        <v>3.8977614742409239E-2</v>
      </c>
      <c r="Q1019">
        <f>IF(OR(G1019="NA", H1019="NA"), "NA", IF(OR(B1019="boot", B1019="parametric", B1019="independent", B1019="cart"), Table2131[[#This Row],[conf.high.orig]]-Table2131[[#This Row],[conf.low.orig]], ""))</f>
        <v>4.8316111066218914E-2</v>
      </c>
      <c r="R1019">
        <f>IF(OR(B1019="boot", B1019="independent", B1019="parametric", B1019="cart"), Table2131[[#This Row],[WIDTH_OVERLAP]]/Table2131[[#This Row],[WIDTH_NEW]], "NA")</f>
        <v>1</v>
      </c>
      <c r="S1019">
        <f>IF(OR(B1019="boot", B1019="independent", B1019="parametric", B1019="cart"), Table2131[[#This Row],[WIDTH_OVERLAP]]/Table2131[[#This Row],[WIDTH_ORIG]], "")</f>
        <v>0.80672086147390998</v>
      </c>
      <c r="T1019">
        <f>IF(OR(B1019="boot", B1019="independent", B1019="parametric", B1019="cart"), (Table2131[[#This Row],[PERS_NEW]]+Table2131[[#This Row],[PERS_ORIG]]) / 2, "")</f>
        <v>0.90336043073695493</v>
      </c>
      <c r="U1019">
        <f>0.5*(Table2131[[#This Row],[WIDTH_OVERLAP]]/Table2131[[#This Row],[WIDTH_ORIG]] +Table2131[[#This Row],[WIDTH_OVERLAP]]/Table2131[[#This Row],[WIDTH_NEW]])</f>
        <v>0.90336043073695493</v>
      </c>
      <c r="V1019">
        <f>0.5*(Table2131[[#This Row],[WIDTH_OVERLAP]]/Table2131[[#This Row],[WIDTH_ORIG]] +Table2131[[#This Row],[WIDTH_OVERLAP]]/Table2131[[#This Row],[WIDTH_NEW]])</f>
        <v>0.90336043073695493</v>
      </c>
    </row>
    <row r="1020" spans="1:22" hidden="1" x14ac:dyDescent="0.2">
      <c r="A1020" s="10" t="s">
        <v>252</v>
      </c>
      <c r="B1020" t="s">
        <v>50</v>
      </c>
      <c r="C1020" s="3" t="s">
        <v>14</v>
      </c>
      <c r="D1020" t="s">
        <v>234</v>
      </c>
      <c r="E1020">
        <v>-1.8173257448491388E-2</v>
      </c>
      <c r="F1020" t="s">
        <v>254</v>
      </c>
      <c r="G1020" s="1">
        <v>-2.484517450946205E-2</v>
      </c>
      <c r="H1020" s="1">
        <v>-1.1501340387520726E-2</v>
      </c>
      <c r="I1020">
        <v>-5.357650566645269</v>
      </c>
      <c r="J1020">
        <v>-1.9431120881122005E-2</v>
      </c>
      <c r="K1020">
        <f>Table2131[[#This Row],[VALUE_ORIGINAL]]-Table2131[[#This Row],[ESTIMATE_VALUE]]</f>
        <v>-1.2578634326306168E-3</v>
      </c>
      <c r="L1020">
        <v>-2.752222353987465E-2</v>
      </c>
      <c r="M1020">
        <v>-1.1340018222369359E-2</v>
      </c>
      <c r="N1020">
        <f>Table2131[[#This Row],[DIFFENCE_ORIGINAL]]^2</f>
        <v>1.5822204151492782E-6</v>
      </c>
      <c r="O102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1.3343834121941324E-2</v>
      </c>
      <c r="P1020">
        <f>IF(OR(G1020="NA", H1020="NA"), "NA", IF(OR(B1020="boot", B1020="parametric", B1020="independent", B1020="cart"), Table2131[[#This Row],[conf.high]]-Table2131[[#This Row],[conf.low]], ""))</f>
        <v>1.3343834121941324E-2</v>
      </c>
      <c r="Q1020">
        <f>IF(OR(G1020="NA", H1020="NA"), "NA", IF(OR(B1020="boot", B1020="parametric", B1020="independent", B1020="cart"), Table2131[[#This Row],[conf.high.orig]]-Table2131[[#This Row],[conf.low.orig]], ""))</f>
        <v>1.6182205317505291E-2</v>
      </c>
      <c r="R1020">
        <f>IF(OR(B1020="boot", B1020="independent", B1020="parametric", B1020="cart"), Table2131[[#This Row],[WIDTH_OVERLAP]]/Table2131[[#This Row],[WIDTH_NEW]], "NA")</f>
        <v>1</v>
      </c>
      <c r="S1020">
        <f>IF(OR(B1020="boot", B1020="independent", B1020="parametric", B1020="cart"), Table2131[[#This Row],[WIDTH_OVERLAP]]/Table2131[[#This Row],[WIDTH_ORIG]], "")</f>
        <v>0.82459923478454911</v>
      </c>
      <c r="T1020">
        <f>IF(OR(B1020="boot", B1020="independent", B1020="parametric", B1020="cart"), (Table2131[[#This Row],[PERS_NEW]]+Table2131[[#This Row],[PERS_ORIG]]) / 2, "")</f>
        <v>0.91229961739227461</v>
      </c>
      <c r="U1020">
        <f>0.5*(Table2131[[#This Row],[WIDTH_OVERLAP]]/Table2131[[#This Row],[WIDTH_ORIG]] +Table2131[[#This Row],[WIDTH_OVERLAP]]/Table2131[[#This Row],[WIDTH_NEW]])</f>
        <v>0.91229961739227461</v>
      </c>
      <c r="V1020">
        <f>0.5*(Table2131[[#This Row],[WIDTH_OVERLAP]]/Table2131[[#This Row],[WIDTH_ORIG]] +Table2131[[#This Row],[WIDTH_OVERLAP]]/Table2131[[#This Row],[WIDTH_NEW]])</f>
        <v>0.91229961739227461</v>
      </c>
    </row>
    <row r="1021" spans="1:22" hidden="1" x14ac:dyDescent="0.2">
      <c r="A1021" s="10" t="s">
        <v>252</v>
      </c>
      <c r="B1021" t="s">
        <v>50</v>
      </c>
      <c r="C1021" s="3" t="s">
        <v>19</v>
      </c>
      <c r="D1021" t="s">
        <v>15</v>
      </c>
      <c r="E1021">
        <v>0.53697915325811485</v>
      </c>
      <c r="F1021" t="s">
        <v>255</v>
      </c>
      <c r="G1021" s="1">
        <v>0.47646211736773147</v>
      </c>
      <c r="H1021" s="1">
        <v>0.59749618914849822</v>
      </c>
      <c r="I1021">
        <v>17.45820998200135</v>
      </c>
      <c r="J1021">
        <v>0.47119071685321984</v>
      </c>
      <c r="K1021">
        <f>Table2131[[#This Row],[VALUE_ORIGINAL]]-Table2131[[#This Row],[ESTIMATE_VALUE]]</f>
        <v>-6.5788436404895012E-2</v>
      </c>
      <c r="L1021">
        <v>0.39976875147008828</v>
      </c>
      <c r="M1021">
        <v>0.5426126822363514</v>
      </c>
      <c r="N1021">
        <f>Table2131[[#This Row],[DIFFENCE_ORIGINAL]]^2</f>
        <v>4.3281183646009152E-3</v>
      </c>
      <c r="O102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6.6150564868619921E-2</v>
      </c>
      <c r="P1021">
        <f>IF(OR(G1021="NA", H1021="NA"), "NA", IF(OR(B1021="boot", B1021="parametric", B1021="independent", B1021="cart"), Table2131[[#This Row],[conf.high]]-Table2131[[#This Row],[conf.low]], ""))</f>
        <v>0.12103407178076675</v>
      </c>
      <c r="Q1021">
        <f>IF(OR(G1021="NA", H1021="NA"), "NA", IF(OR(B1021="boot", B1021="parametric", B1021="independent", B1021="cart"), Table2131[[#This Row],[conf.high.orig]]-Table2131[[#This Row],[conf.low.orig]], ""))</f>
        <v>0.14284393076626312</v>
      </c>
      <c r="R1021">
        <f>IF(OR(B1021="boot", B1021="independent", B1021="parametric", B1021="cart"), Table2131[[#This Row],[WIDTH_OVERLAP]]/Table2131[[#This Row],[WIDTH_NEW]], "NA")</f>
        <v>0.54654498436143462</v>
      </c>
      <c r="S1021">
        <f>IF(OR(B1021="boot", B1021="independent", B1021="parametric", B1021="cart"), Table2131[[#This Row],[WIDTH_OVERLAP]]/Table2131[[#This Row],[WIDTH_ORIG]], "")</f>
        <v>0.46309678341785987</v>
      </c>
      <c r="T1021">
        <f>IF(OR(B1021="boot", B1021="independent", B1021="parametric", B1021="cart"), (Table2131[[#This Row],[PERS_NEW]]+Table2131[[#This Row],[PERS_ORIG]]) / 2, "")</f>
        <v>0.5048208838896473</v>
      </c>
      <c r="U1021">
        <f>0.5*(Table2131[[#This Row],[WIDTH_OVERLAP]]/Table2131[[#This Row],[WIDTH_ORIG]] +Table2131[[#This Row],[WIDTH_OVERLAP]]/Table2131[[#This Row],[WIDTH_NEW]])</f>
        <v>0.5048208838896473</v>
      </c>
      <c r="V1021">
        <f>0.5*(Table2131[[#This Row],[WIDTH_OVERLAP]]/Table2131[[#This Row],[WIDTH_ORIG]] +Table2131[[#This Row],[WIDTH_OVERLAP]]/Table2131[[#This Row],[WIDTH_NEW]])</f>
        <v>0.5048208838896473</v>
      </c>
    </row>
    <row r="1022" spans="1:22" hidden="1" x14ac:dyDescent="0.2">
      <c r="A1022" s="10" t="s">
        <v>252</v>
      </c>
      <c r="B1022" t="s">
        <v>50</v>
      </c>
      <c r="C1022" s="3" t="s">
        <v>19</v>
      </c>
      <c r="D1022" t="s">
        <v>234</v>
      </c>
      <c r="E1022">
        <v>-9.5142382542007624E-3</v>
      </c>
      <c r="F1022" t="s">
        <v>256</v>
      </c>
      <c r="G1022" s="1">
        <v>-1.5706973794600412E-2</v>
      </c>
      <c r="H1022" s="1">
        <v>-3.3215027138011133E-3</v>
      </c>
      <c r="I1022">
        <v>-3.0228139937722363</v>
      </c>
      <c r="J1022">
        <v>-9.3175069889620439E-3</v>
      </c>
      <c r="K1022">
        <f>Table2131[[#This Row],[VALUE_ORIGINAL]]-Table2131[[#This Row],[ESTIMATE_VALUE]]</f>
        <v>1.9673126523871848E-4</v>
      </c>
      <c r="L1022">
        <v>-1.668437367387595E-2</v>
      </c>
      <c r="M1022">
        <v>-1.9506403040481382E-3</v>
      </c>
      <c r="N1022">
        <f>Table2131[[#This Row],[DIFFENCE_ORIGINAL]]^2</f>
        <v>3.8703190722427003E-8</v>
      </c>
      <c r="O102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1.23854710807993E-2</v>
      </c>
      <c r="P1022">
        <f>IF(OR(G1022="NA", H1022="NA"), "NA", IF(OR(B1022="boot", B1022="parametric", B1022="independent", B1022="cart"), Table2131[[#This Row],[conf.high]]-Table2131[[#This Row],[conf.low]], ""))</f>
        <v>1.23854710807993E-2</v>
      </c>
      <c r="Q1022">
        <f>IF(OR(G1022="NA", H1022="NA"), "NA", IF(OR(B1022="boot", B1022="parametric", B1022="independent", B1022="cart"), Table2131[[#This Row],[conf.high.orig]]-Table2131[[#This Row],[conf.low.orig]], ""))</f>
        <v>1.4733733369827813E-2</v>
      </c>
      <c r="R1022">
        <f>IF(OR(B1022="boot", B1022="independent", B1022="parametric", B1022="cart"), Table2131[[#This Row],[WIDTH_OVERLAP]]/Table2131[[#This Row],[WIDTH_NEW]], "NA")</f>
        <v>1</v>
      </c>
      <c r="S1022">
        <f>IF(OR(B1022="boot", B1022="independent", B1022="parametric", B1022="cart"), Table2131[[#This Row],[WIDTH_OVERLAP]]/Table2131[[#This Row],[WIDTH_ORIG]], "")</f>
        <v>0.84062000919350444</v>
      </c>
      <c r="T1022">
        <f>IF(OR(B1022="boot", B1022="independent", B1022="parametric", B1022="cart"), (Table2131[[#This Row],[PERS_NEW]]+Table2131[[#This Row],[PERS_ORIG]]) / 2, "")</f>
        <v>0.92031000459675227</v>
      </c>
      <c r="U1022">
        <f>0.5*(Table2131[[#This Row],[WIDTH_OVERLAP]]/Table2131[[#This Row],[WIDTH_ORIG]] +Table2131[[#This Row],[WIDTH_OVERLAP]]/Table2131[[#This Row],[WIDTH_NEW]])</f>
        <v>0.92031000459675227</v>
      </c>
      <c r="V1022">
        <f>0.5*(Table2131[[#This Row],[WIDTH_OVERLAP]]/Table2131[[#This Row],[WIDTH_ORIG]] +Table2131[[#This Row],[WIDTH_OVERLAP]]/Table2131[[#This Row],[WIDTH_NEW]])</f>
        <v>0.92031000459675227</v>
      </c>
    </row>
    <row r="1023" spans="1:22" hidden="1" x14ac:dyDescent="0.2">
      <c r="A1023" s="10" t="s">
        <v>252</v>
      </c>
      <c r="B1023" t="s">
        <v>50</v>
      </c>
      <c r="C1023" s="3" t="s">
        <v>19</v>
      </c>
      <c r="D1023" t="s">
        <v>238</v>
      </c>
      <c r="E1023">
        <v>0.36244164446353477</v>
      </c>
      <c r="F1023" t="s">
        <v>257</v>
      </c>
      <c r="G1023" s="1">
        <v>0.29436221131202728</v>
      </c>
      <c r="H1023" s="1">
        <v>0.43052107761504227</v>
      </c>
      <c r="I1023">
        <v>10.474712131630701</v>
      </c>
      <c r="J1023">
        <v>0.44296878341301554</v>
      </c>
      <c r="K1023">
        <f>Table2131[[#This Row],[VALUE_ORIGINAL]]-Table2131[[#This Row],[ESTIMATE_VALUE]]</f>
        <v>8.052713894948077E-2</v>
      </c>
      <c r="L1023">
        <v>0.36379423935165633</v>
      </c>
      <c r="M1023">
        <v>0.52214332747437475</v>
      </c>
      <c r="N1023">
        <f>Table2131[[#This Row],[DIFFENCE_ORIGINAL]]^2</f>
        <v>6.4846201073889831E-3</v>
      </c>
      <c r="O102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6.6726838263385935E-2</v>
      </c>
      <c r="P1023">
        <f>IF(OR(G1023="NA", H1023="NA"), "NA", IF(OR(B1023="boot", B1023="parametric", B1023="independent", B1023="cart"), Table2131[[#This Row],[conf.high]]-Table2131[[#This Row],[conf.low]], ""))</f>
        <v>0.13615886630301499</v>
      </c>
      <c r="Q1023">
        <f>IF(OR(G1023="NA", H1023="NA"), "NA", IF(OR(B1023="boot", B1023="parametric", B1023="independent", B1023="cart"), Table2131[[#This Row],[conf.high.orig]]-Table2131[[#This Row],[conf.low.orig]], ""))</f>
        <v>0.15834908812271842</v>
      </c>
      <c r="R1023">
        <f>IF(OR(B1023="boot", B1023="independent", B1023="parametric", B1023="cart"), Table2131[[#This Row],[WIDTH_OVERLAP]]/Table2131[[#This Row],[WIDTH_NEW]], "NA")</f>
        <v>0.49006605353843485</v>
      </c>
      <c r="S1023">
        <f>IF(OR(B1023="boot", B1023="independent", B1023="parametric", B1023="cart"), Table2131[[#This Row],[WIDTH_OVERLAP]]/Table2131[[#This Row],[WIDTH_ORIG]], "")</f>
        <v>0.42139073268090771</v>
      </c>
      <c r="T1023">
        <f>IF(OR(B1023="boot", B1023="independent", B1023="parametric", B1023="cart"), (Table2131[[#This Row],[PERS_NEW]]+Table2131[[#This Row],[PERS_ORIG]]) / 2, "")</f>
        <v>0.45572839310967128</v>
      </c>
      <c r="U1023">
        <f>0.5*(Table2131[[#This Row],[WIDTH_OVERLAP]]/Table2131[[#This Row],[WIDTH_ORIG]] +Table2131[[#This Row],[WIDTH_OVERLAP]]/Table2131[[#This Row],[WIDTH_NEW]])</f>
        <v>0.45572839310967128</v>
      </c>
      <c r="V1023">
        <f>0.5*(Table2131[[#This Row],[WIDTH_OVERLAP]]/Table2131[[#This Row],[WIDTH_ORIG]] +Table2131[[#This Row],[WIDTH_OVERLAP]]/Table2131[[#This Row],[WIDTH_NEW]])</f>
        <v>0.45572839310967128</v>
      </c>
    </row>
    <row r="1024" spans="1:22" hidden="1" x14ac:dyDescent="0.2">
      <c r="A1024" s="10" t="s">
        <v>252</v>
      </c>
      <c r="B1024" t="s">
        <v>50</v>
      </c>
      <c r="C1024" s="3" t="s">
        <v>22</v>
      </c>
      <c r="D1024" t="s">
        <v>15</v>
      </c>
      <c r="E1024">
        <v>0.34625424844822894</v>
      </c>
      <c r="F1024" t="s">
        <v>258</v>
      </c>
      <c r="G1024" s="1">
        <v>0.26599539535653327</v>
      </c>
      <c r="H1024" s="1">
        <v>0.42651310153992461</v>
      </c>
      <c r="I1024">
        <v>8.5099180575318538</v>
      </c>
      <c r="J1024">
        <v>0.42736981264870011</v>
      </c>
      <c r="K1024">
        <f>Table2131[[#This Row],[VALUE_ORIGINAL]]-Table2131[[#This Row],[ESTIMATE_VALUE]]</f>
        <v>8.1115564200471169E-2</v>
      </c>
      <c r="L1024">
        <v>0.35044381834429339</v>
      </c>
      <c r="M1024">
        <v>0.50429580695310683</v>
      </c>
      <c r="N1024">
        <f>Table2131[[#This Row],[DIFFENCE_ORIGINAL]]^2</f>
        <v>6.5797347555607601E-3</v>
      </c>
      <c r="O102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7.6069283195631221E-2</v>
      </c>
      <c r="P1024">
        <f>IF(OR(G1024="NA", H1024="NA"), "NA", IF(OR(B1024="boot", B1024="parametric", B1024="independent", B1024="cart"), Table2131[[#This Row],[conf.high]]-Table2131[[#This Row],[conf.low]], ""))</f>
        <v>0.16051770618339134</v>
      </c>
      <c r="Q1024">
        <f>IF(OR(G1024="NA", H1024="NA"), "NA", IF(OR(B1024="boot", B1024="parametric", B1024="independent", B1024="cart"), Table2131[[#This Row],[conf.high.orig]]-Table2131[[#This Row],[conf.low.orig]], ""))</f>
        <v>0.15385198860881344</v>
      </c>
      <c r="R1024">
        <f>IF(OR(B1024="boot", B1024="independent", B1024="parametric", B1024="cart"), Table2131[[#This Row],[WIDTH_OVERLAP]]/Table2131[[#This Row],[WIDTH_NEW]], "NA")</f>
        <v>0.47389964013516445</v>
      </c>
      <c r="S1024">
        <f>IF(OR(B1024="boot", B1024="independent", B1024="parametric", B1024="cart"), Table2131[[#This Row],[WIDTH_OVERLAP]]/Table2131[[#This Row],[WIDTH_ORIG]], "")</f>
        <v>0.49443158898027773</v>
      </c>
      <c r="T1024">
        <f>IF(OR(B1024="boot", B1024="independent", B1024="parametric", B1024="cart"), (Table2131[[#This Row],[PERS_NEW]]+Table2131[[#This Row],[PERS_ORIG]]) / 2, "")</f>
        <v>0.48416561455772111</v>
      </c>
      <c r="U1024">
        <f>0.5*(Table2131[[#This Row],[WIDTH_OVERLAP]]/Table2131[[#This Row],[WIDTH_ORIG]] +Table2131[[#This Row],[WIDTH_OVERLAP]]/Table2131[[#This Row],[WIDTH_NEW]])</f>
        <v>0.48416561455772111</v>
      </c>
      <c r="V1024">
        <f>0.5*(Table2131[[#This Row],[WIDTH_OVERLAP]]/Table2131[[#This Row],[WIDTH_ORIG]] +Table2131[[#This Row],[WIDTH_OVERLAP]]/Table2131[[#This Row],[WIDTH_NEW]])</f>
        <v>0.48416561455772111</v>
      </c>
    </row>
    <row r="1025" spans="1:22" hidden="1" x14ac:dyDescent="0.2">
      <c r="A1025" s="10" t="s">
        <v>252</v>
      </c>
      <c r="B1025" t="s">
        <v>50</v>
      </c>
      <c r="C1025" s="3" t="s">
        <v>22</v>
      </c>
      <c r="D1025" t="s">
        <v>234</v>
      </c>
      <c r="E1025">
        <v>1.4440935558053967E-3</v>
      </c>
      <c r="F1025" t="s">
        <v>259</v>
      </c>
      <c r="G1025" s="1">
        <v>-1.6009936279423785E-2</v>
      </c>
      <c r="H1025" s="1">
        <v>1.8898123391034576E-2</v>
      </c>
      <c r="I1025">
        <v>0.16320100648179242</v>
      </c>
      <c r="J1025">
        <v>-1.5794363707402819E-2</v>
      </c>
      <c r="K1025">
        <f>Table2131[[#This Row],[VALUE_ORIGINAL]]-Table2131[[#This Row],[ESTIMATE_VALUE]]</f>
        <v>-1.7238457263208214E-2</v>
      </c>
      <c r="L1025">
        <v>-3.3205248939908699E-2</v>
      </c>
      <c r="M1025">
        <v>1.6165215251030644E-3</v>
      </c>
      <c r="N1025">
        <f>Table2131[[#This Row],[DIFFENCE_ORIGINAL]]^2</f>
        <v>2.9716440881545603E-4</v>
      </c>
      <c r="O102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1.762645780452685E-2</v>
      </c>
      <c r="P1025">
        <f>IF(OR(G1025="NA", H1025="NA"), "NA", IF(OR(B1025="boot", B1025="parametric", B1025="independent", B1025="cart"), Table2131[[#This Row],[conf.high]]-Table2131[[#This Row],[conf.low]], ""))</f>
        <v>3.4908059670458361E-2</v>
      </c>
      <c r="Q1025">
        <f>IF(OR(G1025="NA", H1025="NA"), "NA", IF(OR(B1025="boot", B1025="parametric", B1025="independent", B1025="cart"), Table2131[[#This Row],[conf.high.orig]]-Table2131[[#This Row],[conf.low.orig]], ""))</f>
        <v>3.4821770465011767E-2</v>
      </c>
      <c r="R1025">
        <f>IF(OR(B1025="boot", B1025="independent", B1025="parametric", B1025="cart"), Table2131[[#This Row],[WIDTH_OVERLAP]]/Table2131[[#This Row],[WIDTH_NEW]], "NA")</f>
        <v>0.50493948878641315</v>
      </c>
      <c r="S1025">
        <f>IF(OR(B1025="boot", B1025="independent", B1025="parametric", B1025="cart"), Table2131[[#This Row],[WIDTH_OVERLAP]]/Table2131[[#This Row],[WIDTH_ORIG]], "")</f>
        <v>0.50619074128461017</v>
      </c>
      <c r="T1025">
        <f>IF(OR(B1025="boot", B1025="independent", B1025="parametric", B1025="cart"), (Table2131[[#This Row],[PERS_NEW]]+Table2131[[#This Row],[PERS_ORIG]]) / 2, "")</f>
        <v>0.5055651150355116</v>
      </c>
      <c r="U1025">
        <f>0.5*(Table2131[[#This Row],[WIDTH_OVERLAP]]/Table2131[[#This Row],[WIDTH_ORIG]] +Table2131[[#This Row],[WIDTH_OVERLAP]]/Table2131[[#This Row],[WIDTH_NEW]])</f>
        <v>0.5055651150355116</v>
      </c>
      <c r="V1025">
        <f>0.5*(Table2131[[#This Row],[WIDTH_OVERLAP]]/Table2131[[#This Row],[WIDTH_ORIG]] +Table2131[[#This Row],[WIDTH_OVERLAP]]/Table2131[[#This Row],[WIDTH_NEW]])</f>
        <v>0.5055651150355116</v>
      </c>
    </row>
    <row r="1026" spans="1:22" hidden="1" x14ac:dyDescent="0.2">
      <c r="A1026" s="10" t="s">
        <v>252</v>
      </c>
      <c r="B1026" t="s">
        <v>50</v>
      </c>
      <c r="C1026" s="3" t="s">
        <v>22</v>
      </c>
      <c r="D1026" t="s">
        <v>242</v>
      </c>
      <c r="E1026">
        <v>8.2002330794686759E-3</v>
      </c>
      <c r="F1026" t="s">
        <v>260</v>
      </c>
      <c r="G1026" s="1">
        <v>-1.6436225621109853E-2</v>
      </c>
      <c r="H1026" s="1">
        <v>3.2836691780047209E-2</v>
      </c>
      <c r="I1026">
        <v>0.65655502865968185</v>
      </c>
      <c r="J1026">
        <v>-1.0994127498370428E-2</v>
      </c>
      <c r="K1026">
        <f>Table2131[[#This Row],[VALUE_ORIGINAL]]-Table2131[[#This Row],[ESTIMATE_VALUE]]</f>
        <v>-1.9194360577839104E-2</v>
      </c>
      <c r="L1026">
        <v>-3.5992747711176276E-2</v>
      </c>
      <c r="M1026">
        <v>1.4004492714435424E-2</v>
      </c>
      <c r="N1026">
        <f>Table2131[[#This Row],[DIFFENCE_ORIGINAL]]^2</f>
        <v>3.684234779921039E-4</v>
      </c>
      <c r="O102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3.0440718335545278E-2</v>
      </c>
      <c r="P1026">
        <f>IF(OR(G1026="NA", H1026="NA"), "NA", IF(OR(B1026="boot", B1026="parametric", B1026="independent", B1026="cart"), Table2131[[#This Row],[conf.high]]-Table2131[[#This Row],[conf.low]], ""))</f>
        <v>4.9272917401157065E-2</v>
      </c>
      <c r="Q1026">
        <f>IF(OR(G1026="NA", H1026="NA"), "NA", IF(OR(B1026="boot", B1026="parametric", B1026="independent", B1026="cart"), Table2131[[#This Row],[conf.high.orig]]-Table2131[[#This Row],[conf.low.orig]], ""))</f>
        <v>4.9997240425611697E-2</v>
      </c>
      <c r="R1026">
        <f>IF(OR(B1026="boot", B1026="independent", B1026="parametric", B1026="cart"), Table2131[[#This Row],[WIDTH_OVERLAP]]/Table2131[[#This Row],[WIDTH_NEW]], "NA")</f>
        <v>0.61779817273069459</v>
      </c>
      <c r="S1026">
        <f>IF(OR(B1026="boot", B1026="independent", B1026="parametric", B1026="cart"), Table2131[[#This Row],[WIDTH_OVERLAP]]/Table2131[[#This Row],[WIDTH_ORIG]], "")</f>
        <v>0.60884796993618973</v>
      </c>
      <c r="T1026">
        <f>IF(OR(B1026="boot", B1026="independent", B1026="parametric", B1026="cart"), (Table2131[[#This Row],[PERS_NEW]]+Table2131[[#This Row],[PERS_ORIG]]) / 2, "")</f>
        <v>0.6133230713334421</v>
      </c>
      <c r="U1026">
        <f>0.5*(Table2131[[#This Row],[WIDTH_OVERLAP]]/Table2131[[#This Row],[WIDTH_ORIG]] +Table2131[[#This Row],[WIDTH_OVERLAP]]/Table2131[[#This Row],[WIDTH_NEW]])</f>
        <v>0.6133230713334421</v>
      </c>
      <c r="V1026">
        <f>0.5*(Table2131[[#This Row],[WIDTH_OVERLAP]]/Table2131[[#This Row],[WIDTH_ORIG]] +Table2131[[#This Row],[WIDTH_OVERLAP]]/Table2131[[#This Row],[WIDTH_NEW]])</f>
        <v>0.6133230713334421</v>
      </c>
    </row>
    <row r="1027" spans="1:22" hidden="1" x14ac:dyDescent="0.2">
      <c r="A1027" s="10" t="s">
        <v>252</v>
      </c>
      <c r="B1027" t="s">
        <v>50</v>
      </c>
      <c r="C1027" s="3" t="s">
        <v>22</v>
      </c>
      <c r="D1027" t="s">
        <v>238</v>
      </c>
      <c r="E1027">
        <v>0.58185055845050737</v>
      </c>
      <c r="F1027" t="s">
        <v>261</v>
      </c>
      <c r="G1027" s="1">
        <v>0.50791339213720565</v>
      </c>
      <c r="H1027" s="1">
        <v>0.65578772476380909</v>
      </c>
      <c r="I1027">
        <v>15.522864636081531</v>
      </c>
      <c r="J1027">
        <v>0.51808896804796378</v>
      </c>
      <c r="K1027">
        <f>Table2131[[#This Row],[VALUE_ORIGINAL]]-Table2131[[#This Row],[ESTIMATE_VALUE]]</f>
        <v>-6.3761590402543589E-2</v>
      </c>
      <c r="L1027">
        <v>0.44736666427564303</v>
      </c>
      <c r="M1027">
        <v>0.58881127182028448</v>
      </c>
      <c r="N1027">
        <f>Table2131[[#This Row],[DIFFENCE_ORIGINAL]]^2</f>
        <v>4.0655404106617384E-3</v>
      </c>
      <c r="O102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8.0897879683078822E-2</v>
      </c>
      <c r="P1027">
        <f>IF(OR(G1027="NA", H1027="NA"), "NA", IF(OR(B1027="boot", B1027="parametric", B1027="independent", B1027="cart"), Table2131[[#This Row],[conf.high]]-Table2131[[#This Row],[conf.low]], ""))</f>
        <v>0.14787433262660343</v>
      </c>
      <c r="Q1027">
        <f>IF(OR(G1027="NA", H1027="NA"), "NA", IF(OR(B1027="boot", B1027="parametric", B1027="independent", B1027="cart"), Table2131[[#This Row],[conf.high.orig]]-Table2131[[#This Row],[conf.low.orig]], ""))</f>
        <v>0.14144460754464144</v>
      </c>
      <c r="R1027">
        <f>IF(OR(B1027="boot", B1027="independent", B1027="parametric", B1027="cart"), Table2131[[#This Row],[WIDTH_OVERLAP]]/Table2131[[#This Row],[WIDTH_NEW]], "NA")</f>
        <v>0.54707181595438581</v>
      </c>
      <c r="S1027">
        <f>IF(OR(B1027="boot", B1027="independent", B1027="parametric", B1027="cart"), Table2131[[#This Row],[WIDTH_OVERLAP]]/Table2131[[#This Row],[WIDTH_ORIG]], "")</f>
        <v>0.57194035946224797</v>
      </c>
      <c r="T1027">
        <f>IF(OR(B1027="boot", B1027="independent", B1027="parametric", B1027="cart"), (Table2131[[#This Row],[PERS_NEW]]+Table2131[[#This Row],[PERS_ORIG]]) / 2, "")</f>
        <v>0.55950608770831689</v>
      </c>
      <c r="U1027">
        <f>0.5*(Table2131[[#This Row],[WIDTH_OVERLAP]]/Table2131[[#This Row],[WIDTH_ORIG]] +Table2131[[#This Row],[WIDTH_OVERLAP]]/Table2131[[#This Row],[WIDTH_NEW]])</f>
        <v>0.55950608770831689</v>
      </c>
      <c r="V1027">
        <f>0.5*(Table2131[[#This Row],[WIDTH_OVERLAP]]/Table2131[[#This Row],[WIDTH_ORIG]] +Table2131[[#This Row],[WIDTH_OVERLAP]]/Table2131[[#This Row],[WIDTH_NEW]])</f>
        <v>0.55950608770831689</v>
      </c>
    </row>
    <row r="1028" spans="1:22" hidden="1" x14ac:dyDescent="0.2">
      <c r="A1028" s="10" t="s">
        <v>252</v>
      </c>
      <c r="B1028" t="s">
        <v>50</v>
      </c>
      <c r="C1028" s="3" t="s">
        <v>22</v>
      </c>
      <c r="D1028" t="s">
        <v>245</v>
      </c>
      <c r="E1028">
        <v>-5.983443743431717E-3</v>
      </c>
      <c r="F1028" t="s">
        <v>262</v>
      </c>
      <c r="G1028" s="1">
        <v>-1.4174691450901635E-2</v>
      </c>
      <c r="H1028" s="1">
        <v>2.2078039640382012E-3</v>
      </c>
      <c r="I1028">
        <v>-1.4408685747075314</v>
      </c>
      <c r="J1028">
        <v>4.8623631832637E-3</v>
      </c>
      <c r="K1028">
        <f>Table2131[[#This Row],[VALUE_ORIGINAL]]-Table2131[[#This Row],[ESTIMATE_VALUE]]</f>
        <v>1.0845806926695418E-2</v>
      </c>
      <c r="L1028">
        <v>-3.1185841034428478E-3</v>
      </c>
      <c r="M1028">
        <v>1.2843310469970247E-2</v>
      </c>
      <c r="N1028">
        <f>Table2131[[#This Row],[DIFFENCE_ORIGINAL]]^2</f>
        <v>1.176315278911543E-4</v>
      </c>
      <c r="O102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5.326388067481049E-3</v>
      </c>
      <c r="P1028">
        <f>IF(OR(G1028="NA", H1028="NA"), "NA", IF(OR(B1028="boot", B1028="parametric", B1028="independent", B1028="cart"), Table2131[[#This Row],[conf.high]]-Table2131[[#This Row],[conf.low]], ""))</f>
        <v>1.6382495414939836E-2</v>
      </c>
      <c r="Q1028">
        <f>IF(OR(G1028="NA", H1028="NA"), "NA", IF(OR(B1028="boot", B1028="parametric", B1028="independent", B1028="cart"), Table2131[[#This Row],[conf.high.orig]]-Table2131[[#This Row],[conf.low.orig]], ""))</f>
        <v>1.5961894573413096E-2</v>
      </c>
      <c r="R1028">
        <f>IF(OR(B1028="boot", B1028="independent", B1028="parametric", B1028="cart"), Table2131[[#This Row],[WIDTH_OVERLAP]]/Table2131[[#This Row],[WIDTH_NEW]], "NA")</f>
        <v>0.32512678517972959</v>
      </c>
      <c r="S1028">
        <f>IF(OR(B1028="boot", B1028="independent", B1028="parametric", B1028="cart"), Table2131[[#This Row],[WIDTH_OVERLAP]]/Table2131[[#This Row],[WIDTH_ORIG]], "")</f>
        <v>0.33369397617454127</v>
      </c>
      <c r="T1028">
        <f>IF(OR(B1028="boot", B1028="independent", B1028="parametric", B1028="cart"), (Table2131[[#This Row],[PERS_NEW]]+Table2131[[#This Row],[PERS_ORIG]]) / 2, "")</f>
        <v>0.32941038067713546</v>
      </c>
      <c r="U1028">
        <f>0.5*(Table2131[[#This Row],[WIDTH_OVERLAP]]/Table2131[[#This Row],[WIDTH_ORIG]] +Table2131[[#This Row],[WIDTH_OVERLAP]]/Table2131[[#This Row],[WIDTH_NEW]])</f>
        <v>0.32941038067713546</v>
      </c>
      <c r="V1028">
        <f>0.5*(Table2131[[#This Row],[WIDTH_OVERLAP]]/Table2131[[#This Row],[WIDTH_ORIG]] +Table2131[[#This Row],[WIDTH_OVERLAP]]/Table2131[[#This Row],[WIDTH_NEW]])</f>
        <v>0.32941038067713546</v>
      </c>
    </row>
    <row r="1029" spans="1:22" hidden="1" x14ac:dyDescent="0.2">
      <c r="A1029" s="10" t="s">
        <v>252</v>
      </c>
      <c r="B1029" t="s">
        <v>50</v>
      </c>
      <c r="C1029" s="3" t="s">
        <v>25</v>
      </c>
      <c r="D1029" t="s">
        <v>15</v>
      </c>
      <c r="E1029">
        <v>0.40079545514997111</v>
      </c>
      <c r="F1029" t="s">
        <v>263</v>
      </c>
      <c r="G1029" s="1">
        <v>0.345522332437952</v>
      </c>
      <c r="H1029" s="1">
        <v>0.45606857786199023</v>
      </c>
      <c r="I1029">
        <v>14.264690133306424</v>
      </c>
      <c r="J1029">
        <v>0.43007862626587567</v>
      </c>
      <c r="K1029">
        <f>Table2131[[#This Row],[VALUE_ORIGINAL]]-Table2131[[#This Row],[ESTIMATE_VALUE]]</f>
        <v>2.928317111590456E-2</v>
      </c>
      <c r="L1029">
        <v>0.36249854205474974</v>
      </c>
      <c r="M1029">
        <v>0.49765871047700161</v>
      </c>
      <c r="N1029">
        <f>Table2131[[#This Row],[DIFFENCE_ORIGINAL]]^2</f>
        <v>8.5750411060334715E-4</v>
      </c>
      <c r="O102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9.3570035807240493E-2</v>
      </c>
      <c r="P1029">
        <f>IF(OR(G1029="NA", H1029="NA"), "NA", IF(OR(B1029="boot", B1029="parametric", B1029="independent", B1029="cart"), Table2131[[#This Row],[conf.high]]-Table2131[[#This Row],[conf.low]], ""))</f>
        <v>0.11054624542403824</v>
      </c>
      <c r="Q1029">
        <f>IF(OR(G1029="NA", H1029="NA"), "NA", IF(OR(B1029="boot", B1029="parametric", B1029="independent", B1029="cart"), Table2131[[#This Row],[conf.high.orig]]-Table2131[[#This Row],[conf.low.orig]], ""))</f>
        <v>0.13516016842225187</v>
      </c>
      <c r="R1029">
        <f>IF(OR(B1029="boot", B1029="independent", B1029="parametric", B1029="cart"), Table2131[[#This Row],[WIDTH_OVERLAP]]/Table2131[[#This Row],[WIDTH_NEW]], "NA")</f>
        <v>0.84643341298766284</v>
      </c>
      <c r="S1029">
        <f>IF(OR(B1029="boot", B1029="independent", B1029="parametric", B1029="cart"), Table2131[[#This Row],[WIDTH_OVERLAP]]/Table2131[[#This Row],[WIDTH_ORIG]], "")</f>
        <v>0.69229002079162649</v>
      </c>
      <c r="T1029">
        <f>IF(OR(B1029="boot", B1029="independent", B1029="parametric", B1029="cart"), (Table2131[[#This Row],[PERS_NEW]]+Table2131[[#This Row],[PERS_ORIG]]) / 2, "")</f>
        <v>0.76936171688964472</v>
      </c>
      <c r="U1029">
        <f>0.5*(Table2131[[#This Row],[WIDTH_OVERLAP]]/Table2131[[#This Row],[WIDTH_ORIG]] +Table2131[[#This Row],[WIDTH_OVERLAP]]/Table2131[[#This Row],[WIDTH_NEW]])</f>
        <v>0.76936171688964472</v>
      </c>
      <c r="V1029">
        <f>0.5*(Table2131[[#This Row],[WIDTH_OVERLAP]]/Table2131[[#This Row],[WIDTH_ORIG]] +Table2131[[#This Row],[WIDTH_OVERLAP]]/Table2131[[#This Row],[WIDTH_NEW]])</f>
        <v>0.76936171688964472</v>
      </c>
    </row>
    <row r="1030" spans="1:22" hidden="1" x14ac:dyDescent="0.2">
      <c r="A1030" s="10" t="s">
        <v>252</v>
      </c>
      <c r="B1030" t="s">
        <v>50</v>
      </c>
      <c r="C1030" s="3" t="s">
        <v>25</v>
      </c>
      <c r="D1030" t="s">
        <v>234</v>
      </c>
      <c r="E1030">
        <v>-1.9459546259879288E-3</v>
      </c>
      <c r="F1030" t="s">
        <v>264</v>
      </c>
      <c r="G1030" s="1">
        <v>-6.9540190627325974E-3</v>
      </c>
      <c r="H1030" s="1">
        <v>3.0621098107567399E-3</v>
      </c>
      <c r="I1030">
        <v>-0.76439239315180385</v>
      </c>
      <c r="J1030">
        <v>-3.9656326525077876E-3</v>
      </c>
      <c r="K1030">
        <f>Table2131[[#This Row],[VALUE_ORIGINAL]]-Table2131[[#This Row],[ESTIMATE_VALUE]]</f>
        <v>-2.0196780265198588E-3</v>
      </c>
      <c r="L1030">
        <v>-1.0945796176975497E-2</v>
      </c>
      <c r="M1030">
        <v>3.0145308719599214E-3</v>
      </c>
      <c r="N1030">
        <f>Table2131[[#This Row],[DIFFENCE_ORIGINAL]]^2</f>
        <v>4.0790993308071516E-6</v>
      </c>
      <c r="O103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9.968549934692518E-3</v>
      </c>
      <c r="P1030">
        <f>IF(OR(G1030="NA", H1030="NA"), "NA", IF(OR(B1030="boot", B1030="parametric", B1030="independent", B1030="cart"), Table2131[[#This Row],[conf.high]]-Table2131[[#This Row],[conf.low]], ""))</f>
        <v>1.0016128873489337E-2</v>
      </c>
      <c r="Q1030">
        <f>IF(OR(G1030="NA", H1030="NA"), "NA", IF(OR(B1030="boot", B1030="parametric", B1030="independent", B1030="cart"), Table2131[[#This Row],[conf.high.orig]]-Table2131[[#This Row],[conf.low.orig]], ""))</f>
        <v>1.396032704893542E-2</v>
      </c>
      <c r="R1030">
        <f>IF(OR(B1030="boot", B1030="independent", B1030="parametric", B1030="cart"), Table2131[[#This Row],[WIDTH_OVERLAP]]/Table2131[[#This Row],[WIDTH_NEW]], "NA")</f>
        <v>0.99524976770988327</v>
      </c>
      <c r="S1030">
        <f>IF(OR(B1030="boot", B1030="independent", B1030="parametric", B1030="cart"), Table2131[[#This Row],[WIDTH_OVERLAP]]/Table2131[[#This Row],[WIDTH_ORIG]], "")</f>
        <v>0.71406277945706831</v>
      </c>
      <c r="T1030">
        <f>IF(OR(B1030="boot", B1030="independent", B1030="parametric", B1030="cart"), (Table2131[[#This Row],[PERS_NEW]]+Table2131[[#This Row],[PERS_ORIG]]) / 2, "")</f>
        <v>0.85465627358347573</v>
      </c>
      <c r="U1030">
        <f>0.5*(Table2131[[#This Row],[WIDTH_OVERLAP]]/Table2131[[#This Row],[WIDTH_ORIG]] +Table2131[[#This Row],[WIDTH_OVERLAP]]/Table2131[[#This Row],[WIDTH_NEW]])</f>
        <v>0.85465627358347573</v>
      </c>
      <c r="V1030">
        <f>0.5*(Table2131[[#This Row],[WIDTH_OVERLAP]]/Table2131[[#This Row],[WIDTH_ORIG]] +Table2131[[#This Row],[WIDTH_OVERLAP]]/Table2131[[#This Row],[WIDTH_NEW]])</f>
        <v>0.85465627358347573</v>
      </c>
    </row>
    <row r="1031" spans="1:22" hidden="1" x14ac:dyDescent="0.2">
      <c r="A1031" s="10" t="s">
        <v>252</v>
      </c>
      <c r="B1031" t="s">
        <v>50</v>
      </c>
      <c r="C1031" s="3" t="s">
        <v>25</v>
      </c>
      <c r="D1031" t="s">
        <v>249</v>
      </c>
      <c r="E1031">
        <v>0.53417391178352114</v>
      </c>
      <c r="F1031" t="s">
        <v>265</v>
      </c>
      <c r="G1031" s="1">
        <v>0.47029899273508002</v>
      </c>
      <c r="H1031" s="1">
        <v>0.59804883083196225</v>
      </c>
      <c r="I1031">
        <v>16.451513807205561</v>
      </c>
      <c r="J1031">
        <v>0.50294606554071708</v>
      </c>
      <c r="K1031">
        <f>Table2131[[#This Row],[VALUE_ORIGINAL]]-Table2131[[#This Row],[ESTIMATE_VALUE]]</f>
        <v>-3.1227846242804058E-2</v>
      </c>
      <c r="L1031">
        <v>0.4265847859947236</v>
      </c>
      <c r="M1031">
        <v>0.57930734508671056</v>
      </c>
      <c r="N1031">
        <f>Table2131[[#This Row],[DIFFENCE_ORIGINAL]]^2</f>
        <v>9.751783809642115E-4</v>
      </c>
      <c r="O103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0.10900835235163053</v>
      </c>
      <c r="P1031">
        <f>IF(OR(G1031="NA", H1031="NA"), "NA", IF(OR(B1031="boot", B1031="parametric", B1031="independent", B1031="cart"), Table2131[[#This Row],[conf.high]]-Table2131[[#This Row],[conf.low]], ""))</f>
        <v>0.12774983809688223</v>
      </c>
      <c r="Q1031">
        <f>IF(OR(G1031="NA", H1031="NA"), "NA", IF(OR(B1031="boot", B1031="parametric", B1031="independent", B1031="cart"), Table2131[[#This Row],[conf.high.orig]]-Table2131[[#This Row],[conf.low.orig]], ""))</f>
        <v>0.15272255909198695</v>
      </c>
      <c r="R1031">
        <f>IF(OR(B1031="boot", B1031="independent", B1031="parametric", B1031="cart"), Table2131[[#This Row],[WIDTH_OVERLAP]]/Table2131[[#This Row],[WIDTH_NEW]], "NA")</f>
        <v>0.85329542467960995</v>
      </c>
      <c r="S1031">
        <f>IF(OR(B1031="boot", B1031="independent", B1031="parametric", B1031="cart"), Table2131[[#This Row],[WIDTH_OVERLAP]]/Table2131[[#This Row],[WIDTH_ORIG]], "")</f>
        <v>0.71376719326693094</v>
      </c>
      <c r="T1031">
        <f>IF(OR(B1031="boot", B1031="independent", B1031="parametric", B1031="cart"), (Table2131[[#This Row],[PERS_NEW]]+Table2131[[#This Row],[PERS_ORIG]]) / 2, "")</f>
        <v>0.7835313089732705</v>
      </c>
      <c r="U1031">
        <f>0.5*(Table2131[[#This Row],[WIDTH_OVERLAP]]/Table2131[[#This Row],[WIDTH_ORIG]] +Table2131[[#This Row],[WIDTH_OVERLAP]]/Table2131[[#This Row],[WIDTH_NEW]])</f>
        <v>0.7835313089732705</v>
      </c>
      <c r="V1031">
        <f>0.5*(Table2131[[#This Row],[WIDTH_OVERLAP]]/Table2131[[#This Row],[WIDTH_ORIG]] +Table2131[[#This Row],[WIDTH_OVERLAP]]/Table2131[[#This Row],[WIDTH_NEW]])</f>
        <v>0.7835313089732705</v>
      </c>
    </row>
    <row r="1032" spans="1:22" hidden="1" x14ac:dyDescent="0.2">
      <c r="A1032" s="10" t="s">
        <v>252</v>
      </c>
      <c r="B1032" t="s">
        <v>50</v>
      </c>
      <c r="C1032" s="3" t="s">
        <v>46</v>
      </c>
      <c r="D1032" t="s">
        <v>47</v>
      </c>
      <c r="E1032">
        <v>6.2399999999999789E-2</v>
      </c>
      <c r="F1032" t="s">
        <v>47</v>
      </c>
      <c r="G1032" s="1">
        <v>-0.14591334744530782</v>
      </c>
      <c r="H1032" s="1">
        <v>0.2707133474453074</v>
      </c>
      <c r="I1032">
        <v>0.58910189220899922</v>
      </c>
      <c r="J1032">
        <v>7.5588025659301561E-2</v>
      </c>
      <c r="K1032">
        <f>Table2131[[#This Row],[VALUE_ORIGINAL]]-Table2131[[#This Row],[ESTIMATE_VALUE]]</f>
        <v>1.3188025659301772E-2</v>
      </c>
      <c r="L1032">
        <v>-0.13951554522477808</v>
      </c>
      <c r="M1032">
        <v>0.29069159654338117</v>
      </c>
      <c r="N1032">
        <f>Table2131[[#This Row],[DIFFENCE_ORIGINAL]]^2</f>
        <v>1.7392402079040195E-4</v>
      </c>
      <c r="O103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0.41022889267008544</v>
      </c>
      <c r="P1032">
        <f>IF(OR(G1032="NA", H1032="NA"), "NA", IF(OR(B1032="boot", B1032="parametric", B1032="independent", B1032="cart"), Table2131[[#This Row],[conf.high]]-Table2131[[#This Row],[conf.low]], ""))</f>
        <v>0.41662669489061521</v>
      </c>
      <c r="Q1032">
        <f>IF(OR(G1032="NA", H1032="NA"), "NA", IF(OR(B1032="boot", B1032="parametric", B1032="independent", B1032="cart"), Table2131[[#This Row],[conf.high.orig]]-Table2131[[#This Row],[conf.low.orig]], ""))</f>
        <v>0.43020714176815922</v>
      </c>
      <c r="R1032">
        <f>IF(OR(B1032="boot", B1032="independent", B1032="parametric", B1032="cart"), Table2131[[#This Row],[WIDTH_OVERLAP]]/Table2131[[#This Row],[WIDTH_NEW]], "NA")</f>
        <v>0.98464380151586417</v>
      </c>
      <c r="S1032">
        <f>IF(OR(B1032="boot", B1032="independent", B1032="parametric", B1032="cart"), Table2131[[#This Row],[WIDTH_OVERLAP]]/Table2131[[#This Row],[WIDTH_ORIG]], "")</f>
        <v>0.95356132625794443</v>
      </c>
      <c r="T1032">
        <f>IF(OR(B1032="boot", B1032="independent", B1032="parametric", B1032="cart"), (Table2131[[#This Row],[PERS_NEW]]+Table2131[[#This Row],[PERS_ORIG]]) / 2, "")</f>
        <v>0.9691025638869043</v>
      </c>
      <c r="U1032">
        <f>0.5*(Table2131[[#This Row],[WIDTH_OVERLAP]]/Table2131[[#This Row],[WIDTH_ORIG]] +Table2131[[#This Row],[WIDTH_OVERLAP]]/Table2131[[#This Row],[WIDTH_NEW]])</f>
        <v>0.9691025638869043</v>
      </c>
      <c r="V1032">
        <f>0.5*(Table2131[[#This Row],[WIDTH_OVERLAP]]/Table2131[[#This Row],[WIDTH_ORIG]] +Table2131[[#This Row],[WIDTH_OVERLAP]]/Table2131[[#This Row],[WIDTH_NEW]])</f>
        <v>0.9691025638869043</v>
      </c>
    </row>
    <row r="1033" spans="1:22" hidden="1" x14ac:dyDescent="0.2">
      <c r="A1033" s="10" t="s">
        <v>252</v>
      </c>
      <c r="B1033" t="s">
        <v>50</v>
      </c>
      <c r="C1033" s="3" t="s">
        <v>48</v>
      </c>
      <c r="D1033" t="s">
        <v>47</v>
      </c>
      <c r="E1033">
        <v>3.7007640382761275E-3</v>
      </c>
      <c r="F1033" t="s">
        <v>47</v>
      </c>
      <c r="G1033" s="1">
        <v>-1.0231592557582483E-2</v>
      </c>
      <c r="H1033" s="1">
        <v>1.763312063413474E-2</v>
      </c>
      <c r="I1033">
        <v>0.5224672330049529</v>
      </c>
      <c r="J1033">
        <v>1.4897399234841679E-2</v>
      </c>
      <c r="K1033">
        <f>Table2131[[#This Row],[VALUE_ORIGINAL]]-Table2131[[#This Row],[ESTIMATE_VALUE]]</f>
        <v>1.1196635196565552E-2</v>
      </c>
      <c r="L1033">
        <v>-2.3052092543552069E-3</v>
      </c>
      <c r="M1033">
        <v>3.2100007724038565E-2</v>
      </c>
      <c r="N1033">
        <f>Table2131[[#This Row],[DIFFENCE_ORIGINAL]]^2</f>
        <v>1.2536463972497052E-4</v>
      </c>
      <c r="O103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1.9938329888489946E-2</v>
      </c>
      <c r="P1033">
        <f>IF(OR(G1033="NA", H1033="NA"), "NA", IF(OR(B1033="boot", B1033="parametric", B1033="independent", B1033="cart"), Table2131[[#This Row],[conf.high]]-Table2131[[#This Row],[conf.low]], ""))</f>
        <v>2.7864713191717225E-2</v>
      </c>
      <c r="Q1033">
        <f>IF(OR(G1033="NA", H1033="NA"), "NA", IF(OR(B1033="boot", B1033="parametric", B1033="independent", B1033="cart"), Table2131[[#This Row],[conf.high.orig]]-Table2131[[#This Row],[conf.low.orig]], ""))</f>
        <v>3.4405216978393771E-2</v>
      </c>
      <c r="R1033">
        <f>IF(OR(B1033="boot", B1033="independent", B1033="parametric", B1033="cart"), Table2131[[#This Row],[WIDTH_OVERLAP]]/Table2131[[#This Row],[WIDTH_NEW]], "NA")</f>
        <v>0.71554046694500362</v>
      </c>
      <c r="S1033">
        <f>IF(OR(B1033="boot", B1033="independent", B1033="parametric", B1033="cart"), Table2131[[#This Row],[WIDTH_OVERLAP]]/Table2131[[#This Row],[WIDTH_ORIG]], "")</f>
        <v>0.5795147259501684</v>
      </c>
      <c r="T1033">
        <f>IF(OR(B1033="boot", B1033="independent", B1033="parametric", B1033="cart"), (Table2131[[#This Row],[PERS_NEW]]+Table2131[[#This Row],[PERS_ORIG]]) / 2, "")</f>
        <v>0.64752759644758595</v>
      </c>
      <c r="U1033">
        <f>0.5*(Table2131[[#This Row],[WIDTH_OVERLAP]]/Table2131[[#This Row],[WIDTH_ORIG]] +Table2131[[#This Row],[WIDTH_OVERLAP]]/Table2131[[#This Row],[WIDTH_NEW]])</f>
        <v>0.64752759644758595</v>
      </c>
      <c r="V1033">
        <f>0.5*(Table2131[[#This Row],[WIDTH_OVERLAP]]/Table2131[[#This Row],[WIDTH_ORIG]] +Table2131[[#This Row],[WIDTH_OVERLAP]]/Table2131[[#This Row],[WIDTH_NEW]])</f>
        <v>0.64752759644758595</v>
      </c>
    </row>
    <row r="1034" spans="1:22" hidden="1" x14ac:dyDescent="0.2">
      <c r="A1034" s="10" t="s">
        <v>252</v>
      </c>
      <c r="B1034" t="s">
        <v>50</v>
      </c>
      <c r="C1034" s="3" t="s">
        <v>49</v>
      </c>
      <c r="D1034" t="s">
        <v>47</v>
      </c>
      <c r="E1034">
        <v>1.5258931729742464E-3</v>
      </c>
      <c r="F1034" t="s">
        <v>47</v>
      </c>
      <c r="G1034" s="1">
        <v>-1.8405843653279838E-2</v>
      </c>
      <c r="H1034" s="1">
        <v>2.1457629999228334E-2</v>
      </c>
      <c r="I1034">
        <v>0.15060092950106652</v>
      </c>
      <c r="J1034">
        <v>6.5454411926552103E-3</v>
      </c>
      <c r="K1034">
        <f>Table2131[[#This Row],[VALUE_ORIGINAL]]-Table2131[[#This Row],[ESTIMATE_VALUE]]</f>
        <v>5.0195480196809639E-3</v>
      </c>
      <c r="L1034">
        <v>-1.4065789843102729E-2</v>
      </c>
      <c r="M1034">
        <v>2.7156672228413149E-2</v>
      </c>
      <c r="N1034">
        <f>Table2131[[#This Row],[DIFFENCE_ORIGINAL]]^2</f>
        <v>2.5195862321883087E-5</v>
      </c>
      <c r="O103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3.5523419842331067E-2</v>
      </c>
      <c r="P1034">
        <f>IF(OR(G1034="NA", H1034="NA"), "NA", IF(OR(B1034="boot", B1034="parametric", B1034="independent", B1034="cart"), Table2131[[#This Row],[conf.high]]-Table2131[[#This Row],[conf.low]], ""))</f>
        <v>3.9863473652508169E-2</v>
      </c>
      <c r="Q1034">
        <f>IF(OR(G1034="NA", H1034="NA"), "NA", IF(OR(B1034="boot", B1034="parametric", B1034="independent", B1034="cart"), Table2131[[#This Row],[conf.high.orig]]-Table2131[[#This Row],[conf.low.orig]], ""))</f>
        <v>4.1222462071515878E-2</v>
      </c>
      <c r="R1034">
        <f>IF(OR(B1034="boot", B1034="independent", B1034="parametric", B1034="cart"), Table2131[[#This Row],[WIDTH_OVERLAP]]/Table2131[[#This Row],[WIDTH_NEW]], "NA")</f>
        <v>0.89112705410447768</v>
      </c>
      <c r="S1034">
        <f>IF(OR(B1034="boot", B1034="independent", B1034="parametric", B1034="cart"), Table2131[[#This Row],[WIDTH_OVERLAP]]/Table2131[[#This Row],[WIDTH_ORIG]], "")</f>
        <v>0.86174910612331501</v>
      </c>
      <c r="T1034">
        <f>IF(OR(B1034="boot", B1034="independent", B1034="parametric", B1034="cart"), (Table2131[[#This Row],[PERS_NEW]]+Table2131[[#This Row],[PERS_ORIG]]) / 2, "")</f>
        <v>0.87643808011389635</v>
      </c>
      <c r="U1034">
        <f>0.5*(Table2131[[#This Row],[WIDTH_OVERLAP]]/Table2131[[#This Row],[WIDTH_ORIG]] +Table2131[[#This Row],[WIDTH_OVERLAP]]/Table2131[[#This Row],[WIDTH_NEW]])</f>
        <v>0.87643808011389635</v>
      </c>
      <c r="V1034">
        <f>0.5*(Table2131[[#This Row],[WIDTH_OVERLAP]]/Table2131[[#This Row],[WIDTH_ORIG]] +Table2131[[#This Row],[WIDTH_OVERLAP]]/Table2131[[#This Row],[WIDTH_NEW]])</f>
        <v>0.87643808011389635</v>
      </c>
    </row>
    <row r="1035" spans="1:22" hidden="1" x14ac:dyDescent="0.2">
      <c r="A1035" s="10" t="s">
        <v>252</v>
      </c>
      <c r="B1035" t="s">
        <v>50</v>
      </c>
      <c r="C1035" s="3" t="s">
        <v>251</v>
      </c>
      <c r="D1035" t="s">
        <v>47</v>
      </c>
      <c r="E1035">
        <v>4.3140277574653663E-3</v>
      </c>
      <c r="F1035" t="s">
        <v>47</v>
      </c>
      <c r="G1035" s="1">
        <v>-1.5170765509262786E-2</v>
      </c>
      <c r="H1035" s="1">
        <v>2.379882102419352E-2</v>
      </c>
      <c r="I1035">
        <v>0.43547766774634317</v>
      </c>
      <c r="J1035">
        <v>-3.9040609885989674E-3</v>
      </c>
      <c r="K1035">
        <f>Table2131[[#This Row],[VALUE_ORIGINAL]]-Table2131[[#This Row],[ESTIMATE_VALUE]]</f>
        <v>-8.2180887460643337E-3</v>
      </c>
      <c r="L1035">
        <v>-2.6247136636368518E-2</v>
      </c>
      <c r="M1035">
        <v>1.8439014659170583E-2</v>
      </c>
      <c r="N1035">
        <f>Table2131[[#This Row],[DIFFENCE_ORIGINAL]]^2</f>
        <v>6.7536982638189254E-5</v>
      </c>
      <c r="O103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3.360978016843337E-2</v>
      </c>
      <c r="P1035">
        <f>IF(OR(G1035="NA", H1035="NA"), "NA", IF(OR(B1035="boot", B1035="parametric", B1035="independent", B1035="cart"), Table2131[[#This Row],[conf.high]]-Table2131[[#This Row],[conf.low]], ""))</f>
        <v>3.8969586533456307E-2</v>
      </c>
      <c r="Q1035">
        <f>IF(OR(G1035="NA", H1035="NA"), "NA", IF(OR(B1035="boot", B1035="parametric", B1035="independent", B1035="cart"), Table2131[[#This Row],[conf.high.orig]]-Table2131[[#This Row],[conf.low.orig]], ""))</f>
        <v>4.46861512955391E-2</v>
      </c>
      <c r="R1035">
        <f>IF(OR(B1035="boot", B1035="independent", B1035="parametric", B1035="cart"), Table2131[[#This Row],[WIDTH_OVERLAP]]/Table2131[[#This Row],[WIDTH_NEW]], "NA")</f>
        <v>0.86246181081697093</v>
      </c>
      <c r="S1035">
        <f>IF(OR(B1035="boot", B1035="independent", B1035="parametric", B1035="cart"), Table2131[[#This Row],[WIDTH_OVERLAP]]/Table2131[[#This Row],[WIDTH_ORIG]], "")</f>
        <v>0.7521296686785498</v>
      </c>
      <c r="T1035">
        <f>IF(OR(B1035="boot", B1035="independent", B1035="parametric", B1035="cart"), (Table2131[[#This Row],[PERS_NEW]]+Table2131[[#This Row],[PERS_ORIG]]) / 2, "")</f>
        <v>0.80729573974776037</v>
      </c>
      <c r="U1035">
        <f>0.5*(Table2131[[#This Row],[WIDTH_OVERLAP]]/Table2131[[#This Row],[WIDTH_ORIG]] +Table2131[[#This Row],[WIDTH_OVERLAP]]/Table2131[[#This Row],[WIDTH_NEW]])</f>
        <v>0.80729573974776037</v>
      </c>
      <c r="V1035">
        <f>0.5*(Table2131[[#This Row],[WIDTH_OVERLAP]]/Table2131[[#This Row],[WIDTH_ORIG]] +Table2131[[#This Row],[WIDTH_OVERLAP]]/Table2131[[#This Row],[WIDTH_NEW]])</f>
        <v>0.80729573974776037</v>
      </c>
    </row>
    <row r="1036" spans="1:22" hidden="1" x14ac:dyDescent="0.2">
      <c r="A1036" s="10" t="s">
        <v>252</v>
      </c>
      <c r="B1036" t="s">
        <v>71</v>
      </c>
      <c r="C1036" s="3" t="s">
        <v>14</v>
      </c>
      <c r="D1036" t="s">
        <v>15</v>
      </c>
      <c r="E1036">
        <v>0.7880689161038662</v>
      </c>
      <c r="F1036" t="s">
        <v>266</v>
      </c>
      <c r="G1036" s="1">
        <v>0.7672341479366398</v>
      </c>
      <c r="H1036" s="1">
        <v>0.8089036842710926</v>
      </c>
      <c r="I1036">
        <v>74.399115155166555</v>
      </c>
      <c r="J1036">
        <v>0.85765732192583266</v>
      </c>
      <c r="K1036">
        <f>Table2131[[#This Row],[VALUE_ORIGINAL]]-Table2131[[#This Row],[ESTIMATE_VALUE]]</f>
        <v>6.9588405821966459E-2</v>
      </c>
      <c r="L1036">
        <v>0.8334992663927232</v>
      </c>
      <c r="M1036">
        <v>0.88181537745894212</v>
      </c>
      <c r="N1036">
        <f>Table2131[[#This Row],[DIFFENCE_ORIGINAL]]^2</f>
        <v>4.8425462248426953E-3</v>
      </c>
      <c r="O103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-2.4595582121630599E-2</v>
      </c>
      <c r="P1036">
        <f>IF(OR(G1036="NA", H1036="NA"), "NA", IF(OR(B1036="boot", B1036="parametric", B1036="independent", B1036="cart"), Table2131[[#This Row],[conf.high]]-Table2131[[#This Row],[conf.low]], ""))</f>
        <v>4.1669536334452806E-2</v>
      </c>
      <c r="Q1036">
        <f>IF(OR(G1036="NA", H1036="NA"), "NA", IF(OR(B1036="boot", B1036="parametric", B1036="independent", B1036="cart"), Table2131[[#This Row],[conf.high.orig]]-Table2131[[#This Row],[conf.low.orig]], ""))</f>
        <v>4.8316111066218914E-2</v>
      </c>
      <c r="R1036">
        <f>IF(OR(B1036="boot", B1036="independent", B1036="parametric", B1036="cart"), Table2131[[#This Row],[WIDTH_OVERLAP]]/Table2131[[#This Row],[WIDTH_NEW]], "NA")</f>
        <v>-0.59025331897669131</v>
      </c>
      <c r="S1036">
        <f>IF(OR(B1036="boot", B1036="independent", B1036="parametric", B1036="cart"), Table2131[[#This Row],[WIDTH_OVERLAP]]/Table2131[[#This Row],[WIDTH_ORIG]], "")</f>
        <v>-0.50905550092641971</v>
      </c>
      <c r="T1036">
        <f>IF(OR(B1036="boot", B1036="independent", B1036="parametric", B1036="cart"), (Table2131[[#This Row],[PERS_NEW]]+Table2131[[#This Row],[PERS_ORIG]]) / 2, "")</f>
        <v>-0.54965440995155546</v>
      </c>
      <c r="U1036">
        <f>0.5*(Table2131[[#This Row],[WIDTH_OVERLAP]]/Table2131[[#This Row],[WIDTH_ORIG]] +Table2131[[#This Row],[WIDTH_OVERLAP]]/Table2131[[#This Row],[WIDTH_NEW]])</f>
        <v>-0.54965440995155546</v>
      </c>
      <c r="V1036">
        <f>0.5*(Table2131[[#This Row],[WIDTH_OVERLAP]]/Table2131[[#This Row],[WIDTH_ORIG]] +Table2131[[#This Row],[WIDTH_OVERLAP]]/Table2131[[#This Row],[WIDTH_NEW]])</f>
        <v>-0.54965440995155546</v>
      </c>
    </row>
    <row r="1037" spans="1:22" hidden="1" x14ac:dyDescent="0.2">
      <c r="A1037" s="10" t="s">
        <v>252</v>
      </c>
      <c r="B1037" t="s">
        <v>71</v>
      </c>
      <c r="C1037" s="3" t="s">
        <v>14</v>
      </c>
      <c r="D1037" t="s">
        <v>234</v>
      </c>
      <c r="E1037">
        <v>6.0481635788135323E-3</v>
      </c>
      <c r="F1037" t="s">
        <v>267</v>
      </c>
      <c r="G1037" s="1">
        <v>-8.6898497674672663E-4</v>
      </c>
      <c r="H1037" s="1">
        <v>1.2965312134373791E-2</v>
      </c>
      <c r="I1037">
        <v>1.7198424751422723</v>
      </c>
      <c r="J1037">
        <v>-1.9431120881122005E-2</v>
      </c>
      <c r="K1037">
        <f>Table2131[[#This Row],[VALUE_ORIGINAL]]-Table2131[[#This Row],[ESTIMATE_VALUE]]</f>
        <v>-2.5479284459935539E-2</v>
      </c>
      <c r="L1037">
        <v>-2.752222353987465E-2</v>
      </c>
      <c r="M1037">
        <v>-1.1340018222369359E-2</v>
      </c>
      <c r="N1037">
        <f>Table2131[[#This Row],[DIFFENCE_ORIGINAL]]^2</f>
        <v>6.4919393659031263E-4</v>
      </c>
      <c r="O103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-1.0471033245622633E-2</v>
      </c>
      <c r="P1037">
        <f>IF(OR(G1037="NA", H1037="NA"), "NA", IF(OR(B1037="boot", B1037="parametric", B1037="independent", B1037="cart"), Table2131[[#This Row],[conf.high]]-Table2131[[#This Row],[conf.low]], ""))</f>
        <v>1.3834297111120518E-2</v>
      </c>
      <c r="Q1037">
        <f>IF(OR(G1037="NA", H1037="NA"), "NA", IF(OR(B1037="boot", B1037="parametric", B1037="independent", B1037="cart"), Table2131[[#This Row],[conf.high.orig]]-Table2131[[#This Row],[conf.low.orig]], ""))</f>
        <v>1.6182205317505291E-2</v>
      </c>
      <c r="R1037">
        <f>IF(OR(B1037="boot", B1037="independent", B1037="parametric", B1037="cart"), Table2131[[#This Row],[WIDTH_OVERLAP]]/Table2131[[#This Row],[WIDTH_NEW]], "NA")</f>
        <v>-0.7568894293303583</v>
      </c>
      <c r="S1037">
        <f>IF(OR(B1037="boot", B1037="independent", B1037="parametric", B1037="cart"), Table2131[[#This Row],[WIDTH_OVERLAP]]/Table2131[[#This Row],[WIDTH_ORIG]], "")</f>
        <v>-0.64707084357009548</v>
      </c>
      <c r="T1037">
        <f>IF(OR(B1037="boot", B1037="independent", B1037="parametric", B1037="cart"), (Table2131[[#This Row],[PERS_NEW]]+Table2131[[#This Row],[PERS_ORIG]]) / 2, "")</f>
        <v>-0.70198013645022694</v>
      </c>
      <c r="U1037">
        <f>0.5*(Table2131[[#This Row],[WIDTH_OVERLAP]]/Table2131[[#This Row],[WIDTH_ORIG]] +Table2131[[#This Row],[WIDTH_OVERLAP]]/Table2131[[#This Row],[WIDTH_NEW]])</f>
        <v>-0.70198013645022694</v>
      </c>
      <c r="V1037">
        <f>0.5*(Table2131[[#This Row],[WIDTH_OVERLAP]]/Table2131[[#This Row],[WIDTH_ORIG]] +Table2131[[#This Row],[WIDTH_OVERLAP]]/Table2131[[#This Row],[WIDTH_NEW]])</f>
        <v>-0.70198013645022694</v>
      </c>
    </row>
    <row r="1038" spans="1:22" hidden="1" x14ac:dyDescent="0.2">
      <c r="A1038" s="10" t="s">
        <v>252</v>
      </c>
      <c r="B1038" t="s">
        <v>71</v>
      </c>
      <c r="C1038" s="3" t="s">
        <v>19</v>
      </c>
      <c r="D1038" t="s">
        <v>15</v>
      </c>
      <c r="E1038">
        <v>0.82300044662159111</v>
      </c>
      <c r="F1038" t="s">
        <v>268</v>
      </c>
      <c r="G1038" s="1">
        <v>0.76544739857981436</v>
      </c>
      <c r="H1038" s="1">
        <v>0.88055349466336785</v>
      </c>
      <c r="I1038">
        <v>28.133612852350687</v>
      </c>
      <c r="J1038">
        <v>0.47119071685321984</v>
      </c>
      <c r="K1038">
        <f>Table2131[[#This Row],[VALUE_ORIGINAL]]-Table2131[[#This Row],[ESTIMATE_VALUE]]</f>
        <v>-0.35180972976837127</v>
      </c>
      <c r="L1038">
        <v>0.39976875147008828</v>
      </c>
      <c r="M1038">
        <v>0.5426126822363514</v>
      </c>
      <c r="N1038">
        <f>Table2131[[#This Row],[DIFFENCE_ORIGINAL]]^2</f>
        <v>0.12377008595969442</v>
      </c>
      <c r="O103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-0.22283471634346297</v>
      </c>
      <c r="P1038">
        <f>IF(OR(G1038="NA", H1038="NA"), "NA", IF(OR(B1038="boot", B1038="parametric", B1038="independent", B1038="cart"), Table2131[[#This Row],[conf.high]]-Table2131[[#This Row],[conf.low]], ""))</f>
        <v>0.11510609608355349</v>
      </c>
      <c r="Q1038">
        <f>IF(OR(G1038="NA", H1038="NA"), "NA", IF(OR(B1038="boot", B1038="parametric", B1038="independent", B1038="cart"), Table2131[[#This Row],[conf.high.orig]]-Table2131[[#This Row],[conf.low.orig]], ""))</f>
        <v>0.14284393076626312</v>
      </c>
      <c r="R1038">
        <f>IF(OR(B1038="boot", B1038="independent", B1038="parametric", B1038="cart"), Table2131[[#This Row],[WIDTH_OVERLAP]]/Table2131[[#This Row],[WIDTH_NEW]], "NA")</f>
        <v>-1.9359071667386858</v>
      </c>
      <c r="S1038">
        <f>IF(OR(B1038="boot", B1038="independent", B1038="parametric", B1038="cart"), Table2131[[#This Row],[WIDTH_OVERLAP]]/Table2131[[#This Row],[WIDTH_ORIG]], "")</f>
        <v>-1.5599872892610995</v>
      </c>
      <c r="T1038">
        <f>IF(OR(B1038="boot", B1038="independent", B1038="parametric", B1038="cart"), (Table2131[[#This Row],[PERS_NEW]]+Table2131[[#This Row],[PERS_ORIG]]) / 2, "")</f>
        <v>-1.7479472279998927</v>
      </c>
      <c r="U1038">
        <f>0.5*(Table2131[[#This Row],[WIDTH_OVERLAP]]/Table2131[[#This Row],[WIDTH_ORIG]] +Table2131[[#This Row],[WIDTH_OVERLAP]]/Table2131[[#This Row],[WIDTH_NEW]])</f>
        <v>-1.7479472279998927</v>
      </c>
      <c r="V1038">
        <f>0.5*(Table2131[[#This Row],[WIDTH_OVERLAP]]/Table2131[[#This Row],[WIDTH_ORIG]] +Table2131[[#This Row],[WIDTH_OVERLAP]]/Table2131[[#This Row],[WIDTH_NEW]])</f>
        <v>-1.7479472279998927</v>
      </c>
    </row>
    <row r="1039" spans="1:22" hidden="1" x14ac:dyDescent="0.2">
      <c r="A1039" s="10" t="s">
        <v>252</v>
      </c>
      <c r="B1039" t="s">
        <v>71</v>
      </c>
      <c r="C1039" s="3" t="s">
        <v>19</v>
      </c>
      <c r="D1039" t="s">
        <v>234</v>
      </c>
      <c r="E1039">
        <v>6.3889089660889775E-3</v>
      </c>
      <c r="F1039" t="s">
        <v>269</v>
      </c>
      <c r="G1039" s="1">
        <v>-6.6312936676244782E-4</v>
      </c>
      <c r="H1039" s="1">
        <v>1.3440947298940402E-2</v>
      </c>
      <c r="I1039">
        <v>1.7824025740404368</v>
      </c>
      <c r="J1039">
        <v>-9.3175069889620439E-3</v>
      </c>
      <c r="K1039">
        <f>Table2131[[#This Row],[VALUE_ORIGINAL]]-Table2131[[#This Row],[ESTIMATE_VALUE]]</f>
        <v>-1.5706415955051022E-2</v>
      </c>
      <c r="L1039">
        <v>-1.668437367387595E-2</v>
      </c>
      <c r="M1039">
        <v>-1.9506403040481382E-3</v>
      </c>
      <c r="N1039">
        <f>Table2131[[#This Row],[DIFFENCE_ORIGINAL]]^2</f>
        <v>2.4669150215308132E-4</v>
      </c>
      <c r="O103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-1.2875109372856904E-3</v>
      </c>
      <c r="P1039">
        <f>IF(OR(G1039="NA", H1039="NA"), "NA", IF(OR(B1039="boot", B1039="parametric", B1039="independent", B1039="cart"), Table2131[[#This Row],[conf.high]]-Table2131[[#This Row],[conf.low]], ""))</f>
        <v>1.4104076665702851E-2</v>
      </c>
      <c r="Q1039">
        <f>IF(OR(G1039="NA", H1039="NA"), "NA", IF(OR(B1039="boot", B1039="parametric", B1039="independent", B1039="cart"), Table2131[[#This Row],[conf.high.orig]]-Table2131[[#This Row],[conf.low.orig]], ""))</f>
        <v>1.4733733369827813E-2</v>
      </c>
      <c r="R1039">
        <f>IF(OR(B1039="boot", B1039="independent", B1039="parametric", B1039="cart"), Table2131[[#This Row],[WIDTH_OVERLAP]]/Table2131[[#This Row],[WIDTH_NEW]], "NA")</f>
        <v>-9.1286439219134069E-2</v>
      </c>
      <c r="S1039">
        <f>IF(OR(B1039="boot", B1039="independent", B1039="parametric", B1039="cart"), Table2131[[#This Row],[WIDTH_OVERLAP]]/Table2131[[#This Row],[WIDTH_ORIG]], "")</f>
        <v>-8.7385247511149788E-2</v>
      </c>
      <c r="T1039">
        <f>IF(OR(B1039="boot", B1039="independent", B1039="parametric", B1039="cart"), (Table2131[[#This Row],[PERS_NEW]]+Table2131[[#This Row],[PERS_ORIG]]) / 2, "")</f>
        <v>-8.9335843365141929E-2</v>
      </c>
      <c r="U1039">
        <f>0.5*(Table2131[[#This Row],[WIDTH_OVERLAP]]/Table2131[[#This Row],[WIDTH_ORIG]] +Table2131[[#This Row],[WIDTH_OVERLAP]]/Table2131[[#This Row],[WIDTH_NEW]])</f>
        <v>-8.9335843365141929E-2</v>
      </c>
      <c r="V1039">
        <f>0.5*(Table2131[[#This Row],[WIDTH_OVERLAP]]/Table2131[[#This Row],[WIDTH_ORIG]] +Table2131[[#This Row],[WIDTH_OVERLAP]]/Table2131[[#This Row],[WIDTH_NEW]])</f>
        <v>-8.9335843365141929E-2</v>
      </c>
    </row>
    <row r="1040" spans="1:22" hidden="1" x14ac:dyDescent="0.2">
      <c r="A1040" s="10" t="s">
        <v>252</v>
      </c>
      <c r="B1040" t="s">
        <v>71</v>
      </c>
      <c r="C1040" s="3" t="s">
        <v>19</v>
      </c>
      <c r="D1040" t="s">
        <v>238</v>
      </c>
      <c r="E1040">
        <v>-4.4515933558334358E-2</v>
      </c>
      <c r="F1040" t="s">
        <v>270</v>
      </c>
      <c r="G1040" s="1">
        <v>-0.11095027890260238</v>
      </c>
      <c r="H1040" s="1">
        <v>2.1918411785933664E-2</v>
      </c>
      <c r="I1040">
        <v>-1.318307099134469</v>
      </c>
      <c r="J1040">
        <v>0.44296878341301554</v>
      </c>
      <c r="K1040">
        <f>Table2131[[#This Row],[VALUE_ORIGINAL]]-Table2131[[#This Row],[ESTIMATE_VALUE]]</f>
        <v>0.48748471697134987</v>
      </c>
      <c r="L1040">
        <v>0.36379423935165633</v>
      </c>
      <c r="M1040">
        <v>0.52214332747437475</v>
      </c>
      <c r="N1040">
        <f>Table2131[[#This Row],[DIFFENCE_ORIGINAL]]^2</f>
        <v>0.2376413492806371</v>
      </c>
      <c r="O104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-0.34187582756572266</v>
      </c>
      <c r="P1040">
        <f>IF(OR(G1040="NA", H1040="NA"), "NA", IF(OR(B1040="boot", B1040="parametric", B1040="independent", B1040="cart"), Table2131[[#This Row],[conf.high]]-Table2131[[#This Row],[conf.low]], ""))</f>
        <v>0.13286869068853605</v>
      </c>
      <c r="Q1040">
        <f>IF(OR(G1040="NA", H1040="NA"), "NA", IF(OR(B1040="boot", B1040="parametric", B1040="independent", B1040="cart"), Table2131[[#This Row],[conf.high.orig]]-Table2131[[#This Row],[conf.low.orig]], ""))</f>
        <v>0.15834908812271842</v>
      </c>
      <c r="R1040">
        <f>IF(OR(B1040="boot", B1040="independent", B1040="parametric", B1040="cart"), Table2131[[#This Row],[WIDTH_OVERLAP]]/Table2131[[#This Row],[WIDTH_NEW]], "NA")</f>
        <v>-2.5730352710943047</v>
      </c>
      <c r="S1040">
        <f>IF(OR(B1040="boot", B1040="independent", B1040="parametric", B1040="cart"), Table2131[[#This Row],[WIDTH_OVERLAP]]/Table2131[[#This Row],[WIDTH_ORIG]], "")</f>
        <v>-2.159000923963474</v>
      </c>
      <c r="T1040">
        <f>IF(OR(B1040="boot", B1040="independent", B1040="parametric", B1040="cart"), (Table2131[[#This Row],[PERS_NEW]]+Table2131[[#This Row],[PERS_ORIG]]) / 2, "")</f>
        <v>-2.3660180975288894</v>
      </c>
      <c r="U1040">
        <f>0.5*(Table2131[[#This Row],[WIDTH_OVERLAP]]/Table2131[[#This Row],[WIDTH_ORIG]] +Table2131[[#This Row],[WIDTH_OVERLAP]]/Table2131[[#This Row],[WIDTH_NEW]])</f>
        <v>-2.3660180975288894</v>
      </c>
      <c r="V1040">
        <f>0.5*(Table2131[[#This Row],[WIDTH_OVERLAP]]/Table2131[[#This Row],[WIDTH_ORIG]] +Table2131[[#This Row],[WIDTH_OVERLAP]]/Table2131[[#This Row],[WIDTH_NEW]])</f>
        <v>-2.3660180975288894</v>
      </c>
    </row>
    <row r="1041" spans="1:22" hidden="1" x14ac:dyDescent="0.2">
      <c r="A1041" s="10" t="s">
        <v>252</v>
      </c>
      <c r="B1041" t="s">
        <v>71</v>
      </c>
      <c r="C1041" s="3" t="s">
        <v>22</v>
      </c>
      <c r="D1041" t="s">
        <v>15</v>
      </c>
      <c r="E1041">
        <v>0.87322626740440912</v>
      </c>
      <c r="F1041" t="s">
        <v>271</v>
      </c>
      <c r="G1041" s="1">
        <v>0.7642696030148487</v>
      </c>
      <c r="H1041" s="1">
        <v>0.98218293179396954</v>
      </c>
      <c r="I1041">
        <v>15.801291037220659</v>
      </c>
      <c r="J1041">
        <v>0.42736981264870011</v>
      </c>
      <c r="K1041">
        <f>Table2131[[#This Row],[VALUE_ORIGINAL]]-Table2131[[#This Row],[ESTIMATE_VALUE]]</f>
        <v>-0.44585645475570901</v>
      </c>
      <c r="L1041">
        <v>0.35044381834429339</v>
      </c>
      <c r="M1041">
        <v>0.50429580695310683</v>
      </c>
      <c r="N1041">
        <f>Table2131[[#This Row],[DIFFENCE_ORIGINAL]]^2</f>
        <v>0.19878797824732961</v>
      </c>
      <c r="O104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-0.25997379606174187</v>
      </c>
      <c r="P1041">
        <f>IF(OR(G1041="NA", H1041="NA"), "NA", IF(OR(B1041="boot", B1041="parametric", B1041="independent", B1041="cart"), Table2131[[#This Row],[conf.high]]-Table2131[[#This Row],[conf.low]], ""))</f>
        <v>0.21791332877912084</v>
      </c>
      <c r="Q1041">
        <f>IF(OR(G1041="NA", H1041="NA"), "NA", IF(OR(B1041="boot", B1041="parametric", B1041="independent", B1041="cart"), Table2131[[#This Row],[conf.high.orig]]-Table2131[[#This Row],[conf.low.orig]], ""))</f>
        <v>0.15385198860881344</v>
      </c>
      <c r="R1041">
        <f>IF(OR(B1041="boot", B1041="independent", B1041="parametric", B1041="cart"), Table2131[[#This Row],[WIDTH_OVERLAP]]/Table2131[[#This Row],[WIDTH_NEW]], "NA")</f>
        <v>-1.193014661004302</v>
      </c>
      <c r="S1041">
        <f>IF(OR(B1041="boot", B1041="independent", B1041="parametric", B1041="cart"), Table2131[[#This Row],[WIDTH_OVERLAP]]/Table2131[[#This Row],[WIDTH_ORIG]], "")</f>
        <v>-1.6897655884237899</v>
      </c>
      <c r="T1041">
        <f>IF(OR(B1041="boot", B1041="independent", B1041="parametric", B1041="cart"), (Table2131[[#This Row],[PERS_NEW]]+Table2131[[#This Row],[PERS_ORIG]]) / 2, "")</f>
        <v>-1.4413901247140459</v>
      </c>
      <c r="U1041">
        <f>0.5*(Table2131[[#This Row],[WIDTH_OVERLAP]]/Table2131[[#This Row],[WIDTH_ORIG]] +Table2131[[#This Row],[WIDTH_OVERLAP]]/Table2131[[#This Row],[WIDTH_NEW]])</f>
        <v>-1.4413901247140459</v>
      </c>
      <c r="V1041">
        <f>0.5*(Table2131[[#This Row],[WIDTH_OVERLAP]]/Table2131[[#This Row],[WIDTH_ORIG]] +Table2131[[#This Row],[WIDTH_OVERLAP]]/Table2131[[#This Row],[WIDTH_NEW]])</f>
        <v>-1.4413901247140459</v>
      </c>
    </row>
    <row r="1042" spans="1:22" hidden="1" x14ac:dyDescent="0.2">
      <c r="A1042" s="10" t="s">
        <v>252</v>
      </c>
      <c r="B1042" t="s">
        <v>71</v>
      </c>
      <c r="C1042" s="3" t="s">
        <v>22</v>
      </c>
      <c r="D1042" t="s">
        <v>234</v>
      </c>
      <c r="E1042">
        <v>-2.2111767498931576E-3</v>
      </c>
      <c r="F1042" t="s">
        <v>272</v>
      </c>
      <c r="G1042" s="1">
        <v>-2.8613812925027227E-2</v>
      </c>
      <c r="H1042" s="1">
        <v>2.4191459425240914E-2</v>
      </c>
      <c r="I1042">
        <v>-0.16511850516228002</v>
      </c>
      <c r="J1042">
        <v>-1.5794363707402819E-2</v>
      </c>
      <c r="K1042">
        <f>Table2131[[#This Row],[VALUE_ORIGINAL]]-Table2131[[#This Row],[ESTIMATE_VALUE]]</f>
        <v>-1.3583186957509662E-2</v>
      </c>
      <c r="L1042">
        <v>-3.3205248939908699E-2</v>
      </c>
      <c r="M1042">
        <v>1.6165215251030644E-3</v>
      </c>
      <c r="N1042">
        <f>Table2131[[#This Row],[DIFFENCE_ORIGINAL]]^2</f>
        <v>1.845029679226606E-4</v>
      </c>
      <c r="O104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3.0230334450130292E-2</v>
      </c>
      <c r="P1042">
        <f>IF(OR(G1042="NA", H1042="NA"), "NA", IF(OR(B1042="boot", B1042="parametric", B1042="independent", B1042="cart"), Table2131[[#This Row],[conf.high]]-Table2131[[#This Row],[conf.low]], ""))</f>
        <v>5.2805272350268141E-2</v>
      </c>
      <c r="Q1042">
        <f>IF(OR(G1042="NA", H1042="NA"), "NA", IF(OR(B1042="boot", B1042="parametric", B1042="independent", B1042="cart"), Table2131[[#This Row],[conf.high.orig]]-Table2131[[#This Row],[conf.low.orig]], ""))</f>
        <v>3.4821770465011767E-2</v>
      </c>
      <c r="R1042">
        <f>IF(OR(B1042="boot", B1042="independent", B1042="parametric", B1042="cart"), Table2131[[#This Row],[WIDTH_OVERLAP]]/Table2131[[#This Row],[WIDTH_NEW]], "NA")</f>
        <v>0.5724870473085778</v>
      </c>
      <c r="S1042">
        <f>IF(OR(B1042="boot", B1042="independent", B1042="parametric", B1042="cart"), Table2131[[#This Row],[WIDTH_OVERLAP]]/Table2131[[#This Row],[WIDTH_ORIG]], "")</f>
        <v>0.86814467060212053</v>
      </c>
      <c r="T1042">
        <f>IF(OR(B1042="boot", B1042="independent", B1042="parametric", B1042="cart"), (Table2131[[#This Row],[PERS_NEW]]+Table2131[[#This Row],[PERS_ORIG]]) / 2, "")</f>
        <v>0.72031585895534911</v>
      </c>
      <c r="U1042">
        <f>0.5*(Table2131[[#This Row],[WIDTH_OVERLAP]]/Table2131[[#This Row],[WIDTH_ORIG]] +Table2131[[#This Row],[WIDTH_OVERLAP]]/Table2131[[#This Row],[WIDTH_NEW]])</f>
        <v>0.72031585895534911</v>
      </c>
      <c r="V1042">
        <f>0.5*(Table2131[[#This Row],[WIDTH_OVERLAP]]/Table2131[[#This Row],[WIDTH_ORIG]] +Table2131[[#This Row],[WIDTH_OVERLAP]]/Table2131[[#This Row],[WIDTH_NEW]])</f>
        <v>0.72031585895534911</v>
      </c>
    </row>
    <row r="1043" spans="1:22" hidden="1" x14ac:dyDescent="0.2">
      <c r="A1043" s="10" t="s">
        <v>252</v>
      </c>
      <c r="B1043" t="s">
        <v>71</v>
      </c>
      <c r="C1043" s="3" t="s">
        <v>22</v>
      </c>
      <c r="D1043" t="s">
        <v>242</v>
      </c>
      <c r="E1043">
        <v>-1.9065437555844549E-2</v>
      </c>
      <c r="F1043" t="s">
        <v>273</v>
      </c>
      <c r="G1043" s="1">
        <v>-5.6552301880751062E-2</v>
      </c>
      <c r="H1043" s="1">
        <v>1.8421426769061965E-2</v>
      </c>
      <c r="I1043">
        <v>-1.00273746756507</v>
      </c>
      <c r="J1043">
        <v>-1.0994127498370428E-2</v>
      </c>
      <c r="K1043">
        <f>Table2131[[#This Row],[VALUE_ORIGINAL]]-Table2131[[#This Row],[ESTIMATE_VALUE]]</f>
        <v>8.0713100574741209E-3</v>
      </c>
      <c r="L1043">
        <v>-3.5992747711176276E-2</v>
      </c>
      <c r="M1043">
        <v>1.4004492714435424E-2</v>
      </c>
      <c r="N1043">
        <f>Table2131[[#This Row],[DIFFENCE_ORIGINAL]]^2</f>
        <v>6.5146046043882902E-5</v>
      </c>
      <c r="O104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4.9997240425611697E-2</v>
      </c>
      <c r="P1043">
        <f>IF(OR(G1043="NA", H1043="NA"), "NA", IF(OR(B1043="boot", B1043="parametric", B1043="independent", B1043="cart"), Table2131[[#This Row],[conf.high]]-Table2131[[#This Row],[conf.low]], ""))</f>
        <v>7.4973728649813026E-2</v>
      </c>
      <c r="Q1043">
        <f>IF(OR(G1043="NA", H1043="NA"), "NA", IF(OR(B1043="boot", B1043="parametric", B1043="independent", B1043="cart"), Table2131[[#This Row],[conf.high.orig]]-Table2131[[#This Row],[conf.low.orig]], ""))</f>
        <v>4.9997240425611697E-2</v>
      </c>
      <c r="R1043">
        <f>IF(OR(B1043="boot", B1043="independent", B1043="parametric", B1043="cart"), Table2131[[#This Row],[WIDTH_OVERLAP]]/Table2131[[#This Row],[WIDTH_NEW]], "NA")</f>
        <v>0.66686346438948763</v>
      </c>
      <c r="S1043">
        <f>IF(OR(B1043="boot", B1043="independent", B1043="parametric", B1043="cart"), Table2131[[#This Row],[WIDTH_OVERLAP]]/Table2131[[#This Row],[WIDTH_ORIG]], "")</f>
        <v>1</v>
      </c>
      <c r="T1043">
        <f>IF(OR(B1043="boot", B1043="independent", B1043="parametric", B1043="cart"), (Table2131[[#This Row],[PERS_NEW]]+Table2131[[#This Row],[PERS_ORIG]]) / 2, "")</f>
        <v>0.83343173219474376</v>
      </c>
      <c r="U1043">
        <f>0.5*(Table2131[[#This Row],[WIDTH_OVERLAP]]/Table2131[[#This Row],[WIDTH_ORIG]] +Table2131[[#This Row],[WIDTH_OVERLAP]]/Table2131[[#This Row],[WIDTH_NEW]])</f>
        <v>0.83343173219474376</v>
      </c>
      <c r="V1043">
        <f>0.5*(Table2131[[#This Row],[WIDTH_OVERLAP]]/Table2131[[#This Row],[WIDTH_ORIG]] +Table2131[[#This Row],[WIDTH_OVERLAP]]/Table2131[[#This Row],[WIDTH_NEW]])</f>
        <v>0.83343173219474376</v>
      </c>
    </row>
    <row r="1044" spans="1:22" hidden="1" x14ac:dyDescent="0.2">
      <c r="A1044" s="10" t="s">
        <v>252</v>
      </c>
      <c r="B1044" t="s">
        <v>71</v>
      </c>
      <c r="C1044" s="3" t="s">
        <v>22</v>
      </c>
      <c r="D1044" t="s">
        <v>238</v>
      </c>
      <c r="E1044">
        <v>-5.3139827857945555E-2</v>
      </c>
      <c r="F1044" t="s">
        <v>274</v>
      </c>
      <c r="G1044" s="1">
        <v>-0.13670515324052221</v>
      </c>
      <c r="H1044" s="1">
        <v>3.0425497524631105E-2</v>
      </c>
      <c r="I1044">
        <v>-1.2537577048300921</v>
      </c>
      <c r="J1044">
        <v>0.51808896804796378</v>
      </c>
      <c r="K1044">
        <f>Table2131[[#This Row],[VALUE_ORIGINAL]]-Table2131[[#This Row],[ESTIMATE_VALUE]]</f>
        <v>0.57122879590590936</v>
      </c>
      <c r="L1044">
        <v>0.44736666427564303</v>
      </c>
      <c r="M1044">
        <v>0.58881127182028448</v>
      </c>
      <c r="N1044">
        <f>Table2131[[#This Row],[DIFFENCE_ORIGINAL]]^2</f>
        <v>0.32630233727211505</v>
      </c>
      <c r="O104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-0.41694116675101195</v>
      </c>
      <c r="P1044">
        <f>IF(OR(G1044="NA", H1044="NA"), "NA", IF(OR(B1044="boot", B1044="parametric", B1044="independent", B1044="cart"), Table2131[[#This Row],[conf.high]]-Table2131[[#This Row],[conf.low]], ""))</f>
        <v>0.16713065076515332</v>
      </c>
      <c r="Q1044">
        <f>IF(OR(G1044="NA", H1044="NA"), "NA", IF(OR(B1044="boot", B1044="parametric", B1044="independent", B1044="cart"), Table2131[[#This Row],[conf.high.orig]]-Table2131[[#This Row],[conf.low.orig]], ""))</f>
        <v>0.14144460754464144</v>
      </c>
      <c r="R1044">
        <f>IF(OR(B1044="boot", B1044="independent", B1044="parametric", B1044="cart"), Table2131[[#This Row],[WIDTH_OVERLAP]]/Table2131[[#This Row],[WIDTH_NEW]], "NA")</f>
        <v>-2.4947019881881776</v>
      </c>
      <c r="S1044">
        <f>IF(OR(B1044="boot", B1044="independent", B1044="parametric", B1044="cart"), Table2131[[#This Row],[WIDTH_OVERLAP]]/Table2131[[#This Row],[WIDTH_ORIG]], "")</f>
        <v>-2.9477346219750431</v>
      </c>
      <c r="T1044">
        <f>IF(OR(B1044="boot", B1044="independent", B1044="parametric", B1044="cart"), (Table2131[[#This Row],[PERS_NEW]]+Table2131[[#This Row],[PERS_ORIG]]) / 2, "")</f>
        <v>-2.7212183050816101</v>
      </c>
      <c r="U1044">
        <f>0.5*(Table2131[[#This Row],[WIDTH_OVERLAP]]/Table2131[[#This Row],[WIDTH_ORIG]] +Table2131[[#This Row],[WIDTH_OVERLAP]]/Table2131[[#This Row],[WIDTH_NEW]])</f>
        <v>-2.7212183050816101</v>
      </c>
      <c r="V1044">
        <f>0.5*(Table2131[[#This Row],[WIDTH_OVERLAP]]/Table2131[[#This Row],[WIDTH_ORIG]] +Table2131[[#This Row],[WIDTH_OVERLAP]]/Table2131[[#This Row],[WIDTH_NEW]])</f>
        <v>-2.7212183050816101</v>
      </c>
    </row>
    <row r="1045" spans="1:22" hidden="1" x14ac:dyDescent="0.2">
      <c r="A1045" s="10" t="s">
        <v>252</v>
      </c>
      <c r="B1045" t="s">
        <v>71</v>
      </c>
      <c r="C1045" s="3" t="s">
        <v>22</v>
      </c>
      <c r="D1045" t="s">
        <v>245</v>
      </c>
      <c r="E1045">
        <v>3.1895940744017443E-3</v>
      </c>
      <c r="F1045" t="s">
        <v>275</v>
      </c>
      <c r="G1045" s="1">
        <v>-8.7110313480980722E-3</v>
      </c>
      <c r="H1045" s="1">
        <v>1.509021949690156E-2</v>
      </c>
      <c r="I1045">
        <v>0.52842725613683372</v>
      </c>
      <c r="J1045">
        <v>4.8623631832637E-3</v>
      </c>
      <c r="K1045">
        <f>Table2131[[#This Row],[VALUE_ORIGINAL]]-Table2131[[#This Row],[ESTIMATE_VALUE]]</f>
        <v>1.6727691088619556E-3</v>
      </c>
      <c r="L1045">
        <v>-3.1185841034428478E-3</v>
      </c>
      <c r="M1045">
        <v>1.2843310469970247E-2</v>
      </c>
      <c r="N1045">
        <f>Table2131[[#This Row],[DIFFENCE_ORIGINAL]]^2</f>
        <v>2.7981564915628212E-6</v>
      </c>
      <c r="O104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1.5961894573413096E-2</v>
      </c>
      <c r="P1045">
        <f>IF(OR(G1045="NA", H1045="NA"), "NA", IF(OR(B1045="boot", B1045="parametric", B1045="independent", B1045="cart"), Table2131[[#This Row],[conf.high]]-Table2131[[#This Row],[conf.low]], ""))</f>
        <v>2.3801250844999632E-2</v>
      </c>
      <c r="Q1045">
        <f>IF(OR(G1045="NA", H1045="NA"), "NA", IF(OR(B1045="boot", B1045="parametric", B1045="independent", B1045="cart"), Table2131[[#This Row],[conf.high.orig]]-Table2131[[#This Row],[conf.low.orig]], ""))</f>
        <v>1.5961894573413096E-2</v>
      </c>
      <c r="R1045">
        <f>IF(OR(B1045="boot", B1045="independent", B1045="parametric", B1045="cart"), Table2131[[#This Row],[WIDTH_OVERLAP]]/Table2131[[#This Row],[WIDTH_NEW]], "NA")</f>
        <v>0.67063259310871493</v>
      </c>
      <c r="S1045">
        <f>IF(OR(B1045="boot", B1045="independent", B1045="parametric", B1045="cart"), Table2131[[#This Row],[WIDTH_OVERLAP]]/Table2131[[#This Row],[WIDTH_ORIG]], "")</f>
        <v>1</v>
      </c>
      <c r="T1045">
        <f>IF(OR(B1045="boot", B1045="independent", B1045="parametric", B1045="cart"), (Table2131[[#This Row],[PERS_NEW]]+Table2131[[#This Row],[PERS_ORIG]]) / 2, "")</f>
        <v>0.83531629655435746</v>
      </c>
      <c r="U1045">
        <f>0.5*(Table2131[[#This Row],[WIDTH_OVERLAP]]/Table2131[[#This Row],[WIDTH_ORIG]] +Table2131[[#This Row],[WIDTH_OVERLAP]]/Table2131[[#This Row],[WIDTH_NEW]])</f>
        <v>0.83531629655435746</v>
      </c>
      <c r="V1045">
        <f>0.5*(Table2131[[#This Row],[WIDTH_OVERLAP]]/Table2131[[#This Row],[WIDTH_ORIG]] +Table2131[[#This Row],[WIDTH_OVERLAP]]/Table2131[[#This Row],[WIDTH_NEW]])</f>
        <v>0.83531629655435746</v>
      </c>
    </row>
    <row r="1046" spans="1:22" hidden="1" x14ac:dyDescent="0.2">
      <c r="A1046" s="10" t="s">
        <v>252</v>
      </c>
      <c r="B1046" t="s">
        <v>71</v>
      </c>
      <c r="C1046" s="3" t="s">
        <v>25</v>
      </c>
      <c r="D1046" t="s">
        <v>15</v>
      </c>
      <c r="E1046">
        <v>0.78977565611193401</v>
      </c>
      <c r="F1046" t="s">
        <v>276</v>
      </c>
      <c r="G1046" s="1">
        <v>0.73740706963634606</v>
      </c>
      <c r="H1046" s="1">
        <v>0.84214424258752196</v>
      </c>
      <c r="I1046">
        <v>29.667875403842036</v>
      </c>
      <c r="J1046">
        <v>0.43007862626587567</v>
      </c>
      <c r="K1046">
        <f>Table2131[[#This Row],[VALUE_ORIGINAL]]-Table2131[[#This Row],[ESTIMATE_VALUE]]</f>
        <v>-0.35969702984605834</v>
      </c>
      <c r="L1046">
        <v>0.36249854205474974</v>
      </c>
      <c r="M1046">
        <v>0.49765871047700161</v>
      </c>
      <c r="N1046">
        <f>Table2131[[#This Row],[DIFFENCE_ORIGINAL]]^2</f>
        <v>0.12938195328007618</v>
      </c>
      <c r="O104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-0.23974835915934445</v>
      </c>
      <c r="P1046">
        <f>IF(OR(G1046="NA", H1046="NA"), "NA", IF(OR(B1046="boot", B1046="parametric", B1046="independent", B1046="cart"), Table2131[[#This Row],[conf.high]]-Table2131[[#This Row],[conf.low]], ""))</f>
        <v>0.10473717295117591</v>
      </c>
      <c r="Q1046">
        <f>IF(OR(G1046="NA", H1046="NA"), "NA", IF(OR(B1046="boot", B1046="parametric", B1046="independent", B1046="cart"), Table2131[[#This Row],[conf.high.orig]]-Table2131[[#This Row],[conf.low.orig]], ""))</f>
        <v>0.13516016842225187</v>
      </c>
      <c r="R1046">
        <f>IF(OR(B1046="boot", B1046="independent", B1046="parametric", B1046="cart"), Table2131[[#This Row],[WIDTH_OVERLAP]]/Table2131[[#This Row],[WIDTH_NEW]], "NA")</f>
        <v>-2.2890474547284669</v>
      </c>
      <c r="S1046">
        <f>IF(OR(B1046="boot", B1046="independent", B1046="parametric", B1046="cart"), Table2131[[#This Row],[WIDTH_OVERLAP]]/Table2131[[#This Row],[WIDTH_ORIG]], "")</f>
        <v>-1.7738092661319433</v>
      </c>
      <c r="T1046">
        <f>IF(OR(B1046="boot", B1046="independent", B1046="parametric", B1046="cart"), (Table2131[[#This Row],[PERS_NEW]]+Table2131[[#This Row],[PERS_ORIG]]) / 2, "")</f>
        <v>-2.0314283604302052</v>
      </c>
      <c r="U1046">
        <f>0.5*(Table2131[[#This Row],[WIDTH_OVERLAP]]/Table2131[[#This Row],[WIDTH_ORIG]] +Table2131[[#This Row],[WIDTH_OVERLAP]]/Table2131[[#This Row],[WIDTH_NEW]])</f>
        <v>-2.0314283604302052</v>
      </c>
      <c r="V1046">
        <f>0.5*(Table2131[[#This Row],[WIDTH_OVERLAP]]/Table2131[[#This Row],[WIDTH_ORIG]] +Table2131[[#This Row],[WIDTH_OVERLAP]]/Table2131[[#This Row],[WIDTH_NEW]])</f>
        <v>-2.0314283604302052</v>
      </c>
    </row>
    <row r="1047" spans="1:22" hidden="1" x14ac:dyDescent="0.2">
      <c r="A1047" s="10" t="s">
        <v>252</v>
      </c>
      <c r="B1047" t="s">
        <v>71</v>
      </c>
      <c r="C1047" s="3" t="s">
        <v>25</v>
      </c>
      <c r="D1047" t="s">
        <v>234</v>
      </c>
      <c r="E1047">
        <v>6.0036164232311106E-3</v>
      </c>
      <c r="F1047" t="s">
        <v>277</v>
      </c>
      <c r="G1047" s="1">
        <v>-1.1109321078212452E-3</v>
      </c>
      <c r="H1047" s="1">
        <v>1.3118164954283466E-2</v>
      </c>
      <c r="I1047">
        <v>1.6600422667245149</v>
      </c>
      <c r="J1047">
        <v>-3.9656326525077876E-3</v>
      </c>
      <c r="K1047">
        <f>Table2131[[#This Row],[VALUE_ORIGINAL]]-Table2131[[#This Row],[ESTIMATE_VALUE]]</f>
        <v>-9.9692490757388973E-3</v>
      </c>
      <c r="L1047">
        <v>-1.0945796176975497E-2</v>
      </c>
      <c r="M1047">
        <v>3.0145308719599214E-3</v>
      </c>
      <c r="N1047">
        <f>Table2131[[#This Row],[DIFFENCE_ORIGINAL]]^2</f>
        <v>9.9385927134120858E-5</v>
      </c>
      <c r="O104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4.1254629797811667E-3</v>
      </c>
      <c r="P1047">
        <f>IF(OR(G1047="NA", H1047="NA"), "NA", IF(OR(B1047="boot", B1047="parametric", B1047="independent", B1047="cart"), Table2131[[#This Row],[conf.high]]-Table2131[[#This Row],[conf.low]], ""))</f>
        <v>1.4229097062104712E-2</v>
      </c>
      <c r="Q1047">
        <f>IF(OR(G1047="NA", H1047="NA"), "NA", IF(OR(B1047="boot", B1047="parametric", B1047="independent", B1047="cart"), Table2131[[#This Row],[conf.high.orig]]-Table2131[[#This Row],[conf.low.orig]], ""))</f>
        <v>1.396032704893542E-2</v>
      </c>
      <c r="R1047">
        <f>IF(OR(B1047="boot", B1047="independent", B1047="parametric", B1047="cart"), Table2131[[#This Row],[WIDTH_OVERLAP]]/Table2131[[#This Row],[WIDTH_NEW]], "NA")</f>
        <v>0.2899314666120455</v>
      </c>
      <c r="S1047">
        <f>IF(OR(B1047="boot", B1047="independent", B1047="parametric", B1047="cart"), Table2131[[#This Row],[WIDTH_OVERLAP]]/Table2131[[#This Row],[WIDTH_ORIG]], "")</f>
        <v>0.29551334759709402</v>
      </c>
      <c r="T1047">
        <f>IF(OR(B1047="boot", B1047="independent", B1047="parametric", B1047="cart"), (Table2131[[#This Row],[PERS_NEW]]+Table2131[[#This Row],[PERS_ORIG]]) / 2, "")</f>
        <v>0.29272240710456976</v>
      </c>
      <c r="U1047">
        <f>0.5*(Table2131[[#This Row],[WIDTH_OVERLAP]]/Table2131[[#This Row],[WIDTH_ORIG]] +Table2131[[#This Row],[WIDTH_OVERLAP]]/Table2131[[#This Row],[WIDTH_NEW]])</f>
        <v>0.29272240710456976</v>
      </c>
      <c r="V1047">
        <f>0.5*(Table2131[[#This Row],[WIDTH_OVERLAP]]/Table2131[[#This Row],[WIDTH_ORIG]] +Table2131[[#This Row],[WIDTH_OVERLAP]]/Table2131[[#This Row],[WIDTH_NEW]])</f>
        <v>0.29272240710456976</v>
      </c>
    </row>
    <row r="1048" spans="1:22" hidden="1" x14ac:dyDescent="0.2">
      <c r="A1048" s="10" t="s">
        <v>252</v>
      </c>
      <c r="B1048" t="s">
        <v>71</v>
      </c>
      <c r="C1048" s="3" t="s">
        <v>25</v>
      </c>
      <c r="D1048" t="s">
        <v>249</v>
      </c>
      <c r="E1048">
        <v>-2.2701442570687951E-3</v>
      </c>
      <c r="F1048" t="s">
        <v>278</v>
      </c>
      <c r="G1048" s="1">
        <v>-6.2799214614529614E-2</v>
      </c>
      <c r="H1048" s="1">
        <v>5.8258926100392031E-2</v>
      </c>
      <c r="I1048">
        <v>-7.3780739996704772E-2</v>
      </c>
      <c r="J1048">
        <v>0.50294606554071708</v>
      </c>
      <c r="K1048">
        <f>Table2131[[#This Row],[VALUE_ORIGINAL]]-Table2131[[#This Row],[ESTIMATE_VALUE]]</f>
        <v>0.50521620979778592</v>
      </c>
      <c r="L1048">
        <v>0.4265847859947236</v>
      </c>
      <c r="M1048">
        <v>0.57930734508671056</v>
      </c>
      <c r="N1048">
        <f>Table2131[[#This Row],[DIFFENCE_ORIGINAL]]^2</f>
        <v>0.25524341864244043</v>
      </c>
      <c r="O104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-0.36832585989433159</v>
      </c>
      <c r="P1048">
        <f>IF(OR(G1048="NA", H1048="NA"), "NA", IF(OR(B1048="boot", B1048="parametric", B1048="independent", B1048="cart"), Table2131[[#This Row],[conf.high]]-Table2131[[#This Row],[conf.low]], ""))</f>
        <v>0.12105814071492164</v>
      </c>
      <c r="Q1048">
        <f>IF(OR(G1048="NA", H1048="NA"), "NA", IF(OR(B1048="boot", B1048="parametric", B1048="independent", B1048="cart"), Table2131[[#This Row],[conf.high.orig]]-Table2131[[#This Row],[conf.low.orig]], ""))</f>
        <v>0.15272255909198695</v>
      </c>
      <c r="R1048">
        <f>IF(OR(B1048="boot", B1048="independent", B1048="parametric", B1048="cart"), Table2131[[#This Row],[WIDTH_OVERLAP]]/Table2131[[#This Row],[WIDTH_NEW]], "NA")</f>
        <v>-3.042553418705626</v>
      </c>
      <c r="S1048">
        <f>IF(OR(B1048="boot", B1048="independent", B1048="parametric", B1048="cart"), Table2131[[#This Row],[WIDTH_OVERLAP]]/Table2131[[#This Row],[WIDTH_ORIG]], "")</f>
        <v>-2.4117318494675284</v>
      </c>
      <c r="T1048">
        <f>IF(OR(B1048="boot", B1048="independent", B1048="parametric", B1048="cart"), (Table2131[[#This Row],[PERS_NEW]]+Table2131[[#This Row],[PERS_ORIG]]) / 2, "")</f>
        <v>-2.7271426340865772</v>
      </c>
      <c r="U1048">
        <f>0.5*(Table2131[[#This Row],[WIDTH_OVERLAP]]/Table2131[[#This Row],[WIDTH_ORIG]] +Table2131[[#This Row],[WIDTH_OVERLAP]]/Table2131[[#This Row],[WIDTH_NEW]])</f>
        <v>-2.7271426340865772</v>
      </c>
      <c r="V1048">
        <f>0.5*(Table2131[[#This Row],[WIDTH_OVERLAP]]/Table2131[[#This Row],[WIDTH_ORIG]] +Table2131[[#This Row],[WIDTH_OVERLAP]]/Table2131[[#This Row],[WIDTH_NEW]])</f>
        <v>-2.7271426340865772</v>
      </c>
    </row>
    <row r="1049" spans="1:22" hidden="1" x14ac:dyDescent="0.2">
      <c r="A1049" s="10" t="s">
        <v>252</v>
      </c>
      <c r="B1049" t="s">
        <v>71</v>
      </c>
      <c r="C1049" s="3" t="s">
        <v>46</v>
      </c>
      <c r="D1049" t="s">
        <v>47</v>
      </c>
      <c r="E1049">
        <v>-5.1999409768333837E-2</v>
      </c>
      <c r="F1049" t="s">
        <v>47</v>
      </c>
      <c r="G1049" s="1">
        <v>-0.26807844093294647</v>
      </c>
      <c r="H1049" s="1">
        <v>0.16407962139627877</v>
      </c>
      <c r="I1049">
        <v>-0.47326971667648554</v>
      </c>
      <c r="J1049">
        <v>7.5588025659301561E-2</v>
      </c>
      <c r="K1049">
        <f>Table2131[[#This Row],[VALUE_ORIGINAL]]-Table2131[[#This Row],[ESTIMATE_VALUE]]</f>
        <v>0.1275874354276354</v>
      </c>
      <c r="L1049">
        <v>-0.13951554522477808</v>
      </c>
      <c r="M1049">
        <v>0.29069159654338117</v>
      </c>
      <c r="N1049">
        <f>Table2131[[#This Row],[DIFFENCE_ORIGINAL]]^2</f>
        <v>1.6278553679001034E-2</v>
      </c>
      <c r="O104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0.30359516662105684</v>
      </c>
      <c r="P1049">
        <f>IF(OR(G1049="NA", H1049="NA"), "NA", IF(OR(B1049="boot", B1049="parametric", B1049="independent", B1049="cart"), Table2131[[#This Row],[conf.high]]-Table2131[[#This Row],[conf.low]], ""))</f>
        <v>0.43215806232922527</v>
      </c>
      <c r="Q1049">
        <f>IF(OR(G1049="NA", H1049="NA"), "NA", IF(OR(B1049="boot", B1049="parametric", B1049="independent", B1049="cart"), Table2131[[#This Row],[conf.high.orig]]-Table2131[[#This Row],[conf.low.orig]], ""))</f>
        <v>0.43020714176815922</v>
      </c>
      <c r="R1049">
        <f>IF(OR(B1049="boot", B1049="independent", B1049="parametric", B1049="cart"), Table2131[[#This Row],[WIDTH_OVERLAP]]/Table2131[[#This Row],[WIDTH_NEW]], "NA")</f>
        <v>0.70250955167827678</v>
      </c>
      <c r="S1049">
        <f>IF(OR(B1049="boot", B1049="independent", B1049="parametric", B1049="cart"), Table2131[[#This Row],[WIDTH_OVERLAP]]/Table2131[[#This Row],[WIDTH_ORIG]], "")</f>
        <v>0.70569532010388103</v>
      </c>
      <c r="T1049">
        <f>IF(OR(B1049="boot", B1049="independent", B1049="parametric", B1049="cart"), (Table2131[[#This Row],[PERS_NEW]]+Table2131[[#This Row],[PERS_ORIG]]) / 2, "")</f>
        <v>0.7041024358910789</v>
      </c>
      <c r="U1049">
        <f>0.5*(Table2131[[#This Row],[WIDTH_OVERLAP]]/Table2131[[#This Row],[WIDTH_ORIG]] +Table2131[[#This Row],[WIDTH_OVERLAP]]/Table2131[[#This Row],[WIDTH_NEW]])</f>
        <v>0.7041024358910789</v>
      </c>
      <c r="V1049">
        <f>0.5*(Table2131[[#This Row],[WIDTH_OVERLAP]]/Table2131[[#This Row],[WIDTH_ORIG]] +Table2131[[#This Row],[WIDTH_OVERLAP]]/Table2131[[#This Row],[WIDTH_NEW]])</f>
        <v>0.7041024358910789</v>
      </c>
    </row>
    <row r="1050" spans="1:22" hidden="1" x14ac:dyDescent="0.2">
      <c r="A1050" s="10" t="s">
        <v>252</v>
      </c>
      <c r="B1050" t="s">
        <v>71</v>
      </c>
      <c r="C1050" s="3" t="s">
        <v>48</v>
      </c>
      <c r="D1050" t="s">
        <v>47</v>
      </c>
      <c r="E1050">
        <v>1.2380952380952603E-3</v>
      </c>
      <c r="F1050" t="s">
        <v>47</v>
      </c>
      <c r="G1050" s="1">
        <v>-1.3238727097476432E-2</v>
      </c>
      <c r="H1050" s="1">
        <v>1.5714917573666953E-2</v>
      </c>
      <c r="I1050">
        <v>0.16821822785176321</v>
      </c>
      <c r="J1050">
        <v>1.4897399234841679E-2</v>
      </c>
      <c r="K1050">
        <f>Table2131[[#This Row],[VALUE_ORIGINAL]]-Table2131[[#This Row],[ESTIMATE_VALUE]]</f>
        <v>1.3659303996746419E-2</v>
      </c>
      <c r="L1050">
        <v>-2.3052092543552069E-3</v>
      </c>
      <c r="M1050">
        <v>3.2100007724038565E-2</v>
      </c>
      <c r="N1050">
        <f>Table2131[[#This Row],[DIFFENCE_ORIGINAL]]^2</f>
        <v>1.8657658567553271E-4</v>
      </c>
      <c r="O105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1.8020126828022159E-2</v>
      </c>
      <c r="P1050">
        <f>IF(OR(G1050="NA", H1050="NA"), "NA", IF(OR(B1050="boot", B1050="parametric", B1050="independent", B1050="cart"), Table2131[[#This Row],[conf.high]]-Table2131[[#This Row],[conf.low]], ""))</f>
        <v>2.8953644671143385E-2</v>
      </c>
      <c r="Q1050">
        <f>IF(OR(G1050="NA", H1050="NA"), "NA", IF(OR(B1050="boot", B1050="parametric", B1050="independent", B1050="cart"), Table2131[[#This Row],[conf.high.orig]]-Table2131[[#This Row],[conf.low.orig]], ""))</f>
        <v>3.4405216978393771E-2</v>
      </c>
      <c r="R1050">
        <f>IF(OR(B1050="boot", B1050="independent", B1050="parametric", B1050="cart"), Table2131[[#This Row],[WIDTH_OVERLAP]]/Table2131[[#This Row],[WIDTH_NEW]], "NA")</f>
        <v>0.62237853067188798</v>
      </c>
      <c r="S1050">
        <f>IF(OR(B1050="boot", B1050="independent", B1050="parametric", B1050="cart"), Table2131[[#This Row],[WIDTH_OVERLAP]]/Table2131[[#This Row],[WIDTH_ORIG]], "")</f>
        <v>0.5237614644121753</v>
      </c>
      <c r="T1050">
        <f>IF(OR(B1050="boot", B1050="independent", B1050="parametric", B1050="cart"), (Table2131[[#This Row],[PERS_NEW]]+Table2131[[#This Row],[PERS_ORIG]]) / 2, "")</f>
        <v>0.57306999754203169</v>
      </c>
      <c r="U1050">
        <f>0.5*(Table2131[[#This Row],[WIDTH_OVERLAP]]/Table2131[[#This Row],[WIDTH_ORIG]] +Table2131[[#This Row],[WIDTH_OVERLAP]]/Table2131[[#This Row],[WIDTH_NEW]])</f>
        <v>0.57306999754203169</v>
      </c>
      <c r="V1050">
        <f>0.5*(Table2131[[#This Row],[WIDTH_OVERLAP]]/Table2131[[#This Row],[WIDTH_ORIG]] +Table2131[[#This Row],[WIDTH_OVERLAP]]/Table2131[[#This Row],[WIDTH_NEW]])</f>
        <v>0.57306999754203169</v>
      </c>
    </row>
    <row r="1051" spans="1:22" hidden="1" x14ac:dyDescent="0.2">
      <c r="A1051" s="10" t="s">
        <v>252</v>
      </c>
      <c r="B1051" t="s">
        <v>71</v>
      </c>
      <c r="C1051" s="3" t="s">
        <v>49</v>
      </c>
      <c r="D1051" t="s">
        <v>47</v>
      </c>
      <c r="E1051">
        <v>-1.7736877556929764E-2</v>
      </c>
      <c r="F1051" t="s">
        <v>47</v>
      </c>
      <c r="G1051" s="1">
        <v>-4.1278161832852829E-2</v>
      </c>
      <c r="H1051" s="1">
        <v>5.8044067189932987E-3</v>
      </c>
      <c r="I1051">
        <v>-1.4820480336918735</v>
      </c>
      <c r="J1051">
        <v>6.5454411926552103E-3</v>
      </c>
      <c r="K1051">
        <f>Table2131[[#This Row],[VALUE_ORIGINAL]]-Table2131[[#This Row],[ESTIMATE_VALUE]]</f>
        <v>2.4282318749584975E-2</v>
      </c>
      <c r="L1051">
        <v>-1.4065789843102729E-2</v>
      </c>
      <c r="M1051">
        <v>2.7156672228413149E-2</v>
      </c>
      <c r="N1051">
        <f>Table2131[[#This Row],[DIFFENCE_ORIGINAL]]^2</f>
        <v>5.8963100385644605E-4</v>
      </c>
      <c r="O105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1.9870196562096029E-2</v>
      </c>
      <c r="P1051">
        <f>IF(OR(G1051="NA", H1051="NA"), "NA", IF(OR(B1051="boot", B1051="parametric", B1051="independent", B1051="cart"), Table2131[[#This Row],[conf.high]]-Table2131[[#This Row],[conf.low]], ""))</f>
        <v>4.708256855184613E-2</v>
      </c>
      <c r="Q1051">
        <f>IF(OR(G1051="NA", H1051="NA"), "NA", IF(OR(B1051="boot", B1051="parametric", B1051="independent", B1051="cart"), Table2131[[#This Row],[conf.high.orig]]-Table2131[[#This Row],[conf.low.orig]], ""))</f>
        <v>4.1222462071515878E-2</v>
      </c>
      <c r="R1051">
        <f>IF(OR(B1051="boot", B1051="independent", B1051="parametric", B1051="cart"), Table2131[[#This Row],[WIDTH_OVERLAP]]/Table2131[[#This Row],[WIDTH_NEW]], "NA")</f>
        <v>0.42202872895975235</v>
      </c>
      <c r="S1051">
        <f>IF(OR(B1051="boot", B1051="independent", B1051="parametric", B1051="cart"), Table2131[[#This Row],[WIDTH_OVERLAP]]/Table2131[[#This Row],[WIDTH_ORIG]], "")</f>
        <v>0.48202352706695911</v>
      </c>
      <c r="T1051">
        <f>IF(OR(B1051="boot", B1051="independent", B1051="parametric", B1051="cart"), (Table2131[[#This Row],[PERS_NEW]]+Table2131[[#This Row],[PERS_ORIG]]) / 2, "")</f>
        <v>0.45202612801335573</v>
      </c>
      <c r="U1051">
        <f>0.5*(Table2131[[#This Row],[WIDTH_OVERLAP]]/Table2131[[#This Row],[WIDTH_ORIG]] +Table2131[[#This Row],[WIDTH_OVERLAP]]/Table2131[[#This Row],[WIDTH_NEW]])</f>
        <v>0.45202612801335573</v>
      </c>
      <c r="V1051">
        <f>0.5*(Table2131[[#This Row],[WIDTH_OVERLAP]]/Table2131[[#This Row],[WIDTH_ORIG]] +Table2131[[#This Row],[WIDTH_OVERLAP]]/Table2131[[#This Row],[WIDTH_NEW]])</f>
        <v>0.45202612801335573</v>
      </c>
    </row>
    <row r="1052" spans="1:22" hidden="1" x14ac:dyDescent="0.2">
      <c r="A1052" s="10" t="s">
        <v>252</v>
      </c>
      <c r="B1052" t="s">
        <v>71</v>
      </c>
      <c r="C1052" s="3" t="s">
        <v>251</v>
      </c>
      <c r="D1052" t="s">
        <v>47</v>
      </c>
      <c r="E1052">
        <v>6.9246822478785663E-4</v>
      </c>
      <c r="F1052" t="s">
        <v>47</v>
      </c>
      <c r="G1052" s="1">
        <v>-2.5069150899141936E-2</v>
      </c>
      <c r="H1052" s="1">
        <v>2.645408734871765E-2</v>
      </c>
      <c r="I1052">
        <v>5.2868989050346739E-2</v>
      </c>
      <c r="J1052">
        <v>-3.9040609885989674E-3</v>
      </c>
      <c r="K1052">
        <f>Table2131[[#This Row],[VALUE_ORIGINAL]]-Table2131[[#This Row],[ESTIMATE_VALUE]]</f>
        <v>-4.5965292133868241E-3</v>
      </c>
      <c r="L1052">
        <v>-2.6247136636368518E-2</v>
      </c>
      <c r="M1052">
        <v>1.8439014659170583E-2</v>
      </c>
      <c r="N1052">
        <f>Table2131[[#This Row],[DIFFENCE_ORIGINAL]]^2</f>
        <v>2.1128080809518495E-5</v>
      </c>
      <c r="O105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4.3508165558312523E-2</v>
      </c>
      <c r="P1052">
        <f>IF(OR(G1052="NA", H1052="NA"), "NA", IF(OR(B1052="boot", B1052="parametric", B1052="independent", B1052="cart"), Table2131[[#This Row],[conf.high]]-Table2131[[#This Row],[conf.low]], ""))</f>
        <v>5.1523238247859586E-2</v>
      </c>
      <c r="Q1052">
        <f>IF(OR(G1052="NA", H1052="NA"), "NA", IF(OR(B1052="boot", B1052="parametric", B1052="independent", B1052="cart"), Table2131[[#This Row],[conf.high.orig]]-Table2131[[#This Row],[conf.low.orig]], ""))</f>
        <v>4.46861512955391E-2</v>
      </c>
      <c r="R1052">
        <f>IF(OR(B1052="boot", B1052="independent", B1052="parametric", B1052="cart"), Table2131[[#This Row],[WIDTH_OVERLAP]]/Table2131[[#This Row],[WIDTH_NEW]], "NA")</f>
        <v>0.84443771466790463</v>
      </c>
      <c r="S1052">
        <f>IF(OR(B1052="boot", B1052="independent", B1052="parametric", B1052="cart"), Table2131[[#This Row],[WIDTH_OVERLAP]]/Table2131[[#This Row],[WIDTH_ORIG]], "")</f>
        <v>0.97363868440054779</v>
      </c>
      <c r="T1052">
        <f>IF(OR(B1052="boot", B1052="independent", B1052="parametric", B1052="cart"), (Table2131[[#This Row],[PERS_NEW]]+Table2131[[#This Row],[PERS_ORIG]]) / 2, "")</f>
        <v>0.90903819953422627</v>
      </c>
      <c r="U1052">
        <f>0.5*(Table2131[[#This Row],[WIDTH_OVERLAP]]/Table2131[[#This Row],[WIDTH_ORIG]] +Table2131[[#This Row],[WIDTH_OVERLAP]]/Table2131[[#This Row],[WIDTH_NEW]])</f>
        <v>0.90903819953422627</v>
      </c>
      <c r="V1052">
        <f>0.5*(Table2131[[#This Row],[WIDTH_OVERLAP]]/Table2131[[#This Row],[WIDTH_ORIG]] +Table2131[[#This Row],[WIDTH_OVERLAP]]/Table2131[[#This Row],[WIDTH_NEW]])</f>
        <v>0.90903819953422627</v>
      </c>
    </row>
    <row r="1053" spans="1:22" hidden="1" x14ac:dyDescent="0.2">
      <c r="A1053" s="10" t="s">
        <v>252</v>
      </c>
      <c r="B1053" t="s">
        <v>92</v>
      </c>
      <c r="C1053" s="3" t="s">
        <v>14</v>
      </c>
      <c r="D1053" t="s">
        <v>15</v>
      </c>
      <c r="E1053">
        <v>0.8516562911605835</v>
      </c>
      <c r="F1053" t="s">
        <v>279</v>
      </c>
      <c r="G1053" s="1">
        <v>0.83165024091175499</v>
      </c>
      <c r="H1053" s="1">
        <v>0.87166234140941201</v>
      </c>
      <c r="I1053">
        <v>83.732729495532482</v>
      </c>
      <c r="J1053">
        <v>0.85765732192583266</v>
      </c>
      <c r="K1053">
        <f>Table2131[[#This Row],[VALUE_ORIGINAL]]-Table2131[[#This Row],[ESTIMATE_VALUE]]</f>
        <v>6.0010307652491601E-3</v>
      </c>
      <c r="L1053">
        <v>0.8334992663927232</v>
      </c>
      <c r="M1053">
        <v>0.88181537745894212</v>
      </c>
      <c r="N1053">
        <f>Table2131[[#This Row],[DIFFENCE_ORIGINAL]]^2</f>
        <v>3.6012370245466922E-5</v>
      </c>
      <c r="O105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3.8163075016688808E-2</v>
      </c>
      <c r="P1053">
        <f>IF(OR(G1053="NA", H1053="NA"), "NA", IF(OR(B1053="boot", B1053="parametric", B1053="independent", B1053="cart"), Table2131[[#This Row],[conf.high]]-Table2131[[#This Row],[conf.low]], ""))</f>
        <v>4.0012100497657022E-2</v>
      </c>
      <c r="Q1053">
        <f>IF(OR(G1053="NA", H1053="NA"), "NA", IF(OR(B1053="boot", B1053="parametric", B1053="independent", B1053="cart"), Table2131[[#This Row],[conf.high.orig]]-Table2131[[#This Row],[conf.low.orig]], ""))</f>
        <v>4.8316111066218914E-2</v>
      </c>
      <c r="R1053">
        <f>IF(OR(B1053="boot", B1053="independent", B1053="parametric", B1053="cart"), Table2131[[#This Row],[WIDTH_OVERLAP]]/Table2131[[#This Row],[WIDTH_NEW]], "NA")</f>
        <v>0.95378834257710399</v>
      </c>
      <c r="S1053">
        <f>IF(OR(B1053="boot", B1053="independent", B1053="parametric", B1053="cart"), Table2131[[#This Row],[WIDTH_OVERLAP]]/Table2131[[#This Row],[WIDTH_ORIG]], "")</f>
        <v>0.78986230833820592</v>
      </c>
      <c r="T1053">
        <f>IF(OR(B1053="boot", B1053="independent", B1053="parametric", B1053="cart"), (Table2131[[#This Row],[PERS_NEW]]+Table2131[[#This Row],[PERS_ORIG]]) / 2, "")</f>
        <v>0.8718253254576549</v>
      </c>
      <c r="U1053">
        <f>0.5*(Table2131[[#This Row],[WIDTH_OVERLAP]]/Table2131[[#This Row],[WIDTH_ORIG]] +Table2131[[#This Row],[WIDTH_OVERLAP]]/Table2131[[#This Row],[WIDTH_NEW]])</f>
        <v>0.8718253254576549</v>
      </c>
      <c r="V1053">
        <f>0.5*(Table2131[[#This Row],[WIDTH_OVERLAP]]/Table2131[[#This Row],[WIDTH_ORIG]] +Table2131[[#This Row],[WIDTH_OVERLAP]]/Table2131[[#This Row],[WIDTH_NEW]])</f>
        <v>0.8718253254576549</v>
      </c>
    </row>
    <row r="1054" spans="1:22" hidden="1" x14ac:dyDescent="0.2">
      <c r="A1054" s="10" t="s">
        <v>252</v>
      </c>
      <c r="B1054" t="s">
        <v>92</v>
      </c>
      <c r="C1054" s="3" t="s">
        <v>14</v>
      </c>
      <c r="D1054" t="s">
        <v>234</v>
      </c>
      <c r="E1054">
        <v>-1.5911904016200393E-2</v>
      </c>
      <c r="F1054" t="s">
        <v>280</v>
      </c>
      <c r="G1054" s="1">
        <v>-2.2768820950376377E-2</v>
      </c>
      <c r="H1054" s="1">
        <v>-9.0549870820244068E-3</v>
      </c>
      <c r="I1054">
        <v>-4.564419024386023</v>
      </c>
      <c r="J1054">
        <v>-1.9431120881122005E-2</v>
      </c>
      <c r="K1054">
        <f>Table2131[[#This Row],[VALUE_ORIGINAL]]-Table2131[[#This Row],[ESTIMATE_VALUE]]</f>
        <v>-3.5192168649216121E-3</v>
      </c>
      <c r="L1054">
        <v>-2.752222353987465E-2</v>
      </c>
      <c r="M1054">
        <v>-1.1340018222369359E-2</v>
      </c>
      <c r="N1054">
        <f>Table2131[[#This Row],[DIFFENCE_ORIGINAL]]^2</f>
        <v>1.23848873423487E-5</v>
      </c>
      <c r="O105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1.1428802728007018E-2</v>
      </c>
      <c r="P1054">
        <f>IF(OR(G1054="NA", H1054="NA"), "NA", IF(OR(B1054="boot", B1054="parametric", B1054="independent", B1054="cart"), Table2131[[#This Row],[conf.high]]-Table2131[[#This Row],[conf.low]], ""))</f>
        <v>1.371383386835197E-2</v>
      </c>
      <c r="Q1054">
        <f>IF(OR(G1054="NA", H1054="NA"), "NA", IF(OR(B1054="boot", B1054="parametric", B1054="independent", B1054="cart"), Table2131[[#This Row],[conf.high.orig]]-Table2131[[#This Row],[conf.low.orig]], ""))</f>
        <v>1.6182205317505291E-2</v>
      </c>
      <c r="R1054">
        <f>IF(OR(B1054="boot", B1054="independent", B1054="parametric", B1054="cart"), Table2131[[#This Row],[WIDTH_OVERLAP]]/Table2131[[#This Row],[WIDTH_NEW]], "NA")</f>
        <v>0.83337765629360427</v>
      </c>
      <c r="S1054">
        <f>IF(OR(B1054="boot", B1054="independent", B1054="parametric", B1054="cart"), Table2131[[#This Row],[WIDTH_OVERLAP]]/Table2131[[#This Row],[WIDTH_ORIG]], "")</f>
        <v>0.70625742930376589</v>
      </c>
      <c r="T1054">
        <f>IF(OR(B1054="boot", B1054="independent", B1054="parametric", B1054="cart"), (Table2131[[#This Row],[PERS_NEW]]+Table2131[[#This Row],[PERS_ORIG]]) / 2, "")</f>
        <v>0.76981754279868508</v>
      </c>
      <c r="U1054">
        <f>0.5*(Table2131[[#This Row],[WIDTH_OVERLAP]]/Table2131[[#This Row],[WIDTH_ORIG]] +Table2131[[#This Row],[WIDTH_OVERLAP]]/Table2131[[#This Row],[WIDTH_NEW]])</f>
        <v>0.76981754279868508</v>
      </c>
      <c r="V1054">
        <f>0.5*(Table2131[[#This Row],[WIDTH_OVERLAP]]/Table2131[[#This Row],[WIDTH_ORIG]] +Table2131[[#This Row],[WIDTH_OVERLAP]]/Table2131[[#This Row],[WIDTH_NEW]])</f>
        <v>0.76981754279868508</v>
      </c>
    </row>
    <row r="1055" spans="1:22" hidden="1" x14ac:dyDescent="0.2">
      <c r="A1055" s="10" t="s">
        <v>252</v>
      </c>
      <c r="B1055" t="s">
        <v>92</v>
      </c>
      <c r="C1055" s="3" t="s">
        <v>19</v>
      </c>
      <c r="D1055" t="s">
        <v>15</v>
      </c>
      <c r="E1055">
        <v>0.56714181963432486</v>
      </c>
      <c r="F1055" t="s">
        <v>281</v>
      </c>
      <c r="G1055" s="1">
        <v>0.50634167031424226</v>
      </c>
      <c r="H1055" s="1">
        <v>0.62794196895440746</v>
      </c>
      <c r="I1055">
        <v>18.35254908512837</v>
      </c>
      <c r="J1055">
        <v>0.47119071685321984</v>
      </c>
      <c r="K1055">
        <f>Table2131[[#This Row],[VALUE_ORIGINAL]]-Table2131[[#This Row],[ESTIMATE_VALUE]]</f>
        <v>-9.5951102781105024E-2</v>
      </c>
      <c r="L1055">
        <v>0.39976875147008828</v>
      </c>
      <c r="M1055">
        <v>0.5426126822363514</v>
      </c>
      <c r="N1055">
        <f>Table2131[[#This Row],[DIFFENCE_ORIGINAL]]^2</f>
        <v>9.2066141249101795E-3</v>
      </c>
      <c r="O105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3.6271011922109131E-2</v>
      </c>
      <c r="P1055">
        <f>IF(OR(G1055="NA", H1055="NA"), "NA", IF(OR(B1055="boot", B1055="parametric", B1055="independent", B1055="cart"), Table2131[[#This Row],[conf.high]]-Table2131[[#This Row],[conf.low]], ""))</f>
        <v>0.12160029864016519</v>
      </c>
      <c r="Q1055">
        <f>IF(OR(G1055="NA", H1055="NA"), "NA", IF(OR(B1055="boot", B1055="parametric", B1055="independent", B1055="cart"), Table2131[[#This Row],[conf.high.orig]]-Table2131[[#This Row],[conf.low.orig]], ""))</f>
        <v>0.14284393076626312</v>
      </c>
      <c r="R1055">
        <f>IF(OR(B1055="boot", B1055="independent", B1055="parametric", B1055="cart"), Table2131[[#This Row],[WIDTH_OVERLAP]]/Table2131[[#This Row],[WIDTH_NEW]], "NA")</f>
        <v>0.29828061548961221</v>
      </c>
      <c r="S1055">
        <f>IF(OR(B1055="boot", B1055="independent", B1055="parametric", B1055="cart"), Table2131[[#This Row],[WIDTH_OVERLAP]]/Table2131[[#This Row],[WIDTH_ORIG]], "")</f>
        <v>0.25392056720603506</v>
      </c>
      <c r="T1055">
        <f>IF(OR(B1055="boot", B1055="independent", B1055="parametric", B1055="cart"), (Table2131[[#This Row],[PERS_NEW]]+Table2131[[#This Row],[PERS_ORIG]]) / 2, "")</f>
        <v>0.27610059134782361</v>
      </c>
      <c r="U1055">
        <f>0.5*(Table2131[[#This Row],[WIDTH_OVERLAP]]/Table2131[[#This Row],[WIDTH_ORIG]] +Table2131[[#This Row],[WIDTH_OVERLAP]]/Table2131[[#This Row],[WIDTH_NEW]])</f>
        <v>0.27610059134782361</v>
      </c>
      <c r="V1055">
        <f>0.5*(Table2131[[#This Row],[WIDTH_OVERLAP]]/Table2131[[#This Row],[WIDTH_ORIG]] +Table2131[[#This Row],[WIDTH_OVERLAP]]/Table2131[[#This Row],[WIDTH_NEW]])</f>
        <v>0.27610059134782361</v>
      </c>
    </row>
    <row r="1056" spans="1:22" hidden="1" x14ac:dyDescent="0.2">
      <c r="A1056" s="10" t="s">
        <v>252</v>
      </c>
      <c r="B1056" t="s">
        <v>92</v>
      </c>
      <c r="C1056" s="3" t="s">
        <v>19</v>
      </c>
      <c r="D1056" t="s">
        <v>234</v>
      </c>
      <c r="E1056">
        <v>-1.0220315645116823E-2</v>
      </c>
      <c r="F1056" t="s">
        <v>282</v>
      </c>
      <c r="G1056" s="1">
        <v>-1.6623651485652872E-2</v>
      </c>
      <c r="H1056" s="1">
        <v>-3.8169798045807743E-3</v>
      </c>
      <c r="I1056">
        <v>-3.1402729374009386</v>
      </c>
      <c r="J1056">
        <v>-9.3175069889620439E-3</v>
      </c>
      <c r="K1056">
        <f>Table2131[[#This Row],[VALUE_ORIGINAL]]-Table2131[[#This Row],[ESTIMATE_VALUE]]</f>
        <v>9.0280865615477955E-4</v>
      </c>
      <c r="L1056">
        <v>-1.668437367387595E-2</v>
      </c>
      <c r="M1056">
        <v>-1.9506403040481382E-3</v>
      </c>
      <c r="N1056">
        <f>Table2131[[#This Row],[DIFFENCE_ORIGINAL]]^2</f>
        <v>8.1506346962799899E-7</v>
      </c>
      <c r="O105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1.2806671681072097E-2</v>
      </c>
      <c r="P1056">
        <f>IF(OR(G1056="NA", H1056="NA"), "NA", IF(OR(B1056="boot", B1056="parametric", B1056="independent", B1056="cart"), Table2131[[#This Row],[conf.high]]-Table2131[[#This Row],[conf.low]], ""))</f>
        <v>1.2806671681072097E-2</v>
      </c>
      <c r="Q1056">
        <f>IF(OR(G1056="NA", H1056="NA"), "NA", IF(OR(B1056="boot", B1056="parametric", B1056="independent", B1056="cart"), Table2131[[#This Row],[conf.high.orig]]-Table2131[[#This Row],[conf.low.orig]], ""))</f>
        <v>1.4733733369827813E-2</v>
      </c>
      <c r="R1056">
        <f>IF(OR(B1056="boot", B1056="independent", B1056="parametric", B1056="cart"), Table2131[[#This Row],[WIDTH_OVERLAP]]/Table2131[[#This Row],[WIDTH_NEW]], "NA")</f>
        <v>1</v>
      </c>
      <c r="S1056">
        <f>IF(OR(B1056="boot", B1056="independent", B1056="parametric", B1056="cart"), Table2131[[#This Row],[WIDTH_OVERLAP]]/Table2131[[#This Row],[WIDTH_ORIG]], "")</f>
        <v>0.86920750902809119</v>
      </c>
      <c r="T1056">
        <f>IF(OR(B1056="boot", B1056="independent", B1056="parametric", B1056="cart"), (Table2131[[#This Row],[PERS_NEW]]+Table2131[[#This Row],[PERS_ORIG]]) / 2, "")</f>
        <v>0.93460375451404554</v>
      </c>
      <c r="U1056">
        <f>0.5*(Table2131[[#This Row],[WIDTH_OVERLAP]]/Table2131[[#This Row],[WIDTH_ORIG]] +Table2131[[#This Row],[WIDTH_OVERLAP]]/Table2131[[#This Row],[WIDTH_NEW]])</f>
        <v>0.93460375451404554</v>
      </c>
      <c r="V1056">
        <f>0.5*(Table2131[[#This Row],[WIDTH_OVERLAP]]/Table2131[[#This Row],[WIDTH_ORIG]] +Table2131[[#This Row],[WIDTH_OVERLAP]]/Table2131[[#This Row],[WIDTH_NEW]])</f>
        <v>0.93460375451404554</v>
      </c>
    </row>
    <row r="1057" spans="1:22" hidden="1" x14ac:dyDescent="0.2">
      <c r="A1057" s="10" t="s">
        <v>252</v>
      </c>
      <c r="B1057" t="s">
        <v>92</v>
      </c>
      <c r="C1057" s="3" t="s">
        <v>19</v>
      </c>
      <c r="D1057" t="s">
        <v>238</v>
      </c>
      <c r="E1057">
        <v>0.33286380579974173</v>
      </c>
      <c r="F1057" t="s">
        <v>283</v>
      </c>
      <c r="G1057" s="1">
        <v>0.26629441866378156</v>
      </c>
      <c r="H1057" s="1">
        <v>0.3994331929357019</v>
      </c>
      <c r="I1057">
        <v>9.8378768909471983</v>
      </c>
      <c r="J1057">
        <v>0.44296878341301554</v>
      </c>
      <c r="K1057">
        <f>Table2131[[#This Row],[VALUE_ORIGINAL]]-Table2131[[#This Row],[ESTIMATE_VALUE]]</f>
        <v>0.11010497761327381</v>
      </c>
      <c r="L1057">
        <v>0.36379423935165633</v>
      </c>
      <c r="M1057">
        <v>0.52214332747437475</v>
      </c>
      <c r="N1057">
        <f>Table2131[[#This Row],[DIFFENCE_ORIGINAL]]^2</f>
        <v>1.2123106095219528E-2</v>
      </c>
      <c r="O105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3.5638953584045563E-2</v>
      </c>
      <c r="P1057">
        <f>IF(OR(G1057="NA", H1057="NA"), "NA", IF(OR(B1057="boot", B1057="parametric", B1057="independent", B1057="cart"), Table2131[[#This Row],[conf.high]]-Table2131[[#This Row],[conf.low]], ""))</f>
        <v>0.13313877427192033</v>
      </c>
      <c r="Q1057">
        <f>IF(OR(G1057="NA", H1057="NA"), "NA", IF(OR(B1057="boot", B1057="parametric", B1057="independent", B1057="cart"), Table2131[[#This Row],[conf.high.orig]]-Table2131[[#This Row],[conf.low.orig]], ""))</f>
        <v>0.15834908812271842</v>
      </c>
      <c r="R1057">
        <f>IF(OR(B1057="boot", B1057="independent", B1057="parametric", B1057="cart"), Table2131[[#This Row],[WIDTH_OVERLAP]]/Table2131[[#This Row],[WIDTH_NEW]], "NA")</f>
        <v>0.26768275266870928</v>
      </c>
      <c r="S1057">
        <f>IF(OR(B1057="boot", B1057="independent", B1057="parametric", B1057="cart"), Table2131[[#This Row],[WIDTH_OVERLAP]]/Table2131[[#This Row],[WIDTH_ORIG]], "")</f>
        <v>0.22506573297363008</v>
      </c>
      <c r="T1057">
        <f>IF(OR(B1057="boot", B1057="independent", B1057="parametric", B1057="cart"), (Table2131[[#This Row],[PERS_NEW]]+Table2131[[#This Row],[PERS_ORIG]]) / 2, "")</f>
        <v>0.24637424282116968</v>
      </c>
      <c r="U1057">
        <f>0.5*(Table2131[[#This Row],[WIDTH_OVERLAP]]/Table2131[[#This Row],[WIDTH_ORIG]] +Table2131[[#This Row],[WIDTH_OVERLAP]]/Table2131[[#This Row],[WIDTH_NEW]])</f>
        <v>0.24637424282116968</v>
      </c>
      <c r="V1057">
        <f>0.5*(Table2131[[#This Row],[WIDTH_OVERLAP]]/Table2131[[#This Row],[WIDTH_ORIG]] +Table2131[[#This Row],[WIDTH_OVERLAP]]/Table2131[[#This Row],[WIDTH_NEW]])</f>
        <v>0.24637424282116968</v>
      </c>
    </row>
    <row r="1058" spans="1:22" hidden="1" x14ac:dyDescent="0.2">
      <c r="A1058" s="10" t="s">
        <v>252</v>
      </c>
      <c r="B1058" t="s">
        <v>92</v>
      </c>
      <c r="C1058" s="3" t="s">
        <v>22</v>
      </c>
      <c r="D1058" t="s">
        <v>15</v>
      </c>
      <c r="E1058">
        <v>0.47822125879111799</v>
      </c>
      <c r="F1058" t="s">
        <v>284</v>
      </c>
      <c r="G1058" s="1">
        <v>0.37423579025192444</v>
      </c>
      <c r="H1058" s="1">
        <v>0.58220672733031154</v>
      </c>
      <c r="I1058">
        <v>9.0706033256668821</v>
      </c>
      <c r="J1058">
        <v>0.42736981264870011</v>
      </c>
      <c r="K1058">
        <f>Table2131[[#This Row],[VALUE_ORIGINAL]]-Table2131[[#This Row],[ESTIMATE_VALUE]]</f>
        <v>-5.0851446142417878E-2</v>
      </c>
      <c r="L1058">
        <v>0.35044381834429339</v>
      </c>
      <c r="M1058">
        <v>0.50429580695310683</v>
      </c>
      <c r="N1058">
        <f>Table2131[[#This Row],[DIFFENCE_ORIGINAL]]^2</f>
        <v>2.5858695747752259E-3</v>
      </c>
      <c r="O105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0.13006001670118239</v>
      </c>
      <c r="P1058">
        <f>IF(OR(G1058="NA", H1058="NA"), "NA", IF(OR(B1058="boot", B1058="parametric", B1058="independent", B1058="cart"), Table2131[[#This Row],[conf.high]]-Table2131[[#This Row],[conf.low]], ""))</f>
        <v>0.2079709370783871</v>
      </c>
      <c r="Q1058">
        <f>IF(OR(G1058="NA", H1058="NA"), "NA", IF(OR(B1058="boot", B1058="parametric", B1058="independent", B1058="cart"), Table2131[[#This Row],[conf.high.orig]]-Table2131[[#This Row],[conf.low.orig]], ""))</f>
        <v>0.15385198860881344</v>
      </c>
      <c r="R1058">
        <f>IF(OR(B1058="boot", B1058="independent", B1058="parametric", B1058="cart"), Table2131[[#This Row],[WIDTH_OVERLAP]]/Table2131[[#This Row],[WIDTH_NEW]], "NA")</f>
        <v>0.62537592284907095</v>
      </c>
      <c r="S1058">
        <f>IF(OR(B1058="boot", B1058="independent", B1058="parametric", B1058="cart"), Table2131[[#This Row],[WIDTH_OVERLAP]]/Table2131[[#This Row],[WIDTH_ORIG]], "")</f>
        <v>0.84535804754448185</v>
      </c>
      <c r="T1058">
        <f>IF(OR(B1058="boot", B1058="independent", B1058="parametric", B1058="cart"), (Table2131[[#This Row],[PERS_NEW]]+Table2131[[#This Row],[PERS_ORIG]]) / 2, "")</f>
        <v>0.73536698519677635</v>
      </c>
      <c r="U1058">
        <f>0.5*(Table2131[[#This Row],[WIDTH_OVERLAP]]/Table2131[[#This Row],[WIDTH_ORIG]] +Table2131[[#This Row],[WIDTH_OVERLAP]]/Table2131[[#This Row],[WIDTH_NEW]])</f>
        <v>0.73536698519677635</v>
      </c>
      <c r="V1058">
        <f>0.5*(Table2131[[#This Row],[WIDTH_OVERLAP]]/Table2131[[#This Row],[WIDTH_ORIG]] +Table2131[[#This Row],[WIDTH_OVERLAP]]/Table2131[[#This Row],[WIDTH_NEW]])</f>
        <v>0.73536698519677635</v>
      </c>
    </row>
    <row r="1059" spans="1:22" hidden="1" x14ac:dyDescent="0.2">
      <c r="A1059" s="10" t="s">
        <v>252</v>
      </c>
      <c r="B1059" t="s">
        <v>92</v>
      </c>
      <c r="C1059" s="3" t="s">
        <v>22</v>
      </c>
      <c r="D1059" t="s">
        <v>234</v>
      </c>
      <c r="E1059">
        <v>2.1029879134570528E-3</v>
      </c>
      <c r="F1059" t="s">
        <v>285</v>
      </c>
      <c r="G1059" s="1">
        <v>-2.241102509821474E-2</v>
      </c>
      <c r="H1059" s="1">
        <v>2.6617000925128847E-2</v>
      </c>
      <c r="I1059">
        <v>0.16920076176642623</v>
      </c>
      <c r="J1059">
        <v>-1.5794363707402819E-2</v>
      </c>
      <c r="K1059">
        <f>Table2131[[#This Row],[VALUE_ORIGINAL]]-Table2131[[#This Row],[ESTIMATE_VALUE]]</f>
        <v>-1.7897351620859873E-2</v>
      </c>
      <c r="L1059">
        <v>-3.3205248939908699E-2</v>
      </c>
      <c r="M1059">
        <v>1.6165215251030644E-3</v>
      </c>
      <c r="N1059">
        <f>Table2131[[#This Row],[DIFFENCE_ORIGINAL]]^2</f>
        <v>3.2031519504069551E-4</v>
      </c>
      <c r="O105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2.4027546623317804E-2</v>
      </c>
      <c r="P1059">
        <f>IF(OR(G1059="NA", H1059="NA"), "NA", IF(OR(B1059="boot", B1059="parametric", B1059="independent", B1059="cart"), Table2131[[#This Row],[conf.high]]-Table2131[[#This Row],[conf.low]], ""))</f>
        <v>4.9028026023343586E-2</v>
      </c>
      <c r="Q1059">
        <f>IF(OR(G1059="NA", H1059="NA"), "NA", IF(OR(B1059="boot", B1059="parametric", B1059="independent", B1059="cart"), Table2131[[#This Row],[conf.high.orig]]-Table2131[[#This Row],[conf.low.orig]], ""))</f>
        <v>3.4821770465011767E-2</v>
      </c>
      <c r="R1059">
        <f>IF(OR(B1059="boot", B1059="independent", B1059="parametric", B1059="cart"), Table2131[[#This Row],[WIDTH_OVERLAP]]/Table2131[[#This Row],[WIDTH_NEW]], "NA")</f>
        <v>0.49007778962745985</v>
      </c>
      <c r="S1059">
        <f>IF(OR(B1059="boot", B1059="independent", B1059="parametric", B1059="cart"), Table2131[[#This Row],[WIDTH_OVERLAP]]/Table2131[[#This Row],[WIDTH_ORIG]], "")</f>
        <v>0.69001507684568231</v>
      </c>
      <c r="T1059">
        <f>IF(OR(B1059="boot", B1059="independent", B1059="parametric", B1059="cart"), (Table2131[[#This Row],[PERS_NEW]]+Table2131[[#This Row],[PERS_ORIG]]) / 2, "")</f>
        <v>0.59004643323657113</v>
      </c>
      <c r="U1059">
        <f>0.5*(Table2131[[#This Row],[WIDTH_OVERLAP]]/Table2131[[#This Row],[WIDTH_ORIG]] +Table2131[[#This Row],[WIDTH_OVERLAP]]/Table2131[[#This Row],[WIDTH_NEW]])</f>
        <v>0.59004643323657113</v>
      </c>
      <c r="V1059">
        <f>0.5*(Table2131[[#This Row],[WIDTH_OVERLAP]]/Table2131[[#This Row],[WIDTH_ORIG]] +Table2131[[#This Row],[WIDTH_OVERLAP]]/Table2131[[#This Row],[WIDTH_NEW]])</f>
        <v>0.59004643323657113</v>
      </c>
    </row>
    <row r="1060" spans="1:22" hidden="1" x14ac:dyDescent="0.2">
      <c r="A1060" s="10" t="s">
        <v>252</v>
      </c>
      <c r="B1060" t="s">
        <v>92</v>
      </c>
      <c r="C1060" s="3" t="s">
        <v>22</v>
      </c>
      <c r="D1060" t="s">
        <v>242</v>
      </c>
      <c r="E1060">
        <v>1.8425349628346785E-2</v>
      </c>
      <c r="F1060" t="s">
        <v>286</v>
      </c>
      <c r="G1060" s="1">
        <v>-1.7291535798998635E-2</v>
      </c>
      <c r="H1060" s="1">
        <v>5.4142235055692205E-2</v>
      </c>
      <c r="I1060">
        <v>1.0174711561433236</v>
      </c>
      <c r="J1060">
        <v>-1.0994127498370428E-2</v>
      </c>
      <c r="K1060">
        <f>Table2131[[#This Row],[VALUE_ORIGINAL]]-Table2131[[#This Row],[ESTIMATE_VALUE]]</f>
        <v>-2.9419477126717213E-2</v>
      </c>
      <c r="L1060">
        <v>-3.5992747711176276E-2</v>
      </c>
      <c r="M1060">
        <v>1.4004492714435424E-2</v>
      </c>
      <c r="N1060">
        <f>Table2131[[#This Row],[DIFFENCE_ORIGINAL]]^2</f>
        <v>8.6550563440943723E-4</v>
      </c>
      <c r="O106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3.1296028513434063E-2</v>
      </c>
      <c r="P1060">
        <f>IF(OR(G1060="NA", H1060="NA"), "NA", IF(OR(B1060="boot", B1060="parametric", B1060="independent", B1060="cart"), Table2131[[#This Row],[conf.high]]-Table2131[[#This Row],[conf.low]], ""))</f>
        <v>7.143377085469084E-2</v>
      </c>
      <c r="Q1060">
        <f>IF(OR(G1060="NA", H1060="NA"), "NA", IF(OR(B1060="boot", B1060="parametric", B1060="independent", B1060="cart"), Table2131[[#This Row],[conf.high.orig]]-Table2131[[#This Row],[conf.low.orig]], ""))</f>
        <v>4.9997240425611697E-2</v>
      </c>
      <c r="R1060">
        <f>IF(OR(B1060="boot", B1060="independent", B1060="parametric", B1060="cart"), Table2131[[#This Row],[WIDTH_OVERLAP]]/Table2131[[#This Row],[WIDTH_NEW]], "NA")</f>
        <v>0.43811250811742564</v>
      </c>
      <c r="S1060">
        <f>IF(OR(B1060="boot", B1060="independent", B1060="parametric", B1060="cart"), Table2131[[#This Row],[WIDTH_OVERLAP]]/Table2131[[#This Row],[WIDTH_ORIG]], "")</f>
        <v>0.6259551176628998</v>
      </c>
      <c r="T1060">
        <f>IF(OR(B1060="boot", B1060="independent", B1060="parametric", B1060="cart"), (Table2131[[#This Row],[PERS_NEW]]+Table2131[[#This Row],[PERS_ORIG]]) / 2, "")</f>
        <v>0.53203381289016272</v>
      </c>
      <c r="U1060">
        <f>0.5*(Table2131[[#This Row],[WIDTH_OVERLAP]]/Table2131[[#This Row],[WIDTH_ORIG]] +Table2131[[#This Row],[WIDTH_OVERLAP]]/Table2131[[#This Row],[WIDTH_NEW]])</f>
        <v>0.53203381289016272</v>
      </c>
      <c r="V1060">
        <f>0.5*(Table2131[[#This Row],[WIDTH_OVERLAP]]/Table2131[[#This Row],[WIDTH_ORIG]] +Table2131[[#This Row],[WIDTH_OVERLAP]]/Table2131[[#This Row],[WIDTH_NEW]])</f>
        <v>0.53203381289016272</v>
      </c>
    </row>
    <row r="1061" spans="1:22" hidden="1" x14ac:dyDescent="0.2">
      <c r="A1061" s="10" t="s">
        <v>252</v>
      </c>
      <c r="B1061" t="s">
        <v>92</v>
      </c>
      <c r="C1061" s="3" t="s">
        <v>22</v>
      </c>
      <c r="D1061" t="s">
        <v>238</v>
      </c>
      <c r="E1061">
        <v>0.38627611334368428</v>
      </c>
      <c r="F1061" t="s">
        <v>287</v>
      </c>
      <c r="G1061" s="1">
        <v>0.29177765762212682</v>
      </c>
      <c r="H1061" s="1">
        <v>0.48077456906524174</v>
      </c>
      <c r="I1061">
        <v>8.0621911557568087</v>
      </c>
      <c r="J1061">
        <v>0.51808896804796378</v>
      </c>
      <c r="K1061">
        <f>Table2131[[#This Row],[VALUE_ORIGINAL]]-Table2131[[#This Row],[ESTIMATE_VALUE]]</f>
        <v>0.1318128547042795</v>
      </c>
      <c r="L1061">
        <v>0.44736666427564303</v>
      </c>
      <c r="M1061">
        <v>0.58881127182028448</v>
      </c>
      <c r="N1061">
        <f>Table2131[[#This Row],[DIFFENCE_ORIGINAL]]^2</f>
        <v>1.7374628665291499E-2</v>
      </c>
      <c r="O106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3.3407904789598708E-2</v>
      </c>
      <c r="P1061">
        <f>IF(OR(G1061="NA", H1061="NA"), "NA", IF(OR(B1061="boot", B1061="parametric", B1061="independent", B1061="cart"), Table2131[[#This Row],[conf.high]]-Table2131[[#This Row],[conf.low]], ""))</f>
        <v>0.18899691144311492</v>
      </c>
      <c r="Q1061">
        <f>IF(OR(G1061="NA", H1061="NA"), "NA", IF(OR(B1061="boot", B1061="parametric", B1061="independent", B1061="cart"), Table2131[[#This Row],[conf.high.orig]]-Table2131[[#This Row],[conf.low.orig]], ""))</f>
        <v>0.14144460754464144</v>
      </c>
      <c r="R1061">
        <f>IF(OR(B1061="boot", B1061="independent", B1061="parametric", B1061="cart"), Table2131[[#This Row],[WIDTH_OVERLAP]]/Table2131[[#This Row],[WIDTH_NEW]], "NA")</f>
        <v>0.17676428960932494</v>
      </c>
      <c r="S1061">
        <f>IF(OR(B1061="boot", B1061="independent", B1061="parametric", B1061="cart"), Table2131[[#This Row],[WIDTH_OVERLAP]]/Table2131[[#This Row],[WIDTH_ORIG]], "")</f>
        <v>0.23619072773102937</v>
      </c>
      <c r="T1061">
        <f>IF(OR(B1061="boot", B1061="independent", B1061="parametric", B1061="cart"), (Table2131[[#This Row],[PERS_NEW]]+Table2131[[#This Row],[PERS_ORIG]]) / 2, "")</f>
        <v>0.20647750867017717</v>
      </c>
      <c r="U1061">
        <f>0.5*(Table2131[[#This Row],[WIDTH_OVERLAP]]/Table2131[[#This Row],[WIDTH_ORIG]] +Table2131[[#This Row],[WIDTH_OVERLAP]]/Table2131[[#This Row],[WIDTH_NEW]])</f>
        <v>0.20647750867017717</v>
      </c>
      <c r="V1061">
        <f>0.5*(Table2131[[#This Row],[WIDTH_OVERLAP]]/Table2131[[#This Row],[WIDTH_ORIG]] +Table2131[[#This Row],[WIDTH_OVERLAP]]/Table2131[[#This Row],[WIDTH_NEW]])</f>
        <v>0.20647750867017717</v>
      </c>
    </row>
    <row r="1062" spans="1:22" hidden="1" x14ac:dyDescent="0.2">
      <c r="A1062" s="10" t="s">
        <v>252</v>
      </c>
      <c r="B1062" t="s">
        <v>92</v>
      </c>
      <c r="C1062" s="3" t="s">
        <v>22</v>
      </c>
      <c r="D1062" t="s">
        <v>245</v>
      </c>
      <c r="E1062">
        <v>-3.6339321058104636E-3</v>
      </c>
      <c r="F1062" t="s">
        <v>288</v>
      </c>
      <c r="G1062" s="1">
        <v>-1.6139100279721819E-2</v>
      </c>
      <c r="H1062" s="1">
        <v>8.8712360681008906E-3</v>
      </c>
      <c r="I1062">
        <v>-0.57314858147480119</v>
      </c>
      <c r="J1062">
        <v>4.8623631832637E-3</v>
      </c>
      <c r="K1062">
        <f>Table2131[[#This Row],[VALUE_ORIGINAL]]-Table2131[[#This Row],[ESTIMATE_VALUE]]</f>
        <v>8.4962952890741631E-3</v>
      </c>
      <c r="L1062">
        <v>-3.1185841034428478E-3</v>
      </c>
      <c r="M1062">
        <v>1.2843310469970247E-2</v>
      </c>
      <c r="N1062">
        <f>Table2131[[#This Row],[DIFFENCE_ORIGINAL]]^2</f>
        <v>7.2187033639143817E-5</v>
      </c>
      <c r="O106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1.1989820171543739E-2</v>
      </c>
      <c r="P1062">
        <f>IF(OR(G1062="NA", H1062="NA"), "NA", IF(OR(B1062="boot", B1062="parametric", B1062="independent", B1062="cart"), Table2131[[#This Row],[conf.high]]-Table2131[[#This Row],[conf.low]], ""))</f>
        <v>2.5010336347822709E-2</v>
      </c>
      <c r="Q1062">
        <f>IF(OR(G1062="NA", H1062="NA"), "NA", IF(OR(B1062="boot", B1062="parametric", B1062="independent", B1062="cart"), Table2131[[#This Row],[conf.high.orig]]-Table2131[[#This Row],[conf.low.orig]], ""))</f>
        <v>1.5961894573413096E-2</v>
      </c>
      <c r="R1062">
        <f>IF(OR(B1062="boot", B1062="independent", B1062="parametric", B1062="cart"), Table2131[[#This Row],[WIDTH_OVERLAP]]/Table2131[[#This Row],[WIDTH_NEW]], "NA")</f>
        <v>0.47939459928884648</v>
      </c>
      <c r="S1062">
        <f>IF(OR(B1062="boot", B1062="independent", B1062="parametric", B1062="cart"), Table2131[[#This Row],[WIDTH_OVERLAP]]/Table2131[[#This Row],[WIDTH_ORIG]], "")</f>
        <v>0.75115269784544025</v>
      </c>
      <c r="T1062">
        <f>IF(OR(B1062="boot", B1062="independent", B1062="parametric", B1062="cart"), (Table2131[[#This Row],[PERS_NEW]]+Table2131[[#This Row],[PERS_ORIG]]) / 2, "")</f>
        <v>0.61527364856714339</v>
      </c>
      <c r="U1062">
        <f>0.5*(Table2131[[#This Row],[WIDTH_OVERLAP]]/Table2131[[#This Row],[WIDTH_ORIG]] +Table2131[[#This Row],[WIDTH_OVERLAP]]/Table2131[[#This Row],[WIDTH_NEW]])</f>
        <v>0.61527364856714339</v>
      </c>
      <c r="V1062">
        <f>0.5*(Table2131[[#This Row],[WIDTH_OVERLAP]]/Table2131[[#This Row],[WIDTH_ORIG]] +Table2131[[#This Row],[WIDTH_OVERLAP]]/Table2131[[#This Row],[WIDTH_NEW]])</f>
        <v>0.61527364856714339</v>
      </c>
    </row>
    <row r="1063" spans="1:22" hidden="1" x14ac:dyDescent="0.2">
      <c r="A1063" s="10" t="s">
        <v>252</v>
      </c>
      <c r="B1063" t="s">
        <v>92</v>
      </c>
      <c r="C1063" s="3" t="s">
        <v>25</v>
      </c>
      <c r="D1063" t="s">
        <v>15</v>
      </c>
      <c r="E1063">
        <v>0.65344989254891617</v>
      </c>
      <c r="F1063" t="s">
        <v>289</v>
      </c>
      <c r="G1063" s="1">
        <v>0.60460987691783763</v>
      </c>
      <c r="H1063" s="1">
        <v>0.7022899081799947</v>
      </c>
      <c r="I1063">
        <v>26.322689542255539</v>
      </c>
      <c r="J1063">
        <v>0.43007862626587567</v>
      </c>
      <c r="K1063">
        <f>Table2131[[#This Row],[VALUE_ORIGINAL]]-Table2131[[#This Row],[ESTIMATE_VALUE]]</f>
        <v>-0.22337126628304049</v>
      </c>
      <c r="L1063">
        <v>0.36249854205474974</v>
      </c>
      <c r="M1063">
        <v>0.49765871047700161</v>
      </c>
      <c r="N1063">
        <f>Table2131[[#This Row],[DIFFENCE_ORIGINAL]]^2</f>
        <v>4.989472260088898E-2</v>
      </c>
      <c r="O106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-0.10695116644083602</v>
      </c>
      <c r="P1063">
        <f>IF(OR(G1063="NA", H1063="NA"), "NA", IF(OR(B1063="boot", B1063="parametric", B1063="independent", B1063="cart"), Table2131[[#This Row],[conf.high]]-Table2131[[#This Row],[conf.low]], ""))</f>
        <v>9.7680031262157074E-2</v>
      </c>
      <c r="Q1063">
        <f>IF(OR(G1063="NA", H1063="NA"), "NA", IF(OR(B1063="boot", B1063="parametric", B1063="independent", B1063="cart"), Table2131[[#This Row],[conf.high.orig]]-Table2131[[#This Row],[conf.low.orig]], ""))</f>
        <v>0.13516016842225187</v>
      </c>
      <c r="R1063">
        <f>IF(OR(B1063="boot", B1063="independent", B1063="parametric", B1063="cart"), Table2131[[#This Row],[WIDTH_OVERLAP]]/Table2131[[#This Row],[WIDTH_NEW]], "NA")</f>
        <v>-1.0949133109283795</v>
      </c>
      <c r="S1063">
        <f>IF(OR(B1063="boot", B1063="independent", B1063="parametric", B1063="cart"), Table2131[[#This Row],[WIDTH_OVERLAP]]/Table2131[[#This Row],[WIDTH_ORIG]], "")</f>
        <v>-0.79129204771861095</v>
      </c>
      <c r="T1063">
        <f>IF(OR(B1063="boot", B1063="independent", B1063="parametric", B1063="cart"), (Table2131[[#This Row],[PERS_NEW]]+Table2131[[#This Row],[PERS_ORIG]]) / 2, "")</f>
        <v>-0.94310267932349523</v>
      </c>
      <c r="U1063">
        <f>0.5*(Table2131[[#This Row],[WIDTH_OVERLAP]]/Table2131[[#This Row],[WIDTH_ORIG]] +Table2131[[#This Row],[WIDTH_OVERLAP]]/Table2131[[#This Row],[WIDTH_NEW]])</f>
        <v>-0.94310267932349523</v>
      </c>
      <c r="V1063">
        <f>0.5*(Table2131[[#This Row],[WIDTH_OVERLAP]]/Table2131[[#This Row],[WIDTH_ORIG]] +Table2131[[#This Row],[WIDTH_OVERLAP]]/Table2131[[#This Row],[WIDTH_NEW]])</f>
        <v>-0.94310267932349523</v>
      </c>
    </row>
    <row r="1064" spans="1:22" hidden="1" x14ac:dyDescent="0.2">
      <c r="A1064" s="10" t="s">
        <v>252</v>
      </c>
      <c r="B1064" t="s">
        <v>92</v>
      </c>
      <c r="C1064" s="3" t="s">
        <v>25</v>
      </c>
      <c r="D1064" t="s">
        <v>234</v>
      </c>
      <c r="E1064">
        <v>-9.1414530456240106E-3</v>
      </c>
      <c r="F1064" t="s">
        <v>290</v>
      </c>
      <c r="G1064" s="1">
        <v>-1.5671187404245192E-2</v>
      </c>
      <c r="H1064" s="1">
        <v>-2.6117186870028295E-3</v>
      </c>
      <c r="I1064">
        <v>-2.7543142188469609</v>
      </c>
      <c r="J1064">
        <v>-3.9656326525077876E-3</v>
      </c>
      <c r="K1064">
        <f>Table2131[[#This Row],[VALUE_ORIGINAL]]-Table2131[[#This Row],[ESTIMATE_VALUE]]</f>
        <v>5.175820393116223E-3</v>
      </c>
      <c r="L1064">
        <v>-1.0945796176975497E-2</v>
      </c>
      <c r="M1064">
        <v>3.0145308719599214E-3</v>
      </c>
      <c r="N1064">
        <f>Table2131[[#This Row],[DIFFENCE_ORIGINAL]]^2</f>
        <v>2.6789116741797772E-5</v>
      </c>
      <c r="O106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8.3340774899726688E-3</v>
      </c>
      <c r="P1064">
        <f>IF(OR(G1064="NA", H1064="NA"), "NA", IF(OR(B1064="boot", B1064="parametric", B1064="independent", B1064="cart"), Table2131[[#This Row],[conf.high]]-Table2131[[#This Row],[conf.low]], ""))</f>
        <v>1.3059468717242364E-2</v>
      </c>
      <c r="Q1064">
        <f>IF(OR(G1064="NA", H1064="NA"), "NA", IF(OR(B1064="boot", B1064="parametric", B1064="independent", B1064="cart"), Table2131[[#This Row],[conf.high.orig]]-Table2131[[#This Row],[conf.low.orig]], ""))</f>
        <v>1.396032704893542E-2</v>
      </c>
      <c r="R1064">
        <f>IF(OR(B1064="boot", B1064="independent", B1064="parametric", B1064="cart"), Table2131[[#This Row],[WIDTH_OVERLAP]]/Table2131[[#This Row],[WIDTH_NEW]], "NA")</f>
        <v>0.63816359381980214</v>
      </c>
      <c r="S1064">
        <f>IF(OR(B1064="boot", B1064="independent", B1064="parametric", B1064="cart"), Table2131[[#This Row],[WIDTH_OVERLAP]]/Table2131[[#This Row],[WIDTH_ORIG]], "")</f>
        <v>0.59698296900631742</v>
      </c>
      <c r="T1064">
        <f>IF(OR(B1064="boot", B1064="independent", B1064="parametric", B1064="cart"), (Table2131[[#This Row],[PERS_NEW]]+Table2131[[#This Row],[PERS_ORIG]]) / 2, "")</f>
        <v>0.61757328141305978</v>
      </c>
      <c r="U1064">
        <f>0.5*(Table2131[[#This Row],[WIDTH_OVERLAP]]/Table2131[[#This Row],[WIDTH_ORIG]] +Table2131[[#This Row],[WIDTH_OVERLAP]]/Table2131[[#This Row],[WIDTH_NEW]])</f>
        <v>0.61757328141305978</v>
      </c>
      <c r="V1064">
        <f>0.5*(Table2131[[#This Row],[WIDTH_OVERLAP]]/Table2131[[#This Row],[WIDTH_ORIG]] +Table2131[[#This Row],[WIDTH_OVERLAP]]/Table2131[[#This Row],[WIDTH_NEW]])</f>
        <v>0.61757328141305978</v>
      </c>
    </row>
    <row r="1065" spans="1:22" hidden="1" x14ac:dyDescent="0.2">
      <c r="A1065" s="10" t="s">
        <v>252</v>
      </c>
      <c r="B1065" t="s">
        <v>92</v>
      </c>
      <c r="C1065" s="3" t="s">
        <v>25</v>
      </c>
      <c r="D1065" t="s">
        <v>249</v>
      </c>
      <c r="E1065">
        <v>0.23766665399006121</v>
      </c>
      <c r="F1065" t="s">
        <v>291</v>
      </c>
      <c r="G1065" s="1">
        <v>0.18537786733069181</v>
      </c>
      <c r="H1065" s="1">
        <v>0.28995544064943063</v>
      </c>
      <c r="I1065">
        <v>8.9423868295152023</v>
      </c>
      <c r="J1065">
        <v>0.50294606554071708</v>
      </c>
      <c r="K1065">
        <f>Table2131[[#This Row],[VALUE_ORIGINAL]]-Table2131[[#This Row],[ESTIMATE_VALUE]]</f>
        <v>0.26527941155065587</v>
      </c>
      <c r="L1065">
        <v>0.4265847859947236</v>
      </c>
      <c r="M1065">
        <v>0.57930734508671056</v>
      </c>
      <c r="N1065">
        <f>Table2131[[#This Row],[DIFFENCE_ORIGINAL]]^2</f>
        <v>7.0373166192662248E-2</v>
      </c>
      <c r="O106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-0.13662934534529297</v>
      </c>
      <c r="P1065">
        <f>IF(OR(G1065="NA", H1065="NA"), "NA", IF(OR(B1065="boot", B1065="parametric", B1065="independent", B1065="cart"), Table2131[[#This Row],[conf.high]]-Table2131[[#This Row],[conf.low]], ""))</f>
        <v>0.10457757331873882</v>
      </c>
      <c r="Q1065">
        <f>IF(OR(G1065="NA", H1065="NA"), "NA", IF(OR(B1065="boot", B1065="parametric", B1065="independent", B1065="cart"), Table2131[[#This Row],[conf.high.orig]]-Table2131[[#This Row],[conf.low.orig]], ""))</f>
        <v>0.15272255909198695</v>
      </c>
      <c r="R1065">
        <f>IF(OR(B1065="boot", B1065="independent", B1065="parametric", B1065="cart"), Table2131[[#This Row],[WIDTH_OVERLAP]]/Table2131[[#This Row],[WIDTH_NEW]], "NA")</f>
        <v>-1.3064880070305755</v>
      </c>
      <c r="S1065">
        <f>IF(OR(B1065="boot", B1065="independent", B1065="parametric", B1065="cart"), Table2131[[#This Row],[WIDTH_OVERLAP]]/Table2131[[#This Row],[WIDTH_ORIG]], "")</f>
        <v>-0.8946245149218538</v>
      </c>
      <c r="T1065">
        <f>IF(OR(B1065="boot", B1065="independent", B1065="parametric", B1065="cart"), (Table2131[[#This Row],[PERS_NEW]]+Table2131[[#This Row],[PERS_ORIG]]) / 2, "")</f>
        <v>-1.1005562609762147</v>
      </c>
      <c r="U1065">
        <f>0.5*(Table2131[[#This Row],[WIDTH_OVERLAP]]/Table2131[[#This Row],[WIDTH_ORIG]] +Table2131[[#This Row],[WIDTH_OVERLAP]]/Table2131[[#This Row],[WIDTH_NEW]])</f>
        <v>-1.1005562609762147</v>
      </c>
      <c r="V1065">
        <f>0.5*(Table2131[[#This Row],[WIDTH_OVERLAP]]/Table2131[[#This Row],[WIDTH_ORIG]] +Table2131[[#This Row],[WIDTH_OVERLAP]]/Table2131[[#This Row],[WIDTH_NEW]])</f>
        <v>-1.1005562609762147</v>
      </c>
    </row>
    <row r="1066" spans="1:22" hidden="1" x14ac:dyDescent="0.2">
      <c r="A1066" s="10" t="s">
        <v>252</v>
      </c>
      <c r="B1066" t="s">
        <v>92</v>
      </c>
      <c r="C1066" s="3" t="s">
        <v>46</v>
      </c>
      <c r="D1066" t="s">
        <v>47</v>
      </c>
      <c r="E1066">
        <v>-0.12288856609255072</v>
      </c>
      <c r="F1066" t="s">
        <v>47</v>
      </c>
      <c r="G1066" s="1">
        <v>-0.33740929422446353</v>
      </c>
      <c r="H1066" s="1">
        <v>9.1632162039362086E-2</v>
      </c>
      <c r="I1066">
        <v>-1.1265880497513499</v>
      </c>
      <c r="J1066">
        <v>7.5588025659301561E-2</v>
      </c>
      <c r="K1066">
        <f>Table2131[[#This Row],[VALUE_ORIGINAL]]-Table2131[[#This Row],[ESTIMATE_VALUE]]</f>
        <v>0.19847659175185228</v>
      </c>
      <c r="L1066">
        <v>-0.13951554522477808</v>
      </c>
      <c r="M1066">
        <v>0.29069159654338117</v>
      </c>
      <c r="N1066">
        <f>Table2131[[#This Row],[DIFFENCE_ORIGINAL]]^2</f>
        <v>3.9392957473431439E-2</v>
      </c>
      <c r="O106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0.23114770726414016</v>
      </c>
      <c r="P1066">
        <f>IF(OR(G1066="NA", H1066="NA"), "NA", IF(OR(B1066="boot", B1066="parametric", B1066="independent", B1066="cart"), Table2131[[#This Row],[conf.high]]-Table2131[[#This Row],[conf.low]], ""))</f>
        <v>0.42904145626382562</v>
      </c>
      <c r="Q1066">
        <f>IF(OR(G1066="NA", H1066="NA"), "NA", IF(OR(B1066="boot", B1066="parametric", B1066="independent", B1066="cart"), Table2131[[#This Row],[conf.high.orig]]-Table2131[[#This Row],[conf.low.orig]], ""))</f>
        <v>0.43020714176815922</v>
      </c>
      <c r="R1066">
        <f>IF(OR(B1066="boot", B1066="independent", B1066="parametric", B1066="cart"), Table2131[[#This Row],[WIDTH_OVERLAP]]/Table2131[[#This Row],[WIDTH_NEW]], "NA")</f>
        <v>0.53875378215666669</v>
      </c>
      <c r="S1066">
        <f>IF(OR(B1066="boot", B1066="independent", B1066="parametric", B1066="cart"), Table2131[[#This Row],[WIDTH_OVERLAP]]/Table2131[[#This Row],[WIDTH_ORIG]], "")</f>
        <v>0.53729397962599801</v>
      </c>
      <c r="T1066">
        <f>IF(OR(B1066="boot", B1066="independent", B1066="parametric", B1066="cart"), (Table2131[[#This Row],[PERS_NEW]]+Table2131[[#This Row],[PERS_ORIG]]) / 2, "")</f>
        <v>0.53802388089133235</v>
      </c>
      <c r="U1066">
        <f>0.5*(Table2131[[#This Row],[WIDTH_OVERLAP]]/Table2131[[#This Row],[WIDTH_ORIG]] +Table2131[[#This Row],[WIDTH_OVERLAP]]/Table2131[[#This Row],[WIDTH_NEW]])</f>
        <v>0.53802388089133235</v>
      </c>
      <c r="V1066">
        <f>0.5*(Table2131[[#This Row],[WIDTH_OVERLAP]]/Table2131[[#This Row],[WIDTH_ORIG]] +Table2131[[#This Row],[WIDTH_OVERLAP]]/Table2131[[#This Row],[WIDTH_NEW]])</f>
        <v>0.53802388089133235</v>
      </c>
    </row>
    <row r="1067" spans="1:22" hidden="1" x14ac:dyDescent="0.2">
      <c r="A1067" s="10" t="s">
        <v>252</v>
      </c>
      <c r="B1067" t="s">
        <v>92</v>
      </c>
      <c r="C1067" s="3" t="s">
        <v>48</v>
      </c>
      <c r="D1067" t="s">
        <v>47</v>
      </c>
      <c r="E1067">
        <v>1.3899684873949547E-2</v>
      </c>
      <c r="F1067" t="s">
        <v>47</v>
      </c>
      <c r="G1067" s="1">
        <v>-4.948544129496586E-4</v>
      </c>
      <c r="H1067" s="1">
        <v>2.8294224160848754E-2</v>
      </c>
      <c r="I1067">
        <v>1.8993256343314115</v>
      </c>
      <c r="J1067">
        <v>1.4897399234841679E-2</v>
      </c>
      <c r="K1067">
        <f>Table2131[[#This Row],[VALUE_ORIGINAL]]-Table2131[[#This Row],[ESTIMATE_VALUE]]</f>
        <v>9.9771436089213239E-4</v>
      </c>
      <c r="L1067">
        <v>-2.3052092543552069E-3</v>
      </c>
      <c r="M1067">
        <v>3.2100007724038565E-2</v>
      </c>
      <c r="N1067">
        <f>Table2131[[#This Row],[DIFFENCE_ORIGINAL]]^2</f>
        <v>9.9543394593039627E-7</v>
      </c>
      <c r="O106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2.8789078573798414E-2</v>
      </c>
      <c r="P1067">
        <f>IF(OR(G1067="NA", H1067="NA"), "NA", IF(OR(B1067="boot", B1067="parametric", B1067="independent", B1067="cart"), Table2131[[#This Row],[conf.high]]-Table2131[[#This Row],[conf.low]], ""))</f>
        <v>2.8789078573798414E-2</v>
      </c>
      <c r="Q1067">
        <f>IF(OR(G1067="NA", H1067="NA"), "NA", IF(OR(B1067="boot", B1067="parametric", B1067="independent", B1067="cart"), Table2131[[#This Row],[conf.high.orig]]-Table2131[[#This Row],[conf.low.orig]], ""))</f>
        <v>3.4405216978393771E-2</v>
      </c>
      <c r="R1067">
        <f>IF(OR(B1067="boot", B1067="independent", B1067="parametric", B1067="cart"), Table2131[[#This Row],[WIDTH_OVERLAP]]/Table2131[[#This Row],[WIDTH_NEW]], "NA")</f>
        <v>1</v>
      </c>
      <c r="S1067">
        <f>IF(OR(B1067="boot", B1067="independent", B1067="parametric", B1067="cart"), Table2131[[#This Row],[WIDTH_OVERLAP]]/Table2131[[#This Row],[WIDTH_ORIG]], "")</f>
        <v>0.83676491829357591</v>
      </c>
      <c r="T1067">
        <f>IF(OR(B1067="boot", B1067="independent", B1067="parametric", B1067="cart"), (Table2131[[#This Row],[PERS_NEW]]+Table2131[[#This Row],[PERS_ORIG]]) / 2, "")</f>
        <v>0.91838245914678796</v>
      </c>
      <c r="U1067">
        <f>0.5*(Table2131[[#This Row],[WIDTH_OVERLAP]]/Table2131[[#This Row],[WIDTH_ORIG]] +Table2131[[#This Row],[WIDTH_OVERLAP]]/Table2131[[#This Row],[WIDTH_NEW]])</f>
        <v>0.91838245914678796</v>
      </c>
      <c r="V1067">
        <f>0.5*(Table2131[[#This Row],[WIDTH_OVERLAP]]/Table2131[[#This Row],[WIDTH_ORIG]] +Table2131[[#This Row],[WIDTH_OVERLAP]]/Table2131[[#This Row],[WIDTH_NEW]])</f>
        <v>0.91838245914678796</v>
      </c>
    </row>
    <row r="1068" spans="1:22" hidden="1" x14ac:dyDescent="0.2">
      <c r="A1068" s="10" t="s">
        <v>252</v>
      </c>
      <c r="B1068" t="s">
        <v>92</v>
      </c>
      <c r="C1068" s="3" t="s">
        <v>49</v>
      </c>
      <c r="D1068" t="s">
        <v>47</v>
      </c>
      <c r="E1068">
        <v>6.4749369022639724E-3</v>
      </c>
      <c r="F1068" t="s">
        <v>47</v>
      </c>
      <c r="G1068" s="1">
        <v>-1.4246596683236317E-2</v>
      </c>
      <c r="H1068" s="1">
        <v>2.719647048776426E-2</v>
      </c>
      <c r="I1068">
        <v>0.6146850136252775</v>
      </c>
      <c r="J1068">
        <v>6.5454411926552103E-3</v>
      </c>
      <c r="K1068">
        <f>Table2131[[#This Row],[VALUE_ORIGINAL]]-Table2131[[#This Row],[ESTIMATE_VALUE]]</f>
        <v>7.0504290391237845E-5</v>
      </c>
      <c r="L1068">
        <v>-1.4065789843102729E-2</v>
      </c>
      <c r="M1068">
        <v>2.7156672228413149E-2</v>
      </c>
      <c r="N1068">
        <f>Table2131[[#This Row],[DIFFENCE_ORIGINAL]]^2</f>
        <v>4.9708549635719928E-9</v>
      </c>
      <c r="O106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4.1222462071515878E-2</v>
      </c>
      <c r="P1068">
        <f>IF(OR(G1068="NA", H1068="NA"), "NA", IF(OR(B1068="boot", B1068="parametric", B1068="independent", B1068="cart"), Table2131[[#This Row],[conf.high]]-Table2131[[#This Row],[conf.low]], ""))</f>
        <v>4.1443067171000575E-2</v>
      </c>
      <c r="Q1068">
        <f>IF(OR(G1068="NA", H1068="NA"), "NA", IF(OR(B1068="boot", B1068="parametric", B1068="independent", B1068="cart"), Table2131[[#This Row],[conf.high.orig]]-Table2131[[#This Row],[conf.low.orig]], ""))</f>
        <v>4.1222462071515878E-2</v>
      </c>
      <c r="R1068">
        <f>IF(OR(B1068="boot", B1068="independent", B1068="parametric", B1068="cart"), Table2131[[#This Row],[WIDTH_OVERLAP]]/Table2131[[#This Row],[WIDTH_NEW]], "NA")</f>
        <v>0.99467691185658513</v>
      </c>
      <c r="S1068">
        <f>IF(OR(B1068="boot", B1068="independent", B1068="parametric", B1068="cart"), Table2131[[#This Row],[WIDTH_OVERLAP]]/Table2131[[#This Row],[WIDTH_ORIG]], "")</f>
        <v>1</v>
      </c>
      <c r="T1068">
        <f>IF(OR(B1068="boot", B1068="independent", B1068="parametric", B1068="cart"), (Table2131[[#This Row],[PERS_NEW]]+Table2131[[#This Row],[PERS_ORIG]]) / 2, "")</f>
        <v>0.99733845592829251</v>
      </c>
      <c r="U1068">
        <f>0.5*(Table2131[[#This Row],[WIDTH_OVERLAP]]/Table2131[[#This Row],[WIDTH_ORIG]] +Table2131[[#This Row],[WIDTH_OVERLAP]]/Table2131[[#This Row],[WIDTH_NEW]])</f>
        <v>0.99733845592829251</v>
      </c>
      <c r="V1068">
        <f>0.5*(Table2131[[#This Row],[WIDTH_OVERLAP]]/Table2131[[#This Row],[WIDTH_ORIG]] +Table2131[[#This Row],[WIDTH_OVERLAP]]/Table2131[[#This Row],[WIDTH_NEW]])</f>
        <v>0.99733845592829251</v>
      </c>
    </row>
    <row r="1069" spans="1:22" ht="17" hidden="1" customHeight="1" x14ac:dyDescent="0.2">
      <c r="A1069" s="10" t="s">
        <v>252</v>
      </c>
      <c r="B1069" t="s">
        <v>92</v>
      </c>
      <c r="C1069" s="3" t="s">
        <v>251</v>
      </c>
      <c r="D1069" t="s">
        <v>47</v>
      </c>
      <c r="E1069">
        <v>5.2988330121769289E-3</v>
      </c>
      <c r="F1069" t="s">
        <v>47</v>
      </c>
      <c r="G1069" s="1">
        <v>-2.3155135726833077E-2</v>
      </c>
      <c r="H1069" s="1">
        <v>3.3752801751186938E-2</v>
      </c>
      <c r="I1069">
        <v>0.36631721850006421</v>
      </c>
      <c r="J1069">
        <v>-3.9040609885989674E-3</v>
      </c>
      <c r="K1069">
        <f>Table2131[[#This Row],[VALUE_ORIGINAL]]-Table2131[[#This Row],[ESTIMATE_VALUE]]</f>
        <v>-9.2028940007758964E-3</v>
      </c>
      <c r="L1069">
        <v>-2.6247136636368518E-2</v>
      </c>
      <c r="M1069">
        <v>1.8439014659170583E-2</v>
      </c>
      <c r="N1069">
        <f>Table2131[[#This Row],[DIFFENCE_ORIGINAL]]^2</f>
        <v>8.4693257989516981E-5</v>
      </c>
      <c r="O106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4.1594150386003656E-2</v>
      </c>
      <c r="P1069">
        <f>IF(OR(G1069="NA", H1069="NA"), "NA", IF(OR(B1069="boot", B1069="parametric", B1069="independent", B1069="cart"), Table2131[[#This Row],[conf.high]]-Table2131[[#This Row],[conf.low]], ""))</f>
        <v>5.6907937478020018E-2</v>
      </c>
      <c r="Q1069">
        <f>IF(OR(G1069="NA", H1069="NA"), "NA", IF(OR(B1069="boot", B1069="parametric", B1069="independent", B1069="cart"), Table2131[[#This Row],[conf.high.orig]]-Table2131[[#This Row],[conf.low.orig]], ""))</f>
        <v>4.46861512955391E-2</v>
      </c>
      <c r="R1069">
        <f>IF(OR(B1069="boot", B1069="independent", B1069="parametric", B1069="cart"), Table2131[[#This Row],[WIDTH_OVERLAP]]/Table2131[[#This Row],[WIDTH_NEW]], "NA")</f>
        <v>0.73090244049116837</v>
      </c>
      <c r="S1069">
        <f>IF(OR(B1069="boot", B1069="independent", B1069="parametric", B1069="cart"), Table2131[[#This Row],[WIDTH_OVERLAP]]/Table2131[[#This Row],[WIDTH_ORIG]], "")</f>
        <v>0.93080628293347545</v>
      </c>
      <c r="T1069">
        <f>IF(OR(B1069="boot", B1069="independent", B1069="parametric", B1069="cart"), (Table2131[[#This Row],[PERS_NEW]]+Table2131[[#This Row],[PERS_ORIG]]) / 2, "")</f>
        <v>0.83085436171232185</v>
      </c>
      <c r="U1069">
        <f>0.5*(Table2131[[#This Row],[WIDTH_OVERLAP]]/Table2131[[#This Row],[WIDTH_ORIG]] +Table2131[[#This Row],[WIDTH_OVERLAP]]/Table2131[[#This Row],[WIDTH_NEW]])</f>
        <v>0.83085436171232185</v>
      </c>
      <c r="V1069">
        <f>0.5*(Table2131[[#This Row],[WIDTH_OVERLAP]]/Table2131[[#This Row],[WIDTH_ORIG]] +Table2131[[#This Row],[WIDTH_OVERLAP]]/Table2131[[#This Row],[WIDTH_NEW]])</f>
        <v>0.83085436171232185</v>
      </c>
    </row>
    <row r="1070" spans="1:22" hidden="1" x14ac:dyDescent="0.2">
      <c r="A1070" s="10" t="s">
        <v>252</v>
      </c>
      <c r="B1070" t="s">
        <v>113</v>
      </c>
      <c r="C1070" s="3" t="s">
        <v>14</v>
      </c>
      <c r="D1070" t="s">
        <v>15</v>
      </c>
      <c r="E1070">
        <v>0.86275099361759389</v>
      </c>
      <c r="F1070" t="s">
        <v>292</v>
      </c>
      <c r="G1070" s="1">
        <v>0.84207085803571857</v>
      </c>
      <c r="H1070" s="1">
        <v>0.8834311291994692</v>
      </c>
      <c r="I1070">
        <v>82.05864308769948</v>
      </c>
      <c r="J1070">
        <v>0.85765732192583266</v>
      </c>
      <c r="K1070">
        <f>Table2131[[#This Row],[VALUE_ORIGINAL]]-Table2131[[#This Row],[ESTIMATE_VALUE]]</f>
        <v>-5.0936716917612257E-3</v>
      </c>
      <c r="L1070">
        <v>0.8334992663927232</v>
      </c>
      <c r="M1070">
        <v>0.88181537745894212</v>
      </c>
      <c r="N1070">
        <f>Table2131[[#This Row],[DIFFENCE_ORIGINAL]]^2</f>
        <v>2.5945491303449668E-5</v>
      </c>
      <c r="O107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3.9744519423223545E-2</v>
      </c>
      <c r="P1070">
        <f>IF(OR(G1070="NA", H1070="NA"), "NA", IF(OR(B1070="boot", B1070="parametric", B1070="independent", B1070="cart"), Table2131[[#This Row],[conf.high]]-Table2131[[#This Row],[conf.low]], ""))</f>
        <v>4.1360271163750628E-2</v>
      </c>
      <c r="Q1070">
        <f>IF(OR(G1070="NA", H1070="NA"), "NA", IF(OR(B1070="boot", B1070="parametric", B1070="independent", B1070="cart"), Table2131[[#This Row],[conf.high.orig]]-Table2131[[#This Row],[conf.low.orig]], ""))</f>
        <v>4.8316111066218914E-2</v>
      </c>
      <c r="R1070">
        <f>IF(OR(B1070="boot", B1070="independent", B1070="parametric", B1070="cart"), Table2131[[#This Row],[WIDTH_OVERLAP]]/Table2131[[#This Row],[WIDTH_NEW]], "NA")</f>
        <v>0.96093469179324009</v>
      </c>
      <c r="S1070">
        <f>IF(OR(B1070="boot", B1070="independent", B1070="parametric", B1070="cart"), Table2131[[#This Row],[WIDTH_OVERLAP]]/Table2131[[#This Row],[WIDTH_ORIG]], "")</f>
        <v>0.82259351065635844</v>
      </c>
      <c r="T1070">
        <f>IF(OR(B1070="boot", B1070="independent", B1070="parametric", B1070="cart"), (Table2131[[#This Row],[PERS_NEW]]+Table2131[[#This Row],[PERS_ORIG]]) / 2, "")</f>
        <v>0.89176410122479921</v>
      </c>
      <c r="U1070">
        <f>0.5*(Table2131[[#This Row],[WIDTH_OVERLAP]]/Table2131[[#This Row],[WIDTH_ORIG]] +Table2131[[#This Row],[WIDTH_OVERLAP]]/Table2131[[#This Row],[WIDTH_NEW]])</f>
        <v>0.89176410122479921</v>
      </c>
      <c r="V1070">
        <f>0.5*(Table2131[[#This Row],[WIDTH_OVERLAP]]/Table2131[[#This Row],[WIDTH_ORIG]] +Table2131[[#This Row],[WIDTH_OVERLAP]]/Table2131[[#This Row],[WIDTH_NEW]])</f>
        <v>0.89176410122479921</v>
      </c>
    </row>
    <row r="1071" spans="1:22" hidden="1" x14ac:dyDescent="0.2">
      <c r="A1071" s="10" t="s">
        <v>252</v>
      </c>
      <c r="B1071" t="s">
        <v>113</v>
      </c>
      <c r="C1071" s="3" t="s">
        <v>14</v>
      </c>
      <c r="D1071" t="s">
        <v>234</v>
      </c>
      <c r="E1071">
        <v>-1.9593408467855403E-2</v>
      </c>
      <c r="F1071" t="s">
        <v>293</v>
      </c>
      <c r="G1071" s="1">
        <v>-2.6594292561376541E-2</v>
      </c>
      <c r="H1071" s="1">
        <v>-1.2592524374334267E-2</v>
      </c>
      <c r="I1071">
        <v>-5.5048989296126667</v>
      </c>
      <c r="J1071">
        <v>-1.9431120881122005E-2</v>
      </c>
      <c r="K1071">
        <f>Table2131[[#This Row],[VALUE_ORIGINAL]]-Table2131[[#This Row],[ESTIMATE_VALUE]]</f>
        <v>1.6228758673339852E-4</v>
      </c>
      <c r="L1071">
        <v>-2.752222353987465E-2</v>
      </c>
      <c r="M1071">
        <v>-1.1340018222369359E-2</v>
      </c>
      <c r="N1071">
        <f>Table2131[[#This Row],[DIFFENCE_ORIGINAL]]^2</f>
        <v>2.6337260807750348E-8</v>
      </c>
      <c r="O107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1.4001768187042274E-2</v>
      </c>
      <c r="P1071">
        <f>IF(OR(G1071="NA", H1071="NA"), "NA", IF(OR(B1071="boot", B1071="parametric", B1071="independent", B1071="cart"), Table2131[[#This Row],[conf.high]]-Table2131[[#This Row],[conf.low]], ""))</f>
        <v>1.4001768187042274E-2</v>
      </c>
      <c r="Q1071">
        <f>IF(OR(G1071="NA", H1071="NA"), "NA", IF(OR(B1071="boot", B1071="parametric", B1071="independent", B1071="cart"), Table2131[[#This Row],[conf.high.orig]]-Table2131[[#This Row],[conf.low.orig]], ""))</f>
        <v>1.6182205317505291E-2</v>
      </c>
      <c r="R1071">
        <f>IF(OR(B1071="boot", B1071="independent", B1071="parametric", B1071="cart"), Table2131[[#This Row],[WIDTH_OVERLAP]]/Table2131[[#This Row],[WIDTH_NEW]], "NA")</f>
        <v>1</v>
      </c>
      <c r="S1071">
        <f>IF(OR(B1071="boot", B1071="independent", B1071="parametric", B1071="cart"), Table2131[[#This Row],[WIDTH_OVERLAP]]/Table2131[[#This Row],[WIDTH_ORIG]], "")</f>
        <v>0.86525710880059692</v>
      </c>
      <c r="T1071">
        <f>IF(OR(B1071="boot", B1071="independent", B1071="parametric", B1071="cart"), (Table2131[[#This Row],[PERS_NEW]]+Table2131[[#This Row],[PERS_ORIG]]) / 2, "")</f>
        <v>0.93262855440029846</v>
      </c>
      <c r="U1071">
        <f>0.5*(Table2131[[#This Row],[WIDTH_OVERLAP]]/Table2131[[#This Row],[WIDTH_ORIG]] +Table2131[[#This Row],[WIDTH_OVERLAP]]/Table2131[[#This Row],[WIDTH_NEW]])</f>
        <v>0.93262855440029846</v>
      </c>
      <c r="V1071">
        <f>0.5*(Table2131[[#This Row],[WIDTH_OVERLAP]]/Table2131[[#This Row],[WIDTH_ORIG]] +Table2131[[#This Row],[WIDTH_OVERLAP]]/Table2131[[#This Row],[WIDTH_NEW]])</f>
        <v>0.93262855440029846</v>
      </c>
    </row>
    <row r="1072" spans="1:22" hidden="1" x14ac:dyDescent="0.2">
      <c r="A1072" s="10" t="s">
        <v>252</v>
      </c>
      <c r="B1072" t="s">
        <v>113</v>
      </c>
      <c r="C1072" s="3" t="s">
        <v>19</v>
      </c>
      <c r="D1072" t="s">
        <v>15</v>
      </c>
      <c r="E1072">
        <v>0.5865402885106753</v>
      </c>
      <c r="F1072" t="s">
        <v>294</v>
      </c>
      <c r="G1072" s="1">
        <v>0.53004826567932184</v>
      </c>
      <c r="H1072" s="1">
        <v>0.64303231134202876</v>
      </c>
      <c r="I1072">
        <v>20.427729124556926</v>
      </c>
      <c r="J1072">
        <v>0.47119071685321984</v>
      </c>
      <c r="K1072">
        <f>Table2131[[#This Row],[VALUE_ORIGINAL]]-Table2131[[#This Row],[ESTIMATE_VALUE]]</f>
        <v>-0.11534957165745546</v>
      </c>
      <c r="L1072">
        <v>0.39976875147008828</v>
      </c>
      <c r="M1072">
        <v>0.5426126822363514</v>
      </c>
      <c r="N1072">
        <f>Table2131[[#This Row],[DIFFENCE_ORIGINAL]]^2</f>
        <v>1.3305523681558453E-2</v>
      </c>
      <c r="O107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1.2564416557029556E-2</v>
      </c>
      <c r="P1072">
        <f>IF(OR(G1072="NA", H1072="NA"), "NA", IF(OR(B1072="boot", B1072="parametric", B1072="independent", B1072="cart"), Table2131[[#This Row],[conf.high]]-Table2131[[#This Row],[conf.low]], ""))</f>
        <v>0.11298404566270692</v>
      </c>
      <c r="Q1072">
        <f>IF(OR(G1072="NA", H1072="NA"), "NA", IF(OR(B1072="boot", B1072="parametric", B1072="independent", B1072="cart"), Table2131[[#This Row],[conf.high.orig]]-Table2131[[#This Row],[conf.low.orig]], ""))</f>
        <v>0.14284393076626312</v>
      </c>
      <c r="R1072">
        <f>IF(OR(B1072="boot", B1072="independent", B1072="parametric", B1072="cart"), Table2131[[#This Row],[WIDTH_OVERLAP]]/Table2131[[#This Row],[WIDTH_NEW]], "NA")</f>
        <v>0.11120522798889951</v>
      </c>
      <c r="S1072">
        <f>IF(OR(B1072="boot", B1072="independent", B1072="parametric", B1072="cart"), Table2131[[#This Row],[WIDTH_OVERLAP]]/Table2131[[#This Row],[WIDTH_ORIG]], "")</f>
        <v>8.7959050760013258E-2</v>
      </c>
      <c r="T1072">
        <f>IF(OR(B1072="boot", B1072="independent", B1072="parametric", B1072="cart"), (Table2131[[#This Row],[PERS_NEW]]+Table2131[[#This Row],[PERS_ORIG]]) / 2, "")</f>
        <v>9.9582139374456383E-2</v>
      </c>
      <c r="U1072">
        <f>0.5*(Table2131[[#This Row],[WIDTH_OVERLAP]]/Table2131[[#This Row],[WIDTH_ORIG]] +Table2131[[#This Row],[WIDTH_OVERLAP]]/Table2131[[#This Row],[WIDTH_NEW]])</f>
        <v>9.9582139374456383E-2</v>
      </c>
      <c r="V1072">
        <f>0.5*(Table2131[[#This Row],[WIDTH_OVERLAP]]/Table2131[[#This Row],[WIDTH_ORIG]] +Table2131[[#This Row],[WIDTH_OVERLAP]]/Table2131[[#This Row],[WIDTH_NEW]])</f>
        <v>9.9582139374456383E-2</v>
      </c>
    </row>
    <row r="1073" spans="1:22" hidden="1" x14ac:dyDescent="0.2">
      <c r="A1073" s="10" t="s">
        <v>252</v>
      </c>
      <c r="B1073" t="s">
        <v>113</v>
      </c>
      <c r="C1073" s="3" t="s">
        <v>19</v>
      </c>
      <c r="D1073" t="s">
        <v>234</v>
      </c>
      <c r="E1073">
        <v>-1.1914020216546093E-2</v>
      </c>
      <c r="F1073" t="s">
        <v>295</v>
      </c>
      <c r="G1073" s="1">
        <v>-1.836924076135309E-2</v>
      </c>
      <c r="H1073" s="1">
        <v>-5.4587996717390952E-3</v>
      </c>
      <c r="I1073">
        <v>-3.6312538979259075</v>
      </c>
      <c r="J1073">
        <v>-9.3175069889620439E-3</v>
      </c>
      <c r="K1073">
        <f>Table2131[[#This Row],[VALUE_ORIGINAL]]-Table2131[[#This Row],[ESTIMATE_VALUE]]</f>
        <v>2.5965132275840488E-3</v>
      </c>
      <c r="L1073">
        <v>-1.668437367387595E-2</v>
      </c>
      <c r="M1073">
        <v>-1.9506403040481382E-3</v>
      </c>
      <c r="N1073">
        <f>Table2131[[#This Row],[DIFFENCE_ORIGINAL]]^2</f>
        <v>6.7418809410189346E-6</v>
      </c>
      <c r="O107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1.1225574002136855E-2</v>
      </c>
      <c r="P1073">
        <f>IF(OR(G1073="NA", H1073="NA"), "NA", IF(OR(B1073="boot", B1073="parametric", B1073="independent", B1073="cart"), Table2131[[#This Row],[conf.high]]-Table2131[[#This Row],[conf.low]], ""))</f>
        <v>1.2910441089613995E-2</v>
      </c>
      <c r="Q1073">
        <f>IF(OR(G1073="NA", H1073="NA"), "NA", IF(OR(B1073="boot", B1073="parametric", B1073="independent", B1073="cart"), Table2131[[#This Row],[conf.high.orig]]-Table2131[[#This Row],[conf.low.orig]], ""))</f>
        <v>1.4733733369827813E-2</v>
      </c>
      <c r="R1073">
        <f>IF(OR(B1073="boot", B1073="independent", B1073="parametric", B1073="cart"), Table2131[[#This Row],[WIDTH_OVERLAP]]/Table2131[[#This Row],[WIDTH_NEW]], "NA")</f>
        <v>0.86949577665223554</v>
      </c>
      <c r="S1073">
        <f>IF(OR(B1073="boot", B1073="independent", B1073="parametric", B1073="cart"), Table2131[[#This Row],[WIDTH_OVERLAP]]/Table2131[[#This Row],[WIDTH_ORIG]], "")</f>
        <v>0.76189610062612689</v>
      </c>
      <c r="T1073">
        <f>IF(OR(B1073="boot", B1073="independent", B1073="parametric", B1073="cart"), (Table2131[[#This Row],[PERS_NEW]]+Table2131[[#This Row],[PERS_ORIG]]) / 2, "")</f>
        <v>0.81569593863918122</v>
      </c>
      <c r="U1073">
        <f>0.5*(Table2131[[#This Row],[WIDTH_OVERLAP]]/Table2131[[#This Row],[WIDTH_ORIG]] +Table2131[[#This Row],[WIDTH_OVERLAP]]/Table2131[[#This Row],[WIDTH_NEW]])</f>
        <v>0.81569593863918122</v>
      </c>
      <c r="V1073">
        <f>0.5*(Table2131[[#This Row],[WIDTH_OVERLAP]]/Table2131[[#This Row],[WIDTH_ORIG]] +Table2131[[#This Row],[WIDTH_OVERLAP]]/Table2131[[#This Row],[WIDTH_NEW]])</f>
        <v>0.81569593863918122</v>
      </c>
    </row>
    <row r="1074" spans="1:22" hidden="1" x14ac:dyDescent="0.2">
      <c r="A1074" s="10" t="s">
        <v>252</v>
      </c>
      <c r="B1074" t="s">
        <v>113</v>
      </c>
      <c r="C1074" s="3" t="s">
        <v>19</v>
      </c>
      <c r="D1074" t="s">
        <v>238</v>
      </c>
      <c r="E1074">
        <v>0.3119803131547354</v>
      </c>
      <c r="F1074" t="s">
        <v>296</v>
      </c>
      <c r="G1074" s="1">
        <v>0.25149225939492859</v>
      </c>
      <c r="H1074" s="1">
        <v>0.37246836691454221</v>
      </c>
      <c r="I1074">
        <v>10.147684274206265</v>
      </c>
      <c r="J1074">
        <v>0.44296878341301554</v>
      </c>
      <c r="K1074">
        <f>Table2131[[#This Row],[VALUE_ORIGINAL]]-Table2131[[#This Row],[ESTIMATE_VALUE]]</f>
        <v>0.13098847025828014</v>
      </c>
      <c r="L1074">
        <v>0.36379423935165633</v>
      </c>
      <c r="M1074">
        <v>0.52214332747437475</v>
      </c>
      <c r="N1074">
        <f>Table2131[[#This Row],[DIFFENCE_ORIGINAL]]^2</f>
        <v>1.715797934060434E-2</v>
      </c>
      <c r="O107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8.6741275628858805E-3</v>
      </c>
      <c r="P1074">
        <f>IF(OR(G1074="NA", H1074="NA"), "NA", IF(OR(B1074="boot", B1074="parametric", B1074="independent", B1074="cart"), Table2131[[#This Row],[conf.high]]-Table2131[[#This Row],[conf.low]], ""))</f>
        <v>0.12097610751961363</v>
      </c>
      <c r="Q1074">
        <f>IF(OR(G1074="NA", H1074="NA"), "NA", IF(OR(B1074="boot", B1074="parametric", B1074="independent", B1074="cart"), Table2131[[#This Row],[conf.high.orig]]-Table2131[[#This Row],[conf.low.orig]], ""))</f>
        <v>0.15834908812271842</v>
      </c>
      <c r="R1074">
        <f>IF(OR(B1074="boot", B1074="independent", B1074="parametric", B1074="cart"), Table2131[[#This Row],[WIDTH_OVERLAP]]/Table2131[[#This Row],[WIDTH_NEW]], "NA")</f>
        <v>7.1701162657093767E-2</v>
      </c>
      <c r="S1074">
        <f>IF(OR(B1074="boot", B1074="independent", B1074="parametric", B1074="cart"), Table2131[[#This Row],[WIDTH_OVERLAP]]/Table2131[[#This Row],[WIDTH_ORIG]], "")</f>
        <v>5.4778512877595782E-2</v>
      </c>
      <c r="T1074">
        <f>IF(OR(B1074="boot", B1074="independent", B1074="parametric", B1074="cart"), (Table2131[[#This Row],[PERS_NEW]]+Table2131[[#This Row],[PERS_ORIG]]) / 2, "")</f>
        <v>6.3239837767344778E-2</v>
      </c>
      <c r="U1074">
        <f>0.5*(Table2131[[#This Row],[WIDTH_OVERLAP]]/Table2131[[#This Row],[WIDTH_ORIG]] +Table2131[[#This Row],[WIDTH_OVERLAP]]/Table2131[[#This Row],[WIDTH_NEW]])</f>
        <v>6.3239837767344778E-2</v>
      </c>
      <c r="V1074">
        <f>0.5*(Table2131[[#This Row],[WIDTH_OVERLAP]]/Table2131[[#This Row],[WIDTH_ORIG]] +Table2131[[#This Row],[WIDTH_OVERLAP]]/Table2131[[#This Row],[WIDTH_NEW]])</f>
        <v>6.3239837767344778E-2</v>
      </c>
    </row>
    <row r="1075" spans="1:22" hidden="1" x14ac:dyDescent="0.2">
      <c r="A1075" s="10" t="s">
        <v>252</v>
      </c>
      <c r="B1075" t="s">
        <v>113</v>
      </c>
      <c r="C1075" s="3" t="s">
        <v>22</v>
      </c>
      <c r="D1075" t="s">
        <v>15</v>
      </c>
      <c r="E1075">
        <v>0.65124544560074327</v>
      </c>
      <c r="F1075" t="s">
        <v>297</v>
      </c>
      <c r="G1075" s="1">
        <v>0.56933945368242145</v>
      </c>
      <c r="H1075" s="1">
        <v>0.73315143751906509</v>
      </c>
      <c r="I1075">
        <v>15.677399052165391</v>
      </c>
      <c r="J1075">
        <v>0.42736981264870011</v>
      </c>
      <c r="K1075">
        <f>Table2131[[#This Row],[VALUE_ORIGINAL]]-Table2131[[#This Row],[ESTIMATE_VALUE]]</f>
        <v>-0.22387563295204316</v>
      </c>
      <c r="L1075">
        <v>0.35044381834429339</v>
      </c>
      <c r="M1075">
        <v>0.50429580695310683</v>
      </c>
      <c r="N1075">
        <f>Table2131[[#This Row],[DIFFENCE_ORIGINAL]]^2</f>
        <v>5.0120299029677955E-2</v>
      </c>
      <c r="O107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-6.5043646729314619E-2</v>
      </c>
      <c r="P1075">
        <f>IF(OR(G1075="NA", H1075="NA"), "NA", IF(OR(B1075="boot", B1075="parametric", B1075="independent", B1075="cart"), Table2131[[#This Row],[conf.high]]-Table2131[[#This Row],[conf.low]], ""))</f>
        <v>0.16381198383664364</v>
      </c>
      <c r="Q1075">
        <f>IF(OR(G1075="NA", H1075="NA"), "NA", IF(OR(B1075="boot", B1075="parametric", B1075="independent", B1075="cart"), Table2131[[#This Row],[conf.high.orig]]-Table2131[[#This Row],[conf.low.orig]], ""))</f>
        <v>0.15385198860881344</v>
      </c>
      <c r="R1075">
        <f>IF(OR(B1075="boot", B1075="independent", B1075="parametric", B1075="cart"), Table2131[[#This Row],[WIDTH_OVERLAP]]/Table2131[[#This Row],[WIDTH_NEW]], "NA")</f>
        <v>-0.39706281070484656</v>
      </c>
      <c r="S1075">
        <f>IF(OR(B1075="boot", B1075="independent", B1075="parametric", B1075="cart"), Table2131[[#This Row],[WIDTH_OVERLAP]]/Table2131[[#This Row],[WIDTH_ORIG]], "")</f>
        <v>-0.42276766987195497</v>
      </c>
      <c r="T1075">
        <f>IF(OR(B1075="boot", B1075="independent", B1075="parametric", B1075="cart"), (Table2131[[#This Row],[PERS_NEW]]+Table2131[[#This Row],[PERS_ORIG]]) / 2, "")</f>
        <v>-0.40991524028840076</v>
      </c>
      <c r="U1075">
        <f>0.5*(Table2131[[#This Row],[WIDTH_OVERLAP]]/Table2131[[#This Row],[WIDTH_ORIG]] +Table2131[[#This Row],[WIDTH_OVERLAP]]/Table2131[[#This Row],[WIDTH_NEW]])</f>
        <v>-0.40991524028840076</v>
      </c>
      <c r="V1075">
        <f>0.5*(Table2131[[#This Row],[WIDTH_OVERLAP]]/Table2131[[#This Row],[WIDTH_ORIG]] +Table2131[[#This Row],[WIDTH_OVERLAP]]/Table2131[[#This Row],[WIDTH_NEW]])</f>
        <v>-0.40991524028840076</v>
      </c>
    </row>
    <row r="1076" spans="1:22" hidden="1" x14ac:dyDescent="0.2">
      <c r="A1076" s="10" t="s">
        <v>252</v>
      </c>
      <c r="B1076" t="s">
        <v>113</v>
      </c>
      <c r="C1076" s="3" t="s">
        <v>22</v>
      </c>
      <c r="D1076" t="s">
        <v>234</v>
      </c>
      <c r="E1076">
        <v>-2.9335577953054651E-2</v>
      </c>
      <c r="F1076" t="s">
        <v>298</v>
      </c>
      <c r="G1076" s="1">
        <v>-5.0154410388564177E-2</v>
      </c>
      <c r="H1076" s="1">
        <v>-8.5167455175451205E-3</v>
      </c>
      <c r="I1076">
        <v>-2.7783264099839551</v>
      </c>
      <c r="J1076">
        <v>-1.5794363707402819E-2</v>
      </c>
      <c r="K1076">
        <f>Table2131[[#This Row],[VALUE_ORIGINAL]]-Table2131[[#This Row],[ESTIMATE_VALUE]]</f>
        <v>1.3541214245651832E-2</v>
      </c>
      <c r="L1076">
        <v>-3.3205248939908699E-2</v>
      </c>
      <c r="M1076">
        <v>1.6165215251030644E-3</v>
      </c>
      <c r="N1076">
        <f>Table2131[[#This Row],[DIFFENCE_ORIGINAL]]^2</f>
        <v>1.833644832466441E-4</v>
      </c>
      <c r="O107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2.4688503422363579E-2</v>
      </c>
      <c r="P1076">
        <f>IF(OR(G1076="NA", H1076="NA"), "NA", IF(OR(B1076="boot", B1076="parametric", B1076="independent", B1076="cart"), Table2131[[#This Row],[conf.high]]-Table2131[[#This Row],[conf.low]], ""))</f>
        <v>4.1637664871019053E-2</v>
      </c>
      <c r="Q1076">
        <f>IF(OR(G1076="NA", H1076="NA"), "NA", IF(OR(B1076="boot", B1076="parametric", B1076="independent", B1076="cart"), Table2131[[#This Row],[conf.high.orig]]-Table2131[[#This Row],[conf.low.orig]], ""))</f>
        <v>3.4821770465011767E-2</v>
      </c>
      <c r="R1076">
        <f>IF(OR(B1076="boot", B1076="independent", B1076="parametric", B1076="cart"), Table2131[[#This Row],[WIDTH_OVERLAP]]/Table2131[[#This Row],[WIDTH_NEW]], "NA")</f>
        <v>0.59293679169667957</v>
      </c>
      <c r="S1076">
        <f>IF(OR(B1076="boot", B1076="independent", B1076="parametric", B1076="cart"), Table2131[[#This Row],[WIDTH_OVERLAP]]/Table2131[[#This Row],[WIDTH_ORIG]], "")</f>
        <v>0.70899621393949808</v>
      </c>
      <c r="T1076">
        <f>IF(OR(B1076="boot", B1076="independent", B1076="parametric", B1076="cart"), (Table2131[[#This Row],[PERS_NEW]]+Table2131[[#This Row],[PERS_ORIG]]) / 2, "")</f>
        <v>0.65096650281808888</v>
      </c>
      <c r="U1076">
        <f>0.5*(Table2131[[#This Row],[WIDTH_OVERLAP]]/Table2131[[#This Row],[WIDTH_ORIG]] +Table2131[[#This Row],[WIDTH_OVERLAP]]/Table2131[[#This Row],[WIDTH_NEW]])</f>
        <v>0.65096650281808888</v>
      </c>
      <c r="V1076">
        <f>0.5*(Table2131[[#This Row],[WIDTH_OVERLAP]]/Table2131[[#This Row],[WIDTH_ORIG]] +Table2131[[#This Row],[WIDTH_OVERLAP]]/Table2131[[#This Row],[WIDTH_NEW]])</f>
        <v>0.65096650281808888</v>
      </c>
    </row>
    <row r="1077" spans="1:22" hidden="1" x14ac:dyDescent="0.2">
      <c r="A1077" s="10" t="s">
        <v>252</v>
      </c>
      <c r="B1077" t="s">
        <v>113</v>
      </c>
      <c r="C1077" s="3" t="s">
        <v>22</v>
      </c>
      <c r="D1077" t="s">
        <v>242</v>
      </c>
      <c r="E1077">
        <v>-1.3269311904753412E-2</v>
      </c>
      <c r="F1077" t="s">
        <v>299</v>
      </c>
      <c r="G1077" s="1">
        <v>-4.1648853264283067E-2</v>
      </c>
      <c r="H1077" s="1">
        <v>1.5110229454776242E-2</v>
      </c>
      <c r="I1077">
        <v>-0.9219089222510386</v>
      </c>
      <c r="J1077">
        <v>-1.0994127498370428E-2</v>
      </c>
      <c r="K1077">
        <f>Table2131[[#This Row],[VALUE_ORIGINAL]]-Table2131[[#This Row],[ESTIMATE_VALUE]]</f>
        <v>2.2751844063829841E-3</v>
      </c>
      <c r="L1077">
        <v>-3.5992747711176276E-2</v>
      </c>
      <c r="M1077">
        <v>1.4004492714435424E-2</v>
      </c>
      <c r="N1077">
        <f>Table2131[[#This Row],[DIFFENCE_ORIGINAL]]^2</f>
        <v>5.1764640830482916E-6</v>
      </c>
      <c r="O1077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4.9997240425611697E-2</v>
      </c>
      <c r="P1077">
        <f>IF(OR(G1077="NA", H1077="NA"), "NA", IF(OR(B1077="boot", B1077="parametric", B1077="independent", B1077="cart"), Table2131[[#This Row],[conf.high]]-Table2131[[#This Row],[conf.low]], ""))</f>
        <v>5.6759082719059308E-2</v>
      </c>
      <c r="Q1077">
        <f>IF(OR(G1077="NA", H1077="NA"), "NA", IF(OR(B1077="boot", B1077="parametric", B1077="independent", B1077="cart"), Table2131[[#This Row],[conf.high.orig]]-Table2131[[#This Row],[conf.low.orig]], ""))</f>
        <v>4.9997240425611697E-2</v>
      </c>
      <c r="R1077">
        <f>IF(OR(B1077="boot", B1077="independent", B1077="parametric", B1077="cart"), Table2131[[#This Row],[WIDTH_OVERLAP]]/Table2131[[#This Row],[WIDTH_NEW]], "NA")</f>
        <v>0.88086766083030743</v>
      </c>
      <c r="S1077">
        <f>IF(OR(B1077="boot", B1077="independent", B1077="parametric", B1077="cart"), Table2131[[#This Row],[WIDTH_OVERLAP]]/Table2131[[#This Row],[WIDTH_ORIG]], "")</f>
        <v>1</v>
      </c>
      <c r="T1077">
        <f>IF(OR(B1077="boot", B1077="independent", B1077="parametric", B1077="cart"), (Table2131[[#This Row],[PERS_NEW]]+Table2131[[#This Row],[PERS_ORIG]]) / 2, "")</f>
        <v>0.94043383041515372</v>
      </c>
      <c r="U1077">
        <f>0.5*(Table2131[[#This Row],[WIDTH_OVERLAP]]/Table2131[[#This Row],[WIDTH_ORIG]] +Table2131[[#This Row],[WIDTH_OVERLAP]]/Table2131[[#This Row],[WIDTH_NEW]])</f>
        <v>0.94043383041515372</v>
      </c>
      <c r="V1077">
        <f>0.5*(Table2131[[#This Row],[WIDTH_OVERLAP]]/Table2131[[#This Row],[WIDTH_ORIG]] +Table2131[[#This Row],[WIDTH_OVERLAP]]/Table2131[[#This Row],[WIDTH_NEW]])</f>
        <v>0.94043383041515372</v>
      </c>
    </row>
    <row r="1078" spans="1:22" hidden="1" x14ac:dyDescent="0.2">
      <c r="A1078" s="10" t="s">
        <v>252</v>
      </c>
      <c r="B1078" t="s">
        <v>113</v>
      </c>
      <c r="C1078" s="3" t="s">
        <v>22</v>
      </c>
      <c r="D1078" t="s">
        <v>238</v>
      </c>
      <c r="E1078">
        <v>0.27937855213809898</v>
      </c>
      <c r="F1078" t="s">
        <v>300</v>
      </c>
      <c r="G1078" s="1">
        <v>0.21723213506270975</v>
      </c>
      <c r="H1078" s="1">
        <v>0.34152496921348824</v>
      </c>
      <c r="I1078">
        <v>8.8638409586650919</v>
      </c>
      <c r="J1078">
        <v>0.51808896804796378</v>
      </c>
      <c r="K1078">
        <f>Table2131[[#This Row],[VALUE_ORIGINAL]]-Table2131[[#This Row],[ESTIMATE_VALUE]]</f>
        <v>0.2387104159098648</v>
      </c>
      <c r="L1078">
        <v>0.44736666427564303</v>
      </c>
      <c r="M1078">
        <v>0.58881127182028448</v>
      </c>
      <c r="N1078">
        <f>Table2131[[#This Row],[DIFFENCE_ORIGINAL]]^2</f>
        <v>5.6982662663860636E-2</v>
      </c>
      <c r="O1078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-0.10584169506215479</v>
      </c>
      <c r="P1078">
        <f>IF(OR(G1078="NA", H1078="NA"), "NA", IF(OR(B1078="boot", B1078="parametric", B1078="independent", B1078="cart"), Table2131[[#This Row],[conf.high]]-Table2131[[#This Row],[conf.low]], ""))</f>
        <v>0.12429283415077849</v>
      </c>
      <c r="Q1078">
        <f>IF(OR(G1078="NA", H1078="NA"), "NA", IF(OR(B1078="boot", B1078="parametric", B1078="independent", B1078="cart"), Table2131[[#This Row],[conf.high.orig]]-Table2131[[#This Row],[conf.low.orig]], ""))</f>
        <v>0.14144460754464144</v>
      </c>
      <c r="R1078">
        <f>IF(OR(B1078="boot", B1078="independent", B1078="parametric", B1078="cart"), Table2131[[#This Row],[WIDTH_OVERLAP]]/Table2131[[#This Row],[WIDTH_NEW]], "NA")</f>
        <v>-0.85155106314302242</v>
      </c>
      <c r="S1078">
        <f>IF(OR(B1078="boot", B1078="independent", B1078="parametric", B1078="cart"), Table2131[[#This Row],[WIDTH_OVERLAP]]/Table2131[[#This Row],[WIDTH_ORIG]], "")</f>
        <v>-0.74829077544543376</v>
      </c>
      <c r="T1078">
        <f>IF(OR(B1078="boot", B1078="independent", B1078="parametric", B1078="cart"), (Table2131[[#This Row],[PERS_NEW]]+Table2131[[#This Row],[PERS_ORIG]]) / 2, "")</f>
        <v>-0.79992091929422804</v>
      </c>
      <c r="U1078">
        <f>0.5*(Table2131[[#This Row],[WIDTH_OVERLAP]]/Table2131[[#This Row],[WIDTH_ORIG]] +Table2131[[#This Row],[WIDTH_OVERLAP]]/Table2131[[#This Row],[WIDTH_NEW]])</f>
        <v>-0.79992091929422804</v>
      </c>
      <c r="V1078">
        <f>0.5*(Table2131[[#This Row],[WIDTH_OVERLAP]]/Table2131[[#This Row],[WIDTH_ORIG]] +Table2131[[#This Row],[WIDTH_OVERLAP]]/Table2131[[#This Row],[WIDTH_NEW]])</f>
        <v>-0.79992091929422804</v>
      </c>
    </row>
    <row r="1079" spans="1:22" hidden="1" x14ac:dyDescent="0.2">
      <c r="A1079" s="10" t="s">
        <v>252</v>
      </c>
      <c r="B1079" t="s">
        <v>113</v>
      </c>
      <c r="C1079" s="3" t="s">
        <v>22</v>
      </c>
      <c r="D1079" t="s">
        <v>245</v>
      </c>
      <c r="E1079">
        <v>7.9019706411761689E-3</v>
      </c>
      <c r="F1079" t="s">
        <v>301</v>
      </c>
      <c r="G1079" s="1">
        <v>-1.7659519284462452E-3</v>
      </c>
      <c r="H1079" s="1">
        <v>1.7569893210798583E-2</v>
      </c>
      <c r="I1079">
        <v>1.6115628089706946</v>
      </c>
      <c r="J1079">
        <v>4.8623631832637E-3</v>
      </c>
      <c r="K1079">
        <f>Table2131[[#This Row],[VALUE_ORIGINAL]]-Table2131[[#This Row],[ESTIMATE_VALUE]]</f>
        <v>-3.039607457912469E-3</v>
      </c>
      <c r="L1079">
        <v>-3.1185841034428478E-3</v>
      </c>
      <c r="M1079">
        <v>1.2843310469970247E-2</v>
      </c>
      <c r="N1079">
        <f>Table2131[[#This Row],[DIFFENCE_ORIGINAL]]^2</f>
        <v>9.2392134981971021E-6</v>
      </c>
      <c r="O1079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1.4609262398416492E-2</v>
      </c>
      <c r="P1079">
        <f>IF(OR(G1079="NA", H1079="NA"), "NA", IF(OR(B1079="boot", B1079="parametric", B1079="independent", B1079="cart"), Table2131[[#This Row],[conf.high]]-Table2131[[#This Row],[conf.low]], ""))</f>
        <v>1.9335845139244828E-2</v>
      </c>
      <c r="Q1079">
        <f>IF(OR(G1079="NA", H1079="NA"), "NA", IF(OR(B1079="boot", B1079="parametric", B1079="independent", B1079="cart"), Table2131[[#This Row],[conf.high.orig]]-Table2131[[#This Row],[conf.low.orig]], ""))</f>
        <v>1.5961894573413096E-2</v>
      </c>
      <c r="R1079">
        <f>IF(OR(B1079="boot", B1079="independent", B1079="parametric", B1079="cart"), Table2131[[#This Row],[WIDTH_OVERLAP]]/Table2131[[#This Row],[WIDTH_NEW]], "NA")</f>
        <v>0.75555334112419692</v>
      </c>
      <c r="S1079">
        <f>IF(OR(B1079="boot", B1079="independent", B1079="parametric", B1079="cart"), Table2131[[#This Row],[WIDTH_OVERLAP]]/Table2131[[#This Row],[WIDTH_ORIG]], "")</f>
        <v>0.91525867002970851</v>
      </c>
      <c r="T1079">
        <f>IF(OR(B1079="boot", B1079="independent", B1079="parametric", B1079="cart"), (Table2131[[#This Row],[PERS_NEW]]+Table2131[[#This Row],[PERS_ORIG]]) / 2, "")</f>
        <v>0.83540600557695277</v>
      </c>
      <c r="U1079">
        <f>0.5*(Table2131[[#This Row],[WIDTH_OVERLAP]]/Table2131[[#This Row],[WIDTH_ORIG]] +Table2131[[#This Row],[WIDTH_OVERLAP]]/Table2131[[#This Row],[WIDTH_NEW]])</f>
        <v>0.83540600557695277</v>
      </c>
      <c r="V1079">
        <f>0.5*(Table2131[[#This Row],[WIDTH_OVERLAP]]/Table2131[[#This Row],[WIDTH_ORIG]] +Table2131[[#This Row],[WIDTH_OVERLAP]]/Table2131[[#This Row],[WIDTH_NEW]])</f>
        <v>0.83540600557695277</v>
      </c>
    </row>
    <row r="1080" spans="1:22" hidden="1" x14ac:dyDescent="0.2">
      <c r="A1080" s="10" t="s">
        <v>252</v>
      </c>
      <c r="B1080" t="s">
        <v>113</v>
      </c>
      <c r="C1080" s="3" t="s">
        <v>25</v>
      </c>
      <c r="D1080" t="s">
        <v>15</v>
      </c>
      <c r="E1080">
        <v>0.5234826247133586</v>
      </c>
      <c r="F1080" t="s">
        <v>302</v>
      </c>
      <c r="G1080" s="1">
        <v>0.46413094289301787</v>
      </c>
      <c r="H1080" s="1">
        <v>0.58283430653369939</v>
      </c>
      <c r="I1080">
        <v>17.350736246679269</v>
      </c>
      <c r="J1080">
        <v>0.43007862626587567</v>
      </c>
      <c r="K1080">
        <f>Table2131[[#This Row],[VALUE_ORIGINAL]]-Table2131[[#This Row],[ESTIMATE_VALUE]]</f>
        <v>-9.3403998447482928E-2</v>
      </c>
      <c r="L1080">
        <v>0.36249854205474974</v>
      </c>
      <c r="M1080">
        <v>0.49765871047700161</v>
      </c>
      <c r="N1080">
        <f>Table2131[[#This Row],[DIFFENCE_ORIGINAL]]^2</f>
        <v>8.7243069259773931E-3</v>
      </c>
      <c r="O1080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3.3527767583983736E-2</v>
      </c>
      <c r="P1080">
        <f>IF(OR(G1080="NA", H1080="NA"), "NA", IF(OR(B1080="boot", B1080="parametric", B1080="independent", B1080="cart"), Table2131[[#This Row],[conf.high]]-Table2131[[#This Row],[conf.low]], ""))</f>
        <v>0.11870336364068151</v>
      </c>
      <c r="Q1080">
        <f>IF(OR(G1080="NA", H1080="NA"), "NA", IF(OR(B1080="boot", B1080="parametric", B1080="independent", B1080="cart"), Table2131[[#This Row],[conf.high.orig]]-Table2131[[#This Row],[conf.low.orig]], ""))</f>
        <v>0.13516016842225187</v>
      </c>
      <c r="R1080">
        <f>IF(OR(B1080="boot", B1080="independent", B1080="parametric", B1080="cart"), Table2131[[#This Row],[WIDTH_OVERLAP]]/Table2131[[#This Row],[WIDTH_NEW]], "NA")</f>
        <v>0.28245002126033469</v>
      </c>
      <c r="S1080">
        <f>IF(OR(B1080="boot", B1080="independent", B1080="parametric", B1080="cart"), Table2131[[#This Row],[WIDTH_OVERLAP]]/Table2131[[#This Row],[WIDTH_ORIG]], "")</f>
        <v>0.24805952800561876</v>
      </c>
      <c r="T1080">
        <f>IF(OR(B1080="boot", B1080="independent", B1080="parametric", B1080="cart"), (Table2131[[#This Row],[PERS_NEW]]+Table2131[[#This Row],[PERS_ORIG]]) / 2, "")</f>
        <v>0.26525477463297675</v>
      </c>
      <c r="U1080">
        <f>0.5*(Table2131[[#This Row],[WIDTH_OVERLAP]]/Table2131[[#This Row],[WIDTH_ORIG]] +Table2131[[#This Row],[WIDTH_OVERLAP]]/Table2131[[#This Row],[WIDTH_NEW]])</f>
        <v>0.26525477463297675</v>
      </c>
      <c r="V1080">
        <f>0.5*(Table2131[[#This Row],[WIDTH_OVERLAP]]/Table2131[[#This Row],[WIDTH_ORIG]] +Table2131[[#This Row],[WIDTH_OVERLAP]]/Table2131[[#This Row],[WIDTH_NEW]])</f>
        <v>0.26525477463297675</v>
      </c>
    </row>
    <row r="1081" spans="1:22" hidden="1" x14ac:dyDescent="0.2">
      <c r="A1081" s="10" t="s">
        <v>252</v>
      </c>
      <c r="B1081" t="s">
        <v>113</v>
      </c>
      <c r="C1081" s="3" t="s">
        <v>25</v>
      </c>
      <c r="D1081" t="s">
        <v>234</v>
      </c>
      <c r="E1081">
        <v>-1.0452205376475903E-2</v>
      </c>
      <c r="F1081" t="s">
        <v>303</v>
      </c>
      <c r="G1081" s="1">
        <v>-1.6629373362161724E-2</v>
      </c>
      <c r="H1081" s="1">
        <v>-4.2750373907900832E-3</v>
      </c>
      <c r="I1081">
        <v>-3.3286427707383739</v>
      </c>
      <c r="J1081">
        <v>-3.9656326525077876E-3</v>
      </c>
      <c r="K1081">
        <f>Table2131[[#This Row],[VALUE_ORIGINAL]]-Table2131[[#This Row],[ESTIMATE_VALUE]]</f>
        <v>6.4865727239681158E-3</v>
      </c>
      <c r="L1081">
        <v>-1.0945796176975497E-2</v>
      </c>
      <c r="M1081">
        <v>3.0145308719599214E-3</v>
      </c>
      <c r="N1081">
        <f>Table2131[[#This Row],[DIFFENCE_ORIGINAL]]^2</f>
        <v>4.2075625703327142E-5</v>
      </c>
      <c r="O1081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6.6707587861854142E-3</v>
      </c>
      <c r="P1081">
        <f>IF(OR(G1081="NA", H1081="NA"), "NA", IF(OR(B1081="boot", B1081="parametric", B1081="independent", B1081="cart"), Table2131[[#This Row],[conf.high]]-Table2131[[#This Row],[conf.low]], ""))</f>
        <v>1.235433597137164E-2</v>
      </c>
      <c r="Q1081">
        <f>IF(OR(G1081="NA", H1081="NA"), "NA", IF(OR(B1081="boot", B1081="parametric", B1081="independent", B1081="cart"), Table2131[[#This Row],[conf.high.orig]]-Table2131[[#This Row],[conf.low.orig]], ""))</f>
        <v>1.396032704893542E-2</v>
      </c>
      <c r="R1081">
        <f>IF(OR(B1081="boot", B1081="independent", B1081="parametric", B1081="cart"), Table2131[[#This Row],[WIDTH_OVERLAP]]/Table2131[[#This Row],[WIDTH_NEW]], "NA")</f>
        <v>0.53995283936290694</v>
      </c>
      <c r="S1081">
        <f>IF(OR(B1081="boot", B1081="independent", B1081="parametric", B1081="cart"), Table2131[[#This Row],[WIDTH_OVERLAP]]/Table2131[[#This Row],[WIDTH_ORIG]], "")</f>
        <v>0.47783685602796172</v>
      </c>
      <c r="T1081">
        <f>IF(OR(B1081="boot", B1081="independent", B1081="parametric", B1081="cart"), (Table2131[[#This Row],[PERS_NEW]]+Table2131[[#This Row],[PERS_ORIG]]) / 2, "")</f>
        <v>0.50889484769543436</v>
      </c>
      <c r="U1081">
        <f>0.5*(Table2131[[#This Row],[WIDTH_OVERLAP]]/Table2131[[#This Row],[WIDTH_ORIG]] +Table2131[[#This Row],[WIDTH_OVERLAP]]/Table2131[[#This Row],[WIDTH_NEW]])</f>
        <v>0.50889484769543436</v>
      </c>
      <c r="V1081">
        <f>0.5*(Table2131[[#This Row],[WIDTH_OVERLAP]]/Table2131[[#This Row],[WIDTH_ORIG]] +Table2131[[#This Row],[WIDTH_OVERLAP]]/Table2131[[#This Row],[WIDTH_NEW]])</f>
        <v>0.50889484769543436</v>
      </c>
    </row>
    <row r="1082" spans="1:22" hidden="1" x14ac:dyDescent="0.2">
      <c r="A1082" s="10" t="s">
        <v>252</v>
      </c>
      <c r="B1082" t="s">
        <v>113</v>
      </c>
      <c r="C1082" s="3" t="s">
        <v>25</v>
      </c>
      <c r="D1082" t="s">
        <v>249</v>
      </c>
      <c r="E1082">
        <v>0.40456432644747486</v>
      </c>
      <c r="F1082" t="s">
        <v>304</v>
      </c>
      <c r="G1082" s="1">
        <v>0.33722075957625486</v>
      </c>
      <c r="H1082" s="1">
        <v>0.47190789331869487</v>
      </c>
      <c r="I1082">
        <v>11.817895255996582</v>
      </c>
      <c r="J1082">
        <v>0.50294606554071708</v>
      </c>
      <c r="K1082">
        <f>Table2131[[#This Row],[VALUE_ORIGINAL]]-Table2131[[#This Row],[ESTIMATE_VALUE]]</f>
        <v>9.8381739093242215E-2</v>
      </c>
      <c r="L1082">
        <v>0.4265847859947236</v>
      </c>
      <c r="M1082">
        <v>0.57930734508671056</v>
      </c>
      <c r="N1082">
        <f>Table2131[[#This Row],[DIFFENCE_ORIGINAL]]^2</f>
        <v>9.6789665870107844E-3</v>
      </c>
      <c r="O1082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4.5323107323971268E-2</v>
      </c>
      <c r="P1082">
        <f>IF(OR(G1082="NA", H1082="NA"), "NA", IF(OR(B1082="boot", B1082="parametric", B1082="independent", B1082="cart"), Table2131[[#This Row],[conf.high]]-Table2131[[#This Row],[conf.low]], ""))</f>
        <v>0.13468713374244001</v>
      </c>
      <c r="Q1082">
        <f>IF(OR(G1082="NA", H1082="NA"), "NA", IF(OR(B1082="boot", B1082="parametric", B1082="independent", B1082="cart"), Table2131[[#This Row],[conf.high.orig]]-Table2131[[#This Row],[conf.low.orig]], ""))</f>
        <v>0.15272255909198695</v>
      </c>
      <c r="R1082">
        <f>IF(OR(B1082="boot", B1082="independent", B1082="parametric", B1082="cart"), Table2131[[#This Row],[WIDTH_OVERLAP]]/Table2131[[#This Row],[WIDTH_NEW]], "NA")</f>
        <v>0.33650658429365571</v>
      </c>
      <c r="S1082">
        <f>IF(OR(B1082="boot", B1082="independent", B1082="parametric", B1082="cart"), Table2131[[#This Row],[WIDTH_OVERLAP]]/Table2131[[#This Row],[WIDTH_ORIG]], "")</f>
        <v>0.29676759997632385</v>
      </c>
      <c r="T1082">
        <f>IF(OR(B1082="boot", B1082="independent", B1082="parametric", B1082="cart"), (Table2131[[#This Row],[PERS_NEW]]+Table2131[[#This Row],[PERS_ORIG]]) / 2, "")</f>
        <v>0.31663709213498981</v>
      </c>
      <c r="U1082">
        <f>0.5*(Table2131[[#This Row],[WIDTH_OVERLAP]]/Table2131[[#This Row],[WIDTH_ORIG]] +Table2131[[#This Row],[WIDTH_OVERLAP]]/Table2131[[#This Row],[WIDTH_NEW]])</f>
        <v>0.31663709213498981</v>
      </c>
      <c r="V1082">
        <f>0.5*(Table2131[[#This Row],[WIDTH_OVERLAP]]/Table2131[[#This Row],[WIDTH_ORIG]] +Table2131[[#This Row],[WIDTH_OVERLAP]]/Table2131[[#This Row],[WIDTH_NEW]])</f>
        <v>0.31663709213498981</v>
      </c>
    </row>
    <row r="1083" spans="1:22" hidden="1" x14ac:dyDescent="0.2">
      <c r="A1083" s="10" t="s">
        <v>252</v>
      </c>
      <c r="B1083" t="s">
        <v>113</v>
      </c>
      <c r="C1083" s="3" t="s">
        <v>46</v>
      </c>
      <c r="D1083" t="s">
        <v>47</v>
      </c>
      <c r="E1083">
        <v>7.7674652852723458E-2</v>
      </c>
      <c r="F1083" t="s">
        <v>47</v>
      </c>
      <c r="G1083" s="1">
        <v>-0.13167915271398314</v>
      </c>
      <c r="H1083" s="1">
        <v>0.28702845841943003</v>
      </c>
      <c r="I1083">
        <v>0.72966142494968222</v>
      </c>
      <c r="J1083">
        <v>7.5588025659301561E-2</v>
      </c>
      <c r="K1083">
        <f>Table2131[[#This Row],[VALUE_ORIGINAL]]-Table2131[[#This Row],[ESTIMATE_VALUE]]</f>
        <v>-2.0866271934218972E-3</v>
      </c>
      <c r="L1083">
        <v>-0.13951554522477808</v>
      </c>
      <c r="M1083">
        <v>0.29069159654338117</v>
      </c>
      <c r="N1083">
        <f>Table2131[[#This Row],[DIFFENCE_ORIGINAL]]^2</f>
        <v>4.3540130443277438E-6</v>
      </c>
      <c r="O1083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0.41870761113341315</v>
      </c>
      <c r="P1083">
        <f>IF(OR(G1083="NA", H1083="NA"), "NA", IF(OR(B1083="boot", B1083="parametric", B1083="independent", B1083="cart"), Table2131[[#This Row],[conf.high]]-Table2131[[#This Row],[conf.low]], ""))</f>
        <v>0.41870761113341315</v>
      </c>
      <c r="Q1083">
        <f>IF(OR(G1083="NA", H1083="NA"), "NA", IF(OR(B1083="boot", B1083="parametric", B1083="independent", B1083="cart"), Table2131[[#This Row],[conf.high.orig]]-Table2131[[#This Row],[conf.low.orig]], ""))</f>
        <v>0.43020714176815922</v>
      </c>
      <c r="R1083">
        <f>IF(OR(B1083="boot", B1083="independent", B1083="parametric", B1083="cart"), Table2131[[#This Row],[WIDTH_OVERLAP]]/Table2131[[#This Row],[WIDTH_NEW]], "NA")</f>
        <v>1</v>
      </c>
      <c r="S1083">
        <f>IF(OR(B1083="boot", B1083="independent", B1083="parametric", B1083="cart"), Table2131[[#This Row],[WIDTH_OVERLAP]]/Table2131[[#This Row],[WIDTH_ORIG]], "")</f>
        <v>0.97326978211592963</v>
      </c>
      <c r="T1083">
        <f>IF(OR(B1083="boot", B1083="independent", B1083="parametric", B1083="cart"), (Table2131[[#This Row],[PERS_NEW]]+Table2131[[#This Row],[PERS_ORIG]]) / 2, "")</f>
        <v>0.98663489105796476</v>
      </c>
      <c r="U1083">
        <f>0.5*(Table2131[[#This Row],[WIDTH_OVERLAP]]/Table2131[[#This Row],[WIDTH_ORIG]] +Table2131[[#This Row],[WIDTH_OVERLAP]]/Table2131[[#This Row],[WIDTH_NEW]])</f>
        <v>0.98663489105796476</v>
      </c>
      <c r="V1083">
        <f>0.5*(Table2131[[#This Row],[WIDTH_OVERLAP]]/Table2131[[#This Row],[WIDTH_ORIG]] +Table2131[[#This Row],[WIDTH_OVERLAP]]/Table2131[[#This Row],[WIDTH_NEW]])</f>
        <v>0.98663489105796476</v>
      </c>
    </row>
    <row r="1084" spans="1:22" hidden="1" x14ac:dyDescent="0.2">
      <c r="A1084" s="10" t="s">
        <v>252</v>
      </c>
      <c r="B1084" t="s">
        <v>113</v>
      </c>
      <c r="C1084" s="3" t="s">
        <v>48</v>
      </c>
      <c r="D1084" t="s">
        <v>47</v>
      </c>
      <c r="E1084">
        <v>1.9505516154452285E-2</v>
      </c>
      <c r="F1084" t="s">
        <v>47</v>
      </c>
      <c r="G1084" s="1">
        <v>4.8220009950944824E-3</v>
      </c>
      <c r="H1084" s="1">
        <v>3.4189031313810091E-2</v>
      </c>
      <c r="I1084">
        <v>2.6128811513203942</v>
      </c>
      <c r="J1084">
        <v>1.4897399234841679E-2</v>
      </c>
      <c r="K1084">
        <f>Table2131[[#This Row],[VALUE_ORIGINAL]]-Table2131[[#This Row],[ESTIMATE_VALUE]]</f>
        <v>-4.6081169196106053E-3</v>
      </c>
      <c r="L1084">
        <v>-2.3052092543552069E-3</v>
      </c>
      <c r="M1084">
        <v>3.2100007724038565E-2</v>
      </c>
      <c r="N1084">
        <f>Table2131[[#This Row],[DIFFENCE_ORIGINAL]]^2</f>
        <v>2.1234741544801533E-5</v>
      </c>
      <c r="O1084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2.7278006728944083E-2</v>
      </c>
      <c r="P1084">
        <f>IF(OR(G1084="NA", H1084="NA"), "NA", IF(OR(B1084="boot", B1084="parametric", B1084="independent", B1084="cart"), Table2131[[#This Row],[conf.high]]-Table2131[[#This Row],[conf.low]], ""))</f>
        <v>2.9367030318715608E-2</v>
      </c>
      <c r="Q1084">
        <f>IF(OR(G1084="NA", H1084="NA"), "NA", IF(OR(B1084="boot", B1084="parametric", B1084="independent", B1084="cart"), Table2131[[#This Row],[conf.high.orig]]-Table2131[[#This Row],[conf.low.orig]], ""))</f>
        <v>3.4405216978393771E-2</v>
      </c>
      <c r="R1084">
        <f>IF(OR(B1084="boot", B1084="independent", B1084="parametric", B1084="cart"), Table2131[[#This Row],[WIDTH_OVERLAP]]/Table2131[[#This Row],[WIDTH_NEW]], "NA")</f>
        <v>0.92886500381210857</v>
      </c>
      <c r="S1084">
        <f>IF(OR(B1084="boot", B1084="independent", B1084="parametric", B1084="cart"), Table2131[[#This Row],[WIDTH_OVERLAP]]/Table2131[[#This Row],[WIDTH_ORIG]], "")</f>
        <v>0.79284507189925513</v>
      </c>
      <c r="T1084">
        <f>IF(OR(B1084="boot", B1084="independent", B1084="parametric", B1084="cart"), (Table2131[[#This Row],[PERS_NEW]]+Table2131[[#This Row],[PERS_ORIG]]) / 2, "")</f>
        <v>0.86085503785568185</v>
      </c>
      <c r="U1084">
        <f>0.5*(Table2131[[#This Row],[WIDTH_OVERLAP]]/Table2131[[#This Row],[WIDTH_ORIG]] +Table2131[[#This Row],[WIDTH_OVERLAP]]/Table2131[[#This Row],[WIDTH_NEW]])</f>
        <v>0.86085503785568185</v>
      </c>
      <c r="V1084">
        <f>0.5*(Table2131[[#This Row],[WIDTH_OVERLAP]]/Table2131[[#This Row],[WIDTH_ORIG]] +Table2131[[#This Row],[WIDTH_OVERLAP]]/Table2131[[#This Row],[WIDTH_NEW]])</f>
        <v>0.86085503785568185</v>
      </c>
    </row>
    <row r="1085" spans="1:22" hidden="1" x14ac:dyDescent="0.2">
      <c r="A1085" s="10" t="s">
        <v>252</v>
      </c>
      <c r="B1085" t="s">
        <v>113</v>
      </c>
      <c r="C1085" s="3" t="s">
        <v>49</v>
      </c>
      <c r="D1085" t="s">
        <v>47</v>
      </c>
      <c r="E1085">
        <v>5.4800493882978252E-4</v>
      </c>
      <c r="F1085" t="s">
        <v>47</v>
      </c>
      <c r="G1085" s="1">
        <v>-2.2868300687583672E-2</v>
      </c>
      <c r="H1085" s="1">
        <v>2.3964310565243237E-2</v>
      </c>
      <c r="I1085">
        <v>4.6035276785765293E-2</v>
      </c>
      <c r="J1085">
        <v>6.5454411926552103E-3</v>
      </c>
      <c r="K1085">
        <f>Table2131[[#This Row],[VALUE_ORIGINAL]]-Table2131[[#This Row],[ESTIMATE_VALUE]]</f>
        <v>5.9974362538254278E-3</v>
      </c>
      <c r="L1085">
        <v>-1.4065789843102729E-2</v>
      </c>
      <c r="M1085">
        <v>2.7156672228413149E-2</v>
      </c>
      <c r="N1085">
        <f>Table2131[[#This Row],[DIFFENCE_ORIGINAL]]^2</f>
        <v>3.5969241618699583E-5</v>
      </c>
      <c r="O1085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3.8030100408345965E-2</v>
      </c>
      <c r="P1085">
        <f>IF(OR(G1085="NA", H1085="NA"), "NA", IF(OR(B1085="boot", B1085="parametric", B1085="independent", B1085="cart"), Table2131[[#This Row],[conf.high]]-Table2131[[#This Row],[conf.low]], ""))</f>
        <v>4.6832611252826908E-2</v>
      </c>
      <c r="Q1085">
        <f>IF(OR(G1085="NA", H1085="NA"), "NA", IF(OR(B1085="boot", B1085="parametric", B1085="independent", B1085="cart"), Table2131[[#This Row],[conf.high.orig]]-Table2131[[#This Row],[conf.low.orig]], ""))</f>
        <v>4.1222462071515878E-2</v>
      </c>
      <c r="R1085">
        <f>IF(OR(B1085="boot", B1085="independent", B1085="parametric", B1085="cart"), Table2131[[#This Row],[WIDTH_OVERLAP]]/Table2131[[#This Row],[WIDTH_NEW]], "NA")</f>
        <v>0.81204313385473237</v>
      </c>
      <c r="S1085">
        <f>IF(OR(B1085="boot", B1085="independent", B1085="parametric", B1085="cart"), Table2131[[#This Row],[WIDTH_OVERLAP]]/Table2131[[#This Row],[WIDTH_ORIG]], "")</f>
        <v>0.92255771482956161</v>
      </c>
      <c r="T1085">
        <f>IF(OR(B1085="boot", B1085="independent", B1085="parametric", B1085="cart"), (Table2131[[#This Row],[PERS_NEW]]+Table2131[[#This Row],[PERS_ORIG]]) / 2, "")</f>
        <v>0.86730042434214694</v>
      </c>
      <c r="U1085">
        <f>0.5*(Table2131[[#This Row],[WIDTH_OVERLAP]]/Table2131[[#This Row],[WIDTH_ORIG]] +Table2131[[#This Row],[WIDTH_OVERLAP]]/Table2131[[#This Row],[WIDTH_NEW]])</f>
        <v>0.86730042434214694</v>
      </c>
      <c r="V1085">
        <f>0.5*(Table2131[[#This Row],[WIDTH_OVERLAP]]/Table2131[[#This Row],[WIDTH_ORIG]] +Table2131[[#This Row],[WIDTH_OVERLAP]]/Table2131[[#This Row],[WIDTH_NEW]])</f>
        <v>0.86730042434214694</v>
      </c>
    </row>
    <row r="1086" spans="1:22" hidden="1" x14ac:dyDescent="0.2">
      <c r="A1086" s="10" t="s">
        <v>252</v>
      </c>
      <c r="B1086" t="s">
        <v>113</v>
      </c>
      <c r="C1086" s="3" t="s">
        <v>251</v>
      </c>
      <c r="D1086" t="s">
        <v>47</v>
      </c>
      <c r="E1086">
        <v>1.4170354769382776E-4</v>
      </c>
      <c r="F1086" t="s">
        <v>47</v>
      </c>
      <c r="G1086" s="1">
        <v>-2.003298341203761E-2</v>
      </c>
      <c r="H1086" s="1">
        <v>2.0316390507425269E-2</v>
      </c>
      <c r="I1086">
        <v>1.3814774855840973E-2</v>
      </c>
      <c r="J1086">
        <v>-3.9040609885989674E-3</v>
      </c>
      <c r="K1086">
        <f>Table2131[[#This Row],[VALUE_ORIGINAL]]-Table2131[[#This Row],[ESTIMATE_VALUE]]</f>
        <v>-4.0457645362927952E-3</v>
      </c>
      <c r="L1086">
        <v>-2.6247136636368518E-2</v>
      </c>
      <c r="M1086">
        <v>1.8439014659170583E-2</v>
      </c>
      <c r="N1086">
        <f>Table2131[[#This Row],[DIFFENCE_ORIGINAL]]^2</f>
        <v>1.6368210683124456E-5</v>
      </c>
      <c r="O1086" s="1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3.8471998071208192E-2</v>
      </c>
      <c r="P1086">
        <f>IF(OR(G1086="NA", H1086="NA"), "NA", IF(OR(B1086="boot", B1086="parametric", B1086="independent", B1086="cart"), Table2131[[#This Row],[conf.high]]-Table2131[[#This Row],[conf.low]], ""))</f>
        <v>4.0349373919462875E-2</v>
      </c>
      <c r="Q1086">
        <f>IF(OR(G1086="NA", H1086="NA"), "NA", IF(OR(B1086="boot", B1086="parametric", B1086="independent", B1086="cart"), Table2131[[#This Row],[conf.high.orig]]-Table2131[[#This Row],[conf.low.orig]], ""))</f>
        <v>4.46861512955391E-2</v>
      </c>
      <c r="R1086">
        <f>IF(OR(B1086="boot", B1086="independent", B1086="parametric", B1086="cart"), Table2131[[#This Row],[WIDTH_OVERLAP]]/Table2131[[#This Row],[WIDTH_NEW]], "NA")</f>
        <v>0.95347199557539819</v>
      </c>
      <c r="S1086">
        <f>IF(OR(B1086="boot", B1086="independent", B1086="parametric", B1086="cart"), Table2131[[#This Row],[WIDTH_OVERLAP]]/Table2131[[#This Row],[WIDTH_ORIG]], "")</f>
        <v>0.86093782874178182</v>
      </c>
      <c r="T1086">
        <f>IF(OR(B1086="boot", B1086="independent", B1086="parametric", B1086="cart"), (Table2131[[#This Row],[PERS_NEW]]+Table2131[[#This Row],[PERS_ORIG]]) / 2, "")</f>
        <v>0.90720491215859</v>
      </c>
      <c r="U1086">
        <f>0.5*(Table2131[[#This Row],[WIDTH_OVERLAP]]/Table2131[[#This Row],[WIDTH_ORIG]] +Table2131[[#This Row],[WIDTH_OVERLAP]]/Table2131[[#This Row],[WIDTH_NEW]])</f>
        <v>0.90720491215859</v>
      </c>
      <c r="V1086">
        <f>0.5*(Table2131[[#This Row],[WIDTH_OVERLAP]]/Table2131[[#This Row],[WIDTH_ORIG]] +Table2131[[#This Row],[WIDTH_OVERLAP]]/Table2131[[#This Row],[WIDTH_NEW]])</f>
        <v>0.90720491215859</v>
      </c>
    </row>
  </sheetData>
  <phoneticPr fontId="1" type="noConversion"/>
  <conditionalFormatting sqref="B1:B1048576">
    <cfRule type="containsText" dxfId="33" priority="1" operator="containsText" text="indepe">
      <formula>NOT(ISERROR(SEARCH("indepe",B1)))</formula>
    </cfRule>
    <cfRule type="containsText" dxfId="32" priority="2" operator="containsText" text="paramet">
      <formula>NOT(ISERROR(SEARCH("paramet",B1)))</formula>
    </cfRule>
    <cfRule type="containsText" dxfId="31" priority="3" operator="containsText" text="cart">
      <formula>NOT(ISERROR(SEARCH("cart",B1)))</formula>
    </cfRule>
    <cfRule type="containsText" dxfId="30" priority="4" operator="containsText" text="boot">
      <formula>NOT(ISERROR(SEARCH("boot",B1)))</formula>
    </cfRule>
    <cfRule type="containsText" dxfId="29" priority="5" operator="containsText" text="orig">
      <formula>NOT(ISERROR(SEARCH("orig",B1)))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64B00-6130-3C49-8DA0-ED07817B928D}">
  <sheetPr>
    <tabColor theme="8"/>
  </sheetPr>
  <dimension ref="A1:M976"/>
  <sheetViews>
    <sheetView workbookViewId="0">
      <pane xSplit="1" ySplit="1" topLeftCell="B972" activePane="bottomRight" state="frozen"/>
      <selection pane="topRight" activeCell="B1" sqref="B1"/>
      <selection pane="bottomLeft" activeCell="A2" sqref="A2"/>
      <selection pane="bottomRight" activeCell="N973" sqref="N973"/>
    </sheetView>
  </sheetViews>
  <sheetFormatPr baseColWidth="10" defaultRowHeight="16" x14ac:dyDescent="0.2"/>
  <cols>
    <col min="1" max="1" width="18.33203125" bestFit="1" customWidth="1"/>
    <col min="2" max="2" width="10.83203125" customWidth="1"/>
    <col min="3" max="3" width="17.1640625" style="3" customWidth="1"/>
    <col min="4" max="4" width="10" bestFit="1" customWidth="1"/>
    <col min="5" max="5" width="17.6640625" customWidth="1"/>
    <col min="6" max="6" width="19.83203125" bestFit="1" customWidth="1"/>
    <col min="7" max="9" width="12.83203125" bestFit="1" customWidth="1"/>
    <col min="10" max="10" width="18.1640625" style="4" customWidth="1"/>
    <col min="11" max="11" width="21.1640625" customWidth="1"/>
    <col min="16" max="16" width="15.83203125" bestFit="1" customWidth="1"/>
    <col min="17" max="17" width="15.33203125" bestFit="1" customWidth="1"/>
  </cols>
  <sheetData>
    <row r="1" spans="1:13" x14ac:dyDescent="0.2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9</v>
      </c>
      <c r="K1" t="s">
        <v>10</v>
      </c>
      <c r="L1" t="s">
        <v>11</v>
      </c>
      <c r="M1" t="s">
        <v>134</v>
      </c>
    </row>
    <row r="2" spans="1:13" x14ac:dyDescent="0.2">
      <c r="A2" t="s">
        <v>12</v>
      </c>
      <c r="B2" t="s">
        <v>13</v>
      </c>
      <c r="C2" s="3" t="s">
        <v>14</v>
      </c>
      <c r="D2" t="s">
        <v>15</v>
      </c>
      <c r="E2">
        <v>3.7972575757575764</v>
      </c>
      <c r="F2" t="s">
        <v>16</v>
      </c>
      <c r="G2" s="1">
        <v>3.7102224178651242</v>
      </c>
      <c r="H2" s="1">
        <v>3.8842927336500286</v>
      </c>
      <c r="I2">
        <v>86.333932759592031</v>
      </c>
      <c r="J2" s="4">
        <v>3.7972575757575764</v>
      </c>
      <c r="K2">
        <f>Table2125[[#This Row],[VALUE_ORIGINAL]]-Table2125[[#This Row],[ESTIMATE_VALUE]]</f>
        <v>0</v>
      </c>
      <c r="L2">
        <f>Table2125[[#This Row],[DIFFENCE_ORIGINAL]]^2</f>
        <v>0</v>
      </c>
    </row>
    <row r="3" spans="1:13" x14ac:dyDescent="0.2">
      <c r="A3" t="s">
        <v>12</v>
      </c>
      <c r="B3" t="s">
        <v>13</v>
      </c>
      <c r="C3" s="3" t="s">
        <v>14</v>
      </c>
      <c r="D3" t="s">
        <v>17</v>
      </c>
      <c r="E3">
        <v>4.8376623376624331E-3</v>
      </c>
      <c r="F3" t="s">
        <v>18</v>
      </c>
      <c r="G3" s="1">
        <v>-0.11970533167351961</v>
      </c>
      <c r="H3" s="1">
        <v>0.12938065634884449</v>
      </c>
      <c r="I3">
        <v>7.6863904004131581E-2</v>
      </c>
      <c r="J3" s="4">
        <v>4.8376623376624331E-3</v>
      </c>
      <c r="K3">
        <f>Table2125[[#This Row],[VALUE_ORIGINAL]]-Table2125[[#This Row],[ESTIMATE_VALUE]]</f>
        <v>0</v>
      </c>
      <c r="L3">
        <f>Table2125[[#This Row],[DIFFENCE_ORIGINAL]]^2</f>
        <v>0</v>
      </c>
    </row>
    <row r="4" spans="1:13" x14ac:dyDescent="0.2">
      <c r="A4" t="s">
        <v>12</v>
      </c>
      <c r="B4" t="s">
        <v>13</v>
      </c>
      <c r="C4" s="3" t="s">
        <v>19</v>
      </c>
      <c r="D4" t="s">
        <v>15</v>
      </c>
      <c r="E4">
        <v>3.0815999999999995</v>
      </c>
      <c r="F4" t="s">
        <v>20</v>
      </c>
      <c r="G4" s="1">
        <v>2.9685734723191493</v>
      </c>
      <c r="H4" s="1">
        <v>3.1946265276808496</v>
      </c>
      <c r="I4">
        <v>53.852339356330312</v>
      </c>
      <c r="J4" s="4">
        <v>3.0815999999999995</v>
      </c>
      <c r="K4">
        <f>Table2125[[#This Row],[VALUE_ORIGINAL]]-Table2125[[#This Row],[ESTIMATE_VALUE]]</f>
        <v>0</v>
      </c>
      <c r="L4">
        <f>Table2125[[#This Row],[DIFFENCE_ORIGINAL]]^2</f>
        <v>0</v>
      </c>
    </row>
    <row r="5" spans="1:13" x14ac:dyDescent="0.2">
      <c r="A5" t="s">
        <v>12</v>
      </c>
      <c r="B5" t="s">
        <v>13</v>
      </c>
      <c r="C5" s="3" t="s">
        <v>19</v>
      </c>
      <c r="D5" t="s">
        <v>17</v>
      </c>
      <c r="E5">
        <v>4.3983333333333513E-2</v>
      </c>
      <c r="F5" t="s">
        <v>21</v>
      </c>
      <c r="G5" s="1">
        <v>-0.11151985747663379</v>
      </c>
      <c r="H5" s="1">
        <v>0.19948652414330081</v>
      </c>
      <c r="I5">
        <v>0.5586728021687456</v>
      </c>
      <c r="J5" s="4">
        <v>4.3983333333333513E-2</v>
      </c>
      <c r="K5">
        <f>Table2125[[#This Row],[VALUE_ORIGINAL]]-Table2125[[#This Row],[ESTIMATE_VALUE]]</f>
        <v>0</v>
      </c>
      <c r="L5">
        <f>Table2125[[#This Row],[DIFFENCE_ORIGINAL]]^2</f>
        <v>0</v>
      </c>
    </row>
    <row r="6" spans="1:13" x14ac:dyDescent="0.2">
      <c r="A6" t="s">
        <v>12</v>
      </c>
      <c r="B6" t="s">
        <v>13</v>
      </c>
      <c r="C6" s="3" t="s">
        <v>22</v>
      </c>
      <c r="D6" t="s">
        <v>15</v>
      </c>
      <c r="E6">
        <v>2.3913043478260811</v>
      </c>
      <c r="F6" t="s">
        <v>23</v>
      </c>
      <c r="G6" s="1">
        <v>2.103984150706208</v>
      </c>
      <c r="H6" s="1">
        <v>2.6786245449459543</v>
      </c>
      <c r="I6">
        <v>16.456673093015805</v>
      </c>
      <c r="J6" s="4">
        <v>2.3913043478260811</v>
      </c>
      <c r="K6">
        <f>Table2125[[#This Row],[VALUE_ORIGINAL]]-Table2125[[#This Row],[ESTIMATE_VALUE]]</f>
        <v>0</v>
      </c>
      <c r="L6">
        <f>Table2125[[#This Row],[DIFFENCE_ORIGINAL]]^2</f>
        <v>0</v>
      </c>
    </row>
    <row r="7" spans="1:13" x14ac:dyDescent="0.2">
      <c r="A7" t="s">
        <v>12</v>
      </c>
      <c r="B7" t="s">
        <v>13</v>
      </c>
      <c r="C7" s="3" t="s">
        <v>22</v>
      </c>
      <c r="D7" t="s">
        <v>17</v>
      </c>
      <c r="E7">
        <v>-0.20820575627679069</v>
      </c>
      <c r="F7" t="s">
        <v>24</v>
      </c>
      <c r="G7" s="1">
        <v>-0.61166623471932147</v>
      </c>
      <c r="H7" s="1">
        <v>0.19525472216574005</v>
      </c>
      <c r="I7">
        <v>-1.0203873770879968</v>
      </c>
      <c r="J7" s="4">
        <v>-0.20820575627679069</v>
      </c>
      <c r="K7">
        <f>Table2125[[#This Row],[VALUE_ORIGINAL]]-Table2125[[#This Row],[ESTIMATE_VALUE]]</f>
        <v>0</v>
      </c>
      <c r="L7">
        <f>Table2125[[#This Row],[DIFFENCE_ORIGINAL]]^2</f>
        <v>0</v>
      </c>
    </row>
    <row r="8" spans="1:13" x14ac:dyDescent="0.2">
      <c r="A8" t="s">
        <v>12</v>
      </c>
      <c r="B8" t="s">
        <v>13</v>
      </c>
      <c r="C8" s="3" t="s">
        <v>25</v>
      </c>
      <c r="D8" t="s">
        <v>15</v>
      </c>
      <c r="E8">
        <v>2.898734177215188</v>
      </c>
      <c r="F8" t="s">
        <v>26</v>
      </c>
      <c r="G8" s="1">
        <v>2.561889635906438</v>
      </c>
      <c r="H8" s="1">
        <v>3.235578718523938</v>
      </c>
      <c r="I8">
        <v>16.995938243725721</v>
      </c>
      <c r="J8" s="4">
        <v>2.898734177215188</v>
      </c>
      <c r="K8">
        <f>Table2125[[#This Row],[VALUE_ORIGINAL]]-Table2125[[#This Row],[ESTIMATE_VALUE]]</f>
        <v>0</v>
      </c>
      <c r="L8">
        <f>Table2125[[#This Row],[DIFFENCE_ORIGINAL]]^2</f>
        <v>0</v>
      </c>
    </row>
    <row r="9" spans="1:13" x14ac:dyDescent="0.2">
      <c r="A9" t="s">
        <v>12</v>
      </c>
      <c r="B9" t="s">
        <v>13</v>
      </c>
      <c r="C9" s="3" t="s">
        <v>25</v>
      </c>
      <c r="D9" t="s">
        <v>17</v>
      </c>
      <c r="E9">
        <v>-0.33775856745908978</v>
      </c>
      <c r="F9" t="s">
        <v>27</v>
      </c>
      <c r="G9" s="1">
        <v>-0.80975153255922994</v>
      </c>
      <c r="H9" s="1">
        <v>0.13423439764105044</v>
      </c>
      <c r="I9">
        <v>-1.4133089704418369</v>
      </c>
      <c r="J9" s="4">
        <v>-0.33775856745908978</v>
      </c>
      <c r="K9">
        <f>Table2125[[#This Row],[VALUE_ORIGINAL]]-Table2125[[#This Row],[ESTIMATE_VALUE]]</f>
        <v>0</v>
      </c>
      <c r="L9">
        <f>Table2125[[#This Row],[DIFFENCE_ORIGINAL]]^2</f>
        <v>0</v>
      </c>
    </row>
    <row r="10" spans="1:13" x14ac:dyDescent="0.2">
      <c r="A10" t="s">
        <v>12</v>
      </c>
      <c r="B10" t="s">
        <v>13</v>
      </c>
      <c r="C10" s="3" t="s">
        <v>28</v>
      </c>
      <c r="D10" t="s">
        <v>15</v>
      </c>
      <c r="E10">
        <v>5.7426470588235272</v>
      </c>
      <c r="F10" t="s">
        <v>29</v>
      </c>
      <c r="G10" s="1">
        <v>5.4889392703325557</v>
      </c>
      <c r="H10" s="1">
        <v>5.9963548473144987</v>
      </c>
      <c r="I10">
        <v>44.758931536669948</v>
      </c>
      <c r="J10" s="4">
        <v>5.7426470588235272</v>
      </c>
      <c r="K10">
        <f>Table2125[[#This Row],[VALUE_ORIGINAL]]-Table2125[[#This Row],[ESTIMATE_VALUE]]</f>
        <v>0</v>
      </c>
      <c r="L10">
        <f>Table2125[[#This Row],[DIFFENCE_ORIGINAL]]^2</f>
        <v>0</v>
      </c>
    </row>
    <row r="11" spans="1:13" x14ac:dyDescent="0.2">
      <c r="A11" t="s">
        <v>12</v>
      </c>
      <c r="B11" t="s">
        <v>13</v>
      </c>
      <c r="C11" s="3" t="s">
        <v>28</v>
      </c>
      <c r="D11" t="s">
        <v>17</v>
      </c>
      <c r="E11">
        <v>0.12707125103562636</v>
      </c>
      <c r="F11" t="s">
        <v>30</v>
      </c>
      <c r="G11" s="1">
        <v>-0.22791540274635189</v>
      </c>
      <c r="H11" s="1">
        <v>0.48205790481760458</v>
      </c>
      <c r="I11">
        <v>0.70784254931234381</v>
      </c>
      <c r="J11" s="4">
        <v>0.12707125103562636</v>
      </c>
      <c r="K11">
        <f>Table2125[[#This Row],[VALUE_ORIGINAL]]-Table2125[[#This Row],[ESTIMATE_VALUE]]</f>
        <v>0</v>
      </c>
      <c r="L11">
        <f>Table2125[[#This Row],[DIFFENCE_ORIGINAL]]^2</f>
        <v>0</v>
      </c>
    </row>
    <row r="12" spans="1:13" x14ac:dyDescent="0.2">
      <c r="A12" t="s">
        <v>12</v>
      </c>
      <c r="B12" t="s">
        <v>13</v>
      </c>
      <c r="C12" s="3" t="s">
        <v>31</v>
      </c>
      <c r="D12" t="s">
        <v>15</v>
      </c>
      <c r="E12">
        <v>5.9807692307692291</v>
      </c>
      <c r="F12" t="s">
        <v>32</v>
      </c>
      <c r="G12" s="1">
        <v>5.7413052874335335</v>
      </c>
      <c r="H12" s="1">
        <v>6.2202331741049246</v>
      </c>
      <c r="I12">
        <v>49.329221476375061</v>
      </c>
      <c r="J12" s="4">
        <v>5.9807692307692291</v>
      </c>
      <c r="K12">
        <f>Table2125[[#This Row],[VALUE_ORIGINAL]]-Table2125[[#This Row],[ESTIMATE_VALUE]]</f>
        <v>0</v>
      </c>
      <c r="L12">
        <f>Table2125[[#This Row],[DIFFENCE_ORIGINAL]]^2</f>
        <v>0</v>
      </c>
    </row>
    <row r="13" spans="1:13" x14ac:dyDescent="0.2">
      <c r="A13" t="s">
        <v>12</v>
      </c>
      <c r="B13" t="s">
        <v>13</v>
      </c>
      <c r="C13" s="3" t="s">
        <v>31</v>
      </c>
      <c r="D13" t="s">
        <v>17</v>
      </c>
      <c r="E13">
        <v>2.2279549718574352E-2</v>
      </c>
      <c r="F13" t="s">
        <v>33</v>
      </c>
      <c r="G13" s="1">
        <v>-0.31221819582162413</v>
      </c>
      <c r="H13" s="1">
        <v>0.35677729525877289</v>
      </c>
      <c r="I13">
        <v>0.13155294054878053</v>
      </c>
      <c r="J13" s="4">
        <v>2.2279549718574352E-2</v>
      </c>
      <c r="K13">
        <f>Table2125[[#This Row],[VALUE_ORIGINAL]]-Table2125[[#This Row],[ESTIMATE_VALUE]]</f>
        <v>0</v>
      </c>
      <c r="L13">
        <f>Table2125[[#This Row],[DIFFENCE_ORIGINAL]]^2</f>
        <v>0</v>
      </c>
    </row>
    <row r="14" spans="1:13" x14ac:dyDescent="0.2">
      <c r="A14" t="s">
        <v>12</v>
      </c>
      <c r="B14" t="s">
        <v>13</v>
      </c>
      <c r="C14" s="3" t="s">
        <v>34</v>
      </c>
      <c r="D14" t="s">
        <v>15</v>
      </c>
      <c r="E14">
        <v>5.8749999999999973</v>
      </c>
      <c r="F14" t="s">
        <v>35</v>
      </c>
      <c r="G14" s="1">
        <v>5.5918436238818554</v>
      </c>
      <c r="H14" s="1">
        <v>6.1581563761181393</v>
      </c>
      <c r="I14">
        <v>41.02824217337524</v>
      </c>
      <c r="J14" s="4">
        <v>5.8749999999999973</v>
      </c>
      <c r="K14">
        <f>Table2125[[#This Row],[VALUE_ORIGINAL]]-Table2125[[#This Row],[ESTIMATE_VALUE]]</f>
        <v>0</v>
      </c>
      <c r="L14">
        <f>Table2125[[#This Row],[DIFFENCE_ORIGINAL]]^2</f>
        <v>0</v>
      </c>
    </row>
    <row r="15" spans="1:13" x14ac:dyDescent="0.2">
      <c r="A15" t="s">
        <v>12</v>
      </c>
      <c r="B15" t="s">
        <v>13</v>
      </c>
      <c r="C15" s="3" t="s">
        <v>34</v>
      </c>
      <c r="D15" t="s">
        <v>17</v>
      </c>
      <c r="E15">
        <v>0.26936619718309895</v>
      </c>
      <c r="F15" t="s">
        <v>36</v>
      </c>
      <c r="G15" s="1">
        <v>-0.12682477138382642</v>
      </c>
      <c r="H15" s="1">
        <v>0.66555716575002433</v>
      </c>
      <c r="I15">
        <v>1.3444353054722369</v>
      </c>
      <c r="J15" s="4">
        <v>0.26936619718309895</v>
      </c>
      <c r="K15">
        <f>Table2125[[#This Row],[VALUE_ORIGINAL]]-Table2125[[#This Row],[ESTIMATE_VALUE]]</f>
        <v>0</v>
      </c>
      <c r="L15">
        <f>Table2125[[#This Row],[DIFFENCE_ORIGINAL]]^2</f>
        <v>0</v>
      </c>
    </row>
    <row r="16" spans="1:13" x14ac:dyDescent="0.2">
      <c r="A16" t="s">
        <v>12</v>
      </c>
      <c r="B16" t="s">
        <v>13</v>
      </c>
      <c r="C16" s="3" t="s">
        <v>37</v>
      </c>
      <c r="D16" t="s">
        <v>15</v>
      </c>
      <c r="E16">
        <v>6.1153846153846105</v>
      </c>
      <c r="F16" t="s">
        <v>38</v>
      </c>
      <c r="G16" s="1">
        <v>5.9012881844904204</v>
      </c>
      <c r="H16" s="1">
        <v>6.3294810462788007</v>
      </c>
      <c r="I16">
        <v>56.41592260545864</v>
      </c>
      <c r="J16" s="4">
        <v>6.1153846153846105</v>
      </c>
      <c r="K16">
        <f>Table2125[[#This Row],[VALUE_ORIGINAL]]-Table2125[[#This Row],[ESTIMATE_VALUE]]</f>
        <v>0</v>
      </c>
      <c r="L16">
        <f>Table2125[[#This Row],[DIFFENCE_ORIGINAL]]^2</f>
        <v>0</v>
      </c>
    </row>
    <row r="17" spans="1:13" x14ac:dyDescent="0.2">
      <c r="A17" t="s">
        <v>12</v>
      </c>
      <c r="B17" t="s">
        <v>13</v>
      </c>
      <c r="C17" s="3" t="s">
        <v>37</v>
      </c>
      <c r="D17" t="s">
        <v>17</v>
      </c>
      <c r="E17">
        <v>0.11632270168855646</v>
      </c>
      <c r="F17" t="s">
        <v>39</v>
      </c>
      <c r="G17" s="1">
        <v>-0.18274016541672461</v>
      </c>
      <c r="H17" s="1">
        <v>0.41538556879383753</v>
      </c>
      <c r="I17">
        <v>0.76822658795898024</v>
      </c>
      <c r="J17" s="4">
        <v>0.11632270168855646</v>
      </c>
      <c r="K17">
        <f>Table2125[[#This Row],[VALUE_ORIGINAL]]-Table2125[[#This Row],[ESTIMATE_VALUE]]</f>
        <v>0</v>
      </c>
      <c r="L17">
        <f>Table2125[[#This Row],[DIFFENCE_ORIGINAL]]^2</f>
        <v>0</v>
      </c>
    </row>
    <row r="18" spans="1:13" x14ac:dyDescent="0.2">
      <c r="A18" t="s">
        <v>12</v>
      </c>
      <c r="B18" t="s">
        <v>13</v>
      </c>
      <c r="C18" s="3" t="s">
        <v>40</v>
      </c>
      <c r="D18" t="s">
        <v>15</v>
      </c>
      <c r="E18">
        <v>4.5735294117647038</v>
      </c>
      <c r="F18" t="s">
        <v>41</v>
      </c>
      <c r="G18" s="1">
        <v>4.2906920267740327</v>
      </c>
      <c r="H18" s="1">
        <v>4.856366796755375</v>
      </c>
      <c r="I18">
        <v>31.975404558104032</v>
      </c>
      <c r="J18" s="4">
        <v>4.5735294117647038</v>
      </c>
      <c r="K18">
        <f>Table2125[[#This Row],[VALUE_ORIGINAL]]-Table2125[[#This Row],[ESTIMATE_VALUE]]</f>
        <v>0</v>
      </c>
      <c r="L18">
        <f>Table2125[[#This Row],[DIFFENCE_ORIGINAL]]^2</f>
        <v>0</v>
      </c>
    </row>
    <row r="19" spans="1:13" x14ac:dyDescent="0.2">
      <c r="A19" t="s">
        <v>12</v>
      </c>
      <c r="B19" t="s">
        <v>13</v>
      </c>
      <c r="C19" s="3" t="s">
        <v>40</v>
      </c>
      <c r="D19" t="s">
        <v>17</v>
      </c>
      <c r="E19">
        <v>0.28210439105219581</v>
      </c>
      <c r="F19" t="s">
        <v>42</v>
      </c>
      <c r="G19" s="1">
        <v>-0.11364024674340922</v>
      </c>
      <c r="H19" s="1">
        <v>0.67784902884780085</v>
      </c>
      <c r="I19">
        <v>1.4096009767892692</v>
      </c>
      <c r="J19" s="4">
        <v>0.28210439105219581</v>
      </c>
      <c r="K19">
        <f>Table2125[[#This Row],[VALUE_ORIGINAL]]-Table2125[[#This Row],[ESTIMATE_VALUE]]</f>
        <v>0</v>
      </c>
      <c r="L19">
        <f>Table2125[[#This Row],[DIFFENCE_ORIGINAL]]^2</f>
        <v>0</v>
      </c>
    </row>
    <row r="20" spans="1:13" x14ac:dyDescent="0.2">
      <c r="A20" t="s">
        <v>12</v>
      </c>
      <c r="B20" t="s">
        <v>13</v>
      </c>
      <c r="C20" s="3" t="s">
        <v>43</v>
      </c>
      <c r="D20" t="s">
        <v>15</v>
      </c>
      <c r="E20">
        <v>4.6346153846153904</v>
      </c>
      <c r="F20" t="s">
        <v>44</v>
      </c>
      <c r="G20" s="1">
        <v>4.3757325183274887</v>
      </c>
      <c r="H20" s="1">
        <v>4.893498250903292</v>
      </c>
      <c r="I20">
        <v>35.358817821660843</v>
      </c>
      <c r="J20" s="4">
        <v>4.6346153846153904</v>
      </c>
      <c r="K20">
        <f>Table2125[[#This Row],[VALUE_ORIGINAL]]-Table2125[[#This Row],[ESTIMATE_VALUE]]</f>
        <v>0</v>
      </c>
      <c r="L20">
        <f>Table2125[[#This Row],[DIFFENCE_ORIGINAL]]^2</f>
        <v>0</v>
      </c>
    </row>
    <row r="21" spans="1:13" x14ac:dyDescent="0.2">
      <c r="A21" t="s">
        <v>12</v>
      </c>
      <c r="B21" t="s">
        <v>13</v>
      </c>
      <c r="C21" s="3" t="s">
        <v>43</v>
      </c>
      <c r="D21" t="s">
        <v>17</v>
      </c>
      <c r="E21">
        <v>0.25257973733583466</v>
      </c>
      <c r="F21" t="s">
        <v>45</v>
      </c>
      <c r="G21" s="1">
        <v>-0.10904353640643677</v>
      </c>
      <c r="H21" s="1">
        <v>0.61420301107810604</v>
      </c>
      <c r="I21">
        <v>1.3795246964531642</v>
      </c>
      <c r="J21" s="4">
        <v>0.25257973733583466</v>
      </c>
      <c r="K21">
        <f>Table2125[[#This Row],[VALUE_ORIGINAL]]-Table2125[[#This Row],[ESTIMATE_VALUE]]</f>
        <v>0</v>
      </c>
      <c r="L21">
        <f>Table2125[[#This Row],[DIFFENCE_ORIGINAL]]^2</f>
        <v>0</v>
      </c>
    </row>
    <row r="22" spans="1:13" x14ac:dyDescent="0.2">
      <c r="A22" t="s">
        <v>12</v>
      </c>
      <c r="B22" t="s">
        <v>13</v>
      </c>
      <c r="C22" s="3" t="s">
        <v>46</v>
      </c>
      <c r="D22" t="s">
        <v>47</v>
      </c>
      <c r="E22">
        <v>-3.6369047619047734</v>
      </c>
      <c r="F22" t="s">
        <v>47</v>
      </c>
      <c r="G22" s="1">
        <v>-6.9972917004577493</v>
      </c>
      <c r="H22" s="1">
        <v>-0.27651782335179864</v>
      </c>
      <c r="I22">
        <v>-2.1372004679688721</v>
      </c>
      <c r="J22" s="4">
        <v>-3.6369047619047734</v>
      </c>
      <c r="K22">
        <f>Table2125[[#This Row],[VALUE_ORIGINAL]]-Table2125[[#This Row],[ESTIMATE_VALUE]]</f>
        <v>0</v>
      </c>
      <c r="L22">
        <f>Table2125[[#This Row],[DIFFENCE_ORIGINAL]]^2</f>
        <v>0</v>
      </c>
    </row>
    <row r="23" spans="1:13" x14ac:dyDescent="0.2">
      <c r="A23" t="s">
        <v>12</v>
      </c>
      <c r="B23" t="s">
        <v>13</v>
      </c>
      <c r="C23" s="3" t="s">
        <v>48</v>
      </c>
      <c r="D23" t="s">
        <v>47</v>
      </c>
      <c r="E23">
        <v>-2.9445812807881708</v>
      </c>
      <c r="F23" t="s">
        <v>47</v>
      </c>
      <c r="G23" s="1">
        <v>-6.4437661044203365</v>
      </c>
      <c r="H23" s="1">
        <v>0.55460354284399438</v>
      </c>
      <c r="I23">
        <v>-1.6613137908288274</v>
      </c>
      <c r="J23" s="4">
        <v>-2.9445812807881708</v>
      </c>
      <c r="K23">
        <f>Table2125[[#This Row],[VALUE_ORIGINAL]]-Table2125[[#This Row],[ESTIMATE_VALUE]]</f>
        <v>0</v>
      </c>
      <c r="L23">
        <f>Table2125[[#This Row],[DIFFENCE_ORIGINAL]]^2</f>
        <v>0</v>
      </c>
    </row>
    <row r="24" spans="1:13" x14ac:dyDescent="0.2">
      <c r="A24" t="s">
        <v>12</v>
      </c>
      <c r="B24" t="s">
        <v>13</v>
      </c>
      <c r="C24" s="3" t="s">
        <v>49</v>
      </c>
      <c r="D24" t="s">
        <v>47</v>
      </c>
      <c r="E24">
        <v>-5.250821018062382</v>
      </c>
      <c r="F24" t="s">
        <v>47</v>
      </c>
      <c r="G24" s="1">
        <v>-9.6320551924209603</v>
      </c>
      <c r="H24" s="1">
        <v>-0.86958684370380335</v>
      </c>
      <c r="I24">
        <v>-2.3683506382663304</v>
      </c>
      <c r="J24" s="4">
        <v>-5.250821018062382</v>
      </c>
      <c r="K24">
        <f>Table2125[[#This Row],[VALUE_ORIGINAL]]-Table2125[[#This Row],[ESTIMATE_VALUE]]</f>
        <v>0</v>
      </c>
      <c r="L24">
        <f>Table2125[[#This Row],[DIFFENCE_ORIGINAL]]^2</f>
        <v>0</v>
      </c>
    </row>
    <row r="25" spans="1:13" x14ac:dyDescent="0.2">
      <c r="A25" t="s">
        <v>12</v>
      </c>
      <c r="B25" t="s">
        <v>50</v>
      </c>
      <c r="C25" s="3" t="s">
        <v>14</v>
      </c>
      <c r="D25" t="s">
        <v>15</v>
      </c>
      <c r="E25">
        <v>3.7994057971014508</v>
      </c>
      <c r="F25" t="s">
        <v>51</v>
      </c>
      <c r="G25" s="1">
        <v>3.6966269062391373</v>
      </c>
      <c r="H25" s="1">
        <v>3.9021846879637643</v>
      </c>
      <c r="I25">
        <v>73.113871806610177</v>
      </c>
      <c r="J25" s="4">
        <v>3.7972575757575764</v>
      </c>
      <c r="K25">
        <f>Table2125[[#This Row],[VALUE_ORIGINAL]]-Table2125[[#This Row],[ESTIMATE_VALUE]]</f>
        <v>-2.1482213438743791E-3</v>
      </c>
      <c r="L25">
        <f>Table2125[[#This Row],[DIFFENCE_ORIGINAL]]^2</f>
        <v>4.6148549422774438E-6</v>
      </c>
      <c r="M25">
        <f>MAX(0, MIN(H2, Table2125[[#This Row],[conf.high]]) - MAX(G2,Table2125[[#This Row],[conf.low]]))</f>
        <v>0.17407031578490439</v>
      </c>
    </row>
    <row r="26" spans="1:13" x14ac:dyDescent="0.2">
      <c r="A26" t="s">
        <v>12</v>
      </c>
      <c r="B26" t="s">
        <v>50</v>
      </c>
      <c r="C26" s="3" t="s">
        <v>14</v>
      </c>
      <c r="D26" t="s">
        <v>17</v>
      </c>
      <c r="E26">
        <v>-1.2823707549211119E-2</v>
      </c>
      <c r="F26" t="s">
        <v>52</v>
      </c>
      <c r="G26" s="1">
        <v>-0.15925570263269517</v>
      </c>
      <c r="H26" s="1">
        <v>0.13360828753427295</v>
      </c>
      <c r="I26">
        <v>-0.17320708558635636</v>
      </c>
      <c r="J26" s="4">
        <v>4.8376623376624331E-3</v>
      </c>
      <c r="K26">
        <f>Table2125[[#This Row],[VALUE_ORIGINAL]]-Table2125[[#This Row],[ESTIMATE_VALUE]]</f>
        <v>1.7661369886873553E-2</v>
      </c>
      <c r="L26">
        <f>Table2125[[#This Row],[DIFFENCE_ORIGINAL]]^2</f>
        <v>3.1192398628096394E-4</v>
      </c>
      <c r="M26">
        <f>MAX(0, MIN(H3, Table2125[[#This Row],[conf.high]]) - MAX(G3,Table2125[[#This Row],[conf.low]]))</f>
        <v>0.24908598802236409</v>
      </c>
    </row>
    <row r="27" spans="1:13" x14ac:dyDescent="0.2">
      <c r="A27" t="s">
        <v>12</v>
      </c>
      <c r="B27" t="s">
        <v>50</v>
      </c>
      <c r="C27" s="3" t="s">
        <v>19</v>
      </c>
      <c r="D27" t="s">
        <v>15</v>
      </c>
      <c r="E27">
        <v>3.0128888888888881</v>
      </c>
      <c r="F27" t="s">
        <v>53</v>
      </c>
      <c r="G27" s="1">
        <v>2.8993869618182897</v>
      </c>
      <c r="H27" s="1">
        <v>3.1263908159594864</v>
      </c>
      <c r="I27">
        <v>52.431052374869779</v>
      </c>
      <c r="J27" s="4">
        <v>3.0815999999999995</v>
      </c>
      <c r="K27">
        <f>Table2125[[#This Row],[VALUE_ORIGINAL]]-Table2125[[#This Row],[ESTIMATE_VALUE]]</f>
        <v>6.8711111111111389E-2</v>
      </c>
      <c r="L27">
        <f>Table2125[[#This Row],[DIFFENCE_ORIGINAL]]^2</f>
        <v>4.7212167901234947E-3</v>
      </c>
      <c r="M27">
        <f>MAX(0, MIN(H4, Table2125[[#This Row],[conf.high]]) - MAX(G4,Table2125[[#This Row],[conf.low]]))</f>
        <v>0.15781734364033717</v>
      </c>
    </row>
    <row r="28" spans="1:13" x14ac:dyDescent="0.2">
      <c r="A28" t="s">
        <v>12</v>
      </c>
      <c r="B28" t="s">
        <v>50</v>
      </c>
      <c r="C28" s="3" t="s">
        <v>19</v>
      </c>
      <c r="D28" t="s">
        <v>17</v>
      </c>
      <c r="E28">
        <v>0.15483524904214546</v>
      </c>
      <c r="F28" t="s">
        <v>54</v>
      </c>
      <c r="G28" s="1">
        <v>1.3939837675280564E-3</v>
      </c>
      <c r="H28" s="1">
        <v>0.30827651431676284</v>
      </c>
      <c r="I28">
        <v>1.9931333688037642</v>
      </c>
      <c r="J28" s="4">
        <v>4.3983333333333513E-2</v>
      </c>
      <c r="K28">
        <f>Table2125[[#This Row],[VALUE_ORIGINAL]]-Table2125[[#This Row],[ESTIMATE_VALUE]]</f>
        <v>-0.11085191570881195</v>
      </c>
      <c r="L28">
        <f>Table2125[[#This Row],[DIFFENCE_ORIGINAL]]^2</f>
        <v>1.228814721631355E-2</v>
      </c>
      <c r="M28">
        <f>MAX(0, MIN(H5, Table2125[[#This Row],[conf.high]]) - MAX(G5,Table2125[[#This Row],[conf.low]]))</f>
        <v>0.19809254037577276</v>
      </c>
    </row>
    <row r="29" spans="1:13" x14ac:dyDescent="0.2">
      <c r="A29" t="s">
        <v>12</v>
      </c>
      <c r="B29" t="s">
        <v>50</v>
      </c>
      <c r="C29" s="3" t="s">
        <v>22</v>
      </c>
      <c r="D29" t="s">
        <v>15</v>
      </c>
      <c r="E29">
        <v>2.3239436619718359</v>
      </c>
      <c r="F29" t="s">
        <v>55</v>
      </c>
      <c r="G29" s="1">
        <v>2.0813812237806246</v>
      </c>
      <c r="H29" s="1">
        <v>2.5665061001630471</v>
      </c>
      <c r="I29">
        <v>18.942956195876814</v>
      </c>
      <c r="J29" s="4">
        <v>2.3913043478260811</v>
      </c>
      <c r="K29">
        <f>Table2125[[#This Row],[VALUE_ORIGINAL]]-Table2125[[#This Row],[ESTIMATE_VALUE]]</f>
        <v>6.7360685854245261E-2</v>
      </c>
      <c r="L29">
        <f>Table2125[[#This Row],[DIFFENCE_ORIGINAL]]^2</f>
        <v>4.5374619987543175E-3</v>
      </c>
      <c r="M29">
        <f>MAX(0, MIN(H6, Table2125[[#This Row],[conf.high]]) - MAX(G6,Table2125[[#This Row],[conf.low]]))</f>
        <v>0.46252194945683911</v>
      </c>
    </row>
    <row r="30" spans="1:13" x14ac:dyDescent="0.2">
      <c r="A30" t="s">
        <v>12</v>
      </c>
      <c r="B30" t="s">
        <v>50</v>
      </c>
      <c r="C30" s="3" t="s">
        <v>22</v>
      </c>
      <c r="D30" t="s">
        <v>17</v>
      </c>
      <c r="E30">
        <v>-0.30965794768611887</v>
      </c>
      <c r="F30" t="s">
        <v>56</v>
      </c>
      <c r="G30" s="1">
        <v>-0.65391598287397823</v>
      </c>
      <c r="H30" s="1">
        <v>3.4600087501740484E-2</v>
      </c>
      <c r="I30">
        <v>-1.7784589865630427</v>
      </c>
      <c r="J30" s="4">
        <v>-0.20820575627679069</v>
      </c>
      <c r="K30">
        <f>Table2125[[#This Row],[VALUE_ORIGINAL]]-Table2125[[#This Row],[ESTIMATE_VALUE]]</f>
        <v>0.10145219140932818</v>
      </c>
      <c r="L30">
        <f>Table2125[[#This Row],[DIFFENCE_ORIGINAL]]^2</f>
        <v>1.0292547141754963E-2</v>
      </c>
      <c r="M30">
        <f>MAX(0, MIN(H7, Table2125[[#This Row],[conf.high]]) - MAX(G7,Table2125[[#This Row],[conf.low]]))</f>
        <v>0.64626632222106195</v>
      </c>
    </row>
    <row r="31" spans="1:13" x14ac:dyDescent="0.2">
      <c r="A31" t="s">
        <v>12</v>
      </c>
      <c r="B31" t="s">
        <v>50</v>
      </c>
      <c r="C31" s="3" t="s">
        <v>25</v>
      </c>
      <c r="D31" t="s">
        <v>15</v>
      </c>
      <c r="E31">
        <v>2.8874999999999975</v>
      </c>
      <c r="F31" t="s">
        <v>57</v>
      </c>
      <c r="G31" s="1">
        <v>2.5825610413880553</v>
      </c>
      <c r="H31" s="1">
        <v>3.1924389586119397</v>
      </c>
      <c r="I31">
        <v>18.697081585586702</v>
      </c>
      <c r="J31" s="4">
        <v>2.898734177215188</v>
      </c>
      <c r="K31">
        <f>Table2125[[#This Row],[VALUE_ORIGINAL]]-Table2125[[#This Row],[ESTIMATE_VALUE]]</f>
        <v>1.1234177215190488E-2</v>
      </c>
      <c r="L31">
        <f>Table2125[[#This Row],[DIFFENCE_ORIGINAL]]^2</f>
        <v>1.2620673770230513E-4</v>
      </c>
      <c r="M31">
        <f>MAX(0, MIN(H8, Table2125[[#This Row],[conf.high]]) - MAX(G8,Table2125[[#This Row],[conf.low]]))</f>
        <v>0.6098779172238844</v>
      </c>
    </row>
    <row r="32" spans="1:13" x14ac:dyDescent="0.2">
      <c r="A32" t="s">
        <v>12</v>
      </c>
      <c r="B32" t="s">
        <v>50</v>
      </c>
      <c r="C32" s="3" t="s">
        <v>25</v>
      </c>
      <c r="D32" t="s">
        <v>17</v>
      </c>
      <c r="E32">
        <v>-0.46889534883720674</v>
      </c>
      <c r="F32" t="s">
        <v>58</v>
      </c>
      <c r="G32" s="1">
        <v>-0.89255561158031027</v>
      </c>
      <c r="H32" s="1">
        <v>-4.5235086094103205E-2</v>
      </c>
      <c r="I32">
        <v>-2.185359733158867</v>
      </c>
      <c r="J32" s="4">
        <v>-0.33775856745908978</v>
      </c>
      <c r="K32">
        <f>Table2125[[#This Row],[VALUE_ORIGINAL]]-Table2125[[#This Row],[ESTIMATE_VALUE]]</f>
        <v>0.13113678137811696</v>
      </c>
      <c r="L32">
        <f>Table2125[[#This Row],[DIFFENCE_ORIGINAL]]^2</f>
        <v>1.7196855430212044E-2</v>
      </c>
      <c r="M32">
        <f>MAX(0, MIN(H9, Table2125[[#This Row],[conf.high]]) - MAX(G9,Table2125[[#This Row],[conf.low]]))</f>
        <v>0.76451644646512673</v>
      </c>
    </row>
    <row r="33" spans="1:13" x14ac:dyDescent="0.2">
      <c r="A33" t="s">
        <v>12</v>
      </c>
      <c r="B33" t="s">
        <v>50</v>
      </c>
      <c r="C33" s="3" t="s">
        <v>28</v>
      </c>
      <c r="D33" t="s">
        <v>15</v>
      </c>
      <c r="E33">
        <v>5.7535211267605657</v>
      </c>
      <c r="F33" t="s">
        <v>59</v>
      </c>
      <c r="G33" s="1">
        <v>5.5330113729701456</v>
      </c>
      <c r="H33" s="1">
        <v>5.9740308805509859</v>
      </c>
      <c r="I33">
        <v>51.588347516034702</v>
      </c>
      <c r="J33" s="4">
        <v>5.7426470588235272</v>
      </c>
      <c r="K33">
        <f>Table2125[[#This Row],[VALUE_ORIGINAL]]-Table2125[[#This Row],[ESTIMATE_VALUE]]</f>
        <v>-1.087406793703849E-2</v>
      </c>
      <c r="L33">
        <f>Table2125[[#This Row],[DIFFENCE_ORIGINAL]]^2</f>
        <v>1.1824535349932851E-4</v>
      </c>
      <c r="M33">
        <f>MAX(0, MIN(H10, Table2125[[#This Row],[conf.high]]) - MAX(G10,Table2125[[#This Row],[conf.low]]))</f>
        <v>0.4410195075808403</v>
      </c>
    </row>
    <row r="34" spans="1:13" x14ac:dyDescent="0.2">
      <c r="A34" t="s">
        <v>12</v>
      </c>
      <c r="B34" t="s">
        <v>50</v>
      </c>
      <c r="C34" s="3" t="s">
        <v>28</v>
      </c>
      <c r="D34" t="s">
        <v>17</v>
      </c>
      <c r="E34">
        <v>0.21790744466800765</v>
      </c>
      <c r="F34" t="s">
        <v>60</v>
      </c>
      <c r="G34" s="1">
        <v>-9.5052200468010661E-2</v>
      </c>
      <c r="H34" s="1">
        <v>0.53086708980402597</v>
      </c>
      <c r="I34">
        <v>1.3766686928947038</v>
      </c>
      <c r="J34" s="4">
        <v>0.12707125103562636</v>
      </c>
      <c r="K34">
        <f>Table2125[[#This Row],[VALUE_ORIGINAL]]-Table2125[[#This Row],[ESTIMATE_VALUE]]</f>
        <v>-9.0836193632381296E-2</v>
      </c>
      <c r="L34">
        <f>Table2125[[#This Row],[DIFFENCE_ORIGINAL]]^2</f>
        <v>8.2512140736194679E-3</v>
      </c>
      <c r="M34">
        <f>MAX(0, MIN(H11, Table2125[[#This Row],[conf.high]]) - MAX(G11,Table2125[[#This Row],[conf.low]]))</f>
        <v>0.57711010528561524</v>
      </c>
    </row>
    <row r="35" spans="1:13" x14ac:dyDescent="0.2">
      <c r="A35" t="s">
        <v>12</v>
      </c>
      <c r="B35" t="s">
        <v>50</v>
      </c>
      <c r="C35" s="3" t="s">
        <v>31</v>
      </c>
      <c r="D35" t="s">
        <v>15</v>
      </c>
      <c r="E35">
        <v>5.9687500000000036</v>
      </c>
      <c r="F35" t="s">
        <v>61</v>
      </c>
      <c r="G35" s="1">
        <v>5.723551745591025</v>
      </c>
      <c r="H35" s="1">
        <v>6.2139482544089821</v>
      </c>
      <c r="I35">
        <v>48.065200456107817</v>
      </c>
      <c r="J35" s="4">
        <v>5.9807692307692291</v>
      </c>
      <c r="K35">
        <f>Table2125[[#This Row],[VALUE_ORIGINAL]]-Table2125[[#This Row],[ESTIMATE_VALUE]]</f>
        <v>1.2019230769225508E-2</v>
      </c>
      <c r="L35">
        <f>Table2125[[#This Row],[DIFFENCE_ORIGINAL]]^2</f>
        <v>1.444619082838972E-4</v>
      </c>
      <c r="M35">
        <f>MAX(0, MIN(H12, Table2125[[#This Row],[conf.high]]) - MAX(G12,Table2125[[#This Row],[conf.low]]))</f>
        <v>0.47264296697544861</v>
      </c>
    </row>
    <row r="36" spans="1:13" x14ac:dyDescent="0.2">
      <c r="A36" t="s">
        <v>12</v>
      </c>
      <c r="B36" t="s">
        <v>50</v>
      </c>
      <c r="C36" s="3" t="s">
        <v>31</v>
      </c>
      <c r="D36" t="s">
        <v>17</v>
      </c>
      <c r="E36">
        <v>-3.2703488372093296E-2</v>
      </c>
      <c r="F36" t="s">
        <v>62</v>
      </c>
      <c r="G36" s="1">
        <v>-0.37336431229539563</v>
      </c>
      <c r="H36" s="1">
        <v>0.30795733555120902</v>
      </c>
      <c r="I36">
        <v>-0.18955560489227893</v>
      </c>
      <c r="J36" s="4">
        <v>2.2279549718574352E-2</v>
      </c>
      <c r="K36">
        <f>Table2125[[#This Row],[VALUE_ORIGINAL]]-Table2125[[#This Row],[ESTIMATE_VALUE]]</f>
        <v>5.4983038090667652E-2</v>
      </c>
      <c r="L36">
        <f>Table2125[[#This Row],[DIFFENCE_ORIGINAL]]^2</f>
        <v>3.02313447767981E-3</v>
      </c>
      <c r="M36">
        <f>MAX(0, MIN(H13, Table2125[[#This Row],[conf.high]]) - MAX(G13,Table2125[[#This Row],[conf.low]]))</f>
        <v>0.62017553137283321</v>
      </c>
    </row>
    <row r="37" spans="1:13" x14ac:dyDescent="0.2">
      <c r="A37" t="s">
        <v>12</v>
      </c>
      <c r="B37" t="s">
        <v>50</v>
      </c>
      <c r="C37" s="3" t="s">
        <v>34</v>
      </c>
      <c r="D37" t="s">
        <v>15</v>
      </c>
      <c r="E37">
        <v>5.7112676056338039</v>
      </c>
      <c r="F37" t="s">
        <v>63</v>
      </c>
      <c r="G37" s="1">
        <v>5.4394638070141443</v>
      </c>
      <c r="H37" s="1">
        <v>5.9830714042534634</v>
      </c>
      <c r="I37">
        <v>41.545376281748474</v>
      </c>
      <c r="J37" s="4">
        <v>5.8749999999999973</v>
      </c>
      <c r="K37">
        <f>Table2125[[#This Row],[VALUE_ORIGINAL]]-Table2125[[#This Row],[ESTIMATE_VALUE]]</f>
        <v>0.16373239436619347</v>
      </c>
      <c r="L37">
        <f>Table2125[[#This Row],[DIFFENCE_ORIGINAL]]^2</f>
        <v>2.6808296964886704E-2</v>
      </c>
      <c r="M37">
        <f>MAX(0, MIN(H14, Table2125[[#This Row],[conf.high]]) - MAX(G14,Table2125[[#This Row],[conf.low]]))</f>
        <v>0.39122778037160799</v>
      </c>
    </row>
    <row r="38" spans="1:13" x14ac:dyDescent="0.2">
      <c r="A38" t="s">
        <v>12</v>
      </c>
      <c r="B38" t="s">
        <v>50</v>
      </c>
      <c r="C38" s="3" t="s">
        <v>34</v>
      </c>
      <c r="D38" t="s">
        <v>17</v>
      </c>
      <c r="E38">
        <v>0.38873239436619733</v>
      </c>
      <c r="F38" t="s">
        <v>64</v>
      </c>
      <c r="G38" s="1">
        <v>2.973402301484962E-3</v>
      </c>
      <c r="H38" s="1">
        <v>0.77449138643090976</v>
      </c>
      <c r="I38">
        <v>1.992417666830951</v>
      </c>
      <c r="J38" s="4">
        <v>0.26936619718309895</v>
      </c>
      <c r="K38">
        <f>Table2125[[#This Row],[VALUE_ORIGINAL]]-Table2125[[#This Row],[ESTIMATE_VALUE]]</f>
        <v>-0.11936619718309838</v>
      </c>
      <c r="L38">
        <f>Table2125[[#This Row],[DIFFENCE_ORIGINAL]]^2</f>
        <v>1.4248289029954323E-2</v>
      </c>
      <c r="M38">
        <f>MAX(0, MIN(H15, Table2125[[#This Row],[conf.high]]) - MAX(G15,Table2125[[#This Row],[conf.low]]))</f>
        <v>0.66258376344853942</v>
      </c>
    </row>
    <row r="39" spans="1:13" x14ac:dyDescent="0.2">
      <c r="A39" t="s">
        <v>12</v>
      </c>
      <c r="B39" t="s">
        <v>50</v>
      </c>
      <c r="C39" s="3" t="s">
        <v>37</v>
      </c>
      <c r="D39" t="s">
        <v>15</v>
      </c>
      <c r="E39">
        <v>6.0625000000000044</v>
      </c>
      <c r="F39" t="s">
        <v>65</v>
      </c>
      <c r="G39" s="1">
        <v>5.8520524327131795</v>
      </c>
      <c r="H39" s="1">
        <v>6.2729475672868293</v>
      </c>
      <c r="I39">
        <v>56.881702271363935</v>
      </c>
      <c r="J39" s="4">
        <v>6.1153846153846105</v>
      </c>
      <c r="K39">
        <f>Table2125[[#This Row],[VALUE_ORIGINAL]]-Table2125[[#This Row],[ESTIMATE_VALUE]]</f>
        <v>5.2884615384606093E-2</v>
      </c>
      <c r="L39">
        <f>Table2125[[#This Row],[DIFFENCE_ORIGINAL]]^2</f>
        <v>2.7967825443777155E-3</v>
      </c>
      <c r="M39">
        <f>MAX(0, MIN(H16, Table2125[[#This Row],[conf.high]]) - MAX(G16,Table2125[[#This Row],[conf.low]]))</f>
        <v>0.37165938279640898</v>
      </c>
    </row>
    <row r="40" spans="1:13" x14ac:dyDescent="0.2">
      <c r="A40" t="s">
        <v>12</v>
      </c>
      <c r="B40" t="s">
        <v>50</v>
      </c>
      <c r="C40" s="3" t="s">
        <v>37</v>
      </c>
      <c r="D40" t="s">
        <v>17</v>
      </c>
      <c r="E40">
        <v>0.17005813953488316</v>
      </c>
      <c r="F40" t="s">
        <v>66</v>
      </c>
      <c r="G40" s="1">
        <v>-0.12232257841675023</v>
      </c>
      <c r="H40" s="1">
        <v>0.46243885748651659</v>
      </c>
      <c r="I40">
        <v>1.1484535600372188</v>
      </c>
      <c r="J40" s="4">
        <v>0.11632270168855646</v>
      </c>
      <c r="K40">
        <f>Table2125[[#This Row],[VALUE_ORIGINAL]]-Table2125[[#This Row],[ESTIMATE_VALUE]]</f>
        <v>-5.37354378463267E-2</v>
      </c>
      <c r="L40">
        <f>Table2125[[#This Row],[DIFFENCE_ORIGINAL]]^2</f>
        <v>2.8874972805364397E-3</v>
      </c>
      <c r="M40">
        <f>MAX(0, MIN(H17, Table2125[[#This Row],[conf.high]]) - MAX(G17,Table2125[[#This Row],[conf.low]]))</f>
        <v>0.53770814721058779</v>
      </c>
    </row>
    <row r="41" spans="1:13" x14ac:dyDescent="0.2">
      <c r="A41" t="s">
        <v>12</v>
      </c>
      <c r="B41" t="s">
        <v>50</v>
      </c>
      <c r="C41" s="3" t="s">
        <v>40</v>
      </c>
      <c r="D41" t="s">
        <v>15</v>
      </c>
      <c r="E41">
        <v>4.6866197183098679</v>
      </c>
      <c r="F41" t="s">
        <v>67</v>
      </c>
      <c r="G41" s="1">
        <v>4.4326707032537058</v>
      </c>
      <c r="H41" s="1">
        <v>4.94056873336603</v>
      </c>
      <c r="I41">
        <v>36.488742073483238</v>
      </c>
      <c r="J41" s="4">
        <v>4.5735294117647038</v>
      </c>
      <c r="K41">
        <f>Table2125[[#This Row],[VALUE_ORIGINAL]]-Table2125[[#This Row],[ESTIMATE_VALUE]]</f>
        <v>-0.11309030654516405</v>
      </c>
      <c r="L41">
        <f>Table2125[[#This Row],[DIFFENCE_ORIGINAL]]^2</f>
        <v>1.2789417434479176E-2</v>
      </c>
      <c r="M41">
        <f>MAX(0, MIN(H18, Table2125[[#This Row],[conf.high]]) - MAX(G18,Table2125[[#This Row],[conf.low]]))</f>
        <v>0.42369609350166915</v>
      </c>
    </row>
    <row r="42" spans="1:13" x14ac:dyDescent="0.2">
      <c r="A42" t="s">
        <v>12</v>
      </c>
      <c r="B42" t="s">
        <v>50</v>
      </c>
      <c r="C42" s="3" t="s">
        <v>40</v>
      </c>
      <c r="D42" t="s">
        <v>17</v>
      </c>
      <c r="E42">
        <v>8.4808853118710684E-2</v>
      </c>
      <c r="F42" t="s">
        <v>68</v>
      </c>
      <c r="G42" s="1">
        <v>-0.27560964206565214</v>
      </c>
      <c r="H42" s="1">
        <v>0.44522734830307348</v>
      </c>
      <c r="I42">
        <v>0.46524298132955988</v>
      </c>
      <c r="J42" s="4">
        <v>0.28210439105219581</v>
      </c>
      <c r="K42">
        <f>Table2125[[#This Row],[VALUE_ORIGINAL]]-Table2125[[#This Row],[ESTIMATE_VALUE]]</f>
        <v>0.19729553793348514</v>
      </c>
      <c r="L42">
        <f>Table2125[[#This Row],[DIFFENCE_ORIGINAL]]^2</f>
        <v>3.8925529288463274E-2</v>
      </c>
      <c r="M42">
        <f>MAX(0, MIN(H19, Table2125[[#This Row],[conf.high]]) - MAX(G19,Table2125[[#This Row],[conf.low]]))</f>
        <v>0.55886759504648276</v>
      </c>
    </row>
    <row r="43" spans="1:13" x14ac:dyDescent="0.2">
      <c r="A43" t="s">
        <v>12</v>
      </c>
      <c r="B43" t="s">
        <v>50</v>
      </c>
      <c r="C43" s="3" t="s">
        <v>43</v>
      </c>
      <c r="D43" t="s">
        <v>15</v>
      </c>
      <c r="E43">
        <v>4.7406249999999952</v>
      </c>
      <c r="F43" t="s">
        <v>69</v>
      </c>
      <c r="G43" s="1">
        <v>4.4859836634109946</v>
      </c>
      <c r="H43" s="1">
        <v>4.9952663365889958</v>
      </c>
      <c r="I43">
        <v>36.759656146430231</v>
      </c>
      <c r="J43" s="4">
        <v>4.6346153846153904</v>
      </c>
      <c r="K43">
        <f>Table2125[[#This Row],[VALUE_ORIGINAL]]-Table2125[[#This Row],[ESTIMATE_VALUE]]</f>
        <v>-0.10600961538460485</v>
      </c>
      <c r="L43">
        <f>Table2125[[#This Row],[DIFFENCE_ORIGINAL]]^2</f>
        <v>1.1238038553991849E-2</v>
      </c>
      <c r="M43">
        <f>MAX(0, MIN(H20, Table2125[[#This Row],[conf.high]]) - MAX(G20,Table2125[[#This Row],[conf.low]]))</f>
        <v>0.40751458749229741</v>
      </c>
    </row>
    <row r="44" spans="1:13" x14ac:dyDescent="0.2">
      <c r="A44" t="s">
        <v>12</v>
      </c>
      <c r="B44" t="s">
        <v>50</v>
      </c>
      <c r="C44" s="3" t="s">
        <v>43</v>
      </c>
      <c r="D44" t="s">
        <v>17</v>
      </c>
      <c r="E44">
        <v>0.32332848837209305</v>
      </c>
      <c r="F44" t="s">
        <v>70</v>
      </c>
      <c r="G44" s="1">
        <v>-3.0451874936086754E-2</v>
      </c>
      <c r="H44" s="1">
        <v>0.67710885168027279</v>
      </c>
      <c r="I44">
        <v>1.8045752276381093</v>
      </c>
      <c r="J44" s="4">
        <v>0.25257973733583466</v>
      </c>
      <c r="K44">
        <f>Table2125[[#This Row],[VALUE_ORIGINAL]]-Table2125[[#This Row],[ESTIMATE_VALUE]]</f>
        <v>-7.0748751036258384E-2</v>
      </c>
      <c r="L44">
        <f>Table2125[[#This Row],[DIFFENCE_ORIGINAL]]^2</f>
        <v>5.0053857731904719E-3</v>
      </c>
      <c r="M44">
        <f>MAX(0, MIN(H21, Table2125[[#This Row],[conf.high]]) - MAX(G21,Table2125[[#This Row],[conf.low]]))</f>
        <v>0.64465488601419274</v>
      </c>
    </row>
    <row r="45" spans="1:13" x14ac:dyDescent="0.2">
      <c r="A45" t="s">
        <v>12</v>
      </c>
      <c r="B45" t="s">
        <v>50</v>
      </c>
      <c r="C45" s="3" t="s">
        <v>46</v>
      </c>
      <c r="D45" t="s">
        <v>47</v>
      </c>
      <c r="E45">
        <v>-2.8969416126042518</v>
      </c>
      <c r="F45" t="s">
        <v>47</v>
      </c>
      <c r="G45" s="1">
        <v>-6.2804531575161926</v>
      </c>
      <c r="H45" s="1">
        <v>0.48656993230768864</v>
      </c>
      <c r="I45">
        <v>-1.6907616832468515</v>
      </c>
      <c r="J45" s="4">
        <v>-3.6369047619047734</v>
      </c>
      <c r="K45">
        <f>Table2125[[#This Row],[VALUE_ORIGINAL]]-Table2125[[#This Row],[ESTIMATE_VALUE]]</f>
        <v>-0.73996314930052165</v>
      </c>
      <c r="L45">
        <f>Table2125[[#This Row],[DIFFENCE_ORIGINAL]]^2</f>
        <v>0.54754546232274615</v>
      </c>
      <c r="M45">
        <f>MAX(0, MIN(H22, Table2125[[#This Row],[conf.high]]) - MAX(G22,Table2125[[#This Row],[conf.low]]))</f>
        <v>6.0039353341643942</v>
      </c>
    </row>
    <row r="46" spans="1:13" x14ac:dyDescent="0.2">
      <c r="A46" t="s">
        <v>12</v>
      </c>
      <c r="B46" t="s">
        <v>50</v>
      </c>
      <c r="C46" s="3" t="s">
        <v>48</v>
      </c>
      <c r="D46" t="s">
        <v>47</v>
      </c>
      <c r="E46">
        <v>-2.7491063153713782</v>
      </c>
      <c r="F46" t="s">
        <v>47</v>
      </c>
      <c r="G46" s="1">
        <v>-6.0562244070481892</v>
      </c>
      <c r="H46" s="1">
        <v>0.55801177630543275</v>
      </c>
      <c r="I46">
        <v>-1.6409661335618133</v>
      </c>
      <c r="J46" s="4">
        <v>-2.9445812807881708</v>
      </c>
      <c r="K46">
        <f>Table2125[[#This Row],[VALUE_ORIGINAL]]-Table2125[[#This Row],[ESTIMATE_VALUE]]</f>
        <v>-0.19547496541679266</v>
      </c>
      <c r="L46">
        <f>Table2125[[#This Row],[DIFFENCE_ORIGINAL]]^2</f>
        <v>3.8210462104696287E-2</v>
      </c>
      <c r="M46">
        <f>MAX(0, MIN(H23, Table2125[[#This Row],[conf.high]]) - MAX(G23,Table2125[[#This Row],[conf.low]]))</f>
        <v>6.6108279498921831</v>
      </c>
    </row>
    <row r="47" spans="1:13" x14ac:dyDescent="0.2">
      <c r="A47" t="s">
        <v>12</v>
      </c>
      <c r="B47" t="s">
        <v>50</v>
      </c>
      <c r="C47" s="3" t="s">
        <v>49</v>
      </c>
      <c r="D47" t="s">
        <v>47</v>
      </c>
      <c r="E47">
        <v>-4.5501125380643543</v>
      </c>
      <c r="F47" t="s">
        <v>47</v>
      </c>
      <c r="G47" s="1">
        <v>-8.9624845731912313</v>
      </c>
      <c r="H47" s="1">
        <v>-0.13774050293747847</v>
      </c>
      <c r="I47">
        <v>-2.0378318609210129</v>
      </c>
      <c r="J47" s="4">
        <v>-5.250821018062382</v>
      </c>
      <c r="K47">
        <f>Table2125[[#This Row],[VALUE_ORIGINAL]]-Table2125[[#This Row],[ESTIMATE_VALUE]]</f>
        <v>-0.70070847999802766</v>
      </c>
      <c r="L47">
        <f>Table2125[[#This Row],[DIFFENCE_ORIGINAL]]^2</f>
        <v>0.49099237394114631</v>
      </c>
      <c r="M47">
        <f>MAX(0, MIN(H24, Table2125[[#This Row],[conf.high]]) - MAX(G24,Table2125[[#This Row],[conf.low]]))</f>
        <v>8.0928977294874276</v>
      </c>
    </row>
    <row r="48" spans="1:13" x14ac:dyDescent="0.2">
      <c r="A48" t="s">
        <v>12</v>
      </c>
      <c r="B48" t="s">
        <v>71</v>
      </c>
      <c r="C48" s="3" t="s">
        <v>14</v>
      </c>
      <c r="D48" t="s">
        <v>15</v>
      </c>
      <c r="E48">
        <v>3.7783913043478239</v>
      </c>
      <c r="F48" t="s">
        <v>72</v>
      </c>
      <c r="G48" s="1">
        <v>3.6832635275067673</v>
      </c>
      <c r="H48" s="1">
        <v>3.8735190811888804</v>
      </c>
      <c r="I48">
        <v>78.585245890219824</v>
      </c>
      <c r="J48" s="4">
        <v>3.7972575757575764</v>
      </c>
      <c r="K48">
        <f>Table2125[[#This Row],[VALUE_ORIGINAL]]-Table2125[[#This Row],[ESTIMATE_VALUE]]</f>
        <v>1.88662714097525E-2</v>
      </c>
      <c r="L48">
        <f>Table2125[[#This Row],[DIFFENCE_ORIGINAL]]^2</f>
        <v>3.5593619690644455E-4</v>
      </c>
      <c r="M48">
        <f>MAX(0, MIN(H2, Table2125[[#This Row],[conf.high]]) - MAX(G2,Table2125[[#This Row],[conf.low]]))</f>
        <v>0.16329666332375625</v>
      </c>
    </row>
    <row r="49" spans="1:13" x14ac:dyDescent="0.2">
      <c r="A49" t="s">
        <v>12</v>
      </c>
      <c r="B49" t="s">
        <v>71</v>
      </c>
      <c r="C49" s="3" t="s">
        <v>14</v>
      </c>
      <c r="D49" t="s">
        <v>17</v>
      </c>
      <c r="E49">
        <v>5.533450210378716E-2</v>
      </c>
      <c r="F49" t="s">
        <v>73</v>
      </c>
      <c r="G49" s="1">
        <v>-8.2941606928255279E-2</v>
      </c>
      <c r="H49" s="1">
        <v>0.19361061113582959</v>
      </c>
      <c r="I49">
        <v>0.79175403764639463</v>
      </c>
      <c r="J49" s="4">
        <v>4.8376623376624331E-3</v>
      </c>
      <c r="K49">
        <f>Table2125[[#This Row],[VALUE_ORIGINAL]]-Table2125[[#This Row],[ESTIMATE_VALUE]]</f>
        <v>-5.0496839766124728E-2</v>
      </c>
      <c r="L49">
        <f>Table2125[[#This Row],[DIFFENCE_ORIGINAL]]^2</f>
        <v>2.5499308263656757E-3</v>
      </c>
      <c r="M49">
        <f>MAX(0, MIN(H3, Table2125[[#This Row],[conf.high]]) - MAX(G3,Table2125[[#This Row],[conf.low]]))</f>
        <v>0.21232226327709977</v>
      </c>
    </row>
    <row r="50" spans="1:13" x14ac:dyDescent="0.2">
      <c r="A50" t="s">
        <v>12</v>
      </c>
      <c r="B50" t="s">
        <v>71</v>
      </c>
      <c r="C50" s="3" t="s">
        <v>19</v>
      </c>
      <c r="D50" t="s">
        <v>15</v>
      </c>
      <c r="E50">
        <v>3.224932432432432</v>
      </c>
      <c r="F50" t="s">
        <v>74</v>
      </c>
      <c r="G50" s="1">
        <v>3.1240633918442451</v>
      </c>
      <c r="H50" s="1">
        <v>3.3258014730206189</v>
      </c>
      <c r="I50">
        <v>63.176064196550158</v>
      </c>
      <c r="J50" s="4">
        <v>3.0815999999999995</v>
      </c>
      <c r="K50">
        <f>Table2125[[#This Row],[VALUE_ORIGINAL]]-Table2125[[#This Row],[ESTIMATE_VALUE]]</f>
        <v>-0.14333243243243254</v>
      </c>
      <c r="L50">
        <f>Table2125[[#This Row],[DIFFENCE_ORIGINAL]]^2</f>
        <v>2.054418618699784E-2</v>
      </c>
      <c r="M50">
        <f>MAX(0, MIN(H4, Table2125[[#This Row],[conf.high]]) - MAX(G4,Table2125[[#This Row],[conf.low]]))</f>
        <v>7.0563135836604562E-2</v>
      </c>
    </row>
    <row r="51" spans="1:13" x14ac:dyDescent="0.2">
      <c r="A51" t="s">
        <v>12</v>
      </c>
      <c r="B51" t="s">
        <v>71</v>
      </c>
      <c r="C51" s="3" t="s">
        <v>19</v>
      </c>
      <c r="D51" t="s">
        <v>17</v>
      </c>
      <c r="E51">
        <v>-9.8828536328536179E-2</v>
      </c>
      <c r="F51" t="s">
        <v>75</v>
      </c>
      <c r="G51" s="1">
        <v>-0.2400826164087364</v>
      </c>
      <c r="H51" s="1">
        <v>4.242554375166406E-2</v>
      </c>
      <c r="I51">
        <v>-1.3825192872732848</v>
      </c>
      <c r="J51" s="4">
        <v>4.3983333333333513E-2</v>
      </c>
      <c r="K51">
        <f>Table2125[[#This Row],[VALUE_ORIGINAL]]-Table2125[[#This Row],[ESTIMATE_VALUE]]</f>
        <v>0.14281186966186971</v>
      </c>
      <c r="L51">
        <f>Table2125[[#This Row],[DIFFENCE_ORIGINAL]]^2</f>
        <v>2.0395230116318861E-2</v>
      </c>
      <c r="M51">
        <f>MAX(0, MIN(H5, Table2125[[#This Row],[conf.high]]) - MAX(G5,Table2125[[#This Row],[conf.low]]))</f>
        <v>0.15394540122829786</v>
      </c>
    </row>
    <row r="52" spans="1:13" x14ac:dyDescent="0.2">
      <c r="A52" t="s">
        <v>12</v>
      </c>
      <c r="B52" t="s">
        <v>71</v>
      </c>
      <c r="C52" s="3" t="s">
        <v>22</v>
      </c>
      <c r="D52" t="s">
        <v>15</v>
      </c>
      <c r="E52">
        <v>2.2537313432835804</v>
      </c>
      <c r="F52" t="s">
        <v>76</v>
      </c>
      <c r="G52" s="1">
        <v>1.9539178916655184</v>
      </c>
      <c r="H52" s="1">
        <v>2.5535447949016423</v>
      </c>
      <c r="I52">
        <v>14.864572214203076</v>
      </c>
      <c r="J52" s="4">
        <v>2.3913043478260811</v>
      </c>
      <c r="K52">
        <f>Table2125[[#This Row],[VALUE_ORIGINAL]]-Table2125[[#This Row],[ESTIMATE_VALUE]]</f>
        <v>0.13757300454250077</v>
      </c>
      <c r="L52">
        <f>Table2125[[#This Row],[DIFFENCE_ORIGINAL]]^2</f>
        <v>1.8926331578850937E-2</v>
      </c>
      <c r="M52">
        <f>MAX(0, MIN(H6, Table2125[[#This Row],[conf.high]]) - MAX(G6,Table2125[[#This Row],[conf.low]]))</f>
        <v>0.44956064419543429</v>
      </c>
    </row>
    <row r="53" spans="1:13" x14ac:dyDescent="0.2">
      <c r="A53" t="s">
        <v>12</v>
      </c>
      <c r="B53" t="s">
        <v>71</v>
      </c>
      <c r="C53" s="3" t="s">
        <v>22</v>
      </c>
      <c r="D53" t="s">
        <v>17</v>
      </c>
      <c r="E53">
        <v>-0.15650912106136008</v>
      </c>
      <c r="F53" t="s">
        <v>77</v>
      </c>
      <c r="G53" s="1">
        <v>-0.57308322248250254</v>
      </c>
      <c r="H53" s="1">
        <v>0.26006498035978232</v>
      </c>
      <c r="I53">
        <v>-0.74293149752190379</v>
      </c>
      <c r="J53" s="4">
        <v>-0.20820575627679069</v>
      </c>
      <c r="K53">
        <f>Table2125[[#This Row],[VALUE_ORIGINAL]]-Table2125[[#This Row],[ESTIMATE_VALUE]]</f>
        <v>-5.1696635215430609E-2</v>
      </c>
      <c r="L53">
        <f>Table2125[[#This Row],[DIFFENCE_ORIGINAL]]^2</f>
        <v>2.6725420925973E-3</v>
      </c>
      <c r="M53">
        <f>MAX(0, MIN(H7, Table2125[[#This Row],[conf.high]]) - MAX(G7,Table2125[[#This Row],[conf.low]]))</f>
        <v>0.76833794464824257</v>
      </c>
    </row>
    <row r="54" spans="1:13" x14ac:dyDescent="0.2">
      <c r="A54" t="s">
        <v>12</v>
      </c>
      <c r="B54" t="s">
        <v>71</v>
      </c>
      <c r="C54" s="3" t="s">
        <v>25</v>
      </c>
      <c r="D54" t="s">
        <v>15</v>
      </c>
      <c r="E54">
        <v>2.8024691358024696</v>
      </c>
      <c r="F54" t="s">
        <v>78</v>
      </c>
      <c r="G54" s="1">
        <v>2.4733541944199668</v>
      </c>
      <c r="H54" s="1">
        <v>3.1315840771849723</v>
      </c>
      <c r="I54">
        <v>16.819905688333428</v>
      </c>
      <c r="J54" s="4">
        <v>2.898734177215188</v>
      </c>
      <c r="K54">
        <f>Table2125[[#This Row],[VALUE_ORIGINAL]]-Table2125[[#This Row],[ESTIMATE_VALUE]]</f>
        <v>9.6265041412718411E-2</v>
      </c>
      <c r="L54">
        <f>Table2125[[#This Row],[DIFFENCE_ORIGINAL]]^2</f>
        <v>9.2669581981923901E-3</v>
      </c>
      <c r="M54">
        <f>MAX(0, MIN(H8, Table2125[[#This Row],[conf.high]]) - MAX(G8,Table2125[[#This Row],[conf.low]]))</f>
        <v>0.5696944412785343</v>
      </c>
    </row>
    <row r="55" spans="1:13" x14ac:dyDescent="0.2">
      <c r="A55" t="s">
        <v>12</v>
      </c>
      <c r="B55" t="s">
        <v>71</v>
      </c>
      <c r="C55" s="3" t="s">
        <v>25</v>
      </c>
      <c r="D55" t="s">
        <v>17</v>
      </c>
      <c r="E55">
        <v>0.22350489017155714</v>
      </c>
      <c r="F55" t="s">
        <v>79</v>
      </c>
      <c r="G55" s="1">
        <v>-0.24793983401684297</v>
      </c>
      <c r="H55" s="1">
        <v>0.69494961435995728</v>
      </c>
      <c r="I55">
        <v>0.93645425394574788</v>
      </c>
      <c r="J55" s="4">
        <v>-0.33775856745908978</v>
      </c>
      <c r="K55">
        <f>Table2125[[#This Row],[VALUE_ORIGINAL]]-Table2125[[#This Row],[ESTIMATE_VALUE]]</f>
        <v>-0.56126345763064689</v>
      </c>
      <c r="L55">
        <f>Table2125[[#This Row],[DIFFENCE_ORIGINAL]]^2</f>
        <v>0.31501666887150898</v>
      </c>
      <c r="M55">
        <f>MAX(0, MIN(H9, Table2125[[#This Row],[conf.high]]) - MAX(G9,Table2125[[#This Row],[conf.low]]))</f>
        <v>0.38217423165789344</v>
      </c>
    </row>
    <row r="56" spans="1:13" x14ac:dyDescent="0.2">
      <c r="A56" t="s">
        <v>12</v>
      </c>
      <c r="B56" t="s">
        <v>71</v>
      </c>
      <c r="C56" s="3" t="s">
        <v>28</v>
      </c>
      <c r="D56" t="s">
        <v>15</v>
      </c>
      <c r="E56">
        <v>5.7500000000000107</v>
      </c>
      <c r="F56" t="s">
        <v>80</v>
      </c>
      <c r="G56" s="1">
        <v>5.4875043429636543</v>
      </c>
      <c r="H56" s="1">
        <v>6.012495657036367</v>
      </c>
      <c r="I56">
        <v>43.359850474440449</v>
      </c>
      <c r="J56" s="4">
        <v>5.7426470588235272</v>
      </c>
      <c r="K56">
        <f>Table2125[[#This Row],[VALUE_ORIGINAL]]-Table2125[[#This Row],[ESTIMATE_VALUE]]</f>
        <v>-7.3529411764834407E-3</v>
      </c>
      <c r="L56">
        <f>Table2125[[#This Row],[DIFFENCE_ORIGINAL]]^2</f>
        <v>5.4065743944825683E-5</v>
      </c>
      <c r="M56">
        <f>MAX(0, MIN(H10, Table2125[[#This Row],[conf.high]]) - MAX(G10,Table2125[[#This Row],[conf.low]]))</f>
        <v>0.50741557698194306</v>
      </c>
    </row>
    <row r="57" spans="1:13" x14ac:dyDescent="0.2">
      <c r="A57" t="s">
        <v>12</v>
      </c>
      <c r="B57" t="s">
        <v>71</v>
      </c>
      <c r="C57" s="3" t="s">
        <v>28</v>
      </c>
      <c r="D57" t="s">
        <v>17</v>
      </c>
      <c r="E57">
        <v>0.12499999999999885</v>
      </c>
      <c r="F57" t="s">
        <v>81</v>
      </c>
      <c r="G57" s="1">
        <v>-0.26717789889485427</v>
      </c>
      <c r="H57" s="1">
        <v>0.517177898894852</v>
      </c>
      <c r="I57">
        <v>0.63091223736449553</v>
      </c>
      <c r="J57" s="4">
        <v>0.12707125103562636</v>
      </c>
      <c r="K57">
        <f>Table2125[[#This Row],[VALUE_ORIGINAL]]-Table2125[[#This Row],[ESTIMATE_VALUE]]</f>
        <v>2.071251035627511E-3</v>
      </c>
      <c r="L57">
        <f>Table2125[[#This Row],[DIFFENCE_ORIGINAL]]^2</f>
        <v>4.2900808525880368E-6</v>
      </c>
      <c r="M57">
        <f>MAX(0, MIN(H11, Table2125[[#This Row],[conf.high]]) - MAX(G11,Table2125[[#This Row],[conf.low]]))</f>
        <v>0.70997330756395649</v>
      </c>
    </row>
    <row r="58" spans="1:13" x14ac:dyDescent="0.2">
      <c r="A58" t="s">
        <v>12</v>
      </c>
      <c r="B58" t="s">
        <v>71</v>
      </c>
      <c r="C58" s="3" t="s">
        <v>31</v>
      </c>
      <c r="D58" t="s">
        <v>15</v>
      </c>
      <c r="E58">
        <v>6.0316455696202587</v>
      </c>
      <c r="F58" t="s">
        <v>82</v>
      </c>
      <c r="G58" s="1">
        <v>5.8333417037247894</v>
      </c>
      <c r="H58" s="1">
        <v>6.2299494355157279</v>
      </c>
      <c r="I58">
        <v>60.077704036858435</v>
      </c>
      <c r="J58" s="4">
        <v>5.9807692307692291</v>
      </c>
      <c r="K58">
        <f>Table2125[[#This Row],[VALUE_ORIGINAL]]-Table2125[[#This Row],[ESTIMATE_VALUE]]</f>
        <v>-5.0876338851029601E-2</v>
      </c>
      <c r="L58">
        <f>Table2125[[#This Row],[DIFFENCE_ORIGINAL]]^2</f>
        <v>2.5884018548847838E-3</v>
      </c>
      <c r="M58">
        <f>MAX(0, MIN(H12, Table2125[[#This Row],[conf.high]]) - MAX(G12,Table2125[[#This Row],[conf.low]]))</f>
        <v>0.38689147038013516</v>
      </c>
    </row>
    <row r="59" spans="1:13" x14ac:dyDescent="0.2">
      <c r="A59" t="s">
        <v>12</v>
      </c>
      <c r="B59" t="s">
        <v>71</v>
      </c>
      <c r="C59" s="3" t="s">
        <v>31</v>
      </c>
      <c r="D59" t="s">
        <v>17</v>
      </c>
      <c r="E59">
        <v>1.2104430379746137E-2</v>
      </c>
      <c r="F59" t="s">
        <v>83</v>
      </c>
      <c r="G59" s="1">
        <v>-0.2674618250371274</v>
      </c>
      <c r="H59" s="1">
        <v>0.29167068579661964</v>
      </c>
      <c r="I59">
        <v>8.5520120000314448E-2</v>
      </c>
      <c r="J59" s="4">
        <v>2.2279549718574352E-2</v>
      </c>
      <c r="K59">
        <f>Table2125[[#This Row],[VALUE_ORIGINAL]]-Table2125[[#This Row],[ESTIMATE_VALUE]]</f>
        <v>1.0175119338828215E-2</v>
      </c>
      <c r="L59">
        <f>Table2125[[#This Row],[DIFFENCE_ORIGINAL]]^2</f>
        <v>1.0353305355939593E-4</v>
      </c>
      <c r="M59">
        <f>MAX(0, MIN(H13, Table2125[[#This Row],[conf.high]]) - MAX(G13,Table2125[[#This Row],[conf.low]]))</f>
        <v>0.55913251083374704</v>
      </c>
    </row>
    <row r="60" spans="1:13" x14ac:dyDescent="0.2">
      <c r="A60" t="s">
        <v>12</v>
      </c>
      <c r="B60" t="s">
        <v>71</v>
      </c>
      <c r="C60" s="3" t="s">
        <v>34</v>
      </c>
      <c r="D60" t="s">
        <v>15</v>
      </c>
      <c r="E60">
        <v>6.0955882352941178</v>
      </c>
      <c r="F60" t="s">
        <v>84</v>
      </c>
      <c r="G60" s="1">
        <v>5.8604743913095163</v>
      </c>
      <c r="H60" s="1">
        <v>6.3307020792787192</v>
      </c>
      <c r="I60">
        <v>51.260534353213735</v>
      </c>
      <c r="J60" s="4">
        <v>5.8749999999999973</v>
      </c>
      <c r="K60">
        <f>Table2125[[#This Row],[VALUE_ORIGINAL]]-Table2125[[#This Row],[ESTIMATE_VALUE]]</f>
        <v>-0.22058823529412042</v>
      </c>
      <c r="L60">
        <f>Table2125[[#This Row],[DIFFENCE_ORIGINAL]]^2</f>
        <v>4.8659169550174235E-2</v>
      </c>
      <c r="M60">
        <f>MAX(0, MIN(H14, Table2125[[#This Row],[conf.high]]) - MAX(G14,Table2125[[#This Row],[conf.low]]))</f>
        <v>0.29768198480862296</v>
      </c>
    </row>
    <row r="61" spans="1:13" x14ac:dyDescent="0.2">
      <c r="A61" t="s">
        <v>12</v>
      </c>
      <c r="B61" t="s">
        <v>71</v>
      </c>
      <c r="C61" s="3" t="s">
        <v>34</v>
      </c>
      <c r="D61" t="s">
        <v>17</v>
      </c>
      <c r="E61">
        <v>-9.9717969379534265E-3</v>
      </c>
      <c r="F61" t="s">
        <v>85</v>
      </c>
      <c r="G61" s="1">
        <v>-0.33672987150008821</v>
      </c>
      <c r="H61" s="1">
        <v>0.31678627762418138</v>
      </c>
      <c r="I61">
        <v>-6.0338263424040466E-2</v>
      </c>
      <c r="J61" s="4">
        <v>0.26936619718309895</v>
      </c>
      <c r="K61">
        <f>Table2125[[#This Row],[VALUE_ORIGINAL]]-Table2125[[#This Row],[ESTIMATE_VALUE]]</f>
        <v>0.27933799412105237</v>
      </c>
      <c r="L61">
        <f>Table2125[[#This Row],[DIFFENCE_ORIGINAL]]^2</f>
        <v>7.8029714959573088E-2</v>
      </c>
      <c r="M61">
        <f>MAX(0, MIN(H15, Table2125[[#This Row],[conf.high]]) - MAX(G15,Table2125[[#This Row],[conf.low]]))</f>
        <v>0.4436110490080078</v>
      </c>
    </row>
    <row r="62" spans="1:13" x14ac:dyDescent="0.2">
      <c r="A62" t="s">
        <v>12</v>
      </c>
      <c r="B62" t="s">
        <v>71</v>
      </c>
      <c r="C62" s="3" t="s">
        <v>37</v>
      </c>
      <c r="D62" t="s">
        <v>15</v>
      </c>
      <c r="E62">
        <v>6.2980769230769287</v>
      </c>
      <c r="F62" t="s">
        <v>86</v>
      </c>
      <c r="G62" s="1">
        <v>6.1004155097079789</v>
      </c>
      <c r="H62" s="1">
        <v>6.4957383364458785</v>
      </c>
      <c r="I62">
        <v>62.954794234476232</v>
      </c>
      <c r="J62" s="4">
        <v>6.1153846153846105</v>
      </c>
      <c r="K62">
        <f>Table2125[[#This Row],[VALUE_ORIGINAL]]-Table2125[[#This Row],[ESTIMATE_VALUE]]</f>
        <v>-0.18269230769231815</v>
      </c>
      <c r="L62">
        <f>Table2125[[#This Row],[DIFFENCE_ORIGINAL]]^2</f>
        <v>3.3376479289944645E-2</v>
      </c>
      <c r="M62">
        <f>MAX(0, MIN(H16, Table2125[[#This Row],[conf.high]]) - MAX(G16,Table2125[[#This Row],[conf.low]]))</f>
        <v>0.22906553657082185</v>
      </c>
    </row>
    <row r="63" spans="1:13" x14ac:dyDescent="0.2">
      <c r="A63" t="s">
        <v>12</v>
      </c>
      <c r="B63" t="s">
        <v>71</v>
      </c>
      <c r="C63" s="3" t="s">
        <v>37</v>
      </c>
      <c r="D63" t="s">
        <v>17</v>
      </c>
      <c r="E63">
        <v>-1.8076923076923899E-2</v>
      </c>
      <c r="F63" t="s">
        <v>87</v>
      </c>
      <c r="G63" s="1">
        <v>-0.300393890408719</v>
      </c>
      <c r="H63" s="1">
        <v>0.26424004425487124</v>
      </c>
      <c r="I63">
        <v>-0.12651157845341224</v>
      </c>
      <c r="J63" s="4">
        <v>0.11632270168855646</v>
      </c>
      <c r="K63">
        <f>Table2125[[#This Row],[VALUE_ORIGINAL]]-Table2125[[#This Row],[ESTIMATE_VALUE]]</f>
        <v>0.13439962476548037</v>
      </c>
      <c r="L63">
        <f>Table2125[[#This Row],[DIFFENCE_ORIGINAL]]^2</f>
        <v>1.8063259137101925E-2</v>
      </c>
      <c r="M63">
        <f>MAX(0, MIN(H17, Table2125[[#This Row],[conf.high]]) - MAX(G17,Table2125[[#This Row],[conf.low]]))</f>
        <v>0.44698020967159585</v>
      </c>
    </row>
    <row r="64" spans="1:13" x14ac:dyDescent="0.2">
      <c r="A64" t="s">
        <v>12</v>
      </c>
      <c r="B64" t="s">
        <v>71</v>
      </c>
      <c r="C64" s="3" t="s">
        <v>40</v>
      </c>
      <c r="D64" t="s">
        <v>15</v>
      </c>
      <c r="E64">
        <v>4.5261194029850751</v>
      </c>
      <c r="F64" t="s">
        <v>88</v>
      </c>
      <c r="G64" s="1">
        <v>4.239463511450702</v>
      </c>
      <c r="H64" s="1">
        <v>4.8127752945194482</v>
      </c>
      <c r="I64">
        <v>31.228646623955186</v>
      </c>
      <c r="J64" s="4">
        <v>4.5735294117647038</v>
      </c>
      <c r="K64">
        <f>Table2125[[#This Row],[VALUE_ORIGINAL]]-Table2125[[#This Row],[ESTIMATE_VALUE]]</f>
        <v>4.7410008779628754E-2</v>
      </c>
      <c r="L64">
        <f>Table2125[[#This Row],[DIFFENCE_ORIGINAL]]^2</f>
        <v>2.2477089324844757E-3</v>
      </c>
      <c r="M64">
        <f>MAX(0, MIN(H18, Table2125[[#This Row],[conf.high]]) - MAX(G18,Table2125[[#This Row],[conf.low]]))</f>
        <v>0.52208326774541547</v>
      </c>
    </row>
    <row r="65" spans="1:13" x14ac:dyDescent="0.2">
      <c r="A65" t="s">
        <v>12</v>
      </c>
      <c r="B65" t="s">
        <v>71</v>
      </c>
      <c r="C65" s="3" t="s">
        <v>40</v>
      </c>
      <c r="D65" t="s">
        <v>17</v>
      </c>
      <c r="E65">
        <v>0.10431537962362082</v>
      </c>
      <c r="F65" t="s">
        <v>89</v>
      </c>
      <c r="G65" s="1">
        <v>-0.29812892061070839</v>
      </c>
      <c r="H65" s="1">
        <v>0.50675967985795001</v>
      </c>
      <c r="I65">
        <v>0.51266136621664549</v>
      </c>
      <c r="J65" s="4">
        <v>0.28210439105219581</v>
      </c>
      <c r="K65">
        <f>Table2125[[#This Row],[VALUE_ORIGINAL]]-Table2125[[#This Row],[ESTIMATE_VALUE]]</f>
        <v>0.17778901142857501</v>
      </c>
      <c r="L65">
        <f>Table2125[[#This Row],[DIFFENCE_ORIGINAL]]^2</f>
        <v>3.1608932584749977E-2</v>
      </c>
      <c r="M65">
        <f>MAX(0, MIN(H19, Table2125[[#This Row],[conf.high]]) - MAX(G19,Table2125[[#This Row],[conf.low]]))</f>
        <v>0.62039992660135923</v>
      </c>
    </row>
    <row r="66" spans="1:13" x14ac:dyDescent="0.2">
      <c r="A66" t="s">
        <v>12</v>
      </c>
      <c r="B66" t="s">
        <v>71</v>
      </c>
      <c r="C66" s="3" t="s">
        <v>43</v>
      </c>
      <c r="D66" t="s">
        <v>15</v>
      </c>
      <c r="E66">
        <v>4.6038961038961039</v>
      </c>
      <c r="F66" t="s">
        <v>90</v>
      </c>
      <c r="G66" s="1">
        <v>4.3356072848735865</v>
      </c>
      <c r="H66" s="1">
        <v>4.8721849229186214</v>
      </c>
      <c r="I66">
        <v>33.906977143982132</v>
      </c>
      <c r="J66" s="4">
        <v>4.6346153846153904</v>
      </c>
      <c r="K66">
        <f>Table2125[[#This Row],[VALUE_ORIGINAL]]-Table2125[[#This Row],[ESTIMATE_VALUE]]</f>
        <v>3.0719280719286424E-2</v>
      </c>
      <c r="L66">
        <f>Table2125[[#This Row],[DIFFENCE_ORIGINAL]]^2</f>
        <v>9.4367420791032256E-4</v>
      </c>
      <c r="M66">
        <f>MAX(0, MIN(H20, Table2125[[#This Row],[conf.high]]) - MAX(G20,Table2125[[#This Row],[conf.low]]))</f>
        <v>0.49645240459113271</v>
      </c>
    </row>
    <row r="67" spans="1:13" x14ac:dyDescent="0.2">
      <c r="A67" t="s">
        <v>12</v>
      </c>
      <c r="B67" t="s">
        <v>71</v>
      </c>
      <c r="C67" s="3" t="s">
        <v>43</v>
      </c>
      <c r="D67" t="s">
        <v>17</v>
      </c>
      <c r="E67">
        <v>-0.18389610389610414</v>
      </c>
      <c r="F67" t="s">
        <v>91</v>
      </c>
      <c r="G67" s="1">
        <v>-0.56583486587590215</v>
      </c>
      <c r="H67" s="1">
        <v>0.19804265808369384</v>
      </c>
      <c r="I67">
        <v>-0.95136008227059521</v>
      </c>
      <c r="J67" s="4">
        <v>0.25257973733583466</v>
      </c>
      <c r="K67">
        <f>Table2125[[#This Row],[VALUE_ORIGINAL]]-Table2125[[#This Row],[ESTIMATE_VALUE]]</f>
        <v>0.43647584123193883</v>
      </c>
      <c r="L67">
        <f>Table2125[[#This Row],[DIFFENCE_ORIGINAL]]^2</f>
        <v>0.19051115997912868</v>
      </c>
      <c r="M67">
        <f>MAX(0, MIN(H21, Table2125[[#This Row],[conf.high]]) - MAX(G21,Table2125[[#This Row],[conf.low]]))</f>
        <v>0.30708619449013064</v>
      </c>
    </row>
    <row r="68" spans="1:13" x14ac:dyDescent="0.2">
      <c r="A68" t="s">
        <v>12</v>
      </c>
      <c r="B68" t="s">
        <v>71</v>
      </c>
      <c r="C68" s="3" t="s">
        <v>46</v>
      </c>
      <c r="D68" t="s">
        <v>47</v>
      </c>
      <c r="E68">
        <v>-3.9172366621067027</v>
      </c>
      <c r="F68" t="s">
        <v>47</v>
      </c>
      <c r="G68" s="1">
        <v>-7.4805102039238847</v>
      </c>
      <c r="H68" s="1">
        <v>-0.35396312028951987</v>
      </c>
      <c r="I68">
        <v>-2.1704232448948209</v>
      </c>
      <c r="J68" s="4">
        <v>-3.6369047619047734</v>
      </c>
      <c r="K68">
        <f>Table2125[[#This Row],[VALUE_ORIGINAL]]-Table2125[[#This Row],[ESTIMATE_VALUE]]</f>
        <v>0.28033190020192933</v>
      </c>
      <c r="L68">
        <f>Table2125[[#This Row],[DIFFENCE_ORIGINAL]]^2</f>
        <v>7.8585974270824463E-2</v>
      </c>
      <c r="M68">
        <f>MAX(0, MIN(H22, Table2125[[#This Row],[conf.high]]) - MAX(G22,Table2125[[#This Row],[conf.low]]))</f>
        <v>6.6433285801682294</v>
      </c>
    </row>
    <row r="69" spans="1:13" x14ac:dyDescent="0.2">
      <c r="A69" t="s">
        <v>12</v>
      </c>
      <c r="B69" t="s">
        <v>71</v>
      </c>
      <c r="C69" s="3" t="s">
        <v>48</v>
      </c>
      <c r="D69" t="s">
        <v>47</v>
      </c>
      <c r="E69">
        <v>3.3274965800273719</v>
      </c>
      <c r="F69" t="s">
        <v>47</v>
      </c>
      <c r="G69" s="1">
        <v>-1.555507123680421E-2</v>
      </c>
      <c r="H69" s="1">
        <v>6.6705482312915478</v>
      </c>
      <c r="I69">
        <v>1.9649713255697383</v>
      </c>
      <c r="J69" s="4">
        <v>-2.9445812807881708</v>
      </c>
      <c r="K69">
        <f>Table2125[[#This Row],[VALUE_ORIGINAL]]-Table2125[[#This Row],[ESTIMATE_VALUE]]</f>
        <v>-6.2720778608155427</v>
      </c>
      <c r="L69">
        <f>Table2125[[#This Row],[DIFFENCE_ORIGINAL]]^2</f>
        <v>39.338960692132474</v>
      </c>
      <c r="M69">
        <f>MAX(0, MIN(H23, Table2125[[#This Row],[conf.high]]) - MAX(G23,Table2125[[#This Row],[conf.low]]))</f>
        <v>0.5701586140807986</v>
      </c>
    </row>
    <row r="70" spans="1:13" x14ac:dyDescent="0.2">
      <c r="A70" t="s">
        <v>12</v>
      </c>
      <c r="B70" t="s">
        <v>71</v>
      </c>
      <c r="C70" s="3" t="s">
        <v>49</v>
      </c>
      <c r="D70" t="s">
        <v>47</v>
      </c>
      <c r="E70">
        <v>-1.8471956224350237</v>
      </c>
      <c r="F70" t="s">
        <v>47</v>
      </c>
      <c r="G70" s="1">
        <v>-5.7516599616356077</v>
      </c>
      <c r="H70" s="1">
        <v>2.0572687167655603</v>
      </c>
      <c r="I70">
        <v>-0.93490928991510669</v>
      </c>
      <c r="J70" s="4">
        <v>-5.250821018062382</v>
      </c>
      <c r="K70">
        <f>Table2125[[#This Row],[VALUE_ORIGINAL]]-Table2125[[#This Row],[ESTIMATE_VALUE]]</f>
        <v>-3.4036253956273583</v>
      </c>
      <c r="L70">
        <f>Table2125[[#This Row],[DIFFENCE_ORIGINAL]]^2</f>
        <v>11.584665833759491</v>
      </c>
      <c r="M70">
        <f>MAX(0, MIN(H24, Table2125[[#This Row],[conf.high]]) - MAX(G24,Table2125[[#This Row],[conf.low]]))</f>
        <v>4.882073117931804</v>
      </c>
    </row>
    <row r="71" spans="1:13" x14ac:dyDescent="0.2">
      <c r="A71" t="s">
        <v>12</v>
      </c>
      <c r="B71" t="s">
        <v>92</v>
      </c>
      <c r="C71" s="3" t="s">
        <v>14</v>
      </c>
      <c r="D71" t="s">
        <v>15</v>
      </c>
      <c r="E71">
        <v>3.8583114754098373</v>
      </c>
      <c r="F71" t="s">
        <v>93</v>
      </c>
      <c r="G71" s="1">
        <v>3.7861663080604324</v>
      </c>
      <c r="H71" s="1">
        <v>3.9304566427592422</v>
      </c>
      <c r="I71">
        <v>105.86867018956153</v>
      </c>
      <c r="J71" s="4">
        <v>3.7972575757575764</v>
      </c>
      <c r="K71">
        <f>Table2125[[#This Row],[VALUE_ORIGINAL]]-Table2125[[#This Row],[ESTIMATE_VALUE]]</f>
        <v>-6.1053899652260935E-2</v>
      </c>
      <c r="L71">
        <f>Table2125[[#This Row],[DIFFENCE_ORIGINAL]]^2</f>
        <v>3.727578662748348E-3</v>
      </c>
      <c r="M71">
        <f>MAX(0, MIN(H2, Table2125[[#This Row],[conf.high]]) - MAX(G2,Table2125[[#This Row],[conf.low]]))</f>
        <v>9.8126425589596167E-2</v>
      </c>
    </row>
    <row r="72" spans="1:13" x14ac:dyDescent="0.2">
      <c r="A72" t="s">
        <v>12</v>
      </c>
      <c r="B72" t="s">
        <v>92</v>
      </c>
      <c r="C72" s="3" t="s">
        <v>14</v>
      </c>
      <c r="D72" t="s">
        <v>17</v>
      </c>
      <c r="E72">
        <v>-6.4962269060629352E-2</v>
      </c>
      <c r="F72" t="s">
        <v>94</v>
      </c>
      <c r="G72" s="1">
        <v>-0.16617795274653446</v>
      </c>
      <c r="H72" s="1">
        <v>3.6253414625275746E-2</v>
      </c>
      <c r="I72">
        <v>-1.2705471647823821</v>
      </c>
      <c r="J72" s="4">
        <v>4.8376623376624331E-3</v>
      </c>
      <c r="K72">
        <f>Table2125[[#This Row],[VALUE_ORIGINAL]]-Table2125[[#This Row],[ESTIMATE_VALUE]]</f>
        <v>6.9799931398291784E-2</v>
      </c>
      <c r="L72">
        <f>Table2125[[#This Row],[DIFFENCE_ORIGINAL]]^2</f>
        <v>4.8720304232062394E-3</v>
      </c>
      <c r="M72">
        <f>MAX(0, MIN(H3, Table2125[[#This Row],[conf.high]]) - MAX(G3,Table2125[[#This Row],[conf.low]]))</f>
        <v>0.15595874629879536</v>
      </c>
    </row>
    <row r="73" spans="1:13" x14ac:dyDescent="0.2">
      <c r="A73" t="s">
        <v>12</v>
      </c>
      <c r="B73" t="s">
        <v>92</v>
      </c>
      <c r="C73" s="3" t="s">
        <v>19</v>
      </c>
      <c r="D73" t="s">
        <v>15</v>
      </c>
      <c r="E73">
        <v>3.0480454545454552</v>
      </c>
      <c r="F73" t="s">
        <v>95</v>
      </c>
      <c r="G73" s="1">
        <v>2.917927250323924</v>
      </c>
      <c r="H73" s="1">
        <v>3.1781636587669864</v>
      </c>
      <c r="I73">
        <v>46.312886345505049</v>
      </c>
      <c r="J73" s="4">
        <v>3.0815999999999995</v>
      </c>
      <c r="K73">
        <f>Table2125[[#This Row],[VALUE_ORIGINAL]]-Table2125[[#This Row],[ESTIMATE_VALUE]]</f>
        <v>3.3554545454544282E-2</v>
      </c>
      <c r="L73">
        <f>Table2125[[#This Row],[DIFFENCE_ORIGINAL]]^2</f>
        <v>1.1259075206610783E-3</v>
      </c>
      <c r="M73">
        <f>MAX(0, MIN(H4, Table2125[[#This Row],[conf.high]]) - MAX(G4,Table2125[[#This Row],[conf.low]]))</f>
        <v>0.20959018644783711</v>
      </c>
    </row>
    <row r="74" spans="1:13" x14ac:dyDescent="0.2">
      <c r="A74" t="s">
        <v>12</v>
      </c>
      <c r="B74" t="s">
        <v>92</v>
      </c>
      <c r="C74" s="3" t="s">
        <v>19</v>
      </c>
      <c r="D74" t="s">
        <v>17</v>
      </c>
      <c r="E74">
        <v>1.3822966507176862E-2</v>
      </c>
      <c r="F74" t="s">
        <v>96</v>
      </c>
      <c r="G74" s="1">
        <v>-0.16403586589105418</v>
      </c>
      <c r="H74" s="1">
        <v>0.19168179890540793</v>
      </c>
      <c r="I74">
        <v>0.15365414796224203</v>
      </c>
      <c r="J74" s="4">
        <v>4.3983333333333513E-2</v>
      </c>
      <c r="K74">
        <f>Table2125[[#This Row],[VALUE_ORIGINAL]]-Table2125[[#This Row],[ESTIMATE_VALUE]]</f>
        <v>3.0160366826156651E-2</v>
      </c>
      <c r="L74">
        <f>Table2125[[#This Row],[DIFFENCE_ORIGINAL]]^2</f>
        <v>9.096477270883306E-4</v>
      </c>
      <c r="M74">
        <f>MAX(0, MIN(H5, Table2125[[#This Row],[conf.high]]) - MAX(G5,Table2125[[#This Row],[conf.low]]))</f>
        <v>0.30320165638204172</v>
      </c>
    </row>
    <row r="75" spans="1:13" x14ac:dyDescent="0.2">
      <c r="A75" t="s">
        <v>12</v>
      </c>
      <c r="B75" t="s">
        <v>92</v>
      </c>
      <c r="C75" s="3" t="s">
        <v>22</v>
      </c>
      <c r="D75" t="s">
        <v>15</v>
      </c>
      <c r="E75">
        <v>2.3442622950819696</v>
      </c>
      <c r="F75" t="s">
        <v>97</v>
      </c>
      <c r="G75" s="1">
        <v>2.0490608941034401</v>
      </c>
      <c r="H75" s="1">
        <v>2.6394636960604991</v>
      </c>
      <c r="I75">
        <v>15.710774320328241</v>
      </c>
      <c r="J75" s="4">
        <v>2.3913043478260811</v>
      </c>
      <c r="K75">
        <f>Table2125[[#This Row],[VALUE_ORIGINAL]]-Table2125[[#This Row],[ESTIMATE_VALUE]]</f>
        <v>4.7042052744111551E-2</v>
      </c>
      <c r="L75">
        <f>Table2125[[#This Row],[DIFFENCE_ORIGINAL]]^2</f>
        <v>2.2129547263797732E-3</v>
      </c>
      <c r="M75">
        <f>MAX(0, MIN(H6, Table2125[[#This Row],[conf.high]]) - MAX(G6,Table2125[[#This Row],[conf.low]]))</f>
        <v>0.5354795453542911</v>
      </c>
    </row>
    <row r="76" spans="1:13" x14ac:dyDescent="0.2">
      <c r="A76" t="s">
        <v>12</v>
      </c>
      <c r="B76" t="s">
        <v>92</v>
      </c>
      <c r="C76" s="3" t="s">
        <v>22</v>
      </c>
      <c r="D76" t="s">
        <v>17</v>
      </c>
      <c r="E76">
        <v>-4.8487647194643095E-2</v>
      </c>
      <c r="F76" t="s">
        <v>98</v>
      </c>
      <c r="G76" s="1">
        <v>-0.45099721251600572</v>
      </c>
      <c r="H76" s="1">
        <v>0.35402191812671951</v>
      </c>
      <c r="I76">
        <v>-0.23832231425238729</v>
      </c>
      <c r="J76" s="4">
        <v>-0.20820575627679069</v>
      </c>
      <c r="K76">
        <f>Table2125[[#This Row],[VALUE_ORIGINAL]]-Table2125[[#This Row],[ESTIMATE_VALUE]]</f>
        <v>-0.15971810908214759</v>
      </c>
      <c r="L76">
        <f>Table2125[[#This Row],[DIFFENCE_ORIGINAL]]^2</f>
        <v>2.5509874368776796E-2</v>
      </c>
      <c r="M76">
        <f>MAX(0, MIN(H7, Table2125[[#This Row],[conf.high]]) - MAX(G7,Table2125[[#This Row],[conf.low]]))</f>
        <v>0.6462519346817458</v>
      </c>
    </row>
    <row r="77" spans="1:13" x14ac:dyDescent="0.2">
      <c r="A77" t="s">
        <v>12</v>
      </c>
      <c r="B77" t="s">
        <v>92</v>
      </c>
      <c r="C77" s="3" t="s">
        <v>25</v>
      </c>
      <c r="D77" t="s">
        <v>15</v>
      </c>
      <c r="E77">
        <v>3.0746268656716471</v>
      </c>
      <c r="F77" t="s">
        <v>99</v>
      </c>
      <c r="G77" s="1">
        <v>2.6929364943101848</v>
      </c>
      <c r="H77" s="1">
        <v>3.4563172370331094</v>
      </c>
      <c r="I77">
        <v>15.926741165206309</v>
      </c>
      <c r="J77" s="4">
        <v>2.898734177215188</v>
      </c>
      <c r="K77">
        <f>Table2125[[#This Row],[VALUE_ORIGINAL]]-Table2125[[#This Row],[ESTIMATE_VALUE]]</f>
        <v>-0.17589268845645911</v>
      </c>
      <c r="L77">
        <f>Table2125[[#This Row],[DIFFENCE_ORIGINAL]]^2</f>
        <v>3.0938237852440986E-2</v>
      </c>
      <c r="M77">
        <f>MAX(0, MIN(H8, Table2125[[#This Row],[conf.high]]) - MAX(G8,Table2125[[#This Row],[conf.low]]))</f>
        <v>0.54264222421375319</v>
      </c>
    </row>
    <row r="78" spans="1:13" x14ac:dyDescent="0.2">
      <c r="A78" t="s">
        <v>12</v>
      </c>
      <c r="B78" t="s">
        <v>92</v>
      </c>
      <c r="C78" s="3" t="s">
        <v>25</v>
      </c>
      <c r="D78" t="s">
        <v>17</v>
      </c>
      <c r="E78">
        <v>-0.54759983864461448</v>
      </c>
      <c r="F78" t="s">
        <v>100</v>
      </c>
      <c r="G78" s="1">
        <v>-1.0744715739228488</v>
      </c>
      <c r="H78" s="1">
        <v>-2.0728103366380313E-2</v>
      </c>
      <c r="I78">
        <v>-2.0549635336404353</v>
      </c>
      <c r="J78" s="4">
        <v>-0.33775856745908978</v>
      </c>
      <c r="K78">
        <f>Table2125[[#This Row],[VALUE_ORIGINAL]]-Table2125[[#This Row],[ESTIMATE_VALUE]]</f>
        <v>0.2098412711855247</v>
      </c>
      <c r="L78">
        <f>Table2125[[#This Row],[DIFFENCE_ORIGINAL]]^2</f>
        <v>4.4033359092756921E-2</v>
      </c>
      <c r="M78">
        <f>MAX(0, MIN(H9, Table2125[[#This Row],[conf.high]]) - MAX(G9,Table2125[[#This Row],[conf.low]]))</f>
        <v>0.78902342919284962</v>
      </c>
    </row>
    <row r="79" spans="1:13" x14ac:dyDescent="0.2">
      <c r="A79" t="s">
        <v>12</v>
      </c>
      <c r="B79" t="s">
        <v>92</v>
      </c>
      <c r="C79" s="3" t="s">
        <v>28</v>
      </c>
      <c r="D79" t="s">
        <v>15</v>
      </c>
      <c r="E79">
        <v>5.8442622950819718</v>
      </c>
      <c r="F79" t="s">
        <v>101</v>
      </c>
      <c r="G79" s="1">
        <v>5.5810648294403373</v>
      </c>
      <c r="H79" s="1">
        <v>6.1074597607236063</v>
      </c>
      <c r="I79">
        <v>43.929655556128345</v>
      </c>
      <c r="J79" s="4">
        <v>5.7426470588235272</v>
      </c>
      <c r="K79">
        <f>Table2125[[#This Row],[VALUE_ORIGINAL]]-Table2125[[#This Row],[ESTIMATE_VALUE]]</f>
        <v>-0.1016152362584446</v>
      </c>
      <c r="L79">
        <f>Table2125[[#This Row],[DIFFENCE_ORIGINAL]]^2</f>
        <v>1.0325656239859513E-2</v>
      </c>
      <c r="M79">
        <f>MAX(0, MIN(H10, Table2125[[#This Row],[conf.high]]) - MAX(G10,Table2125[[#This Row],[conf.low]]))</f>
        <v>0.41529001787416142</v>
      </c>
    </row>
    <row r="80" spans="1:13" x14ac:dyDescent="0.2">
      <c r="A80" t="s">
        <v>12</v>
      </c>
      <c r="B80" t="s">
        <v>92</v>
      </c>
      <c r="C80" s="3" t="s">
        <v>28</v>
      </c>
      <c r="D80" t="s">
        <v>17</v>
      </c>
      <c r="E80">
        <v>-0.13299468944816351</v>
      </c>
      <c r="F80" t="s">
        <v>102</v>
      </c>
      <c r="G80" s="1">
        <v>-0.4918666227720972</v>
      </c>
      <c r="H80" s="1">
        <v>0.22587724387577018</v>
      </c>
      <c r="I80">
        <v>-0.73316986702122089</v>
      </c>
      <c r="J80" s="4">
        <v>0.12707125103562636</v>
      </c>
      <c r="K80">
        <f>Table2125[[#This Row],[VALUE_ORIGINAL]]-Table2125[[#This Row],[ESTIMATE_VALUE]]</f>
        <v>0.26006594048378984</v>
      </c>
      <c r="L80">
        <f>Table2125[[#This Row],[DIFFENCE_ORIGINAL]]^2</f>
        <v>6.7634293399718118E-2</v>
      </c>
      <c r="M80">
        <f>MAX(0, MIN(H11, Table2125[[#This Row],[conf.high]]) - MAX(G11,Table2125[[#This Row],[conf.low]]))</f>
        <v>0.45379264662212204</v>
      </c>
    </row>
    <row r="81" spans="1:13" x14ac:dyDescent="0.2">
      <c r="A81" t="s">
        <v>12</v>
      </c>
      <c r="B81" t="s">
        <v>92</v>
      </c>
      <c r="C81" s="3" t="s">
        <v>31</v>
      </c>
      <c r="D81" t="s">
        <v>15</v>
      </c>
      <c r="E81">
        <v>6.0708955223880592</v>
      </c>
      <c r="F81" t="s">
        <v>103</v>
      </c>
      <c r="G81" s="1">
        <v>5.8364569193298959</v>
      </c>
      <c r="H81" s="1">
        <v>6.3053341254462225</v>
      </c>
      <c r="I81">
        <v>51.199927136555097</v>
      </c>
      <c r="J81" s="4">
        <v>5.9807692307692291</v>
      </c>
      <c r="K81">
        <f>Table2125[[#This Row],[VALUE_ORIGINAL]]-Table2125[[#This Row],[ESTIMATE_VALUE]]</f>
        <v>-9.0126291618830123E-2</v>
      </c>
      <c r="L81">
        <f>Table2125[[#This Row],[DIFFENCE_ORIGINAL]]^2</f>
        <v>8.1227484409624098E-3</v>
      </c>
      <c r="M81">
        <f>MAX(0, MIN(H12, Table2125[[#This Row],[conf.high]]) - MAX(G12,Table2125[[#This Row],[conf.low]]))</f>
        <v>0.38377625477502875</v>
      </c>
    </row>
    <row r="82" spans="1:13" x14ac:dyDescent="0.2">
      <c r="A82" t="s">
        <v>12</v>
      </c>
      <c r="B82" t="s">
        <v>92</v>
      </c>
      <c r="C82" s="3" t="s">
        <v>31</v>
      </c>
      <c r="D82" t="s">
        <v>17</v>
      </c>
      <c r="E82">
        <v>-2.359822509076193E-2</v>
      </c>
      <c r="F82" t="s">
        <v>104</v>
      </c>
      <c r="G82" s="1">
        <v>-0.34720888670864841</v>
      </c>
      <c r="H82" s="1">
        <v>0.30001243652712456</v>
      </c>
      <c r="I82">
        <v>-0.14417907232628799</v>
      </c>
      <c r="J82" s="4">
        <v>2.2279549718574352E-2</v>
      </c>
      <c r="K82">
        <f>Table2125[[#This Row],[VALUE_ORIGINAL]]-Table2125[[#This Row],[ESTIMATE_VALUE]]</f>
        <v>4.5877774809336282E-2</v>
      </c>
      <c r="L82">
        <f>Table2125[[#This Row],[DIFFENCE_ORIGINAL]]^2</f>
        <v>2.1047702214561708E-3</v>
      </c>
      <c r="M82">
        <f>MAX(0, MIN(H13, Table2125[[#This Row],[conf.high]]) - MAX(G13,Table2125[[#This Row],[conf.low]]))</f>
        <v>0.61223063234874875</v>
      </c>
    </row>
    <row r="83" spans="1:13" x14ac:dyDescent="0.2">
      <c r="A83" t="s">
        <v>12</v>
      </c>
      <c r="B83" t="s">
        <v>92</v>
      </c>
      <c r="C83" s="3" t="s">
        <v>34</v>
      </c>
      <c r="D83" t="s">
        <v>15</v>
      </c>
      <c r="E83">
        <v>5.6721311475409903</v>
      </c>
      <c r="F83" t="s">
        <v>105</v>
      </c>
      <c r="G83" s="1">
        <v>5.371338667203247</v>
      </c>
      <c r="H83" s="1">
        <v>5.9729236278787337</v>
      </c>
      <c r="I83">
        <v>37.306893798743303</v>
      </c>
      <c r="J83" s="4">
        <v>5.8749999999999973</v>
      </c>
      <c r="K83">
        <f>Table2125[[#This Row],[VALUE_ORIGINAL]]-Table2125[[#This Row],[ESTIMATE_VALUE]]</f>
        <v>0.20286885245900699</v>
      </c>
      <c r="L83">
        <f>Table2125[[#This Row],[DIFFENCE_ORIGINAL]]^2</f>
        <v>4.1155771298034348E-2</v>
      </c>
      <c r="M83">
        <f>MAX(0, MIN(H14, Table2125[[#This Row],[conf.high]]) - MAX(G14,Table2125[[#This Row],[conf.low]]))</f>
        <v>0.38108000399687825</v>
      </c>
    </row>
    <row r="84" spans="1:13" x14ac:dyDescent="0.2">
      <c r="A84" t="s">
        <v>12</v>
      </c>
      <c r="B84" t="s">
        <v>92</v>
      </c>
      <c r="C84" s="3" t="s">
        <v>34</v>
      </c>
      <c r="D84" t="s">
        <v>17</v>
      </c>
      <c r="E84">
        <v>0.49336181020549535</v>
      </c>
      <c r="F84" t="s">
        <v>106</v>
      </c>
      <c r="G84" s="1">
        <v>8.3228761678787677E-2</v>
      </c>
      <c r="H84" s="1">
        <v>0.90349485873220303</v>
      </c>
      <c r="I84">
        <v>2.3798553703795426</v>
      </c>
      <c r="J84" s="4">
        <v>0.26936619718309895</v>
      </c>
      <c r="K84">
        <f>Table2125[[#This Row],[VALUE_ORIGINAL]]-Table2125[[#This Row],[ESTIMATE_VALUE]]</f>
        <v>-0.2239956130223964</v>
      </c>
      <c r="L84">
        <f>Table2125[[#This Row],[DIFFENCE_ORIGINAL]]^2</f>
        <v>5.0174034653279159E-2</v>
      </c>
      <c r="M84">
        <f>MAX(0, MIN(H15, Table2125[[#This Row],[conf.high]]) - MAX(G15,Table2125[[#This Row],[conf.low]]))</f>
        <v>0.58232840407123665</v>
      </c>
    </row>
    <row r="85" spans="1:13" x14ac:dyDescent="0.2">
      <c r="A85" t="s">
        <v>12</v>
      </c>
      <c r="B85" t="s">
        <v>92</v>
      </c>
      <c r="C85" s="3" t="s">
        <v>37</v>
      </c>
      <c r="D85" t="s">
        <v>15</v>
      </c>
      <c r="E85">
        <v>6.1044776119403021</v>
      </c>
      <c r="F85" t="s">
        <v>107</v>
      </c>
      <c r="G85" s="1">
        <v>5.9075099362008956</v>
      </c>
      <c r="H85" s="1">
        <v>6.3014452876797087</v>
      </c>
      <c r="I85">
        <v>61.281147574120062</v>
      </c>
      <c r="J85" s="4">
        <v>6.1153846153846105</v>
      </c>
      <c r="K85">
        <f>Table2125[[#This Row],[VALUE_ORIGINAL]]-Table2125[[#This Row],[ESTIMATE_VALUE]]</f>
        <v>1.0907003444308394E-2</v>
      </c>
      <c r="L85">
        <f>Table2125[[#This Row],[DIFFENCE_ORIGINAL]]^2</f>
        <v>1.1896272413415518E-4</v>
      </c>
      <c r="M85">
        <f>MAX(0, MIN(H16, Table2125[[#This Row],[conf.high]]) - MAX(G16,Table2125[[#This Row],[conf.low]]))</f>
        <v>0.39393535147881309</v>
      </c>
    </row>
    <row r="86" spans="1:13" x14ac:dyDescent="0.2">
      <c r="A86" t="s">
        <v>12</v>
      </c>
      <c r="B86" t="s">
        <v>92</v>
      </c>
      <c r="C86" s="3" t="s">
        <v>37</v>
      </c>
      <c r="D86" t="s">
        <v>17</v>
      </c>
      <c r="E86">
        <v>4.2782662032305359E-2</v>
      </c>
      <c r="F86" t="s">
        <v>108</v>
      </c>
      <c r="G86" s="1">
        <v>-0.22998793102944171</v>
      </c>
      <c r="H86" s="1">
        <v>0.31555325509405241</v>
      </c>
      <c r="I86">
        <v>0.31012987222819616</v>
      </c>
      <c r="J86" s="4">
        <v>0.11632270168855646</v>
      </c>
      <c r="K86">
        <f>Table2125[[#This Row],[VALUE_ORIGINAL]]-Table2125[[#This Row],[ESTIMATE_VALUE]]</f>
        <v>7.3540039656251111E-2</v>
      </c>
      <c r="L86">
        <f>Table2125[[#This Row],[DIFFENCE_ORIGINAL]]^2</f>
        <v>5.408137432642986E-3</v>
      </c>
      <c r="M86">
        <f>MAX(0, MIN(H17, Table2125[[#This Row],[conf.high]]) - MAX(G17,Table2125[[#This Row],[conf.low]]))</f>
        <v>0.49829342051077702</v>
      </c>
    </row>
    <row r="87" spans="1:13" x14ac:dyDescent="0.2">
      <c r="A87" t="s">
        <v>12</v>
      </c>
      <c r="B87" t="s">
        <v>92</v>
      </c>
      <c r="C87" s="3" t="s">
        <v>40</v>
      </c>
      <c r="D87" t="s">
        <v>15</v>
      </c>
      <c r="E87">
        <v>4.8114754098360724</v>
      </c>
      <c r="F87" t="s">
        <v>109</v>
      </c>
      <c r="G87" s="1">
        <v>4.5108777796144421</v>
      </c>
      <c r="H87" s="1">
        <v>5.1120730400577026</v>
      </c>
      <c r="I87">
        <v>31.666679025684644</v>
      </c>
      <c r="J87" s="4">
        <v>4.5735294117647038</v>
      </c>
      <c r="K87">
        <f>Table2125[[#This Row],[VALUE_ORIGINAL]]-Table2125[[#This Row],[ESTIMATE_VALUE]]</f>
        <v>-0.23794599807136851</v>
      </c>
      <c r="L87">
        <f>Table2125[[#This Row],[DIFFENCE_ORIGINAL]]^2</f>
        <v>5.661829799817971E-2</v>
      </c>
      <c r="M87">
        <f>MAX(0, MIN(H18, Table2125[[#This Row],[conf.high]]) - MAX(G18,Table2125[[#This Row],[conf.low]]))</f>
        <v>0.34548901714093283</v>
      </c>
    </row>
    <row r="88" spans="1:13" x14ac:dyDescent="0.2">
      <c r="A88" t="s">
        <v>12</v>
      </c>
      <c r="B88" t="s">
        <v>92</v>
      </c>
      <c r="C88" s="3" t="s">
        <v>40</v>
      </c>
      <c r="D88" t="s">
        <v>17</v>
      </c>
      <c r="E88">
        <v>-9.3165550681134995E-2</v>
      </c>
      <c r="F88" t="s">
        <v>110</v>
      </c>
      <c r="G88" s="1">
        <v>-0.50303291945402251</v>
      </c>
      <c r="H88" s="1">
        <v>0.31670181809175246</v>
      </c>
      <c r="I88">
        <v>-0.44969888791603235</v>
      </c>
      <c r="J88" s="4">
        <v>0.28210439105219581</v>
      </c>
      <c r="K88">
        <f>Table2125[[#This Row],[VALUE_ORIGINAL]]-Table2125[[#This Row],[ESTIMATE_VALUE]]</f>
        <v>0.37526994173333084</v>
      </c>
      <c r="L88">
        <f>Table2125[[#This Row],[DIFFENCE_ORIGINAL]]^2</f>
        <v>0.14082752916853752</v>
      </c>
      <c r="M88">
        <f>MAX(0, MIN(H19, Table2125[[#This Row],[conf.high]]) - MAX(G19,Table2125[[#This Row],[conf.low]]))</f>
        <v>0.43034206483516169</v>
      </c>
    </row>
    <row r="89" spans="1:13" x14ac:dyDescent="0.2">
      <c r="A89" t="s">
        <v>12</v>
      </c>
      <c r="B89" t="s">
        <v>92</v>
      </c>
      <c r="C89" s="3" t="s">
        <v>43</v>
      </c>
      <c r="D89" t="s">
        <v>15</v>
      </c>
      <c r="E89">
        <v>4.7499999999999956</v>
      </c>
      <c r="F89" t="s">
        <v>111</v>
      </c>
      <c r="G89" s="1">
        <v>4.5019477167247723</v>
      </c>
      <c r="H89" s="1">
        <v>4.9980522832752188</v>
      </c>
      <c r="I89">
        <v>37.863758803664375</v>
      </c>
      <c r="J89" s="4">
        <v>4.6346153846153904</v>
      </c>
      <c r="K89">
        <f>Table2125[[#This Row],[VALUE_ORIGINAL]]-Table2125[[#This Row],[ESTIMATE_VALUE]]</f>
        <v>-0.1153846153846052</v>
      </c>
      <c r="L89">
        <f>Table2125[[#This Row],[DIFFENCE_ORIGINAL]]^2</f>
        <v>1.3313609467453273E-2</v>
      </c>
      <c r="M89">
        <f>MAX(0, MIN(H20, Table2125[[#This Row],[conf.high]]) - MAX(G20,Table2125[[#This Row],[conf.low]]))</f>
        <v>0.3915505341785197</v>
      </c>
    </row>
    <row r="90" spans="1:13" x14ac:dyDescent="0.2">
      <c r="A90" t="s">
        <v>12</v>
      </c>
      <c r="B90" t="s">
        <v>92</v>
      </c>
      <c r="C90" s="3" t="s">
        <v>43</v>
      </c>
      <c r="D90" t="s">
        <v>17</v>
      </c>
      <c r="E90">
        <v>0.13356164383561586</v>
      </c>
      <c r="F90" t="s">
        <v>112</v>
      </c>
      <c r="G90" s="1">
        <v>-0.20995344393351112</v>
      </c>
      <c r="H90" s="1">
        <v>0.47707673160474284</v>
      </c>
      <c r="I90">
        <v>0.76879275711083506</v>
      </c>
      <c r="J90" s="4">
        <v>0.25257973733583466</v>
      </c>
      <c r="K90">
        <f>Table2125[[#This Row],[VALUE_ORIGINAL]]-Table2125[[#This Row],[ESTIMATE_VALUE]]</f>
        <v>0.1190180935002188</v>
      </c>
      <c r="L90">
        <f>Table2125[[#This Row],[DIFFENCE_ORIGINAL]]^2</f>
        <v>1.4165306580426825E-2</v>
      </c>
      <c r="M90">
        <f>MAX(0, MIN(H21, Table2125[[#This Row],[conf.high]]) - MAX(G21,Table2125[[#This Row],[conf.low]]))</f>
        <v>0.58612026801117967</v>
      </c>
    </row>
    <row r="91" spans="1:13" x14ac:dyDescent="0.2">
      <c r="A91" t="s">
        <v>12</v>
      </c>
      <c r="B91" t="s">
        <v>92</v>
      </c>
      <c r="C91" s="3" t="s">
        <v>46</v>
      </c>
      <c r="D91" t="s">
        <v>47</v>
      </c>
      <c r="E91">
        <v>-2.269613821138222</v>
      </c>
      <c r="F91" t="s">
        <v>47</v>
      </c>
      <c r="G91" s="1">
        <v>-6.478862325183866</v>
      </c>
      <c r="H91" s="1">
        <v>1.9396346829074216</v>
      </c>
      <c r="I91">
        <v>-1.0653630212939207</v>
      </c>
      <c r="J91" s="4">
        <v>-3.6369047619047734</v>
      </c>
      <c r="K91">
        <f>Table2125[[#This Row],[VALUE_ORIGINAL]]-Table2125[[#This Row],[ESTIMATE_VALUE]]</f>
        <v>-1.3672909407665514</v>
      </c>
      <c r="L91">
        <f>Table2125[[#This Row],[DIFFENCE_ORIGINAL]]^2</f>
        <v>1.8694845167022813</v>
      </c>
      <c r="M91">
        <f>MAX(0, MIN(H22, Table2125[[#This Row],[conf.high]]) - MAX(G22,Table2125[[#This Row],[conf.low]]))</f>
        <v>6.2023445018320675</v>
      </c>
    </row>
    <row r="92" spans="1:13" x14ac:dyDescent="0.2">
      <c r="A92" t="s">
        <v>12</v>
      </c>
      <c r="B92" t="s">
        <v>92</v>
      </c>
      <c r="C92" s="3" t="s">
        <v>48</v>
      </c>
      <c r="D92" t="s">
        <v>47</v>
      </c>
      <c r="E92">
        <v>-3.5514905149051543</v>
      </c>
      <c r="F92" t="s">
        <v>47</v>
      </c>
      <c r="G92" s="1">
        <v>-7.6812830451820613</v>
      </c>
      <c r="H92" s="1">
        <v>0.57830201537175252</v>
      </c>
      <c r="I92">
        <v>-1.699139204962852</v>
      </c>
      <c r="J92" s="4">
        <v>-2.9445812807881708</v>
      </c>
      <c r="K92">
        <f>Table2125[[#This Row],[VALUE_ORIGINAL]]-Table2125[[#This Row],[ESTIMATE_VALUE]]</f>
        <v>0.6069092341169835</v>
      </c>
      <c r="L92">
        <f>Table2125[[#This Row],[DIFFENCE_ORIGINAL]]^2</f>
        <v>0.36833881845646349</v>
      </c>
      <c r="M92">
        <f>MAX(0, MIN(H23, Table2125[[#This Row],[conf.high]]) - MAX(G23,Table2125[[#This Row],[conf.low]]))</f>
        <v>6.9983696472643313</v>
      </c>
    </row>
    <row r="93" spans="1:13" x14ac:dyDescent="0.2">
      <c r="A93" t="s">
        <v>12</v>
      </c>
      <c r="B93" t="s">
        <v>92</v>
      </c>
      <c r="C93" s="3" t="s">
        <v>49</v>
      </c>
      <c r="D93" t="s">
        <v>47</v>
      </c>
      <c r="E93">
        <v>-4.9170054200541955</v>
      </c>
      <c r="F93" t="s">
        <v>47</v>
      </c>
      <c r="G93" s="1">
        <v>-11.413435437883027</v>
      </c>
      <c r="H93" s="1">
        <v>1.5794245977746364</v>
      </c>
      <c r="I93">
        <v>-1.4959944119195903</v>
      </c>
      <c r="J93" s="4">
        <v>-5.250821018062382</v>
      </c>
      <c r="K93">
        <f>Table2125[[#This Row],[VALUE_ORIGINAL]]-Table2125[[#This Row],[ESTIMATE_VALUE]]</f>
        <v>-0.3338155980081865</v>
      </c>
      <c r="L93">
        <f>Table2125[[#This Row],[DIFFENCE_ORIGINAL]]^2</f>
        <v>0.11143285347356316</v>
      </c>
      <c r="M93">
        <f>MAX(0, MIN(H24, Table2125[[#This Row],[conf.high]]) - MAX(G24,Table2125[[#This Row],[conf.low]]))</f>
        <v>8.7624683487171566</v>
      </c>
    </row>
    <row r="94" spans="1:13" x14ac:dyDescent="0.2">
      <c r="A94" t="s">
        <v>12</v>
      </c>
      <c r="B94" t="s">
        <v>113</v>
      </c>
      <c r="C94" s="3" t="s">
        <v>14</v>
      </c>
      <c r="D94" t="s">
        <v>15</v>
      </c>
      <c r="E94">
        <v>3.7017368421052628</v>
      </c>
      <c r="F94" t="s">
        <v>114</v>
      </c>
      <c r="G94" s="1">
        <v>3.6126135269655411</v>
      </c>
      <c r="H94" s="1">
        <v>3.7908601572449845</v>
      </c>
      <c r="I94">
        <v>82.19654279407402</v>
      </c>
      <c r="J94" s="4">
        <v>3.7972575757575764</v>
      </c>
      <c r="K94">
        <f>Table2125[[#This Row],[VALUE_ORIGINAL]]-Table2125[[#This Row],[ESTIMATE_VALUE]]</f>
        <v>9.5520733652313616E-2</v>
      </c>
      <c r="L94">
        <f>Table2125[[#This Row],[DIFFENCE_ORIGINAL]]^2</f>
        <v>9.1242105574762394E-3</v>
      </c>
      <c r="M94">
        <f>MAX(0, MIN(H2, Table2125[[#This Row],[conf.high]]) - MAX(G2,Table2125[[#This Row],[conf.low]]))</f>
        <v>8.0637739379860296E-2</v>
      </c>
    </row>
    <row r="95" spans="1:13" x14ac:dyDescent="0.2">
      <c r="A95" t="s">
        <v>12</v>
      </c>
      <c r="B95" t="s">
        <v>113</v>
      </c>
      <c r="C95" s="3" t="s">
        <v>14</v>
      </c>
      <c r="D95" t="s">
        <v>17</v>
      </c>
      <c r="E95">
        <v>9.2840622683469043E-2</v>
      </c>
      <c r="F95" t="s">
        <v>115</v>
      </c>
      <c r="G95" s="1">
        <v>-2.6824376764300065E-2</v>
      </c>
      <c r="H95" s="1">
        <v>0.21250562213123814</v>
      </c>
      <c r="I95">
        <v>1.5353600786275139</v>
      </c>
      <c r="J95" s="4">
        <v>4.8376623376624331E-3</v>
      </c>
      <c r="K95">
        <f>Table2125[[#This Row],[VALUE_ORIGINAL]]-Table2125[[#This Row],[ESTIMATE_VALUE]]</f>
        <v>-8.8002960345806611E-2</v>
      </c>
      <c r="L95">
        <f>Table2125[[#This Row],[DIFFENCE_ORIGINAL]]^2</f>
        <v>7.7445210296256109E-3</v>
      </c>
      <c r="M95">
        <f>MAX(0, MIN(H26, Table2125[[#This Row],[conf.high]]) - MAX(G26,Table2125[[#This Row],[conf.low]]))</f>
        <v>0.160432664298573</v>
      </c>
    </row>
    <row r="96" spans="1:13" x14ac:dyDescent="0.2">
      <c r="A96" t="s">
        <v>12</v>
      </c>
      <c r="B96" t="s">
        <v>113</v>
      </c>
      <c r="C96" s="3" t="s">
        <v>19</v>
      </c>
      <c r="D96" t="s">
        <v>15</v>
      </c>
      <c r="E96">
        <v>3.0220799999999994</v>
      </c>
      <c r="F96" t="s">
        <v>116</v>
      </c>
      <c r="G96" s="1">
        <v>2.9045256487354867</v>
      </c>
      <c r="H96" s="1">
        <v>3.1396343512645122</v>
      </c>
      <c r="I96">
        <v>50.791017441260678</v>
      </c>
      <c r="J96" s="4">
        <v>3.0815999999999995</v>
      </c>
      <c r="K96">
        <f>Table2125[[#This Row],[VALUE_ORIGINAL]]-Table2125[[#This Row],[ESTIMATE_VALUE]]</f>
        <v>5.9520000000000017E-2</v>
      </c>
      <c r="L96">
        <f>Table2125[[#This Row],[DIFFENCE_ORIGINAL]]^2</f>
        <v>3.542630400000002E-3</v>
      </c>
      <c r="M96">
        <f>MAX(0, MIN(H27, Table2125[[#This Row],[conf.high]]) - MAX(G27,Table2125[[#This Row],[conf.low]]))</f>
        <v>0.22186516722399974</v>
      </c>
    </row>
    <row r="97" spans="1:13" x14ac:dyDescent="0.2">
      <c r="A97" t="s">
        <v>12</v>
      </c>
      <c r="B97" t="s">
        <v>113</v>
      </c>
      <c r="C97" s="3" t="s">
        <v>19</v>
      </c>
      <c r="D97" t="s">
        <v>17</v>
      </c>
      <c r="E97">
        <v>0.17712253164556954</v>
      </c>
      <c r="F97" t="s">
        <v>117</v>
      </c>
      <c r="G97" s="1">
        <v>1.29934558889922E-2</v>
      </c>
      <c r="H97" s="1">
        <v>0.34125160740214688</v>
      </c>
      <c r="I97">
        <v>2.1321018755410579</v>
      </c>
      <c r="J97" s="4">
        <v>4.3983333333333513E-2</v>
      </c>
      <c r="K97">
        <f>Table2125[[#This Row],[VALUE_ORIGINAL]]-Table2125[[#This Row],[ESTIMATE_VALUE]]</f>
        <v>-0.13313919831223603</v>
      </c>
      <c r="L97">
        <f>Table2125[[#This Row],[DIFFENCE_ORIGINAL]]^2</f>
        <v>1.7726046127224913E-2</v>
      </c>
      <c r="M97">
        <f>MAX(0, MIN(H28, Table2125[[#This Row],[conf.high]]) - MAX(G28,Table2125[[#This Row],[conf.low]]))</f>
        <v>0.29528305842777064</v>
      </c>
    </row>
    <row r="98" spans="1:13" x14ac:dyDescent="0.2">
      <c r="A98" t="s">
        <v>12</v>
      </c>
      <c r="B98" t="s">
        <v>113</v>
      </c>
      <c r="C98" s="3" t="s">
        <v>22</v>
      </c>
      <c r="D98" t="s">
        <v>15</v>
      </c>
      <c r="E98">
        <v>2.2666666666666666</v>
      </c>
      <c r="F98" t="s">
        <v>118</v>
      </c>
      <c r="G98" s="1">
        <v>2.0062693013803439</v>
      </c>
      <c r="H98" s="1">
        <v>2.5270640319529893</v>
      </c>
      <c r="I98">
        <v>17.218648519854444</v>
      </c>
      <c r="J98" s="4">
        <v>2.3913043478260811</v>
      </c>
      <c r="K98">
        <f>Table2125[[#This Row],[VALUE_ORIGINAL]]-Table2125[[#This Row],[ESTIMATE_VALUE]]</f>
        <v>0.12463768115941454</v>
      </c>
      <c r="L98">
        <f>Table2125[[#This Row],[DIFFENCE_ORIGINAL]]^2</f>
        <v>1.5534551564795877E-2</v>
      </c>
      <c r="M98">
        <f>MAX(0, MIN(H29, Table2125[[#This Row],[conf.high]]) - MAX(G29,Table2125[[#This Row],[conf.low]]))</f>
        <v>0.44568280817236472</v>
      </c>
    </row>
    <row r="99" spans="1:13" x14ac:dyDescent="0.2">
      <c r="A99" t="s">
        <v>12</v>
      </c>
      <c r="B99" t="s">
        <v>113</v>
      </c>
      <c r="C99" s="3" t="s">
        <v>22</v>
      </c>
      <c r="D99" t="s">
        <v>17</v>
      </c>
      <c r="E99">
        <v>-0.1855855855855853</v>
      </c>
      <c r="F99" t="s">
        <v>119</v>
      </c>
      <c r="G99" s="1">
        <v>-0.5359928693021474</v>
      </c>
      <c r="H99" s="1">
        <v>0.1648216981309768</v>
      </c>
      <c r="I99">
        <v>-1.0476569665760758</v>
      </c>
      <c r="J99" s="4">
        <v>-0.20820575627679069</v>
      </c>
      <c r="K99">
        <f>Table2125[[#This Row],[VALUE_ORIGINAL]]-Table2125[[#This Row],[ESTIMATE_VALUE]]</f>
        <v>-2.2620170691205393E-2</v>
      </c>
      <c r="L99">
        <f>Table2125[[#This Row],[DIFFENCE_ORIGINAL]]^2</f>
        <v>5.1167212209926745E-4</v>
      </c>
      <c r="M99">
        <f>MAX(0, MIN(H30, Table2125[[#This Row],[conf.high]]) - MAX(G30,Table2125[[#This Row],[conf.low]]))</f>
        <v>0.57059295680388789</v>
      </c>
    </row>
    <row r="100" spans="1:13" x14ac:dyDescent="0.2">
      <c r="A100" t="s">
        <v>12</v>
      </c>
      <c r="B100" t="s">
        <v>113</v>
      </c>
      <c r="C100" s="3" t="s">
        <v>25</v>
      </c>
      <c r="D100" t="s">
        <v>15</v>
      </c>
      <c r="E100">
        <v>3.1999999999999993</v>
      </c>
      <c r="F100" t="s">
        <v>120</v>
      </c>
      <c r="G100" s="1">
        <v>2.8444773502915925</v>
      </c>
      <c r="H100" s="1">
        <v>3.555522649708406</v>
      </c>
      <c r="I100">
        <v>17.777473918644699</v>
      </c>
      <c r="J100" s="4">
        <v>2.898734177215188</v>
      </c>
      <c r="K100">
        <f>Table2125[[#This Row],[VALUE_ORIGINAL]]-Table2125[[#This Row],[ESTIMATE_VALUE]]</f>
        <v>-0.30126582278481129</v>
      </c>
      <c r="L100">
        <f>Table2125[[#This Row],[DIFFENCE_ORIGINAL]]^2</f>
        <v>9.0761095978209319E-2</v>
      </c>
      <c r="M100">
        <f>MAX(0, MIN(H31, Table2125[[#This Row],[conf.high]]) - MAX(G31,Table2125[[#This Row],[conf.low]]))</f>
        <v>0.34796160832034717</v>
      </c>
    </row>
    <row r="101" spans="1:13" x14ac:dyDescent="0.2">
      <c r="A101" t="s">
        <v>12</v>
      </c>
      <c r="B101" t="s">
        <v>113</v>
      </c>
      <c r="C101" s="3" t="s">
        <v>25</v>
      </c>
      <c r="D101" t="s">
        <v>17</v>
      </c>
      <c r="E101">
        <v>-0.57499999999999962</v>
      </c>
      <c r="F101" t="s">
        <v>121</v>
      </c>
      <c r="G101" s="1">
        <v>-1.077784952948448</v>
      </c>
      <c r="H101" s="1">
        <v>-7.2215047051551351E-2</v>
      </c>
      <c r="I101">
        <v>-2.2587747209807394</v>
      </c>
      <c r="J101" s="4">
        <v>-0.33775856745908978</v>
      </c>
      <c r="K101">
        <f>Table2125[[#This Row],[VALUE_ORIGINAL]]-Table2125[[#This Row],[ESTIMATE_VALUE]]</f>
        <v>0.23724143254090985</v>
      </c>
      <c r="L101">
        <f>Table2125[[#This Row],[DIFFENCE_ORIGINAL]]^2</f>
        <v>5.6283497314063076E-2</v>
      </c>
      <c r="M101">
        <f>MAX(0, MIN(H32, Table2125[[#This Row],[conf.high]]) - MAX(G32,Table2125[[#This Row],[conf.low]]))</f>
        <v>0.82034056452875892</v>
      </c>
    </row>
    <row r="102" spans="1:13" x14ac:dyDescent="0.2">
      <c r="A102" t="s">
        <v>12</v>
      </c>
      <c r="B102" t="s">
        <v>113</v>
      </c>
      <c r="C102" s="3" t="s">
        <v>28</v>
      </c>
      <c r="D102" t="s">
        <v>15</v>
      </c>
      <c r="E102">
        <v>5.7695312499999991</v>
      </c>
      <c r="F102" t="s">
        <v>122</v>
      </c>
      <c r="G102" s="1">
        <v>5.5172467199734907</v>
      </c>
      <c r="H102" s="1">
        <v>6.0218157800265075</v>
      </c>
      <c r="I102">
        <v>45.222159174558101</v>
      </c>
      <c r="J102" s="4">
        <v>5.7426470588235272</v>
      </c>
      <c r="K102">
        <f>Table2125[[#This Row],[VALUE_ORIGINAL]]-Table2125[[#This Row],[ESTIMATE_VALUE]]</f>
        <v>-2.6884191176471894E-2</v>
      </c>
      <c r="L102">
        <f>Table2125[[#This Row],[DIFFENCE_ORIGINAL]]^2</f>
        <v>7.2275973521308931E-4</v>
      </c>
      <c r="M102">
        <f>MAX(0, MIN(H33, Table2125[[#This Row],[conf.high]]) - MAX(G33,Table2125[[#This Row],[conf.low]]))</f>
        <v>0.4410195075808403</v>
      </c>
    </row>
    <row r="103" spans="1:13" x14ac:dyDescent="0.2">
      <c r="A103" t="s">
        <v>12</v>
      </c>
      <c r="B103" t="s">
        <v>113</v>
      </c>
      <c r="C103" s="3" t="s">
        <v>28</v>
      </c>
      <c r="D103" t="s">
        <v>17</v>
      </c>
      <c r="E103">
        <v>-9.5312499999997743E-3</v>
      </c>
      <c r="F103" t="s">
        <v>123</v>
      </c>
      <c r="G103" s="1">
        <v>-0.35298430916251561</v>
      </c>
      <c r="H103" s="1">
        <v>0.33392180916251607</v>
      </c>
      <c r="I103">
        <v>-5.4876178096272273E-2</v>
      </c>
      <c r="J103" s="4">
        <v>0.12707125103562636</v>
      </c>
      <c r="K103">
        <f>Table2125[[#This Row],[VALUE_ORIGINAL]]-Table2125[[#This Row],[ESTIMATE_VALUE]]</f>
        <v>0.13660250103562613</v>
      </c>
      <c r="L103">
        <f>Table2125[[#This Row],[DIFFENCE_ORIGINAL]]^2</f>
        <v>1.8660243289188236E-2</v>
      </c>
      <c r="M103">
        <f>MAX(0, MIN(H34, Table2125[[#This Row],[conf.high]]) - MAX(G34,Table2125[[#This Row],[conf.low]]))</f>
        <v>0.42897400963052673</v>
      </c>
    </row>
    <row r="104" spans="1:13" x14ac:dyDescent="0.2">
      <c r="A104" t="s">
        <v>12</v>
      </c>
      <c r="B104" t="s">
        <v>113</v>
      </c>
      <c r="C104" s="3" t="s">
        <v>31</v>
      </c>
      <c r="D104" t="s">
        <v>15</v>
      </c>
      <c r="E104">
        <v>5.8843750000000083</v>
      </c>
      <c r="F104" t="s">
        <v>124</v>
      </c>
      <c r="G104" s="1">
        <v>5.6506709614291939</v>
      </c>
      <c r="H104" s="1">
        <v>6.1180790385708228</v>
      </c>
      <c r="I104">
        <v>49.732789397034821</v>
      </c>
      <c r="J104" s="4">
        <v>5.9807692307692291</v>
      </c>
      <c r="K104">
        <f>Table2125[[#This Row],[VALUE_ORIGINAL]]-Table2125[[#This Row],[ESTIMATE_VALUE]]</f>
        <v>9.6394230769220712E-2</v>
      </c>
      <c r="L104">
        <f>Table2125[[#This Row],[DIFFENCE_ORIGINAL]]^2</f>
        <v>9.2918477255897764E-3</v>
      </c>
      <c r="M104">
        <f>MAX(0, MIN(H35, Table2125[[#This Row],[conf.high]]) - MAX(G35,Table2125[[#This Row],[conf.low]]))</f>
        <v>0.39452729297979783</v>
      </c>
    </row>
    <row r="105" spans="1:13" x14ac:dyDescent="0.2">
      <c r="A105" t="s">
        <v>12</v>
      </c>
      <c r="B105" t="s">
        <v>113</v>
      </c>
      <c r="C105" s="3" t="s">
        <v>31</v>
      </c>
      <c r="D105" t="s">
        <v>17</v>
      </c>
      <c r="E105">
        <v>8.0814873417722741E-2</v>
      </c>
      <c r="F105" t="s">
        <v>125</v>
      </c>
      <c r="G105" s="1">
        <v>-0.25073680736666198</v>
      </c>
      <c r="H105" s="1">
        <v>0.41236655420210749</v>
      </c>
      <c r="I105">
        <v>0.48144730200870095</v>
      </c>
      <c r="J105" s="4">
        <v>2.2279549718574352E-2</v>
      </c>
      <c r="K105">
        <f>Table2125[[#This Row],[VALUE_ORIGINAL]]-Table2125[[#This Row],[ESTIMATE_VALUE]]</f>
        <v>-5.8535323699148392E-2</v>
      </c>
      <c r="L105">
        <f>Table2125[[#This Row],[DIFFENCE_ORIGINAL]]^2</f>
        <v>3.4263841205640832E-3</v>
      </c>
      <c r="M105">
        <f>MAX(0, MIN(H36, Table2125[[#This Row],[conf.high]]) - MAX(G36,Table2125[[#This Row],[conf.low]]))</f>
        <v>0.55869414291787101</v>
      </c>
    </row>
    <row r="106" spans="1:13" x14ac:dyDescent="0.2">
      <c r="A106" t="s">
        <v>12</v>
      </c>
      <c r="B106" t="s">
        <v>113</v>
      </c>
      <c r="C106" s="3" t="s">
        <v>34</v>
      </c>
      <c r="D106" t="s">
        <v>15</v>
      </c>
      <c r="E106">
        <v>6.0211864406779672</v>
      </c>
      <c r="F106" t="s">
        <v>126</v>
      </c>
      <c r="G106" s="1">
        <v>5.6724174646088859</v>
      </c>
      <c r="H106" s="1">
        <v>6.3699554167470485</v>
      </c>
      <c r="I106">
        <v>34.154979625885787</v>
      </c>
      <c r="J106" s="4">
        <v>5.8749999999999973</v>
      </c>
      <c r="K106">
        <f>Table2125[[#This Row],[VALUE_ORIGINAL]]-Table2125[[#This Row],[ESTIMATE_VALUE]]</f>
        <v>-0.14618644067796982</v>
      </c>
      <c r="L106">
        <f>Table2125[[#This Row],[DIFFENCE_ORIGINAL]]^2</f>
        <v>2.1370475438093589E-2</v>
      </c>
      <c r="M106">
        <f>MAX(0, MIN(H37, Table2125[[#This Row],[conf.high]]) - MAX(G37,Table2125[[#This Row],[conf.low]]))</f>
        <v>0.31065393964457755</v>
      </c>
    </row>
    <row r="107" spans="1:13" x14ac:dyDescent="0.2">
      <c r="A107" t="s">
        <v>12</v>
      </c>
      <c r="B107" t="s">
        <v>113</v>
      </c>
      <c r="C107" s="3" t="s">
        <v>34</v>
      </c>
      <c r="D107" t="s">
        <v>17</v>
      </c>
      <c r="E107">
        <v>-0.23351520780125323</v>
      </c>
      <c r="F107" t="s">
        <v>127</v>
      </c>
      <c r="G107" s="1">
        <v>-0.70250499102689257</v>
      </c>
      <c r="H107" s="1">
        <v>0.23547457542438605</v>
      </c>
      <c r="I107">
        <v>-0.98505751726710544</v>
      </c>
      <c r="J107" s="4">
        <v>0.26936619718309895</v>
      </c>
      <c r="K107">
        <f>Table2125[[#This Row],[VALUE_ORIGINAL]]-Table2125[[#This Row],[ESTIMATE_VALUE]]</f>
        <v>0.50288140498435219</v>
      </c>
      <c r="L107">
        <f>Table2125[[#This Row],[DIFFENCE_ORIGINAL]]^2</f>
        <v>0.25288970747903605</v>
      </c>
      <c r="M107">
        <f>MAX(0, MIN(H38, Table2125[[#This Row],[conf.high]]) - MAX(G38,Table2125[[#This Row],[conf.low]]))</f>
        <v>0.23250117312290108</v>
      </c>
    </row>
    <row r="108" spans="1:13" x14ac:dyDescent="0.2">
      <c r="A108" t="s">
        <v>12</v>
      </c>
      <c r="B108" t="s">
        <v>113</v>
      </c>
      <c r="C108" s="3" t="s">
        <v>37</v>
      </c>
      <c r="D108" t="s">
        <v>15</v>
      </c>
      <c r="E108">
        <v>6.1187500000000083</v>
      </c>
      <c r="F108" t="s">
        <v>128</v>
      </c>
      <c r="G108" s="1">
        <v>5.9143924139928448</v>
      </c>
      <c r="H108" s="1">
        <v>6.3231075860071719</v>
      </c>
      <c r="I108">
        <v>59.139907295397478</v>
      </c>
      <c r="J108" s="4">
        <v>6.1153846153846105</v>
      </c>
      <c r="K108">
        <f>Table2125[[#This Row],[VALUE_ORIGINAL]]-Table2125[[#This Row],[ESTIMATE_VALUE]]</f>
        <v>-3.3653846153978151E-3</v>
      </c>
      <c r="L108">
        <f>Table2125[[#This Row],[DIFFENCE_ORIGINAL]]^2</f>
        <v>1.13258136095563E-5</v>
      </c>
      <c r="M108">
        <f>MAX(0, MIN(H39, Table2125[[#This Row],[conf.high]]) - MAX(G39,Table2125[[#This Row],[conf.low]]))</f>
        <v>0.35855515329398457</v>
      </c>
    </row>
    <row r="109" spans="1:13" x14ac:dyDescent="0.2">
      <c r="A109" t="s">
        <v>12</v>
      </c>
      <c r="B109" t="s">
        <v>113</v>
      </c>
      <c r="C109" s="3" t="s">
        <v>37</v>
      </c>
      <c r="D109" t="s">
        <v>17</v>
      </c>
      <c r="E109">
        <v>0.23568037974683764</v>
      </c>
      <c r="F109" t="s">
        <v>129</v>
      </c>
      <c r="G109" s="1">
        <v>-5.423802104786779E-2</v>
      </c>
      <c r="H109" s="1">
        <v>0.52559878054154308</v>
      </c>
      <c r="I109">
        <v>1.6056701842645849</v>
      </c>
      <c r="J109" s="4">
        <v>0.11632270168855646</v>
      </c>
      <c r="K109">
        <f>Table2125[[#This Row],[VALUE_ORIGINAL]]-Table2125[[#This Row],[ESTIMATE_VALUE]]</f>
        <v>-0.11935767805828118</v>
      </c>
      <c r="L109">
        <f>Table2125[[#This Row],[DIFFENCE_ORIGINAL]]^2</f>
        <v>1.4246255311464296E-2</v>
      </c>
      <c r="M109">
        <f>MAX(0, MIN(H40, Table2125[[#This Row],[conf.high]]) - MAX(G40,Table2125[[#This Row],[conf.low]]))</f>
        <v>0.51667687853438438</v>
      </c>
    </row>
    <row r="110" spans="1:13" x14ac:dyDescent="0.2">
      <c r="A110" t="s">
        <v>12</v>
      </c>
      <c r="B110" t="s">
        <v>113</v>
      </c>
      <c r="C110" s="3" t="s">
        <v>40</v>
      </c>
      <c r="D110" t="s">
        <v>15</v>
      </c>
      <c r="E110">
        <v>4.6328124999999982</v>
      </c>
      <c r="F110" t="s">
        <v>130</v>
      </c>
      <c r="G110" s="1">
        <v>4.339435965755075</v>
      </c>
      <c r="H110" s="1">
        <v>4.9261890342449215</v>
      </c>
      <c r="I110">
        <v>31.226314885236778</v>
      </c>
      <c r="J110" s="4">
        <v>4.5735294117647038</v>
      </c>
      <c r="K110">
        <f>Table2125[[#This Row],[VALUE_ORIGINAL]]-Table2125[[#This Row],[ESTIMATE_VALUE]]</f>
        <v>-5.9283088235294379E-2</v>
      </c>
      <c r="L110">
        <f>Table2125[[#This Row],[DIFFENCE_ORIGINAL]]^2</f>
        <v>3.5144845507136986E-3</v>
      </c>
      <c r="M110">
        <f>MAX(0, MIN(H41, Table2125[[#This Row],[conf.high]]) - MAX(G41,Table2125[[#This Row],[conf.low]]))</f>
        <v>0.49351833099121567</v>
      </c>
    </row>
    <row r="111" spans="1:13" x14ac:dyDescent="0.2">
      <c r="A111" t="s">
        <v>12</v>
      </c>
      <c r="B111" t="s">
        <v>113</v>
      </c>
      <c r="C111" s="3" t="s">
        <v>40</v>
      </c>
      <c r="D111" t="s">
        <v>17</v>
      </c>
      <c r="E111">
        <v>0.21718750000000026</v>
      </c>
      <c r="F111" t="s">
        <v>131</v>
      </c>
      <c r="G111" s="1">
        <v>-0.18220705725774416</v>
      </c>
      <c r="H111" s="1">
        <v>0.61658205725774473</v>
      </c>
      <c r="I111">
        <v>1.0753109515862151</v>
      </c>
      <c r="J111" s="4">
        <v>0.28210439105219581</v>
      </c>
      <c r="K111">
        <f>Table2125[[#This Row],[VALUE_ORIGINAL]]-Table2125[[#This Row],[ESTIMATE_VALUE]]</f>
        <v>6.4916891052195558E-2</v>
      </c>
      <c r="L111">
        <f>Table2125[[#This Row],[DIFFENCE_ORIGINAL]]^2</f>
        <v>4.2142027438826276E-3</v>
      </c>
      <c r="M111">
        <f>MAX(0, MIN(H42, Table2125[[#This Row],[conf.high]]) - MAX(G42,Table2125[[#This Row],[conf.low]]))</f>
        <v>0.62743440556081764</v>
      </c>
    </row>
    <row r="112" spans="1:13" x14ac:dyDescent="0.2">
      <c r="A112" t="s">
        <v>12</v>
      </c>
      <c r="B112" t="s">
        <v>113</v>
      </c>
      <c r="C112" s="3" t="s">
        <v>43</v>
      </c>
      <c r="D112" t="s">
        <v>15</v>
      </c>
      <c r="E112">
        <v>4.5531250000000014</v>
      </c>
      <c r="F112" t="s">
        <v>132</v>
      </c>
      <c r="G112" s="1">
        <v>4.3107042836717158</v>
      </c>
      <c r="H112" s="1">
        <v>4.7955457163282871</v>
      </c>
      <c r="I112">
        <v>37.097832620684059</v>
      </c>
      <c r="J112" s="4">
        <v>4.6346153846153904</v>
      </c>
      <c r="K112">
        <f>Table2125[[#This Row],[VALUE_ORIGINAL]]-Table2125[[#This Row],[ESTIMATE_VALUE]]</f>
        <v>8.1490384615388933E-2</v>
      </c>
      <c r="L112">
        <f>Table2125[[#This Row],[DIFFENCE_ORIGINAL]]^2</f>
        <v>6.640682784764017E-3</v>
      </c>
      <c r="M112">
        <f>MAX(0, MIN(H43, Table2125[[#This Row],[conf.high]]) - MAX(G43,Table2125[[#This Row],[conf.low]]))</f>
        <v>0.30956205291729244</v>
      </c>
    </row>
    <row r="113" spans="1:13" x14ac:dyDescent="0.2">
      <c r="A113" t="s">
        <v>12</v>
      </c>
      <c r="B113" t="s">
        <v>113</v>
      </c>
      <c r="C113" s="3" t="s">
        <v>43</v>
      </c>
      <c r="D113" t="s">
        <v>17</v>
      </c>
      <c r="E113">
        <v>0.3202927215189883</v>
      </c>
      <c r="F113" t="s">
        <v>133</v>
      </c>
      <c r="G113" s="1">
        <v>-2.3625151903825969E-2</v>
      </c>
      <c r="H113" s="1">
        <v>0.66421059494180257</v>
      </c>
      <c r="I113">
        <v>1.83950518843446</v>
      </c>
      <c r="J113" s="4">
        <v>0.25257973733583466</v>
      </c>
      <c r="K113">
        <f>Table2125[[#This Row],[VALUE_ORIGINAL]]-Table2125[[#This Row],[ESTIMATE_VALUE]]</f>
        <v>-6.7712984183153635E-2</v>
      </c>
      <c r="L113">
        <f>Table2125[[#This Row],[DIFFENCE_ORIGINAL]]^2</f>
        <v>4.5850482269880147E-3</v>
      </c>
      <c r="M113">
        <f>MAX(0, MIN(H44, Table2125[[#This Row],[conf.high]]) - MAX(G44,Table2125[[#This Row],[conf.low]]))</f>
        <v>0.68783574684562854</v>
      </c>
    </row>
    <row r="114" spans="1:13" x14ac:dyDescent="0.2">
      <c r="A114" t="s">
        <v>12</v>
      </c>
      <c r="B114" t="s">
        <v>113</v>
      </c>
      <c r="C114" s="3" t="s">
        <v>46</v>
      </c>
      <c r="D114" t="s">
        <v>47</v>
      </c>
      <c r="E114">
        <v>-2.0594336977852521</v>
      </c>
      <c r="F114" t="s">
        <v>47</v>
      </c>
      <c r="G114" s="1">
        <v>-4.987618371970453</v>
      </c>
      <c r="H114" s="1">
        <v>0.86875097639994914</v>
      </c>
      <c r="I114">
        <v>-1.3885589852217286</v>
      </c>
      <c r="J114" s="4">
        <v>-3.6369047619047734</v>
      </c>
      <c r="K114">
        <f>Table2125[[#This Row],[VALUE_ORIGINAL]]-Table2125[[#This Row],[ESTIMATE_VALUE]]</f>
        <v>-1.5774710641195213</v>
      </c>
      <c r="L114">
        <f>Table2125[[#This Row],[DIFFENCE_ORIGINAL]]^2</f>
        <v>2.4884149581343751</v>
      </c>
      <c r="M114">
        <f>MAX(0, MIN(H45, Table2125[[#This Row],[conf.high]]) - MAX(G45,Table2125[[#This Row],[conf.low]]))</f>
        <v>5.4741883042781421</v>
      </c>
    </row>
    <row r="115" spans="1:13" x14ac:dyDescent="0.2">
      <c r="A115" t="s">
        <v>12</v>
      </c>
      <c r="B115" t="s">
        <v>113</v>
      </c>
      <c r="C115" s="3" t="s">
        <v>48</v>
      </c>
      <c r="D115" t="s">
        <v>47</v>
      </c>
      <c r="E115">
        <v>-2.449677600224291</v>
      </c>
      <c r="F115" t="s">
        <v>47</v>
      </c>
      <c r="G115" s="1">
        <v>-5.5357140046201883</v>
      </c>
      <c r="H115" s="1">
        <v>0.63635880417160573</v>
      </c>
      <c r="I115">
        <v>-1.5675725536273635</v>
      </c>
      <c r="J115" s="4">
        <v>-2.9445812807881708</v>
      </c>
      <c r="K115">
        <f>Table2125[[#This Row],[VALUE_ORIGINAL]]-Table2125[[#This Row],[ESTIMATE_VALUE]]</f>
        <v>-0.49490368056387979</v>
      </c>
      <c r="L115">
        <f>Table2125[[#This Row],[DIFFENCE_ORIGINAL]]^2</f>
        <v>0.24492965303567477</v>
      </c>
      <c r="M115">
        <f>MAX(0, MIN(H46, Table2125[[#This Row],[conf.high]]) - MAX(G46,Table2125[[#This Row],[conf.low]]))</f>
        <v>6.0937257809256211</v>
      </c>
    </row>
    <row r="116" spans="1:13" x14ac:dyDescent="0.2">
      <c r="A116" t="s">
        <v>12</v>
      </c>
      <c r="B116" t="s">
        <v>113</v>
      </c>
      <c r="C116" s="3" t="s">
        <v>49</v>
      </c>
      <c r="D116" t="s">
        <v>47</v>
      </c>
      <c r="E116">
        <v>-3.7715166806840585</v>
      </c>
      <c r="F116" t="s">
        <v>47</v>
      </c>
      <c r="G116" s="1">
        <v>-7.2100794406462683</v>
      </c>
      <c r="H116" s="1">
        <v>-0.33295392072184854</v>
      </c>
      <c r="I116">
        <v>-2.166310670087126</v>
      </c>
      <c r="J116" s="4">
        <v>-5.250821018062382</v>
      </c>
      <c r="K116">
        <f>Table2125[[#This Row],[VALUE_ORIGINAL]]-Table2125[[#This Row],[ESTIMATE_VALUE]]</f>
        <v>-1.4793043373783235</v>
      </c>
      <c r="L116">
        <f>Table2125[[#This Row],[DIFFENCE_ORIGINAL]]^2</f>
        <v>2.1883413225863206</v>
      </c>
      <c r="M116">
        <f>MAX(0, MIN(H47, Table2125[[#This Row],[conf.high]]) - MAX(G47,Table2125[[#This Row],[conf.low]]))</f>
        <v>6.8771255199244195</v>
      </c>
    </row>
    <row r="117" spans="1:13" s="2" customFormat="1" x14ac:dyDescent="0.2">
      <c r="A117" s="2" t="s">
        <v>157</v>
      </c>
      <c r="B117" s="2" t="s">
        <v>13</v>
      </c>
      <c r="C117" s="3" t="s">
        <v>135</v>
      </c>
      <c r="D117" s="2" t="s">
        <v>15</v>
      </c>
      <c r="E117" s="2">
        <v>88.409249609340392</v>
      </c>
      <c r="F117" s="2">
        <v>1.74506237659695</v>
      </c>
      <c r="G117" s="2">
        <v>84.9889902004345</v>
      </c>
      <c r="H117" s="2">
        <v>91.829509018246199</v>
      </c>
      <c r="I117" s="2">
        <v>50.662515446437702</v>
      </c>
      <c r="J117" s="4">
        <v>88.409249609340392</v>
      </c>
      <c r="K117" s="2">
        <f>Table2125[[#This Row],[VALUE_ORIGINAL]]-Table2125[[#This Row],[ESTIMATE_VALUE]]</f>
        <v>0</v>
      </c>
      <c r="L117" s="2">
        <f>Table2125[[#This Row],[DIFFENCE_ORIGINAL]]^2</f>
        <v>0</v>
      </c>
    </row>
    <row r="118" spans="1:13" x14ac:dyDescent="0.2">
      <c r="A118" s="2" t="s">
        <v>157</v>
      </c>
      <c r="B118" t="s">
        <v>13</v>
      </c>
      <c r="C118" s="3" t="s">
        <v>135</v>
      </c>
      <c r="D118" t="s">
        <v>136</v>
      </c>
      <c r="E118">
        <v>-2.4597554013203977</v>
      </c>
      <c r="F118">
        <v>0.48243468114378202</v>
      </c>
      <c r="G118">
        <v>-3.4053100012552702</v>
      </c>
      <c r="H118">
        <v>-1.5142008013855199</v>
      </c>
      <c r="I118">
        <v>-5.0986288868965097</v>
      </c>
      <c r="J118" s="4">
        <v>-2.4597554013203977</v>
      </c>
      <c r="K118">
        <f>Table2125[[#This Row],[VALUE_ORIGINAL]]-Table2125[[#This Row],[ESTIMATE_VALUE]]</f>
        <v>0</v>
      </c>
      <c r="L118">
        <f>Table2125[[#This Row],[DIFFENCE_ORIGINAL]]^2</f>
        <v>0</v>
      </c>
    </row>
    <row r="119" spans="1:13" x14ac:dyDescent="0.2">
      <c r="A119" s="2" t="s">
        <v>157</v>
      </c>
      <c r="B119" t="s">
        <v>13</v>
      </c>
      <c r="C119" s="3" t="s">
        <v>135</v>
      </c>
      <c r="D119" t="s">
        <v>137</v>
      </c>
      <c r="E119">
        <v>5.3503378777487717E-2</v>
      </c>
      <c r="F119">
        <v>2.0943609837422001</v>
      </c>
      <c r="G119">
        <v>-4.0513687199831097</v>
      </c>
      <c r="H119">
        <v>4.1583754775380903</v>
      </c>
      <c r="I119">
        <v>2.5546397776131099E-2</v>
      </c>
      <c r="J119" s="4">
        <v>5.3503378777487717E-2</v>
      </c>
      <c r="K119">
        <f>Table2125[[#This Row],[VALUE_ORIGINAL]]-Table2125[[#This Row],[ESTIMATE_VALUE]]</f>
        <v>0</v>
      </c>
      <c r="L119">
        <f>Table2125[[#This Row],[DIFFENCE_ORIGINAL]]^2</f>
        <v>0</v>
      </c>
    </row>
    <row r="120" spans="1:13" x14ac:dyDescent="0.2">
      <c r="A120" s="2" t="s">
        <v>157</v>
      </c>
      <c r="B120" t="s">
        <v>13</v>
      </c>
      <c r="C120" s="3" t="s">
        <v>135</v>
      </c>
      <c r="D120" t="s">
        <v>138</v>
      </c>
      <c r="E120">
        <v>-1.338248721415485</v>
      </c>
      <c r="F120">
        <v>0.32863671865588301</v>
      </c>
      <c r="G120">
        <v>-1.98236485397843</v>
      </c>
      <c r="H120">
        <v>-0.69413258885253004</v>
      </c>
      <c r="I120">
        <v>-4.0721217242214696</v>
      </c>
      <c r="J120" s="4">
        <v>-1.338248721415485</v>
      </c>
      <c r="K120">
        <f>Table2125[[#This Row],[VALUE_ORIGINAL]]-Table2125[[#This Row],[ESTIMATE_VALUE]]</f>
        <v>0</v>
      </c>
      <c r="L120">
        <f>Table2125[[#This Row],[DIFFENCE_ORIGINAL]]^2</f>
        <v>0</v>
      </c>
    </row>
    <row r="121" spans="1:13" x14ac:dyDescent="0.2">
      <c r="A121" s="2" t="s">
        <v>157</v>
      </c>
      <c r="B121" t="s">
        <v>13</v>
      </c>
      <c r="C121" s="3" t="s">
        <v>135</v>
      </c>
      <c r="D121" t="s">
        <v>139</v>
      </c>
      <c r="E121">
        <v>11.046547241687691</v>
      </c>
      <c r="F121" t="s">
        <v>47</v>
      </c>
      <c r="G121" t="s">
        <v>47</v>
      </c>
      <c r="H121" t="s">
        <v>47</v>
      </c>
      <c r="I121" t="s">
        <v>47</v>
      </c>
      <c r="J121" s="4">
        <v>11.046547241687691</v>
      </c>
      <c r="K121">
        <f>Table2125[[#This Row],[VALUE_ORIGINAL]]-Table2125[[#This Row],[ESTIMATE_VALUE]]</f>
        <v>0</v>
      </c>
      <c r="L121">
        <f>Table2125[[#This Row],[DIFFENCE_ORIGINAL]]^2</f>
        <v>0</v>
      </c>
    </row>
    <row r="122" spans="1:13" x14ac:dyDescent="0.2">
      <c r="A122" s="2" t="s">
        <v>157</v>
      </c>
      <c r="B122" t="s">
        <v>13</v>
      </c>
      <c r="C122" s="3" t="s">
        <v>135</v>
      </c>
      <c r="D122" t="s">
        <v>140</v>
      </c>
      <c r="E122">
        <v>-0.24284115834783762</v>
      </c>
      <c r="F122" t="s">
        <v>47</v>
      </c>
      <c r="G122" t="s">
        <v>47</v>
      </c>
      <c r="H122" t="s">
        <v>47</v>
      </c>
      <c r="I122" t="s">
        <v>47</v>
      </c>
      <c r="J122" s="4">
        <v>-0.24284115834783762</v>
      </c>
      <c r="K122">
        <f>Table2125[[#This Row],[VALUE_ORIGINAL]]-Table2125[[#This Row],[ESTIMATE_VALUE]]</f>
        <v>0</v>
      </c>
      <c r="L122">
        <f>Table2125[[#This Row],[DIFFENCE_ORIGINAL]]^2</f>
        <v>0</v>
      </c>
    </row>
    <row r="123" spans="1:13" x14ac:dyDescent="0.2">
      <c r="A123" s="2" t="s">
        <v>157</v>
      </c>
      <c r="B123" t="s">
        <v>13</v>
      </c>
      <c r="C123" s="3" t="s">
        <v>135</v>
      </c>
      <c r="D123" t="s">
        <v>141</v>
      </c>
      <c r="E123">
        <v>-0.70377867037408237</v>
      </c>
      <c r="F123" t="s">
        <v>47</v>
      </c>
      <c r="G123" t="s">
        <v>47</v>
      </c>
      <c r="H123" t="s">
        <v>47</v>
      </c>
      <c r="I123" t="s">
        <v>47</v>
      </c>
      <c r="J123" s="4">
        <v>-0.70377867037408237</v>
      </c>
      <c r="K123">
        <f>Table2125[[#This Row],[VALUE_ORIGINAL]]-Table2125[[#This Row],[ESTIMATE_VALUE]]</f>
        <v>0</v>
      </c>
      <c r="L123">
        <f>Table2125[[#This Row],[DIFFENCE_ORIGINAL]]^2</f>
        <v>0</v>
      </c>
    </row>
    <row r="124" spans="1:13" x14ac:dyDescent="0.2">
      <c r="A124" s="2" t="s">
        <v>157</v>
      </c>
      <c r="B124" t="s">
        <v>13</v>
      </c>
      <c r="C124" s="3" t="s">
        <v>135</v>
      </c>
      <c r="D124" t="s">
        <v>142</v>
      </c>
      <c r="E124">
        <v>0.2319853453200553</v>
      </c>
      <c r="F124" t="s">
        <v>47</v>
      </c>
      <c r="G124" t="s">
        <v>47</v>
      </c>
      <c r="H124" t="s">
        <v>47</v>
      </c>
      <c r="I124" t="s">
        <v>47</v>
      </c>
      <c r="J124" s="4">
        <v>0.2319853453200553</v>
      </c>
      <c r="K124">
        <f>Table2125[[#This Row],[VALUE_ORIGINAL]]-Table2125[[#This Row],[ESTIMATE_VALUE]]</f>
        <v>0</v>
      </c>
      <c r="L124">
        <f>Table2125[[#This Row],[DIFFENCE_ORIGINAL]]^2</f>
        <v>0</v>
      </c>
    </row>
    <row r="125" spans="1:13" x14ac:dyDescent="0.2">
      <c r="A125" s="2" t="s">
        <v>157</v>
      </c>
      <c r="B125" t="s">
        <v>13</v>
      </c>
      <c r="C125" s="3" t="s">
        <v>135</v>
      </c>
      <c r="D125" t="s">
        <v>143</v>
      </c>
      <c r="E125">
        <v>0.295957502290282</v>
      </c>
      <c r="F125" t="s">
        <v>47</v>
      </c>
      <c r="G125" t="s">
        <v>47</v>
      </c>
      <c r="H125" t="s">
        <v>47</v>
      </c>
      <c r="I125" t="s">
        <v>47</v>
      </c>
      <c r="J125" s="4">
        <v>0.295957502290282</v>
      </c>
      <c r="K125">
        <f>Table2125[[#This Row],[VALUE_ORIGINAL]]-Table2125[[#This Row],[ESTIMATE_VALUE]]</f>
        <v>0</v>
      </c>
      <c r="L125">
        <f>Table2125[[#This Row],[DIFFENCE_ORIGINAL]]^2</f>
        <v>0</v>
      </c>
    </row>
    <row r="126" spans="1:13" x14ac:dyDescent="0.2">
      <c r="A126" s="2" t="s">
        <v>157</v>
      </c>
      <c r="B126" t="s">
        <v>13</v>
      </c>
      <c r="C126" s="3" t="s">
        <v>135</v>
      </c>
      <c r="D126" t="s">
        <v>144</v>
      </c>
      <c r="E126">
        <v>13.081946325000867</v>
      </c>
      <c r="F126" t="s">
        <v>47</v>
      </c>
      <c r="G126" t="s">
        <v>47</v>
      </c>
      <c r="H126" t="s">
        <v>47</v>
      </c>
      <c r="I126" t="s">
        <v>47</v>
      </c>
      <c r="J126" s="4">
        <v>13.081946325000867</v>
      </c>
      <c r="K126">
        <f>Table2125[[#This Row],[VALUE_ORIGINAL]]-Table2125[[#This Row],[ESTIMATE_VALUE]]</f>
        <v>0</v>
      </c>
      <c r="L126">
        <f>Table2125[[#This Row],[DIFFENCE_ORIGINAL]]^2</f>
        <v>0</v>
      </c>
    </row>
    <row r="127" spans="1:13" x14ac:dyDescent="0.2">
      <c r="A127" s="2" t="s">
        <v>157</v>
      </c>
      <c r="B127" t="s">
        <v>13</v>
      </c>
      <c r="C127" s="3" t="s">
        <v>135</v>
      </c>
      <c r="D127" t="s">
        <v>145</v>
      </c>
      <c r="E127">
        <v>6.5611823110585501</v>
      </c>
      <c r="F127" t="s">
        <v>47</v>
      </c>
      <c r="G127" t="s">
        <v>47</v>
      </c>
      <c r="H127" t="s">
        <v>47</v>
      </c>
      <c r="I127" t="s">
        <v>47</v>
      </c>
      <c r="J127" s="4">
        <v>6.5611823110585501</v>
      </c>
      <c r="K127">
        <f>Table2125[[#This Row],[VALUE_ORIGINAL]]-Table2125[[#This Row],[ESTIMATE_VALUE]]</f>
        <v>0</v>
      </c>
      <c r="L127">
        <f>Table2125[[#This Row],[DIFFENCE_ORIGINAL]]^2</f>
        <v>0</v>
      </c>
    </row>
    <row r="128" spans="1:13" x14ac:dyDescent="0.2">
      <c r="A128" s="2" t="s">
        <v>157</v>
      </c>
      <c r="B128" t="s">
        <v>13</v>
      </c>
      <c r="C128" s="3" t="s">
        <v>146</v>
      </c>
      <c r="D128" t="s">
        <v>15</v>
      </c>
      <c r="E128">
        <v>86.576578452404746</v>
      </c>
      <c r="F128">
        <v>1.7803908100630801</v>
      </c>
      <c r="G128">
        <v>83.087076586275003</v>
      </c>
      <c r="H128">
        <v>90.066080318534404</v>
      </c>
      <c r="I128">
        <v>48.627850673604001</v>
      </c>
      <c r="J128" s="4">
        <v>86.576578452404746</v>
      </c>
      <c r="K128">
        <f>Table2125[[#This Row],[VALUE_ORIGINAL]]-Table2125[[#This Row],[ESTIMATE_VALUE]]</f>
        <v>0</v>
      </c>
      <c r="L128">
        <f>Table2125[[#This Row],[DIFFENCE_ORIGINAL]]^2</f>
        <v>0</v>
      </c>
    </row>
    <row r="129" spans="1:12" x14ac:dyDescent="0.2">
      <c r="A129" s="2" t="s">
        <v>157</v>
      </c>
      <c r="B129" t="s">
        <v>13</v>
      </c>
      <c r="C129" s="3" t="s">
        <v>146</v>
      </c>
      <c r="D129" t="s">
        <v>136</v>
      </c>
      <c r="E129">
        <v>-2.4540131232701703</v>
      </c>
      <c r="F129">
        <v>0.477836085556054</v>
      </c>
      <c r="G129">
        <v>-3.3905546414736301</v>
      </c>
      <c r="H129">
        <v>-1.5174716050667001</v>
      </c>
      <c r="I129">
        <v>-5.1356797810999399</v>
      </c>
      <c r="J129" s="4">
        <v>-2.4540131232701703</v>
      </c>
      <c r="K129">
        <f>Table2125[[#This Row],[VALUE_ORIGINAL]]-Table2125[[#This Row],[ESTIMATE_VALUE]]</f>
        <v>0</v>
      </c>
      <c r="L129">
        <f>Table2125[[#This Row],[DIFFENCE_ORIGINAL]]^2</f>
        <v>0</v>
      </c>
    </row>
    <row r="130" spans="1:12" x14ac:dyDescent="0.2">
      <c r="A130" s="2" t="s">
        <v>157</v>
      </c>
      <c r="B130" t="s">
        <v>13</v>
      </c>
      <c r="C130" s="3" t="s">
        <v>146</v>
      </c>
      <c r="D130" t="s">
        <v>147</v>
      </c>
      <c r="E130">
        <v>1.8341868013663891</v>
      </c>
      <c r="F130">
        <v>0.27292234503842799</v>
      </c>
      <c r="G130">
        <v>1.29926883451485</v>
      </c>
      <c r="H130">
        <v>2.36910476821792</v>
      </c>
      <c r="I130">
        <v>6.7205446337057104</v>
      </c>
      <c r="J130" s="4">
        <v>1.8341868013663891</v>
      </c>
      <c r="K130">
        <f>Table2125[[#This Row],[VALUE_ORIGINAL]]-Table2125[[#This Row],[ESTIMATE_VALUE]]</f>
        <v>0</v>
      </c>
      <c r="L130">
        <f>Table2125[[#This Row],[DIFFENCE_ORIGINAL]]^2</f>
        <v>0</v>
      </c>
    </row>
    <row r="131" spans="1:12" x14ac:dyDescent="0.2">
      <c r="A131" s="2" t="s">
        <v>157</v>
      </c>
      <c r="B131" t="s">
        <v>13</v>
      </c>
      <c r="C131" s="3" t="s">
        <v>146</v>
      </c>
      <c r="D131" t="s">
        <v>137</v>
      </c>
      <c r="E131">
        <v>-0.5867196339304489</v>
      </c>
      <c r="F131">
        <v>2.1250349835644999</v>
      </c>
      <c r="G131">
        <v>-4.7517116676045497</v>
      </c>
      <c r="H131">
        <v>3.5782723997436499</v>
      </c>
      <c r="I131">
        <v>-0.27609881176934398</v>
      </c>
      <c r="J131" s="4">
        <v>-0.5867196339304489</v>
      </c>
      <c r="K131">
        <f>Table2125[[#This Row],[VALUE_ORIGINAL]]-Table2125[[#This Row],[ESTIMATE_VALUE]]</f>
        <v>0</v>
      </c>
      <c r="L131">
        <f>Table2125[[#This Row],[DIFFENCE_ORIGINAL]]^2</f>
        <v>0</v>
      </c>
    </row>
    <row r="132" spans="1:12" x14ac:dyDescent="0.2">
      <c r="A132" s="2" t="s">
        <v>157</v>
      </c>
      <c r="B132" t="s">
        <v>13</v>
      </c>
      <c r="C132" s="3" t="s">
        <v>146</v>
      </c>
      <c r="D132" t="s">
        <v>138</v>
      </c>
      <c r="E132">
        <v>-1.3387481462005686</v>
      </c>
      <c r="F132">
        <v>0.31108964332845301</v>
      </c>
      <c r="G132">
        <v>-1.9484726430877399</v>
      </c>
      <c r="H132">
        <v>-0.72902364931338803</v>
      </c>
      <c r="I132">
        <v>-4.3034159924992901</v>
      </c>
      <c r="J132" s="4">
        <v>-1.3387481462005686</v>
      </c>
      <c r="K132">
        <f>Table2125[[#This Row],[VALUE_ORIGINAL]]-Table2125[[#This Row],[ESTIMATE_VALUE]]</f>
        <v>0</v>
      </c>
      <c r="L132">
        <f>Table2125[[#This Row],[DIFFENCE_ORIGINAL]]^2</f>
        <v>0</v>
      </c>
    </row>
    <row r="133" spans="1:12" x14ac:dyDescent="0.2">
      <c r="A133" s="2" t="s">
        <v>157</v>
      </c>
      <c r="B133" t="s">
        <v>13</v>
      </c>
      <c r="C133" s="3" t="s">
        <v>146</v>
      </c>
      <c r="D133" t="s">
        <v>148</v>
      </c>
      <c r="E133">
        <v>0.63915209687677155</v>
      </c>
      <c r="F133">
        <v>0.34906745783776</v>
      </c>
      <c r="G133">
        <v>-4.5007548660191903E-2</v>
      </c>
      <c r="H133">
        <v>1.32331174241373</v>
      </c>
      <c r="I133">
        <v>1.83102744906641</v>
      </c>
      <c r="J133" s="4">
        <v>0.63915209687677155</v>
      </c>
      <c r="K133">
        <f>Table2125[[#This Row],[VALUE_ORIGINAL]]-Table2125[[#This Row],[ESTIMATE_VALUE]]</f>
        <v>0</v>
      </c>
      <c r="L133">
        <f>Table2125[[#This Row],[DIFFENCE_ORIGINAL]]^2</f>
        <v>0</v>
      </c>
    </row>
    <row r="134" spans="1:12" x14ac:dyDescent="0.2">
      <c r="A134" s="2" t="s">
        <v>157</v>
      </c>
      <c r="B134" t="s">
        <v>13</v>
      </c>
      <c r="C134" s="3" t="s">
        <v>146</v>
      </c>
      <c r="D134" t="s">
        <v>139</v>
      </c>
      <c r="E134">
        <v>11.064968719858522</v>
      </c>
      <c r="F134" t="s">
        <v>47</v>
      </c>
      <c r="G134" t="s">
        <v>47</v>
      </c>
      <c r="H134" t="s">
        <v>47</v>
      </c>
      <c r="I134" t="s">
        <v>47</v>
      </c>
      <c r="J134" s="4">
        <v>11.064968719858522</v>
      </c>
      <c r="K134">
        <f>Table2125[[#This Row],[VALUE_ORIGINAL]]-Table2125[[#This Row],[ESTIMATE_VALUE]]</f>
        <v>0</v>
      </c>
      <c r="L134">
        <f>Table2125[[#This Row],[DIFFENCE_ORIGINAL]]^2</f>
        <v>0</v>
      </c>
    </row>
    <row r="135" spans="1:12" x14ac:dyDescent="0.2">
      <c r="A135" s="2" t="s">
        <v>157</v>
      </c>
      <c r="B135" t="s">
        <v>13</v>
      </c>
      <c r="C135" s="3" t="s">
        <v>146</v>
      </c>
      <c r="D135" t="s">
        <v>141</v>
      </c>
      <c r="E135">
        <v>-0.57537740622005218</v>
      </c>
      <c r="F135" t="s">
        <v>47</v>
      </c>
      <c r="G135" t="s">
        <v>47</v>
      </c>
      <c r="H135" t="s">
        <v>47</v>
      </c>
      <c r="I135" t="s">
        <v>47</v>
      </c>
      <c r="J135" s="4">
        <v>-0.57537740622005218</v>
      </c>
      <c r="K135">
        <f>Table2125[[#This Row],[VALUE_ORIGINAL]]-Table2125[[#This Row],[ESTIMATE_VALUE]]</f>
        <v>0</v>
      </c>
      <c r="L135">
        <f>Table2125[[#This Row],[DIFFENCE_ORIGINAL]]^2</f>
        <v>0</v>
      </c>
    </row>
    <row r="136" spans="1:12" x14ac:dyDescent="0.2">
      <c r="A136" s="2" t="s">
        <v>157</v>
      </c>
      <c r="B136" t="s">
        <v>13</v>
      </c>
      <c r="C136" s="3" t="s">
        <v>146</v>
      </c>
      <c r="D136" t="s">
        <v>149</v>
      </c>
      <c r="E136">
        <v>0.19483870136298537</v>
      </c>
      <c r="F136" t="s">
        <v>47</v>
      </c>
      <c r="G136" t="s">
        <v>47</v>
      </c>
      <c r="H136" t="s">
        <v>47</v>
      </c>
      <c r="I136" t="s">
        <v>47</v>
      </c>
      <c r="J136" s="4">
        <v>0.19483870136298537</v>
      </c>
      <c r="K136">
        <f>Table2125[[#This Row],[VALUE_ORIGINAL]]-Table2125[[#This Row],[ESTIMATE_VALUE]]</f>
        <v>0</v>
      </c>
      <c r="L136">
        <f>Table2125[[#This Row],[DIFFENCE_ORIGINAL]]^2</f>
        <v>0</v>
      </c>
    </row>
    <row r="137" spans="1:12" x14ac:dyDescent="0.2">
      <c r="A137" s="2" t="s">
        <v>157</v>
      </c>
      <c r="B137" t="s">
        <v>13</v>
      </c>
      <c r="C137" s="3" t="s">
        <v>146</v>
      </c>
      <c r="D137" t="s">
        <v>150</v>
      </c>
      <c r="E137">
        <v>-0.18356475677620857</v>
      </c>
      <c r="F137" t="s">
        <v>47</v>
      </c>
      <c r="G137" t="s">
        <v>47</v>
      </c>
      <c r="H137" t="s">
        <v>47</v>
      </c>
      <c r="I137" t="s">
        <v>47</v>
      </c>
      <c r="J137" s="4">
        <v>-0.18356475677620857</v>
      </c>
      <c r="K137">
        <f>Table2125[[#This Row],[VALUE_ORIGINAL]]-Table2125[[#This Row],[ESTIMATE_VALUE]]</f>
        <v>0</v>
      </c>
      <c r="L137">
        <f>Table2125[[#This Row],[DIFFENCE_ORIGINAL]]^2</f>
        <v>0</v>
      </c>
    </row>
    <row r="138" spans="1:12" x14ac:dyDescent="0.2">
      <c r="A138" s="2" t="s">
        <v>157</v>
      </c>
      <c r="B138" t="s">
        <v>13</v>
      </c>
      <c r="C138" s="3" t="s">
        <v>146</v>
      </c>
      <c r="D138" t="s">
        <v>144</v>
      </c>
      <c r="E138">
        <v>13.110967804410883</v>
      </c>
      <c r="F138" t="s">
        <v>47</v>
      </c>
      <c r="G138" t="s">
        <v>47</v>
      </c>
      <c r="H138" t="s">
        <v>47</v>
      </c>
      <c r="I138" t="s">
        <v>47</v>
      </c>
      <c r="J138" s="4">
        <v>13.110967804410883</v>
      </c>
      <c r="K138">
        <f>Table2125[[#This Row],[VALUE_ORIGINAL]]-Table2125[[#This Row],[ESTIMATE_VALUE]]</f>
        <v>0</v>
      </c>
      <c r="L138">
        <f>Table2125[[#This Row],[DIFFENCE_ORIGINAL]]^2</f>
        <v>0</v>
      </c>
    </row>
    <row r="139" spans="1:12" x14ac:dyDescent="0.2">
      <c r="A139" s="2" t="s">
        <v>157</v>
      </c>
      <c r="B139" t="s">
        <v>13</v>
      </c>
      <c r="C139" s="3" t="s">
        <v>146</v>
      </c>
      <c r="D139" t="s">
        <v>151</v>
      </c>
      <c r="E139">
        <v>0.2940251099326438</v>
      </c>
      <c r="F139" t="s">
        <v>47</v>
      </c>
      <c r="G139" t="s">
        <v>47</v>
      </c>
      <c r="H139" t="s">
        <v>47</v>
      </c>
      <c r="I139" t="s">
        <v>47</v>
      </c>
      <c r="J139" s="4">
        <v>0.2940251099326438</v>
      </c>
      <c r="K139">
        <f>Table2125[[#This Row],[VALUE_ORIGINAL]]-Table2125[[#This Row],[ESTIMATE_VALUE]]</f>
        <v>0</v>
      </c>
      <c r="L139">
        <f>Table2125[[#This Row],[DIFFENCE_ORIGINAL]]^2</f>
        <v>0</v>
      </c>
    </row>
    <row r="140" spans="1:12" x14ac:dyDescent="0.2">
      <c r="A140" s="2" t="s">
        <v>157</v>
      </c>
      <c r="B140" t="s">
        <v>13</v>
      </c>
      <c r="C140" s="3" t="s">
        <v>146</v>
      </c>
      <c r="D140" t="s">
        <v>152</v>
      </c>
      <c r="E140">
        <v>4.0882182495466123E-2</v>
      </c>
      <c r="F140" t="s">
        <v>47</v>
      </c>
      <c r="G140" t="s">
        <v>47</v>
      </c>
      <c r="H140" t="s">
        <v>47</v>
      </c>
      <c r="I140" t="s">
        <v>47</v>
      </c>
      <c r="J140" s="4">
        <v>4.0882182495466123E-2</v>
      </c>
      <c r="K140">
        <f>Table2125[[#This Row],[VALUE_ORIGINAL]]-Table2125[[#This Row],[ESTIMATE_VALUE]]</f>
        <v>0</v>
      </c>
      <c r="L140">
        <f>Table2125[[#This Row],[DIFFENCE_ORIGINAL]]^2</f>
        <v>0</v>
      </c>
    </row>
    <row r="141" spans="1:12" x14ac:dyDescent="0.2">
      <c r="A141" s="2" t="s">
        <v>157</v>
      </c>
      <c r="B141" t="s">
        <v>13</v>
      </c>
      <c r="C141" s="3" t="s">
        <v>146</v>
      </c>
      <c r="D141" t="s">
        <v>153</v>
      </c>
      <c r="E141">
        <v>2.6832943027713916</v>
      </c>
      <c r="F141" t="s">
        <v>47</v>
      </c>
      <c r="G141" t="s">
        <v>47</v>
      </c>
      <c r="H141" t="s">
        <v>47</v>
      </c>
      <c r="I141" t="s">
        <v>47</v>
      </c>
      <c r="J141" s="4">
        <v>2.6832943027713916</v>
      </c>
      <c r="K141">
        <f>Table2125[[#This Row],[VALUE_ORIGINAL]]-Table2125[[#This Row],[ESTIMATE_VALUE]]</f>
        <v>0</v>
      </c>
      <c r="L141">
        <f>Table2125[[#This Row],[DIFFENCE_ORIGINAL]]^2</f>
        <v>0</v>
      </c>
    </row>
    <row r="142" spans="1:12" x14ac:dyDescent="0.2">
      <c r="A142" s="2" t="s">
        <v>157</v>
      </c>
      <c r="B142" t="s">
        <v>13</v>
      </c>
      <c r="C142" s="3" t="s">
        <v>146</v>
      </c>
      <c r="D142" t="s">
        <v>154</v>
      </c>
      <c r="E142">
        <v>4.887768412291724E-3</v>
      </c>
      <c r="F142" t="s">
        <v>47</v>
      </c>
      <c r="G142" t="s">
        <v>47</v>
      </c>
      <c r="H142" t="s">
        <v>47</v>
      </c>
      <c r="I142" t="s">
        <v>47</v>
      </c>
      <c r="J142" s="4">
        <v>4.887768412291724E-3</v>
      </c>
      <c r="K142">
        <f>Table2125[[#This Row],[VALUE_ORIGINAL]]-Table2125[[#This Row],[ESTIMATE_VALUE]]</f>
        <v>0</v>
      </c>
      <c r="L142">
        <f>Table2125[[#This Row],[DIFFENCE_ORIGINAL]]^2</f>
        <v>0</v>
      </c>
    </row>
    <row r="143" spans="1:12" x14ac:dyDescent="0.2">
      <c r="A143" s="2" t="s">
        <v>157</v>
      </c>
      <c r="B143" t="s">
        <v>13</v>
      </c>
      <c r="C143" s="3" t="s">
        <v>146</v>
      </c>
      <c r="D143" t="s">
        <v>155</v>
      </c>
      <c r="E143">
        <v>0.7403948526594446</v>
      </c>
      <c r="F143" t="s">
        <v>47</v>
      </c>
      <c r="G143" t="s">
        <v>47</v>
      </c>
      <c r="H143" t="s">
        <v>47</v>
      </c>
      <c r="I143" t="s">
        <v>47</v>
      </c>
      <c r="J143" s="4">
        <v>0.7403948526594446</v>
      </c>
      <c r="K143">
        <f>Table2125[[#This Row],[VALUE_ORIGINAL]]-Table2125[[#This Row],[ESTIMATE_VALUE]]</f>
        <v>0</v>
      </c>
      <c r="L143">
        <f>Table2125[[#This Row],[DIFFENCE_ORIGINAL]]^2</f>
        <v>0</v>
      </c>
    </row>
    <row r="144" spans="1:12" x14ac:dyDescent="0.2">
      <c r="A144" s="2" t="s">
        <v>157</v>
      </c>
      <c r="B144" t="s">
        <v>13</v>
      </c>
      <c r="C144" s="3" t="s">
        <v>146</v>
      </c>
      <c r="D144" t="s">
        <v>145</v>
      </c>
      <c r="E144">
        <v>6.2105687717512197</v>
      </c>
      <c r="F144" t="s">
        <v>47</v>
      </c>
      <c r="G144" t="s">
        <v>47</v>
      </c>
      <c r="H144" t="s">
        <v>47</v>
      </c>
      <c r="I144" t="s">
        <v>47</v>
      </c>
      <c r="J144" s="4">
        <v>6.2105687717512197</v>
      </c>
      <c r="K144">
        <f>Table2125[[#This Row],[VALUE_ORIGINAL]]-Table2125[[#This Row],[ESTIMATE_VALUE]]</f>
        <v>0</v>
      </c>
      <c r="L144">
        <f>Table2125[[#This Row],[DIFFENCE_ORIGINAL]]^2</f>
        <v>0</v>
      </c>
    </row>
    <row r="145" spans="1:13" x14ac:dyDescent="0.2">
      <c r="A145" s="2" t="s">
        <v>157</v>
      </c>
      <c r="B145" t="s">
        <v>50</v>
      </c>
      <c r="C145" s="3" t="s">
        <v>135</v>
      </c>
      <c r="D145" t="s">
        <v>15</v>
      </c>
      <c r="E145">
        <v>88.159323639407575</v>
      </c>
      <c r="F145">
        <v>1.77474162901578</v>
      </c>
      <c r="G145">
        <v>84.680893964672606</v>
      </c>
      <c r="H145">
        <v>91.637753314142401</v>
      </c>
      <c r="I145">
        <v>49.674455254818</v>
      </c>
      <c r="J145" s="4">
        <v>88.409249609340392</v>
      </c>
      <c r="K145">
        <f>Table2125[[#This Row],[VALUE_ORIGINAL]]-Table2125[[#This Row],[ESTIMATE_VALUE]]</f>
        <v>0.24992596993281779</v>
      </c>
      <c r="L145">
        <f>Table2125[[#This Row],[DIFFENCE_ORIGINAL]]^2</f>
        <v>6.2462990446859747E-2</v>
      </c>
      <c r="M145">
        <f>MAX(0,MIN(H117,H145)-MAX(G117,G145))</f>
        <v>6.6487631137079006</v>
      </c>
    </row>
    <row r="146" spans="1:13" x14ac:dyDescent="0.2">
      <c r="A146" s="2" t="s">
        <v>157</v>
      </c>
      <c r="B146" t="s">
        <v>50</v>
      </c>
      <c r="C146" s="3" t="s">
        <v>135</v>
      </c>
      <c r="D146" t="s">
        <v>136</v>
      </c>
      <c r="E146">
        <v>-2.3883581234761433</v>
      </c>
      <c r="F146">
        <v>0.53827857703360604</v>
      </c>
      <c r="G146">
        <v>-3.4433647481114802</v>
      </c>
      <c r="H146">
        <v>-1.3333514988408</v>
      </c>
      <c r="I146">
        <v>-4.43702986776497</v>
      </c>
      <c r="J146" s="4">
        <v>-2.4597554013203977</v>
      </c>
      <c r="K146">
        <f>Table2125[[#This Row],[VALUE_ORIGINAL]]-Table2125[[#This Row],[ESTIMATE_VALUE]]</f>
        <v>-7.1397277844254425E-2</v>
      </c>
      <c r="L146">
        <f>Table2125[[#This Row],[DIFFENCE_ORIGINAL]]^2</f>
        <v>5.0975712835696638E-3</v>
      </c>
      <c r="M146">
        <f t="shared" ref="M146:M171" si="0">MAX(0,MIN(H118,H146)-MAX(G118,G146))</f>
        <v>1.8911091998697502</v>
      </c>
    </row>
    <row r="147" spans="1:13" x14ac:dyDescent="0.2">
      <c r="A147" s="2" t="s">
        <v>157</v>
      </c>
      <c r="B147" t="s">
        <v>50</v>
      </c>
      <c r="C147" s="3" t="s">
        <v>135</v>
      </c>
      <c r="D147" t="s">
        <v>137</v>
      </c>
      <c r="E147">
        <v>0.14716145479853279</v>
      </c>
      <c r="F147">
        <v>2.20219182064712</v>
      </c>
      <c r="G147">
        <v>-4.1690552007185202</v>
      </c>
      <c r="H147">
        <v>4.4633781103155803</v>
      </c>
      <c r="I147">
        <v>6.6824993816973002E-2</v>
      </c>
      <c r="J147" s="4">
        <v>5.3503378777487717E-2</v>
      </c>
      <c r="K147">
        <f>Table2125[[#This Row],[VALUE_ORIGINAL]]-Table2125[[#This Row],[ESTIMATE_VALUE]]</f>
        <v>-9.3658076021045075E-2</v>
      </c>
      <c r="L147">
        <f>Table2125[[#This Row],[DIFFENCE_ORIGINAL]]^2</f>
        <v>8.7718352039638584E-3</v>
      </c>
      <c r="M147">
        <f t="shared" si="0"/>
        <v>8.2097441975212</v>
      </c>
    </row>
    <row r="148" spans="1:13" x14ac:dyDescent="0.2">
      <c r="A148" s="2" t="s">
        <v>157</v>
      </c>
      <c r="B148" t="s">
        <v>50</v>
      </c>
      <c r="C148" s="3" t="s">
        <v>135</v>
      </c>
      <c r="D148" t="s">
        <v>138</v>
      </c>
      <c r="E148">
        <v>-1.098262864287225</v>
      </c>
      <c r="F148">
        <v>0.35106911908701899</v>
      </c>
      <c r="G148">
        <v>-1.7863456937819799</v>
      </c>
      <c r="H148">
        <v>-0.41018003479246301</v>
      </c>
      <c r="I148">
        <v>-3.1283379955016701</v>
      </c>
      <c r="J148" s="4">
        <v>-1.338248721415485</v>
      </c>
      <c r="K148">
        <f>Table2125[[#This Row],[VALUE_ORIGINAL]]-Table2125[[#This Row],[ESTIMATE_VALUE]]</f>
        <v>-0.23998585712826004</v>
      </c>
      <c r="L148">
        <f>Table2125[[#This Row],[DIFFENCE_ORIGINAL]]^2</f>
        <v>5.7593211621585642E-2</v>
      </c>
      <c r="M148">
        <f t="shared" si="0"/>
        <v>1.0922131049294499</v>
      </c>
    </row>
    <row r="149" spans="1:13" x14ac:dyDescent="0.2">
      <c r="A149" s="2" t="s">
        <v>157</v>
      </c>
      <c r="B149" t="s">
        <v>50</v>
      </c>
      <c r="C149" s="3" t="s">
        <v>135</v>
      </c>
      <c r="D149" t="s">
        <v>139</v>
      </c>
      <c r="E149">
        <v>11.643918040260507</v>
      </c>
      <c r="F149" t="s">
        <v>47</v>
      </c>
      <c r="G149" t="s">
        <v>47</v>
      </c>
      <c r="H149" t="s">
        <v>47</v>
      </c>
      <c r="I149" t="s">
        <v>47</v>
      </c>
      <c r="J149" s="4">
        <v>11.046547241687691</v>
      </c>
      <c r="K149">
        <f>Table2125[[#This Row],[VALUE_ORIGINAL]]-Table2125[[#This Row],[ESTIMATE_VALUE]]</f>
        <v>-0.5973707985728165</v>
      </c>
      <c r="L149">
        <f>Table2125[[#This Row],[DIFFENCE_ORIGINAL]]^2</f>
        <v>0.35685187098752452</v>
      </c>
      <c r="M149">
        <f t="shared" si="0"/>
        <v>0</v>
      </c>
    </row>
    <row r="150" spans="1:13" x14ac:dyDescent="0.2">
      <c r="A150" s="2" t="s">
        <v>157</v>
      </c>
      <c r="B150" t="s">
        <v>50</v>
      </c>
      <c r="C150" s="3" t="s">
        <v>135</v>
      </c>
      <c r="D150" t="s">
        <v>140</v>
      </c>
      <c r="E150">
        <v>-0.33062751615991787</v>
      </c>
      <c r="F150" t="s">
        <v>47</v>
      </c>
      <c r="G150" t="s">
        <v>47</v>
      </c>
      <c r="H150" t="s">
        <v>47</v>
      </c>
      <c r="I150" t="s">
        <v>47</v>
      </c>
      <c r="J150" s="4">
        <v>-0.24284115834783762</v>
      </c>
      <c r="K150">
        <f>Table2125[[#This Row],[VALUE_ORIGINAL]]-Table2125[[#This Row],[ESTIMATE_VALUE]]</f>
        <v>8.7786357812080246E-2</v>
      </c>
      <c r="L150">
        <f>Table2125[[#This Row],[DIFFENCE_ORIGINAL]]^2</f>
        <v>7.7064446179105827E-3</v>
      </c>
      <c r="M150">
        <f t="shared" si="0"/>
        <v>0</v>
      </c>
    </row>
    <row r="151" spans="1:13" x14ac:dyDescent="0.2">
      <c r="A151" s="2" t="s">
        <v>157</v>
      </c>
      <c r="B151" t="s">
        <v>50</v>
      </c>
      <c r="C151" s="3" t="s">
        <v>135</v>
      </c>
      <c r="D151" t="s">
        <v>141</v>
      </c>
      <c r="E151">
        <v>-0.72149916409701997</v>
      </c>
      <c r="F151" t="s">
        <v>47</v>
      </c>
      <c r="G151" t="s">
        <v>47</v>
      </c>
      <c r="H151" t="s">
        <v>47</v>
      </c>
      <c r="I151" t="s">
        <v>47</v>
      </c>
      <c r="J151" s="4">
        <v>-0.70377867037408237</v>
      </c>
      <c r="K151">
        <f>Table2125[[#This Row],[VALUE_ORIGINAL]]-Table2125[[#This Row],[ESTIMATE_VALUE]]</f>
        <v>1.7720493722937602E-2</v>
      </c>
      <c r="L151">
        <f>Table2125[[#This Row],[DIFFENCE_ORIGINAL]]^2</f>
        <v>3.14015897784671E-4</v>
      </c>
      <c r="M151">
        <f t="shared" si="0"/>
        <v>0</v>
      </c>
    </row>
    <row r="152" spans="1:13" x14ac:dyDescent="0.2">
      <c r="A152" s="2" t="s">
        <v>157</v>
      </c>
      <c r="B152" t="s">
        <v>50</v>
      </c>
      <c r="C152" s="3" t="s">
        <v>135</v>
      </c>
      <c r="D152" t="s">
        <v>142</v>
      </c>
      <c r="E152">
        <v>0.2601614030487629</v>
      </c>
      <c r="F152" t="s">
        <v>47</v>
      </c>
      <c r="G152" t="s">
        <v>47</v>
      </c>
      <c r="H152" t="s">
        <v>47</v>
      </c>
      <c r="I152" t="s">
        <v>47</v>
      </c>
      <c r="J152" s="4">
        <v>0.2319853453200553</v>
      </c>
      <c r="K152">
        <f>Table2125[[#This Row],[VALUE_ORIGINAL]]-Table2125[[#This Row],[ESTIMATE_VALUE]]</f>
        <v>-2.8176057728707599E-2</v>
      </c>
      <c r="L152">
        <f>Table2125[[#This Row],[DIFFENCE_ORIGINAL]]^2</f>
        <v>7.9389022913146316E-4</v>
      </c>
      <c r="M152">
        <f t="shared" si="0"/>
        <v>0</v>
      </c>
    </row>
    <row r="153" spans="1:13" x14ac:dyDescent="0.2">
      <c r="A153" s="2" t="s">
        <v>157</v>
      </c>
      <c r="B153" t="s">
        <v>50</v>
      </c>
      <c r="C153" s="3" t="s">
        <v>135</v>
      </c>
      <c r="D153" t="s">
        <v>143</v>
      </c>
      <c r="E153">
        <v>0.32760131778535972</v>
      </c>
      <c r="F153" t="s">
        <v>47</v>
      </c>
      <c r="G153" t="s">
        <v>47</v>
      </c>
      <c r="H153" t="s">
        <v>47</v>
      </c>
      <c r="I153" t="s">
        <v>47</v>
      </c>
      <c r="J153" s="4">
        <v>0.295957502290282</v>
      </c>
      <c r="K153">
        <f>Table2125[[#This Row],[VALUE_ORIGINAL]]-Table2125[[#This Row],[ESTIMATE_VALUE]]</f>
        <v>-3.1643815495077721E-2</v>
      </c>
      <c r="L153">
        <f>Table2125[[#This Row],[DIFFENCE_ORIGINAL]]^2</f>
        <v>1.0013310590865209E-3</v>
      </c>
      <c r="M153">
        <f t="shared" si="0"/>
        <v>0</v>
      </c>
    </row>
    <row r="154" spans="1:13" x14ac:dyDescent="0.2">
      <c r="A154" s="2" t="s">
        <v>157</v>
      </c>
      <c r="B154" t="s">
        <v>50</v>
      </c>
      <c r="C154" s="3" t="s">
        <v>135</v>
      </c>
      <c r="D154" t="s">
        <v>144</v>
      </c>
      <c r="E154">
        <v>13.755765599544196</v>
      </c>
      <c r="F154" t="s">
        <v>47</v>
      </c>
      <c r="G154" t="s">
        <v>47</v>
      </c>
      <c r="H154" t="s">
        <v>47</v>
      </c>
      <c r="I154" t="s">
        <v>47</v>
      </c>
      <c r="J154" s="4">
        <v>13.081946325000867</v>
      </c>
      <c r="K154">
        <f>Table2125[[#This Row],[VALUE_ORIGINAL]]-Table2125[[#This Row],[ESTIMATE_VALUE]]</f>
        <v>-0.67381927454332846</v>
      </c>
      <c r="L154">
        <f>Table2125[[#This Row],[DIFFENCE_ORIGINAL]]^2</f>
        <v>0.45403241474609746</v>
      </c>
      <c r="M154">
        <f t="shared" si="0"/>
        <v>0</v>
      </c>
    </row>
    <row r="155" spans="1:13" x14ac:dyDescent="0.2">
      <c r="A155" s="2" t="s">
        <v>157</v>
      </c>
      <c r="B155" t="s">
        <v>50</v>
      </c>
      <c r="C155" s="3" t="s">
        <v>135</v>
      </c>
      <c r="D155" t="s">
        <v>145</v>
      </c>
      <c r="E155">
        <v>6.6279496015610402</v>
      </c>
      <c r="F155" t="s">
        <v>47</v>
      </c>
      <c r="G155" t="s">
        <v>47</v>
      </c>
      <c r="H155" t="s">
        <v>47</v>
      </c>
      <c r="I155" t="s">
        <v>47</v>
      </c>
      <c r="J155" s="4">
        <v>6.5611823110585501</v>
      </c>
      <c r="K155">
        <f>Table2125[[#This Row],[VALUE_ORIGINAL]]-Table2125[[#This Row],[ESTIMATE_VALUE]]</f>
        <v>-6.6767290502490084E-2</v>
      </c>
      <c r="L155">
        <f>Table2125[[#This Row],[DIFFENCE_ORIGINAL]]^2</f>
        <v>4.4578710810439029E-3</v>
      </c>
      <c r="M155">
        <f t="shared" si="0"/>
        <v>0</v>
      </c>
    </row>
    <row r="156" spans="1:13" x14ac:dyDescent="0.2">
      <c r="A156" s="2" t="s">
        <v>157</v>
      </c>
      <c r="B156" t="s">
        <v>50</v>
      </c>
      <c r="C156" s="3" t="s">
        <v>146</v>
      </c>
      <c r="D156" t="s">
        <v>15</v>
      </c>
      <c r="E156">
        <v>85.770239153307529</v>
      </c>
      <c r="F156">
        <v>1.85146971717318</v>
      </c>
      <c r="G156">
        <v>82.141425189181504</v>
      </c>
      <c r="H156">
        <v>89.399053117433496</v>
      </c>
      <c r="I156">
        <v>46.325488533650599</v>
      </c>
      <c r="J156" s="4">
        <v>86.576578452404746</v>
      </c>
      <c r="K156">
        <f>Table2125[[#This Row],[VALUE_ORIGINAL]]-Table2125[[#This Row],[ESTIMATE_VALUE]]</f>
        <v>0.80633929909721758</v>
      </c>
      <c r="L156">
        <f>Table2125[[#This Row],[DIFFENCE_ORIGINAL]]^2</f>
        <v>0.65018306526859215</v>
      </c>
      <c r="M156">
        <f t="shared" si="0"/>
        <v>6.3119765311584928</v>
      </c>
    </row>
    <row r="157" spans="1:13" x14ac:dyDescent="0.2">
      <c r="A157" s="2" t="s">
        <v>157</v>
      </c>
      <c r="B157" t="s">
        <v>50</v>
      </c>
      <c r="C157" s="3" t="s">
        <v>146</v>
      </c>
      <c r="D157" t="s">
        <v>136</v>
      </c>
      <c r="E157">
        <v>-2.4779132468058354</v>
      </c>
      <c r="F157">
        <v>0.55562064921891696</v>
      </c>
      <c r="G157">
        <v>-3.5669097083416701</v>
      </c>
      <c r="H157">
        <v>-1.38891678526999</v>
      </c>
      <c r="I157">
        <v>-4.4597213049753304</v>
      </c>
      <c r="J157" s="4">
        <v>-2.4540131232701703</v>
      </c>
      <c r="K157">
        <f>Table2125[[#This Row],[VALUE_ORIGINAL]]-Table2125[[#This Row],[ESTIMATE_VALUE]]</f>
        <v>2.3900123535665063E-2</v>
      </c>
      <c r="L157">
        <f>Table2125[[#This Row],[DIFFENCE_ORIGINAL]]^2</f>
        <v>5.7121590502005111E-4</v>
      </c>
      <c r="M157">
        <f t="shared" si="0"/>
        <v>1.87308303640693</v>
      </c>
    </row>
    <row r="158" spans="1:13" x14ac:dyDescent="0.2">
      <c r="A158" s="2" t="s">
        <v>157</v>
      </c>
      <c r="B158" t="s">
        <v>50</v>
      </c>
      <c r="C158" s="3" t="s">
        <v>146</v>
      </c>
      <c r="D158" t="s">
        <v>147</v>
      </c>
      <c r="E158">
        <v>2.4389957491077512</v>
      </c>
      <c r="F158">
        <v>0.3646422571679</v>
      </c>
      <c r="G158">
        <v>1.7243100578172701</v>
      </c>
      <c r="H158">
        <v>3.1536814403982198</v>
      </c>
      <c r="I158">
        <v>6.6887358806160204</v>
      </c>
      <c r="J158" s="4">
        <v>1.8341868013663891</v>
      </c>
      <c r="K158">
        <f>Table2125[[#This Row],[VALUE_ORIGINAL]]-Table2125[[#This Row],[ESTIMATE_VALUE]]</f>
        <v>-0.60480894774136207</v>
      </c>
      <c r="L158">
        <f>Table2125[[#This Row],[DIFFENCE_ORIGINAL]]^2</f>
        <v>0.36579386326801361</v>
      </c>
      <c r="M158">
        <f t="shared" si="0"/>
        <v>0.64479471040064995</v>
      </c>
    </row>
    <row r="159" spans="1:13" x14ac:dyDescent="0.2">
      <c r="A159" s="2" t="s">
        <v>157</v>
      </c>
      <c r="B159" t="s">
        <v>50</v>
      </c>
      <c r="C159" s="3" t="s">
        <v>146</v>
      </c>
      <c r="D159" t="s">
        <v>137</v>
      </c>
      <c r="E159">
        <v>0.39086803339058629</v>
      </c>
      <c r="F159">
        <v>2.2271598972144502</v>
      </c>
      <c r="G159">
        <v>-3.9742851529616701</v>
      </c>
      <c r="H159">
        <v>4.7560212197428404</v>
      </c>
      <c r="I159">
        <v>0.17550066067526199</v>
      </c>
      <c r="J159" s="4">
        <v>-0.5867196339304489</v>
      </c>
      <c r="K159">
        <f>Table2125[[#This Row],[VALUE_ORIGINAL]]-Table2125[[#This Row],[ESTIMATE_VALUE]]</f>
        <v>-0.97758766732103519</v>
      </c>
      <c r="L159">
        <f>Table2125[[#This Row],[DIFFENCE_ORIGINAL]]^2</f>
        <v>0.95567764729818294</v>
      </c>
      <c r="M159">
        <f t="shared" si="0"/>
        <v>7.5525575527053199</v>
      </c>
    </row>
    <row r="160" spans="1:13" x14ac:dyDescent="0.2">
      <c r="A160" s="2" t="s">
        <v>157</v>
      </c>
      <c r="B160" t="s">
        <v>50</v>
      </c>
      <c r="C160" s="3" t="s">
        <v>146</v>
      </c>
      <c r="D160" t="s">
        <v>138</v>
      </c>
      <c r="E160">
        <v>-0.9260901255469135</v>
      </c>
      <c r="F160">
        <v>0.329732313591167</v>
      </c>
      <c r="G160">
        <v>-1.5723535847246599</v>
      </c>
      <c r="H160">
        <v>-0.27982666636915798</v>
      </c>
      <c r="I160">
        <v>-2.8086119781853198</v>
      </c>
      <c r="J160" s="4">
        <v>-1.3387481462005686</v>
      </c>
      <c r="K160">
        <f>Table2125[[#This Row],[VALUE_ORIGINAL]]-Table2125[[#This Row],[ESTIMATE_VALUE]]</f>
        <v>-0.41265802065365509</v>
      </c>
      <c r="L160">
        <f>Table2125[[#This Row],[DIFFENCE_ORIGINAL]]^2</f>
        <v>0.17028664200979243</v>
      </c>
      <c r="M160">
        <f t="shared" si="0"/>
        <v>0.84332993541127188</v>
      </c>
    </row>
    <row r="161" spans="1:13" x14ac:dyDescent="0.2">
      <c r="A161" s="2" t="s">
        <v>157</v>
      </c>
      <c r="B161" t="s">
        <v>50</v>
      </c>
      <c r="C161" s="3" t="s">
        <v>146</v>
      </c>
      <c r="D161" t="s">
        <v>148</v>
      </c>
      <c r="E161">
        <v>-0.19390008855233623</v>
      </c>
      <c r="F161">
        <v>0.36925965259140298</v>
      </c>
      <c r="G161">
        <v>-0.917635708575259</v>
      </c>
      <c r="H161">
        <v>0.52983553147058704</v>
      </c>
      <c r="I161">
        <v>-0.52510499642074904</v>
      </c>
      <c r="J161" s="4">
        <v>0.63915209687677155</v>
      </c>
      <c r="K161">
        <f>Table2125[[#This Row],[VALUE_ORIGINAL]]-Table2125[[#This Row],[ESTIMATE_VALUE]]</f>
        <v>0.83305218542910775</v>
      </c>
      <c r="L161">
        <f>Table2125[[#This Row],[DIFFENCE_ORIGINAL]]^2</f>
        <v>0.69397594364821247</v>
      </c>
      <c r="M161">
        <f t="shared" si="0"/>
        <v>0.57484308013077889</v>
      </c>
    </row>
    <row r="162" spans="1:13" x14ac:dyDescent="0.2">
      <c r="A162" s="2" t="s">
        <v>157</v>
      </c>
      <c r="B162" t="s">
        <v>50</v>
      </c>
      <c r="C162" s="3" t="s">
        <v>146</v>
      </c>
      <c r="D162" t="s">
        <v>139</v>
      </c>
      <c r="E162">
        <v>11.505676562417943</v>
      </c>
      <c r="F162" t="s">
        <v>47</v>
      </c>
      <c r="G162" t="s">
        <v>47</v>
      </c>
      <c r="H162" t="s">
        <v>47</v>
      </c>
      <c r="I162" t="s">
        <v>47</v>
      </c>
      <c r="J162" s="4">
        <v>11.064968719858522</v>
      </c>
      <c r="K162">
        <f>Table2125[[#This Row],[VALUE_ORIGINAL]]-Table2125[[#This Row],[ESTIMATE_VALUE]]</f>
        <v>-0.44070784255942108</v>
      </c>
      <c r="L162">
        <f>Table2125[[#This Row],[DIFFENCE_ORIGINAL]]^2</f>
        <v>0.19422340249337947</v>
      </c>
      <c r="M162">
        <f t="shared" si="0"/>
        <v>0</v>
      </c>
    </row>
    <row r="163" spans="1:13" x14ac:dyDescent="0.2">
      <c r="A163" s="2" t="s">
        <v>157</v>
      </c>
      <c r="B163" t="s">
        <v>50</v>
      </c>
      <c r="C163" s="3" t="s">
        <v>146</v>
      </c>
      <c r="D163" t="s">
        <v>141</v>
      </c>
      <c r="E163">
        <v>-0.56188337244720499</v>
      </c>
      <c r="F163" t="s">
        <v>47</v>
      </c>
      <c r="G163" t="s">
        <v>47</v>
      </c>
      <c r="H163" t="s">
        <v>47</v>
      </c>
      <c r="I163" t="s">
        <v>47</v>
      </c>
      <c r="J163" s="4">
        <v>-0.57537740622005218</v>
      </c>
      <c r="K163">
        <f>Table2125[[#This Row],[VALUE_ORIGINAL]]-Table2125[[#This Row],[ESTIMATE_VALUE]]</f>
        <v>-1.3494033772847192E-2</v>
      </c>
      <c r="L163">
        <f>Table2125[[#This Row],[DIFFENCE_ORIGINAL]]^2</f>
        <v>1.820889474627406E-4</v>
      </c>
      <c r="M163">
        <f t="shared" si="0"/>
        <v>0</v>
      </c>
    </row>
    <row r="164" spans="1:13" x14ac:dyDescent="0.2">
      <c r="A164" s="2" t="s">
        <v>157</v>
      </c>
      <c r="B164" t="s">
        <v>50</v>
      </c>
      <c r="C164" s="3" t="s">
        <v>146</v>
      </c>
      <c r="D164" t="s">
        <v>149</v>
      </c>
      <c r="E164">
        <v>0.13546797825415269</v>
      </c>
      <c r="F164" t="s">
        <v>47</v>
      </c>
      <c r="G164" t="s">
        <v>47</v>
      </c>
      <c r="H164" t="s">
        <v>47</v>
      </c>
      <c r="I164" t="s">
        <v>47</v>
      </c>
      <c r="J164" s="4">
        <v>0.19483870136298537</v>
      </c>
      <c r="K164">
        <f>Table2125[[#This Row],[VALUE_ORIGINAL]]-Table2125[[#This Row],[ESTIMATE_VALUE]]</f>
        <v>5.9370723108832679E-2</v>
      </c>
      <c r="L164">
        <f>Table2125[[#This Row],[DIFFENCE_ORIGINAL]]^2</f>
        <v>3.5248827624656787E-3</v>
      </c>
      <c r="M164">
        <f t="shared" si="0"/>
        <v>0</v>
      </c>
    </row>
    <row r="165" spans="1:13" x14ac:dyDescent="0.2">
      <c r="A165" s="2" t="s">
        <v>157</v>
      </c>
      <c r="B165" t="s">
        <v>50</v>
      </c>
      <c r="C165" s="3" t="s">
        <v>146</v>
      </c>
      <c r="D165" t="s">
        <v>150</v>
      </c>
      <c r="E165">
        <v>-0.30263610785429912</v>
      </c>
      <c r="F165" t="s">
        <v>47</v>
      </c>
      <c r="G165" t="s">
        <v>47</v>
      </c>
      <c r="H165" t="s">
        <v>47</v>
      </c>
      <c r="I165" t="s">
        <v>47</v>
      </c>
      <c r="J165" s="4">
        <v>-0.18356475677620857</v>
      </c>
      <c r="K165">
        <f>Table2125[[#This Row],[VALUE_ORIGINAL]]-Table2125[[#This Row],[ESTIMATE_VALUE]]</f>
        <v>0.11907135107809055</v>
      </c>
      <c r="L165">
        <f>Table2125[[#This Row],[DIFFENCE_ORIGINAL]]^2</f>
        <v>1.4177986647561897E-2</v>
      </c>
      <c r="M165">
        <f t="shared" si="0"/>
        <v>0</v>
      </c>
    </row>
    <row r="166" spans="1:13" x14ac:dyDescent="0.2">
      <c r="A166" s="2" t="s">
        <v>157</v>
      </c>
      <c r="B166" t="s">
        <v>50</v>
      </c>
      <c r="C166" s="3" t="s">
        <v>146</v>
      </c>
      <c r="D166" t="s">
        <v>144</v>
      </c>
      <c r="E166">
        <v>13.752030104036168</v>
      </c>
      <c r="F166" t="s">
        <v>47</v>
      </c>
      <c r="G166" t="s">
        <v>47</v>
      </c>
      <c r="H166" t="s">
        <v>47</v>
      </c>
      <c r="I166" t="s">
        <v>47</v>
      </c>
      <c r="J166" s="4">
        <v>13.110967804410883</v>
      </c>
      <c r="K166">
        <f>Table2125[[#This Row],[VALUE_ORIGINAL]]-Table2125[[#This Row],[ESTIMATE_VALUE]]</f>
        <v>-0.64106229962528438</v>
      </c>
      <c r="L166">
        <f>Table2125[[#This Row],[DIFFENCE_ORIGINAL]]^2</f>
        <v>0.4109608720008579</v>
      </c>
      <c r="M166">
        <f t="shared" si="0"/>
        <v>0</v>
      </c>
    </row>
    <row r="167" spans="1:13" x14ac:dyDescent="0.2">
      <c r="A167" s="2" t="s">
        <v>157</v>
      </c>
      <c r="B167" t="s">
        <v>50</v>
      </c>
      <c r="C167" s="3" t="s">
        <v>146</v>
      </c>
      <c r="D167" t="s">
        <v>151</v>
      </c>
      <c r="E167">
        <v>0.37534278920661573</v>
      </c>
      <c r="F167" t="s">
        <v>47</v>
      </c>
      <c r="G167" t="s">
        <v>47</v>
      </c>
      <c r="H167" t="s">
        <v>47</v>
      </c>
      <c r="I167" t="s">
        <v>47</v>
      </c>
      <c r="J167" s="4">
        <v>0.2940251099326438</v>
      </c>
      <c r="K167">
        <f>Table2125[[#This Row],[VALUE_ORIGINAL]]-Table2125[[#This Row],[ESTIMATE_VALUE]]</f>
        <v>-8.1317679273971932E-2</v>
      </c>
      <c r="L167">
        <f>Table2125[[#This Row],[DIFFENCE_ORIGINAL]]^2</f>
        <v>6.6125649625045644E-3</v>
      </c>
      <c r="M167">
        <f t="shared" si="0"/>
        <v>0</v>
      </c>
    </row>
    <row r="168" spans="1:13" x14ac:dyDescent="0.2">
      <c r="A168" s="2" t="s">
        <v>157</v>
      </c>
      <c r="B168" t="s">
        <v>50</v>
      </c>
      <c r="C168" s="3" t="s">
        <v>146</v>
      </c>
      <c r="D168" t="s">
        <v>152</v>
      </c>
      <c r="E168">
        <v>-1.3487579475092173E-2</v>
      </c>
      <c r="F168" t="s">
        <v>47</v>
      </c>
      <c r="G168" t="s">
        <v>47</v>
      </c>
      <c r="H168" t="s">
        <v>47</v>
      </c>
      <c r="I168" t="s">
        <v>47</v>
      </c>
      <c r="J168" s="4">
        <v>4.0882182495466123E-2</v>
      </c>
      <c r="K168">
        <f>Table2125[[#This Row],[VALUE_ORIGINAL]]-Table2125[[#This Row],[ESTIMATE_VALUE]]</f>
        <v>5.4369761970558296E-2</v>
      </c>
      <c r="L168">
        <f>Table2125[[#This Row],[DIFFENCE_ORIGINAL]]^2</f>
        <v>2.9560710167351673E-3</v>
      </c>
      <c r="M168">
        <f t="shared" si="0"/>
        <v>0</v>
      </c>
    </row>
    <row r="169" spans="1:13" x14ac:dyDescent="0.2">
      <c r="A169" s="2" t="s">
        <v>157</v>
      </c>
      <c r="B169" t="s">
        <v>50</v>
      </c>
      <c r="C169" s="3" t="s">
        <v>146</v>
      </c>
      <c r="D169" t="s">
        <v>153</v>
      </c>
      <c r="E169">
        <v>3.1780892489567751</v>
      </c>
      <c r="F169" t="s">
        <v>47</v>
      </c>
      <c r="G169" t="s">
        <v>47</v>
      </c>
      <c r="H169" t="s">
        <v>47</v>
      </c>
      <c r="I169" t="s">
        <v>47</v>
      </c>
      <c r="J169" s="4">
        <v>2.6832943027713916</v>
      </c>
      <c r="K169">
        <f>Table2125[[#This Row],[VALUE_ORIGINAL]]-Table2125[[#This Row],[ESTIMATE_VALUE]]</f>
        <v>-0.49479494618538356</v>
      </c>
      <c r="L169">
        <f>Table2125[[#This Row],[DIFFENCE_ORIGINAL]]^2</f>
        <v>0.24482203877059661</v>
      </c>
      <c r="M169">
        <f t="shared" si="0"/>
        <v>0</v>
      </c>
    </row>
    <row r="170" spans="1:13" x14ac:dyDescent="0.2">
      <c r="A170" s="2" t="s">
        <v>157</v>
      </c>
      <c r="B170" t="s">
        <v>50</v>
      </c>
      <c r="C170" s="3" t="s">
        <v>146</v>
      </c>
      <c r="D170" t="s">
        <v>154</v>
      </c>
      <c r="E170">
        <v>-0.12431815734439684</v>
      </c>
      <c r="F170" t="s">
        <v>47</v>
      </c>
      <c r="G170" t="s">
        <v>47</v>
      </c>
      <c r="H170" t="s">
        <v>47</v>
      </c>
      <c r="I170" t="s">
        <v>47</v>
      </c>
      <c r="J170" s="4">
        <v>4.887768412291724E-3</v>
      </c>
      <c r="K170">
        <f>Table2125[[#This Row],[VALUE_ORIGINAL]]-Table2125[[#This Row],[ESTIMATE_VALUE]]</f>
        <v>0.12920592575668857</v>
      </c>
      <c r="L170">
        <f>Table2125[[#This Row],[DIFFENCE_ORIGINAL]]^2</f>
        <v>1.669417125064292E-2</v>
      </c>
      <c r="M170">
        <f t="shared" si="0"/>
        <v>0</v>
      </c>
    </row>
    <row r="171" spans="1:13" x14ac:dyDescent="0.2">
      <c r="A171" s="2" t="s">
        <v>157</v>
      </c>
      <c r="B171" t="s">
        <v>50</v>
      </c>
      <c r="C171" s="3" t="s">
        <v>146</v>
      </c>
      <c r="D171" t="s">
        <v>155</v>
      </c>
      <c r="E171">
        <v>1.60444766614135</v>
      </c>
      <c r="F171" t="s">
        <v>47</v>
      </c>
      <c r="G171" t="s">
        <v>47</v>
      </c>
      <c r="H171" t="s">
        <v>47</v>
      </c>
      <c r="I171" t="s">
        <v>47</v>
      </c>
      <c r="J171" s="4">
        <v>0.7403948526594446</v>
      </c>
      <c r="K171">
        <f>Table2125[[#This Row],[VALUE_ORIGINAL]]-Table2125[[#This Row],[ESTIMATE_VALUE]]</f>
        <v>-0.86405281348190544</v>
      </c>
      <c r="L171">
        <f>Table2125[[#This Row],[DIFFENCE_ORIGINAL]]^2</f>
        <v>0.74658726448599644</v>
      </c>
      <c r="M171">
        <f t="shared" si="0"/>
        <v>0</v>
      </c>
    </row>
    <row r="172" spans="1:13" x14ac:dyDescent="0.2">
      <c r="A172" s="2" t="s">
        <v>157</v>
      </c>
      <c r="B172" t="s">
        <v>50</v>
      </c>
      <c r="C172" s="3" t="s">
        <v>146</v>
      </c>
      <c r="D172" t="s">
        <v>145</v>
      </c>
      <c r="E172">
        <v>6.1333330483234629</v>
      </c>
      <c r="F172" t="s">
        <v>47</v>
      </c>
      <c r="G172" t="s">
        <v>47</v>
      </c>
      <c r="H172" t="s">
        <v>47</v>
      </c>
      <c r="I172" t="s">
        <v>47</v>
      </c>
      <c r="J172" s="4">
        <v>6.2105687717512197</v>
      </c>
      <c r="K172">
        <f>Table2125[[#This Row],[VALUE_ORIGINAL]]-Table2125[[#This Row],[ESTIMATE_VALUE]]</f>
        <v>7.7235723427756753E-2</v>
      </c>
      <c r="L172">
        <f>Table2125[[#This Row],[DIFFENCE_ORIGINAL]]^2</f>
        <v>5.9653569734089331E-3</v>
      </c>
      <c r="M172">
        <f>MAX(0,MIN(H144,H172)-MAX(G144,G172))</f>
        <v>0</v>
      </c>
    </row>
    <row r="173" spans="1:13" x14ac:dyDescent="0.2">
      <c r="A173" s="2" t="s">
        <v>157</v>
      </c>
      <c r="B173" t="s">
        <v>71</v>
      </c>
      <c r="C173" s="3" t="s">
        <v>135</v>
      </c>
      <c r="D173" t="s">
        <v>15</v>
      </c>
      <c r="E173">
        <v>88.661344452643377</v>
      </c>
      <c r="F173">
        <v>0.55676217306117204</v>
      </c>
      <c r="G173">
        <v>87.570110645489194</v>
      </c>
      <c r="H173">
        <v>89.752578259797502</v>
      </c>
      <c r="I173">
        <v>159.244554932976</v>
      </c>
      <c r="J173" s="4">
        <v>88.409249609340392</v>
      </c>
      <c r="K173">
        <f>Table2125[[#This Row],[VALUE_ORIGINAL]]-Table2125[[#This Row],[ESTIMATE_VALUE]]</f>
        <v>-0.25209484330298437</v>
      </c>
      <c r="L173">
        <f>Table2125[[#This Row],[DIFFENCE_ORIGINAL]]^2</f>
        <v>6.3551810019956245E-2</v>
      </c>
      <c r="M173">
        <f>MAX(0,MIN(H117,H173)-MAX(G117,G173))</f>
        <v>2.1824676143083082</v>
      </c>
    </row>
    <row r="174" spans="1:13" x14ac:dyDescent="0.2">
      <c r="A174" s="2" t="s">
        <v>157</v>
      </c>
      <c r="B174" t="s">
        <v>71</v>
      </c>
      <c r="C174" s="3" t="s">
        <v>135</v>
      </c>
      <c r="D174" t="s">
        <v>136</v>
      </c>
      <c r="E174">
        <v>0.26411686064083673</v>
      </c>
      <c r="F174">
        <v>0.50869826366952298</v>
      </c>
      <c r="G174">
        <v>-0.73291341514948805</v>
      </c>
      <c r="H174">
        <v>1.2611471364311599</v>
      </c>
      <c r="I174">
        <v>0.51920141959128197</v>
      </c>
      <c r="J174" s="4">
        <v>-2.4597554013203977</v>
      </c>
      <c r="K174">
        <f>Table2125[[#This Row],[VALUE_ORIGINAL]]-Table2125[[#This Row],[ESTIMATE_VALUE]]</f>
        <v>-2.7238722619612346</v>
      </c>
      <c r="L174">
        <f>Table2125[[#This Row],[DIFFENCE_ORIGINAL]]^2</f>
        <v>7.4194800994818122</v>
      </c>
      <c r="M174">
        <f t="shared" ref="M174:M199" si="1">MAX(0,MIN(H118,H174)-MAX(G118,G174))</f>
        <v>0</v>
      </c>
    </row>
    <row r="175" spans="1:13" x14ac:dyDescent="0.2">
      <c r="A175" s="2" t="s">
        <v>157</v>
      </c>
      <c r="B175" t="s">
        <v>71</v>
      </c>
      <c r="C175" s="3" t="s">
        <v>135</v>
      </c>
      <c r="D175" t="s">
        <v>137</v>
      </c>
      <c r="E175">
        <v>0.53379648708849159</v>
      </c>
      <c r="F175">
        <v>0.73288771196443503</v>
      </c>
      <c r="G175">
        <v>-0.90263703307376597</v>
      </c>
      <c r="H175">
        <v>1.9702300072507399</v>
      </c>
      <c r="I175">
        <v>0.72834689185564405</v>
      </c>
      <c r="J175" s="4">
        <v>5.3503378777487717E-2</v>
      </c>
      <c r="K175">
        <f>Table2125[[#This Row],[VALUE_ORIGINAL]]-Table2125[[#This Row],[ESTIMATE_VALUE]]</f>
        <v>-0.48029310831100386</v>
      </c>
      <c r="L175">
        <f>Table2125[[#This Row],[DIFFENCE_ORIGINAL]]^2</f>
        <v>0.23068146989104568</v>
      </c>
      <c r="M175">
        <f t="shared" si="1"/>
        <v>2.8728670403245058</v>
      </c>
    </row>
    <row r="176" spans="1:13" x14ac:dyDescent="0.2">
      <c r="A176" s="2" t="s">
        <v>157</v>
      </c>
      <c r="B176" t="s">
        <v>71</v>
      </c>
      <c r="C176" s="3" t="s">
        <v>135</v>
      </c>
      <c r="D176" t="s">
        <v>138</v>
      </c>
      <c r="E176">
        <v>-0.14578445167785417</v>
      </c>
      <c r="F176">
        <v>0.68448164667212297</v>
      </c>
      <c r="G176">
        <v>-1.4873438272338799</v>
      </c>
      <c r="H176">
        <v>1.1957749238781701</v>
      </c>
      <c r="I176">
        <v>-0.21298518723860899</v>
      </c>
      <c r="J176" s="4">
        <v>-1.338248721415485</v>
      </c>
      <c r="K176">
        <f>Table2125[[#This Row],[VALUE_ORIGINAL]]-Table2125[[#This Row],[ESTIMATE_VALUE]]</f>
        <v>-1.1924642697376309</v>
      </c>
      <c r="L176">
        <f>Table2125[[#This Row],[DIFFENCE_ORIGINAL]]^2</f>
        <v>1.4219710346009014</v>
      </c>
      <c r="M176">
        <f t="shared" si="1"/>
        <v>0.79321123838134988</v>
      </c>
    </row>
    <row r="177" spans="1:13" x14ac:dyDescent="0.2">
      <c r="A177" s="2" t="s">
        <v>157</v>
      </c>
      <c r="B177" t="s">
        <v>71</v>
      </c>
      <c r="C177" s="3" t="s">
        <v>135</v>
      </c>
      <c r="D177" t="s">
        <v>139</v>
      </c>
      <c r="E177">
        <v>1.4819030911857796E-4</v>
      </c>
      <c r="F177" t="s">
        <v>47</v>
      </c>
      <c r="G177" t="s">
        <v>47</v>
      </c>
      <c r="H177" t="s">
        <v>47</v>
      </c>
      <c r="I177" t="s">
        <v>47</v>
      </c>
      <c r="J177" s="4">
        <v>11.046547241687691</v>
      </c>
      <c r="K177">
        <f>Table2125[[#This Row],[VALUE_ORIGINAL]]-Table2125[[#This Row],[ESTIMATE_VALUE]]</f>
        <v>11.046399051378572</v>
      </c>
      <c r="L177">
        <f>Table2125[[#This Row],[DIFFENCE_ORIGINAL]]^2</f>
        <v>122.02293200229741</v>
      </c>
      <c r="M177">
        <f t="shared" si="1"/>
        <v>0</v>
      </c>
    </row>
    <row r="178" spans="1:13" x14ac:dyDescent="0.2">
      <c r="A178" s="2" t="s">
        <v>157</v>
      </c>
      <c r="B178" t="s">
        <v>71</v>
      </c>
      <c r="C178" s="3" t="s">
        <v>135</v>
      </c>
      <c r="D178" t="s">
        <v>140</v>
      </c>
      <c r="E178">
        <v>-7.1396828188824757E-2</v>
      </c>
      <c r="F178" t="s">
        <v>47</v>
      </c>
      <c r="G178" t="s">
        <v>47</v>
      </c>
      <c r="H178" t="s">
        <v>47</v>
      </c>
      <c r="I178" t="s">
        <v>47</v>
      </c>
      <c r="J178" s="4">
        <v>-0.24284115834783762</v>
      </c>
      <c r="K178">
        <f>Table2125[[#This Row],[VALUE_ORIGINAL]]-Table2125[[#This Row],[ESTIMATE_VALUE]]</f>
        <v>-0.17144433015901286</v>
      </c>
      <c r="L178">
        <f>Table2125[[#This Row],[DIFFENCE_ORIGINAL]]^2</f>
        <v>2.9393158343672607E-2</v>
      </c>
      <c r="M178">
        <f t="shared" si="1"/>
        <v>0</v>
      </c>
    </row>
    <row r="179" spans="1:13" x14ac:dyDescent="0.2">
      <c r="A179" s="2" t="s">
        <v>157</v>
      </c>
      <c r="B179" t="s">
        <v>71</v>
      </c>
      <c r="C179" s="3" t="s">
        <v>135</v>
      </c>
      <c r="D179" t="s">
        <v>141</v>
      </c>
      <c r="E179">
        <v>5.937359293127048E-2</v>
      </c>
      <c r="F179" t="s">
        <v>47</v>
      </c>
      <c r="G179" t="s">
        <v>47</v>
      </c>
      <c r="H179" t="s">
        <v>47</v>
      </c>
      <c r="I179" t="s">
        <v>47</v>
      </c>
      <c r="J179" s="4">
        <v>-0.70377867037408237</v>
      </c>
      <c r="K179">
        <f>Table2125[[#This Row],[VALUE_ORIGINAL]]-Table2125[[#This Row],[ESTIMATE_VALUE]]</f>
        <v>-0.76315226330535291</v>
      </c>
      <c r="L179">
        <f>Table2125[[#This Row],[DIFFENCE_ORIGINAL]]^2</f>
        <v>0.5824013769880827</v>
      </c>
      <c r="M179">
        <f t="shared" si="1"/>
        <v>0</v>
      </c>
    </row>
    <row r="180" spans="1:13" x14ac:dyDescent="0.2">
      <c r="A180" s="2" t="s">
        <v>157</v>
      </c>
      <c r="B180" t="s">
        <v>71</v>
      </c>
      <c r="C180" s="3" t="s">
        <v>135</v>
      </c>
      <c r="D180" t="s">
        <v>142</v>
      </c>
      <c r="E180">
        <v>8.3387704007558669E-2</v>
      </c>
      <c r="F180" t="s">
        <v>47</v>
      </c>
      <c r="G180" t="s">
        <v>47</v>
      </c>
      <c r="H180" t="s">
        <v>47</v>
      </c>
      <c r="I180" t="s">
        <v>47</v>
      </c>
      <c r="J180" s="4">
        <v>0.2319853453200553</v>
      </c>
      <c r="K180">
        <f>Table2125[[#This Row],[VALUE_ORIGINAL]]-Table2125[[#This Row],[ESTIMATE_VALUE]]</f>
        <v>0.14859764131249664</v>
      </c>
      <c r="L180">
        <f>Table2125[[#This Row],[DIFFENCE_ORIGINAL]]^2</f>
        <v>2.2081259003637409E-2</v>
      </c>
      <c r="M180">
        <f t="shared" si="1"/>
        <v>0</v>
      </c>
    </row>
    <row r="181" spans="1:13" x14ac:dyDescent="0.2">
      <c r="A181" s="2" t="s">
        <v>157</v>
      </c>
      <c r="B181" t="s">
        <v>71</v>
      </c>
      <c r="C181" s="3" t="s">
        <v>135</v>
      </c>
      <c r="D181" t="s">
        <v>143</v>
      </c>
      <c r="E181">
        <v>-0.86130393962322949</v>
      </c>
      <c r="F181" t="s">
        <v>47</v>
      </c>
      <c r="G181" t="s">
        <v>47</v>
      </c>
      <c r="H181" t="s">
        <v>47</v>
      </c>
      <c r="I181" t="s">
        <v>47</v>
      </c>
      <c r="J181" s="4">
        <v>0.295957502290282</v>
      </c>
      <c r="K181">
        <f>Table2125[[#This Row],[VALUE_ORIGINAL]]-Table2125[[#This Row],[ESTIMATE_VALUE]]</f>
        <v>1.1572614419135114</v>
      </c>
      <c r="L181">
        <f>Table2125[[#This Row],[DIFFENCE_ORIGINAL]]^2</f>
        <v>1.3392540449397397</v>
      </c>
      <c r="M181">
        <f t="shared" si="1"/>
        <v>0</v>
      </c>
    </row>
    <row r="182" spans="1:13" x14ac:dyDescent="0.2">
      <c r="A182" s="2" t="s">
        <v>157</v>
      </c>
      <c r="B182" t="s">
        <v>71</v>
      </c>
      <c r="C182" s="3" t="s">
        <v>135</v>
      </c>
      <c r="D182" t="s">
        <v>144</v>
      </c>
      <c r="E182">
        <v>1.6858166472765093</v>
      </c>
      <c r="F182" t="s">
        <v>47</v>
      </c>
      <c r="G182" t="s">
        <v>47</v>
      </c>
      <c r="H182" t="s">
        <v>47</v>
      </c>
      <c r="I182" t="s">
        <v>47</v>
      </c>
      <c r="J182" s="4">
        <v>13.081946325000867</v>
      </c>
      <c r="K182">
        <f>Table2125[[#This Row],[VALUE_ORIGINAL]]-Table2125[[#This Row],[ESTIMATE_VALUE]]</f>
        <v>11.396129677724359</v>
      </c>
      <c r="L182">
        <f>Table2125[[#This Row],[DIFFENCE_ORIGINAL]]^2</f>
        <v>129.87177163150989</v>
      </c>
      <c r="M182">
        <f t="shared" si="1"/>
        <v>0</v>
      </c>
    </row>
    <row r="183" spans="1:13" x14ac:dyDescent="0.2">
      <c r="A183" s="2" t="s">
        <v>157</v>
      </c>
      <c r="B183" t="s">
        <v>71</v>
      </c>
      <c r="C183" s="3" t="s">
        <v>135</v>
      </c>
      <c r="D183" t="s">
        <v>145</v>
      </c>
      <c r="E183">
        <v>13.541502810228764</v>
      </c>
      <c r="F183" t="s">
        <v>47</v>
      </c>
      <c r="G183" t="s">
        <v>47</v>
      </c>
      <c r="H183" t="s">
        <v>47</v>
      </c>
      <c r="I183" t="s">
        <v>47</v>
      </c>
      <c r="J183" s="4">
        <v>6.5611823110585501</v>
      </c>
      <c r="K183">
        <f>Table2125[[#This Row],[VALUE_ORIGINAL]]-Table2125[[#This Row],[ESTIMATE_VALUE]]</f>
        <v>-6.9803204991702135</v>
      </c>
      <c r="L183">
        <f>Table2125[[#This Row],[DIFFENCE_ORIGINAL]]^2</f>
        <v>48.724874271135896</v>
      </c>
      <c r="M183">
        <f t="shared" si="1"/>
        <v>0</v>
      </c>
    </row>
    <row r="184" spans="1:13" x14ac:dyDescent="0.2">
      <c r="A184" s="2" t="s">
        <v>157</v>
      </c>
      <c r="B184" t="s">
        <v>71</v>
      </c>
      <c r="C184" s="3" t="s">
        <v>146</v>
      </c>
      <c r="D184" t="s">
        <v>15</v>
      </c>
      <c r="E184">
        <v>88.257988905004538</v>
      </c>
      <c r="F184">
        <v>0.80897624256080802</v>
      </c>
      <c r="G184">
        <v>86.672424605236799</v>
      </c>
      <c r="H184">
        <v>89.843553204772206</v>
      </c>
      <c r="I184">
        <v>109.09836934843</v>
      </c>
      <c r="J184" s="4">
        <v>86.576578452404746</v>
      </c>
      <c r="K184">
        <f>Table2125[[#This Row],[VALUE_ORIGINAL]]-Table2125[[#This Row],[ESTIMATE_VALUE]]</f>
        <v>-1.6814104525997919</v>
      </c>
      <c r="L184">
        <f>Table2125[[#This Row],[DIFFENCE_ORIGINAL]]^2</f>
        <v>2.8271411101118371</v>
      </c>
      <c r="M184">
        <f t="shared" si="1"/>
        <v>3.1711285995354075</v>
      </c>
    </row>
    <row r="185" spans="1:13" x14ac:dyDescent="0.2">
      <c r="A185" s="2" t="s">
        <v>157</v>
      </c>
      <c r="B185" t="s">
        <v>71</v>
      </c>
      <c r="C185" s="3" t="s">
        <v>146</v>
      </c>
      <c r="D185" t="s">
        <v>136</v>
      </c>
      <c r="E185">
        <v>0.27294653597553864</v>
      </c>
      <c r="F185">
        <v>0.49759186605607297</v>
      </c>
      <c r="G185">
        <v>-0.70231560049444197</v>
      </c>
      <c r="H185">
        <v>1.2482086724455199</v>
      </c>
      <c r="I185">
        <v>0.54853496328008799</v>
      </c>
      <c r="J185" s="4">
        <v>-2.4540131232701703</v>
      </c>
      <c r="K185">
        <f>Table2125[[#This Row],[VALUE_ORIGINAL]]-Table2125[[#This Row],[ESTIMATE_VALUE]]</f>
        <v>-2.726959659245709</v>
      </c>
      <c r="L185">
        <f>Table2125[[#This Row],[DIFFENCE_ORIGINAL]]^2</f>
        <v>7.4363089831534737</v>
      </c>
      <c r="M185">
        <f t="shared" si="1"/>
        <v>0</v>
      </c>
    </row>
    <row r="186" spans="1:13" x14ac:dyDescent="0.2">
      <c r="A186" s="2" t="s">
        <v>157</v>
      </c>
      <c r="B186" t="s">
        <v>71</v>
      </c>
      <c r="C186" s="3" t="s">
        <v>146</v>
      </c>
      <c r="D186" t="s">
        <v>147</v>
      </c>
      <c r="E186">
        <v>0.37097259506708907</v>
      </c>
      <c r="F186">
        <v>0.55151043920496801</v>
      </c>
      <c r="G186">
        <v>-0.70996800287251505</v>
      </c>
      <c r="H186">
        <v>1.45191319300669</v>
      </c>
      <c r="I186">
        <v>0.67264836473787404</v>
      </c>
      <c r="J186" s="4">
        <v>1.8341868013663891</v>
      </c>
      <c r="K186">
        <f>Table2125[[#This Row],[VALUE_ORIGINAL]]-Table2125[[#This Row],[ESTIMATE_VALUE]]</f>
        <v>1.4632142062993001</v>
      </c>
      <c r="L186">
        <f>Table2125[[#This Row],[DIFFENCE_ORIGINAL]]^2</f>
        <v>2.1409958135160907</v>
      </c>
      <c r="M186">
        <f t="shared" si="1"/>
        <v>0.15264435849183999</v>
      </c>
    </row>
    <row r="187" spans="1:13" x14ac:dyDescent="0.2">
      <c r="A187" s="2" t="s">
        <v>157</v>
      </c>
      <c r="B187" t="s">
        <v>71</v>
      </c>
      <c r="C187" s="3" t="s">
        <v>146</v>
      </c>
      <c r="D187" t="s">
        <v>137</v>
      </c>
      <c r="E187">
        <v>2.0895299262983249</v>
      </c>
      <c r="F187">
        <v>1.0836315370313301</v>
      </c>
      <c r="G187">
        <v>-3.4348858794881899E-2</v>
      </c>
      <c r="H187">
        <v>4.2134087113915299</v>
      </c>
      <c r="I187">
        <v>1.92826607097712</v>
      </c>
      <c r="J187" s="4">
        <v>-0.5867196339304489</v>
      </c>
      <c r="K187">
        <f>Table2125[[#This Row],[VALUE_ORIGINAL]]-Table2125[[#This Row],[ESTIMATE_VALUE]]</f>
        <v>-2.6762495602287739</v>
      </c>
      <c r="L187">
        <f>Table2125[[#This Row],[DIFFENCE_ORIGINAL]]^2</f>
        <v>7.1623117086247055</v>
      </c>
      <c r="M187">
        <f t="shared" si="1"/>
        <v>3.6126212585385318</v>
      </c>
    </row>
    <row r="188" spans="1:13" x14ac:dyDescent="0.2">
      <c r="A188" s="2" t="s">
        <v>157</v>
      </c>
      <c r="B188" t="s">
        <v>71</v>
      </c>
      <c r="C188" s="3" t="s">
        <v>146</v>
      </c>
      <c r="D188" t="s">
        <v>138</v>
      </c>
      <c r="E188">
        <v>-0.13550544212713056</v>
      </c>
      <c r="F188">
        <v>0.68173406934356895</v>
      </c>
      <c r="G188">
        <v>-1.4716796650744499</v>
      </c>
      <c r="H188">
        <v>1.2006687808201899</v>
      </c>
      <c r="I188">
        <v>-0.19876583585973101</v>
      </c>
      <c r="J188" s="4">
        <v>-1.3387481462005686</v>
      </c>
      <c r="K188">
        <f>Table2125[[#This Row],[VALUE_ORIGINAL]]-Table2125[[#This Row],[ESTIMATE_VALUE]]</f>
        <v>-1.2032427040734381</v>
      </c>
      <c r="L188">
        <f>Table2125[[#This Row],[DIFFENCE_ORIGINAL]]^2</f>
        <v>1.4477930049059595</v>
      </c>
      <c r="M188">
        <f t="shared" si="1"/>
        <v>0.74265601576106188</v>
      </c>
    </row>
    <row r="189" spans="1:13" x14ac:dyDescent="0.2">
      <c r="A189" s="2" t="s">
        <v>157</v>
      </c>
      <c r="B189" t="s">
        <v>71</v>
      </c>
      <c r="C189" s="3" t="s">
        <v>146</v>
      </c>
      <c r="D189" t="s">
        <v>148</v>
      </c>
      <c r="E189">
        <v>-1.4879727021844218</v>
      </c>
      <c r="F189">
        <v>0.77306819935724602</v>
      </c>
      <c r="G189">
        <v>-3.0031585305178501</v>
      </c>
      <c r="H189">
        <v>2.72131261490118E-2</v>
      </c>
      <c r="I189">
        <v>-1.92476252861205</v>
      </c>
      <c r="J189" s="4">
        <v>0.63915209687677155</v>
      </c>
      <c r="K189">
        <f>Table2125[[#This Row],[VALUE_ORIGINAL]]-Table2125[[#This Row],[ESTIMATE_VALUE]]</f>
        <v>2.1271247990611934</v>
      </c>
      <c r="L189">
        <f>Table2125[[#This Row],[DIFFENCE_ORIGINAL]]^2</f>
        <v>4.5246599107811223</v>
      </c>
      <c r="M189">
        <f t="shared" si="1"/>
        <v>7.2220674809203703E-2</v>
      </c>
    </row>
    <row r="190" spans="1:13" x14ac:dyDescent="0.2">
      <c r="A190" s="2" t="s">
        <v>157</v>
      </c>
      <c r="B190" t="s">
        <v>71</v>
      </c>
      <c r="C190" s="3" t="s">
        <v>146</v>
      </c>
      <c r="D190" t="s">
        <v>139</v>
      </c>
      <c r="E190">
        <v>2.2640586062373438</v>
      </c>
      <c r="F190" t="s">
        <v>47</v>
      </c>
      <c r="G190" t="s">
        <v>47</v>
      </c>
      <c r="H190" t="s">
        <v>47</v>
      </c>
      <c r="I190" t="s">
        <v>47</v>
      </c>
      <c r="J190" s="4">
        <v>11.064968719858522</v>
      </c>
      <c r="K190">
        <f>Table2125[[#This Row],[VALUE_ORIGINAL]]-Table2125[[#This Row],[ESTIMATE_VALUE]]</f>
        <v>8.8009101136211783</v>
      </c>
      <c r="L190">
        <f>Table2125[[#This Row],[DIFFENCE_ORIGINAL]]^2</f>
        <v>77.456018828039547</v>
      </c>
      <c r="M190">
        <f t="shared" si="1"/>
        <v>0</v>
      </c>
    </row>
    <row r="191" spans="1:13" x14ac:dyDescent="0.2">
      <c r="A191" s="2" t="s">
        <v>157</v>
      </c>
      <c r="B191" t="s">
        <v>71</v>
      </c>
      <c r="C191" s="3" t="s">
        <v>146</v>
      </c>
      <c r="D191" t="s">
        <v>141</v>
      </c>
      <c r="E191">
        <v>-0.70021295976912989</v>
      </c>
      <c r="F191" t="s">
        <v>47</v>
      </c>
      <c r="G191" t="s">
        <v>47</v>
      </c>
      <c r="H191" t="s">
        <v>47</v>
      </c>
      <c r="I191" t="s">
        <v>47</v>
      </c>
      <c r="J191" s="4">
        <v>-0.57537740622005218</v>
      </c>
      <c r="K191">
        <f>Table2125[[#This Row],[VALUE_ORIGINAL]]-Table2125[[#This Row],[ESTIMATE_VALUE]]</f>
        <v>0.12483555354907772</v>
      </c>
      <c r="L191">
        <f>Table2125[[#This Row],[DIFFENCE_ORIGINAL]]^2</f>
        <v>1.558391542990465E-2</v>
      </c>
      <c r="M191">
        <f t="shared" si="1"/>
        <v>0</v>
      </c>
    </row>
    <row r="192" spans="1:13" x14ac:dyDescent="0.2">
      <c r="A192" s="2" t="s">
        <v>157</v>
      </c>
      <c r="B192" t="s">
        <v>71</v>
      </c>
      <c r="C192" s="3" t="s">
        <v>146</v>
      </c>
      <c r="D192" t="s">
        <v>149</v>
      </c>
      <c r="E192">
        <v>0.30830545695730549</v>
      </c>
      <c r="F192" t="s">
        <v>47</v>
      </c>
      <c r="G192" t="s">
        <v>47</v>
      </c>
      <c r="H192" t="s">
        <v>47</v>
      </c>
      <c r="I192" t="s">
        <v>47</v>
      </c>
      <c r="J192" s="4">
        <v>0.19483870136298537</v>
      </c>
      <c r="K192">
        <f>Table2125[[#This Row],[VALUE_ORIGINAL]]-Table2125[[#This Row],[ESTIMATE_VALUE]]</f>
        <v>-0.11346675559432012</v>
      </c>
      <c r="L192">
        <f>Table2125[[#This Row],[DIFFENCE_ORIGINAL]]^2</f>
        <v>1.2874704625101176E-2</v>
      </c>
      <c r="M192">
        <f t="shared" si="1"/>
        <v>0</v>
      </c>
    </row>
    <row r="193" spans="1:13" x14ac:dyDescent="0.2">
      <c r="A193" s="2" t="s">
        <v>157</v>
      </c>
      <c r="B193" t="s">
        <v>71</v>
      </c>
      <c r="C193" s="3" t="s">
        <v>146</v>
      </c>
      <c r="D193" t="s">
        <v>150</v>
      </c>
      <c r="E193">
        <v>0.4099692597538781</v>
      </c>
      <c r="F193" t="s">
        <v>47</v>
      </c>
      <c r="G193" t="s">
        <v>47</v>
      </c>
      <c r="H193" t="s">
        <v>47</v>
      </c>
      <c r="I193" t="s">
        <v>47</v>
      </c>
      <c r="J193" s="4">
        <v>-0.18356475677620857</v>
      </c>
      <c r="K193">
        <f>Table2125[[#This Row],[VALUE_ORIGINAL]]-Table2125[[#This Row],[ESTIMATE_VALUE]]</f>
        <v>-0.59353401653008664</v>
      </c>
      <c r="L193">
        <f>Table2125[[#This Row],[DIFFENCE_ORIGINAL]]^2</f>
        <v>0.35228262877833716</v>
      </c>
      <c r="M193">
        <f t="shared" si="1"/>
        <v>0</v>
      </c>
    </row>
    <row r="194" spans="1:13" x14ac:dyDescent="0.2">
      <c r="A194" s="2" t="s">
        <v>157</v>
      </c>
      <c r="B194" t="s">
        <v>71</v>
      </c>
      <c r="C194" s="3" t="s">
        <v>146</v>
      </c>
      <c r="D194" t="s">
        <v>144</v>
      </c>
      <c r="E194">
        <v>2.1741614484673581</v>
      </c>
      <c r="F194" t="s">
        <v>47</v>
      </c>
      <c r="G194" t="s">
        <v>47</v>
      </c>
      <c r="H194" t="s">
        <v>47</v>
      </c>
      <c r="I194" t="s">
        <v>47</v>
      </c>
      <c r="J194" s="4">
        <v>13.110967804410883</v>
      </c>
      <c r="K194">
        <f>Table2125[[#This Row],[VALUE_ORIGINAL]]-Table2125[[#This Row],[ESTIMATE_VALUE]]</f>
        <v>10.936806355943524</v>
      </c>
      <c r="L194">
        <f>Table2125[[#This Row],[DIFFENCE_ORIGINAL]]^2</f>
        <v>119.61373326740667</v>
      </c>
      <c r="M194">
        <f t="shared" si="1"/>
        <v>0</v>
      </c>
    </row>
    <row r="195" spans="1:13" x14ac:dyDescent="0.2">
      <c r="A195" s="2" t="s">
        <v>157</v>
      </c>
      <c r="B195" t="s">
        <v>71</v>
      </c>
      <c r="C195" s="3" t="s">
        <v>146</v>
      </c>
      <c r="D195" t="s">
        <v>151</v>
      </c>
      <c r="E195">
        <v>-0.8950129029411652</v>
      </c>
      <c r="F195" t="s">
        <v>47</v>
      </c>
      <c r="G195" t="s">
        <v>47</v>
      </c>
      <c r="H195" t="s">
        <v>47</v>
      </c>
      <c r="I195" t="s">
        <v>47</v>
      </c>
      <c r="J195" s="4">
        <v>0.2940251099326438</v>
      </c>
      <c r="K195">
        <f>Table2125[[#This Row],[VALUE_ORIGINAL]]-Table2125[[#This Row],[ESTIMATE_VALUE]]</f>
        <v>1.1890380128738089</v>
      </c>
      <c r="L195">
        <f>Table2125[[#This Row],[DIFFENCE_ORIGINAL]]^2</f>
        <v>1.4138113960588963</v>
      </c>
      <c r="M195">
        <f t="shared" si="1"/>
        <v>0</v>
      </c>
    </row>
    <row r="196" spans="1:13" x14ac:dyDescent="0.2">
      <c r="A196" s="2" t="s">
        <v>157</v>
      </c>
      <c r="B196" t="s">
        <v>71</v>
      </c>
      <c r="C196" s="3" t="s">
        <v>146</v>
      </c>
      <c r="D196" t="s">
        <v>152</v>
      </c>
      <c r="E196">
        <v>-0.9259934838071231</v>
      </c>
      <c r="F196" t="s">
        <v>47</v>
      </c>
      <c r="G196" t="s">
        <v>47</v>
      </c>
      <c r="H196" t="s">
        <v>47</v>
      </c>
      <c r="I196" t="s">
        <v>47</v>
      </c>
      <c r="J196" s="4">
        <v>4.0882182495466123E-2</v>
      </c>
      <c r="K196">
        <f>Table2125[[#This Row],[VALUE_ORIGINAL]]-Table2125[[#This Row],[ESTIMATE_VALUE]]</f>
        <v>0.96687566630258925</v>
      </c>
      <c r="L196">
        <f>Table2125[[#This Row],[DIFFENCE_ORIGINAL]]^2</f>
        <v>0.93484855408807588</v>
      </c>
      <c r="M196">
        <f t="shared" si="1"/>
        <v>0</v>
      </c>
    </row>
    <row r="197" spans="1:13" x14ac:dyDescent="0.2">
      <c r="A197" s="2" t="s">
        <v>157</v>
      </c>
      <c r="B197" t="s">
        <v>71</v>
      </c>
      <c r="C197" s="3" t="s">
        <v>146</v>
      </c>
      <c r="D197" t="s">
        <v>153</v>
      </c>
      <c r="E197">
        <v>0.71704124693840998</v>
      </c>
      <c r="F197" t="s">
        <v>47</v>
      </c>
      <c r="G197" t="s">
        <v>47</v>
      </c>
      <c r="H197" t="s">
        <v>47</v>
      </c>
      <c r="I197" t="s">
        <v>47</v>
      </c>
      <c r="J197" s="4">
        <v>2.6832943027713916</v>
      </c>
      <c r="K197">
        <f>Table2125[[#This Row],[VALUE_ORIGINAL]]-Table2125[[#This Row],[ESTIMATE_VALUE]]</f>
        <v>1.9662530558329816</v>
      </c>
      <c r="L197">
        <f>Table2125[[#This Row],[DIFFENCE_ORIGINAL]]^2</f>
        <v>3.8661510795725382</v>
      </c>
      <c r="M197">
        <f t="shared" si="1"/>
        <v>0</v>
      </c>
    </row>
    <row r="198" spans="1:13" x14ac:dyDescent="0.2">
      <c r="A198" s="2" t="s">
        <v>157</v>
      </c>
      <c r="B198" t="s">
        <v>71</v>
      </c>
      <c r="C198" s="3" t="s">
        <v>146</v>
      </c>
      <c r="D198" t="s">
        <v>154</v>
      </c>
      <c r="E198">
        <v>0.97652941710068419</v>
      </c>
      <c r="F198" t="s">
        <v>47</v>
      </c>
      <c r="G198" t="s">
        <v>47</v>
      </c>
      <c r="H198" t="s">
        <v>47</v>
      </c>
      <c r="I198" t="s">
        <v>47</v>
      </c>
      <c r="J198" s="4">
        <v>4.887768412291724E-3</v>
      </c>
      <c r="K198">
        <f>Table2125[[#This Row],[VALUE_ORIGINAL]]-Table2125[[#This Row],[ESTIMATE_VALUE]]</f>
        <v>-0.97164164868839242</v>
      </c>
      <c r="L198">
        <f>Table2125[[#This Row],[DIFFENCE_ORIGINAL]]^2</f>
        <v>0.94408749346589738</v>
      </c>
      <c r="M198">
        <f t="shared" si="1"/>
        <v>0</v>
      </c>
    </row>
    <row r="199" spans="1:13" x14ac:dyDescent="0.2">
      <c r="A199" s="2" t="s">
        <v>157</v>
      </c>
      <c r="B199" t="s">
        <v>71</v>
      </c>
      <c r="C199" s="3" t="s">
        <v>146</v>
      </c>
      <c r="D199" t="s">
        <v>155</v>
      </c>
      <c r="E199">
        <v>0.53915323804949677</v>
      </c>
      <c r="F199" t="s">
        <v>47</v>
      </c>
      <c r="G199" t="s">
        <v>47</v>
      </c>
      <c r="H199" t="s">
        <v>47</v>
      </c>
      <c r="I199" t="s">
        <v>47</v>
      </c>
      <c r="J199" s="4">
        <v>0.7403948526594446</v>
      </c>
      <c r="K199">
        <f>Table2125[[#This Row],[VALUE_ORIGINAL]]-Table2125[[#This Row],[ESTIMATE_VALUE]]</f>
        <v>0.20124161460994783</v>
      </c>
      <c r="L199">
        <f>Table2125[[#This Row],[DIFFENCE_ORIGINAL]]^2</f>
        <v>4.0498187450818769E-2</v>
      </c>
      <c r="M199">
        <f t="shared" si="1"/>
        <v>0</v>
      </c>
    </row>
    <row r="200" spans="1:13" x14ac:dyDescent="0.2">
      <c r="A200" s="2" t="s">
        <v>157</v>
      </c>
      <c r="B200" t="s">
        <v>71</v>
      </c>
      <c r="C200" s="3" t="s">
        <v>146</v>
      </c>
      <c r="D200" t="s">
        <v>145</v>
      </c>
      <c r="E200">
        <v>13.457172706264517</v>
      </c>
      <c r="F200" t="s">
        <v>47</v>
      </c>
      <c r="G200" t="s">
        <v>47</v>
      </c>
      <c r="H200" t="s">
        <v>47</v>
      </c>
      <c r="I200" t="s">
        <v>47</v>
      </c>
      <c r="J200" s="4">
        <v>6.2105687717512197</v>
      </c>
      <c r="K200">
        <f>Table2125[[#This Row],[VALUE_ORIGINAL]]-Table2125[[#This Row],[ESTIMATE_VALUE]]</f>
        <v>-7.2466039345132973</v>
      </c>
      <c r="L200">
        <f>Table2125[[#This Row],[DIFFENCE_ORIGINAL]]^2</f>
        <v>52.513268583703599</v>
      </c>
      <c r="M200">
        <f>MAX(0,MIN(H144,H200)-MAX(G144,G200))</f>
        <v>0</v>
      </c>
    </row>
    <row r="201" spans="1:13" x14ac:dyDescent="0.2">
      <c r="A201" s="2" t="s">
        <v>157</v>
      </c>
      <c r="B201" t="s">
        <v>92</v>
      </c>
      <c r="C201" s="3" t="s">
        <v>135</v>
      </c>
      <c r="D201" t="s">
        <v>15</v>
      </c>
      <c r="E201">
        <v>88.251747247747829</v>
      </c>
      <c r="F201">
        <v>0.81434065247410703</v>
      </c>
      <c r="G201">
        <v>86.655668897751696</v>
      </c>
      <c r="H201">
        <v>89.847825597743906</v>
      </c>
      <c r="I201">
        <v>108.372027086728</v>
      </c>
      <c r="J201" s="4">
        <v>88.409249609340392</v>
      </c>
      <c r="K201">
        <f>Table2125[[#This Row],[VALUE_ORIGINAL]]-Table2125[[#This Row],[ESTIMATE_VALUE]]</f>
        <v>0.15750236159256303</v>
      </c>
      <c r="L201">
        <f>Table2125[[#This Row],[DIFFENCE_ORIGINAL]]^2</f>
        <v>2.4806993907234474E-2</v>
      </c>
      <c r="M201">
        <f>MAX(0,MIN(H117,H201)-MAX(G117,G201))</f>
        <v>3.1921566999922106</v>
      </c>
    </row>
    <row r="202" spans="1:13" x14ac:dyDescent="0.2">
      <c r="A202" s="2" t="s">
        <v>157</v>
      </c>
      <c r="B202" t="s">
        <v>92</v>
      </c>
      <c r="C202" s="3" t="s">
        <v>135</v>
      </c>
      <c r="D202" t="s">
        <v>136</v>
      </c>
      <c r="E202">
        <v>-4.2803801434236215</v>
      </c>
      <c r="F202">
        <v>0.52394457500993497</v>
      </c>
      <c r="G202">
        <v>-5.3072926403382299</v>
      </c>
      <c r="H202">
        <v>-3.2534676465090002</v>
      </c>
      <c r="I202">
        <v>-8.1695285104201201</v>
      </c>
      <c r="J202" s="4">
        <v>-2.4597554013203977</v>
      </c>
      <c r="K202">
        <f>Table2125[[#This Row],[VALUE_ORIGINAL]]-Table2125[[#This Row],[ESTIMATE_VALUE]]</f>
        <v>1.8206247421032238</v>
      </c>
      <c r="L202">
        <f>Table2125[[#This Row],[DIFFENCE_ORIGINAL]]^2</f>
        <v>3.3146744515584303</v>
      </c>
      <c r="M202">
        <f t="shared" ref="M202:M235" si="2">MAX(0,MIN(H118,H202)-MAX(G118,G202))</f>
        <v>0.15184235474626995</v>
      </c>
    </row>
    <row r="203" spans="1:13" x14ac:dyDescent="0.2">
      <c r="A203" s="2" t="s">
        <v>157</v>
      </c>
      <c r="B203" t="s">
        <v>92</v>
      </c>
      <c r="C203" s="3" t="s">
        <v>135</v>
      </c>
      <c r="D203" t="s">
        <v>137</v>
      </c>
      <c r="E203">
        <v>0.76550647417843942</v>
      </c>
      <c r="F203">
        <v>0.89103220778636505</v>
      </c>
      <c r="G203">
        <v>-0.98088456214804598</v>
      </c>
      <c r="H203">
        <v>2.5118975105049199</v>
      </c>
      <c r="I203">
        <v>0.85912323649918798</v>
      </c>
      <c r="J203" s="4">
        <v>5.3503378777487717E-2</v>
      </c>
      <c r="K203">
        <f>Table2125[[#This Row],[VALUE_ORIGINAL]]-Table2125[[#This Row],[ESTIMATE_VALUE]]</f>
        <v>-0.71200309540095175</v>
      </c>
      <c r="L203">
        <f>Table2125[[#This Row],[DIFFENCE_ORIGINAL]]^2</f>
        <v>0.50694840786053674</v>
      </c>
      <c r="M203">
        <f t="shared" si="2"/>
        <v>3.4927820726529659</v>
      </c>
    </row>
    <row r="204" spans="1:13" x14ac:dyDescent="0.2">
      <c r="A204" s="2" t="s">
        <v>157</v>
      </c>
      <c r="B204" t="s">
        <v>92</v>
      </c>
      <c r="C204" s="3" t="s">
        <v>135</v>
      </c>
      <c r="D204" t="s">
        <v>138</v>
      </c>
      <c r="E204">
        <v>9.1178109851214786E-2</v>
      </c>
      <c r="F204">
        <v>0.73639953740525799</v>
      </c>
      <c r="G204">
        <v>-1.35213846169504</v>
      </c>
      <c r="H204">
        <v>1.53449468139747</v>
      </c>
      <c r="I204">
        <v>0.123816087897726</v>
      </c>
      <c r="J204" s="4">
        <v>-1.338248721415485</v>
      </c>
      <c r="K204">
        <f>Table2125[[#This Row],[VALUE_ORIGINAL]]-Table2125[[#This Row],[ESTIMATE_VALUE]]</f>
        <v>-1.4294268312666998</v>
      </c>
      <c r="L204">
        <f>Table2125[[#This Row],[DIFFENCE_ORIGINAL]]^2</f>
        <v>2.043261065945158</v>
      </c>
      <c r="M204">
        <f t="shared" si="2"/>
        <v>0.65800587284251</v>
      </c>
    </row>
    <row r="205" spans="1:13" x14ac:dyDescent="0.2">
      <c r="A205" s="2" t="s">
        <v>157</v>
      </c>
      <c r="B205" t="s">
        <v>92</v>
      </c>
      <c r="C205" s="3" t="s">
        <v>135</v>
      </c>
      <c r="D205" t="s">
        <v>139</v>
      </c>
      <c r="E205">
        <v>3.5272361806103119</v>
      </c>
      <c r="F205" t="s">
        <v>47</v>
      </c>
      <c r="G205" t="s">
        <v>47</v>
      </c>
      <c r="H205" t="s">
        <v>47</v>
      </c>
      <c r="I205" t="s">
        <v>47</v>
      </c>
      <c r="J205" s="4">
        <v>11.046547241687691</v>
      </c>
      <c r="K205">
        <f>Table2125[[#This Row],[VALUE_ORIGINAL]]-Table2125[[#This Row],[ESTIMATE_VALUE]]</f>
        <v>7.5193110610773788</v>
      </c>
      <c r="L205">
        <f>Table2125[[#This Row],[DIFFENCE_ORIGINAL]]^2</f>
        <v>56.540038833240615</v>
      </c>
      <c r="M205">
        <f t="shared" si="2"/>
        <v>0</v>
      </c>
    </row>
    <row r="206" spans="1:13" x14ac:dyDescent="0.2">
      <c r="A206" s="2" t="s">
        <v>157</v>
      </c>
      <c r="B206" t="s">
        <v>92</v>
      </c>
      <c r="C206" s="3" t="s">
        <v>135</v>
      </c>
      <c r="D206" t="s">
        <v>140</v>
      </c>
      <c r="E206">
        <v>9.2633583007225517E-2</v>
      </c>
      <c r="F206" t="s">
        <v>47</v>
      </c>
      <c r="G206" t="s">
        <v>47</v>
      </c>
      <c r="H206" t="s">
        <v>47</v>
      </c>
      <c r="I206" t="s">
        <v>47</v>
      </c>
      <c r="J206" s="4">
        <v>-0.24284115834783762</v>
      </c>
      <c r="K206">
        <f>Table2125[[#This Row],[VALUE_ORIGINAL]]-Table2125[[#This Row],[ESTIMATE_VALUE]]</f>
        <v>-0.33547474135506317</v>
      </c>
      <c r="L206">
        <f>Table2125[[#This Row],[DIFFENCE_ORIGINAL]]^2</f>
        <v>0.11254330208724653</v>
      </c>
      <c r="M206">
        <f t="shared" si="2"/>
        <v>0</v>
      </c>
    </row>
    <row r="207" spans="1:13" x14ac:dyDescent="0.2">
      <c r="A207" s="2" t="s">
        <v>157</v>
      </c>
      <c r="B207" t="s">
        <v>92</v>
      </c>
      <c r="C207" s="3" t="s">
        <v>135</v>
      </c>
      <c r="D207" t="s">
        <v>141</v>
      </c>
      <c r="E207">
        <v>-0.62107001043269194</v>
      </c>
      <c r="F207" t="s">
        <v>47</v>
      </c>
      <c r="G207" t="s">
        <v>47</v>
      </c>
      <c r="H207" t="s">
        <v>47</v>
      </c>
      <c r="I207" t="s">
        <v>47</v>
      </c>
      <c r="J207" s="4">
        <v>-0.70377867037408237</v>
      </c>
      <c r="K207">
        <f>Table2125[[#This Row],[VALUE_ORIGINAL]]-Table2125[[#This Row],[ESTIMATE_VALUE]]</f>
        <v>-8.2708659941390428E-2</v>
      </c>
      <c r="L207">
        <f>Table2125[[#This Row],[DIFFENCE_ORIGINAL]]^2</f>
        <v>6.8407224293005617E-3</v>
      </c>
      <c r="M207">
        <f t="shared" si="2"/>
        <v>0</v>
      </c>
    </row>
    <row r="208" spans="1:13" x14ac:dyDescent="0.2">
      <c r="A208" s="2" t="s">
        <v>157</v>
      </c>
      <c r="B208" t="s">
        <v>92</v>
      </c>
      <c r="C208" s="3" t="s">
        <v>135</v>
      </c>
      <c r="D208" t="s">
        <v>142</v>
      </c>
      <c r="E208">
        <v>5.2811047463620975E-2</v>
      </c>
      <c r="F208" t="s">
        <v>47</v>
      </c>
      <c r="G208" t="s">
        <v>47</v>
      </c>
      <c r="H208" t="s">
        <v>47</v>
      </c>
      <c r="I208" t="s">
        <v>47</v>
      </c>
      <c r="J208" s="4">
        <v>0.2319853453200553</v>
      </c>
      <c r="K208">
        <f>Table2125[[#This Row],[VALUE_ORIGINAL]]-Table2125[[#This Row],[ESTIMATE_VALUE]]</f>
        <v>0.17917429785643432</v>
      </c>
      <c r="L208">
        <f>Table2125[[#This Row],[DIFFENCE_ORIGINAL]]^2</f>
        <v>3.2103429012346245E-2</v>
      </c>
      <c r="M208">
        <f t="shared" si="2"/>
        <v>0</v>
      </c>
    </row>
    <row r="209" spans="1:13" x14ac:dyDescent="0.2">
      <c r="A209" s="2" t="s">
        <v>157</v>
      </c>
      <c r="B209" t="s">
        <v>92</v>
      </c>
      <c r="C209" s="3" t="s">
        <v>135</v>
      </c>
      <c r="D209" t="s">
        <v>143</v>
      </c>
      <c r="E209">
        <v>-0.77007732768937054</v>
      </c>
      <c r="F209" t="s">
        <v>47</v>
      </c>
      <c r="G209" t="s">
        <v>47</v>
      </c>
      <c r="H209" t="s">
        <v>47</v>
      </c>
      <c r="I209" t="s">
        <v>47</v>
      </c>
      <c r="J209" s="4">
        <v>0.295957502290282</v>
      </c>
      <c r="K209">
        <f>Table2125[[#This Row],[VALUE_ORIGINAL]]-Table2125[[#This Row],[ESTIMATE_VALUE]]</f>
        <v>1.0660348299796525</v>
      </c>
      <c r="L209">
        <f>Table2125[[#This Row],[DIFFENCE_ORIGINAL]]^2</f>
        <v>1.1364302587297466</v>
      </c>
      <c r="M209">
        <f t="shared" si="2"/>
        <v>0</v>
      </c>
    </row>
    <row r="210" spans="1:13" x14ac:dyDescent="0.2">
      <c r="A210" s="2" t="s">
        <v>157</v>
      </c>
      <c r="B210" t="s">
        <v>92</v>
      </c>
      <c r="C210" s="3" t="s">
        <v>135</v>
      </c>
      <c r="D210" t="s">
        <v>144</v>
      </c>
      <c r="E210">
        <v>2.9958339645343206</v>
      </c>
      <c r="F210" t="s">
        <v>47</v>
      </c>
      <c r="G210" t="s">
        <v>47</v>
      </c>
      <c r="H210" t="s">
        <v>47</v>
      </c>
      <c r="I210" t="s">
        <v>47</v>
      </c>
      <c r="J210" s="4">
        <v>13.081946325000867</v>
      </c>
      <c r="K210">
        <f>Table2125[[#This Row],[VALUE_ORIGINAL]]-Table2125[[#This Row],[ESTIMATE_VALUE]]</f>
        <v>10.086112360466547</v>
      </c>
      <c r="L210">
        <f>Table2125[[#This Row],[DIFFENCE_ORIGINAL]]^2</f>
        <v>101.72966254795607</v>
      </c>
      <c r="M210">
        <f t="shared" si="2"/>
        <v>0</v>
      </c>
    </row>
    <row r="211" spans="1:13" x14ac:dyDescent="0.2">
      <c r="A211" s="2" t="s">
        <v>157</v>
      </c>
      <c r="B211" t="s">
        <v>92</v>
      </c>
      <c r="C211" s="3" t="s">
        <v>135</v>
      </c>
      <c r="D211" t="s">
        <v>145</v>
      </c>
      <c r="E211">
        <v>14.539088430935518</v>
      </c>
      <c r="F211" t="s">
        <v>47</v>
      </c>
      <c r="G211" t="s">
        <v>47</v>
      </c>
      <c r="H211" t="s">
        <v>47</v>
      </c>
      <c r="I211" t="s">
        <v>47</v>
      </c>
      <c r="J211" s="4">
        <v>6.5611823110585501</v>
      </c>
      <c r="K211">
        <f>Table2125[[#This Row],[VALUE_ORIGINAL]]-Table2125[[#This Row],[ESTIMATE_VALUE]]</f>
        <v>-7.9779061198769678</v>
      </c>
      <c r="L211">
        <f>Table2125[[#This Row],[DIFFENCE_ORIGINAL]]^2</f>
        <v>63.646986057570373</v>
      </c>
      <c r="M211">
        <f t="shared" si="2"/>
        <v>0</v>
      </c>
    </row>
    <row r="212" spans="1:13" x14ac:dyDescent="0.2">
      <c r="A212" s="2" t="s">
        <v>157</v>
      </c>
      <c r="B212" t="s">
        <v>92</v>
      </c>
      <c r="C212" s="3" t="s">
        <v>146</v>
      </c>
      <c r="D212" t="s">
        <v>15</v>
      </c>
      <c r="E212">
        <v>87.905315195518241</v>
      </c>
      <c r="F212">
        <v>0.98119485197102196</v>
      </c>
      <c r="G212">
        <v>85.982208623838901</v>
      </c>
      <c r="H212">
        <v>89.828421767197497</v>
      </c>
      <c r="I212">
        <v>89.590069718501098</v>
      </c>
      <c r="J212" s="4">
        <v>86.576578452404746</v>
      </c>
      <c r="K212">
        <f>Table2125[[#This Row],[VALUE_ORIGINAL]]-Table2125[[#This Row],[ESTIMATE_VALUE]]</f>
        <v>-1.3287367431134953</v>
      </c>
      <c r="L212">
        <f>Table2125[[#This Row],[DIFFENCE_ORIGINAL]]^2</f>
        <v>1.7655413324998588</v>
      </c>
      <c r="M212">
        <f t="shared" si="2"/>
        <v>3.8462131433585967</v>
      </c>
    </row>
    <row r="213" spans="1:13" x14ac:dyDescent="0.2">
      <c r="A213" s="2" t="s">
        <v>157</v>
      </c>
      <c r="B213" t="s">
        <v>92</v>
      </c>
      <c r="C213" s="3" t="s">
        <v>146</v>
      </c>
      <c r="D213" t="s">
        <v>136</v>
      </c>
      <c r="E213">
        <v>-4.3154643083453834</v>
      </c>
      <c r="F213">
        <v>0.52681355200177404</v>
      </c>
      <c r="G213">
        <v>-5.3479998968364804</v>
      </c>
      <c r="H213">
        <v>-3.2829287198542798</v>
      </c>
      <c r="I213">
        <v>-8.1916349568980795</v>
      </c>
      <c r="J213" s="4">
        <v>-2.4540131232701703</v>
      </c>
      <c r="K213">
        <f>Table2125[[#This Row],[VALUE_ORIGINAL]]-Table2125[[#This Row],[ESTIMATE_VALUE]]</f>
        <v>1.8614511850752131</v>
      </c>
      <c r="L213">
        <f>Table2125[[#This Row],[DIFFENCE_ORIGINAL]]^2</f>
        <v>3.4650005144179152</v>
      </c>
      <c r="M213">
        <f t="shared" si="2"/>
        <v>0.10762592161935025</v>
      </c>
    </row>
    <row r="214" spans="1:13" x14ac:dyDescent="0.2">
      <c r="A214" s="2" t="s">
        <v>157</v>
      </c>
      <c r="B214" t="s">
        <v>92</v>
      </c>
      <c r="C214" s="3" t="s">
        <v>146</v>
      </c>
      <c r="D214" t="s">
        <v>147</v>
      </c>
      <c r="E214">
        <v>0.35271795354608537</v>
      </c>
      <c r="F214">
        <v>0.572265530320756</v>
      </c>
      <c r="G214">
        <v>-0.76890187547631095</v>
      </c>
      <c r="H214">
        <v>1.47433778256848</v>
      </c>
      <c r="I214">
        <v>0.616353659023261</v>
      </c>
      <c r="J214" s="4">
        <v>1.8341868013663891</v>
      </c>
      <c r="K214">
        <f>Table2125[[#This Row],[VALUE_ORIGINAL]]-Table2125[[#This Row],[ESTIMATE_VALUE]]</f>
        <v>1.4814688478203037</v>
      </c>
      <c r="L214">
        <f>Table2125[[#This Row],[DIFFENCE_ORIGINAL]]^2</f>
        <v>2.1947499470620184</v>
      </c>
      <c r="M214">
        <f t="shared" si="2"/>
        <v>0.17506894805363005</v>
      </c>
    </row>
    <row r="215" spans="1:13" x14ac:dyDescent="0.2">
      <c r="A215" s="2" t="s">
        <v>157</v>
      </c>
      <c r="B215" t="s">
        <v>92</v>
      </c>
      <c r="C215" s="3" t="s">
        <v>146</v>
      </c>
      <c r="D215" t="s">
        <v>137</v>
      </c>
      <c r="E215">
        <v>0.76456458323283916</v>
      </c>
      <c r="F215">
        <v>1.1768627838729699</v>
      </c>
      <c r="G215">
        <v>-1.5420440879037201</v>
      </c>
      <c r="H215">
        <v>3.0711732543694001</v>
      </c>
      <c r="I215">
        <v>0.64966331989589399</v>
      </c>
      <c r="J215" s="4">
        <v>-0.5867196339304489</v>
      </c>
      <c r="K215">
        <f>Table2125[[#This Row],[VALUE_ORIGINAL]]-Table2125[[#This Row],[ESTIMATE_VALUE]]</f>
        <v>-1.3512842171632879</v>
      </c>
      <c r="L215">
        <f>Table2125[[#This Row],[DIFFENCE_ORIGINAL]]^2</f>
        <v>1.8259690355545999</v>
      </c>
      <c r="M215">
        <f t="shared" si="2"/>
        <v>4.6132173422731206</v>
      </c>
    </row>
    <row r="216" spans="1:13" x14ac:dyDescent="0.2">
      <c r="A216" s="2" t="s">
        <v>157</v>
      </c>
      <c r="B216" t="s">
        <v>92</v>
      </c>
      <c r="C216" s="3" t="s">
        <v>146</v>
      </c>
      <c r="D216" t="s">
        <v>138</v>
      </c>
      <c r="E216">
        <v>9.9421854351561478E-2</v>
      </c>
      <c r="F216">
        <v>0.73897364671651</v>
      </c>
      <c r="G216">
        <v>-1.3489398787370199</v>
      </c>
      <c r="H216">
        <v>1.54778358744014</v>
      </c>
      <c r="I216">
        <v>0.13454045999248199</v>
      </c>
      <c r="J216" s="4">
        <v>-1.3387481462005686</v>
      </c>
      <c r="K216">
        <f>Table2125[[#This Row],[VALUE_ORIGINAL]]-Table2125[[#This Row],[ESTIMATE_VALUE]]</f>
        <v>-1.4381700005521301</v>
      </c>
      <c r="L216">
        <f>Table2125[[#This Row],[DIFFENCE_ORIGINAL]]^2</f>
        <v>2.0683329504881138</v>
      </c>
      <c r="M216">
        <f t="shared" si="2"/>
        <v>0.61991622942363189</v>
      </c>
    </row>
    <row r="217" spans="1:13" x14ac:dyDescent="0.2">
      <c r="A217" s="2" t="s">
        <v>157</v>
      </c>
      <c r="B217" t="s">
        <v>92</v>
      </c>
      <c r="C217" s="3" t="s">
        <v>146</v>
      </c>
      <c r="D217" t="s">
        <v>148</v>
      </c>
      <c r="E217">
        <v>1.5322535402598448E-2</v>
      </c>
      <c r="F217">
        <v>0.79164238140599996</v>
      </c>
      <c r="G217">
        <v>-1.5362680207886801</v>
      </c>
      <c r="H217">
        <v>1.56691309159387</v>
      </c>
      <c r="I217">
        <v>1.9355375308968099E-2</v>
      </c>
      <c r="J217" s="4">
        <v>0.63915209687677155</v>
      </c>
      <c r="K217">
        <f>Table2125[[#This Row],[VALUE_ORIGINAL]]-Table2125[[#This Row],[ESTIMATE_VALUE]]</f>
        <v>0.62382956147417312</v>
      </c>
      <c r="L217">
        <f>Table2125[[#This Row],[DIFFENCE_ORIGINAL]]^2</f>
        <v>0.38916332176905916</v>
      </c>
      <c r="M217">
        <f t="shared" si="2"/>
        <v>1.3683192910739219</v>
      </c>
    </row>
    <row r="218" spans="1:13" x14ac:dyDescent="0.2">
      <c r="A218" s="2" t="s">
        <v>157</v>
      </c>
      <c r="B218" t="s">
        <v>92</v>
      </c>
      <c r="C218" s="3" t="s">
        <v>146</v>
      </c>
      <c r="D218" t="s">
        <v>139</v>
      </c>
      <c r="E218">
        <v>3.6148734815947527</v>
      </c>
      <c r="F218" t="s">
        <v>47</v>
      </c>
      <c r="G218" t="s">
        <v>47</v>
      </c>
      <c r="H218" t="s">
        <v>47</v>
      </c>
      <c r="I218" t="s">
        <v>47</v>
      </c>
      <c r="J218" s="4">
        <v>11.064968719858522</v>
      </c>
      <c r="K218">
        <f>Table2125[[#This Row],[VALUE_ORIGINAL]]-Table2125[[#This Row],[ESTIMATE_VALUE]]</f>
        <v>7.4500952382637688</v>
      </c>
      <c r="L218">
        <f>Table2125[[#This Row],[DIFFENCE_ORIGINAL]]^2</f>
        <v>55.503919059200484</v>
      </c>
      <c r="M218">
        <f t="shared" si="2"/>
        <v>0</v>
      </c>
    </row>
    <row r="219" spans="1:13" x14ac:dyDescent="0.2">
      <c r="A219" s="2" t="s">
        <v>157</v>
      </c>
      <c r="B219" t="s">
        <v>92</v>
      </c>
      <c r="C219" s="3" t="s">
        <v>146</v>
      </c>
      <c r="D219" t="s">
        <v>141</v>
      </c>
      <c r="E219">
        <v>-0.91775330819668233</v>
      </c>
      <c r="F219" t="s">
        <v>47</v>
      </c>
      <c r="G219" t="s">
        <v>47</v>
      </c>
      <c r="H219" t="s">
        <v>47</v>
      </c>
      <c r="I219" t="s">
        <v>47</v>
      </c>
      <c r="J219" s="4">
        <v>-0.57537740622005218</v>
      </c>
      <c r="K219">
        <f>Table2125[[#This Row],[VALUE_ORIGINAL]]-Table2125[[#This Row],[ESTIMATE_VALUE]]</f>
        <v>0.34237590197663015</v>
      </c>
      <c r="L219">
        <f>Table2125[[#This Row],[DIFFENCE_ORIGINAL]]^2</f>
        <v>0.11722125825431105</v>
      </c>
      <c r="M219">
        <f t="shared" si="2"/>
        <v>0</v>
      </c>
    </row>
    <row r="220" spans="1:13" x14ac:dyDescent="0.2">
      <c r="A220" s="2" t="s">
        <v>157</v>
      </c>
      <c r="B220" t="s">
        <v>92</v>
      </c>
      <c r="C220" s="3" t="s">
        <v>146</v>
      </c>
      <c r="D220" t="s">
        <v>149</v>
      </c>
      <c r="E220">
        <v>0.49986235837744264</v>
      </c>
      <c r="F220" t="s">
        <v>47</v>
      </c>
      <c r="G220" t="s">
        <v>47</v>
      </c>
      <c r="H220" t="s">
        <v>47</v>
      </c>
      <c r="I220" t="s">
        <v>47</v>
      </c>
      <c r="J220" s="4">
        <v>0.19483870136298537</v>
      </c>
      <c r="K220">
        <f>Table2125[[#This Row],[VALUE_ORIGINAL]]-Table2125[[#This Row],[ESTIMATE_VALUE]]</f>
        <v>-0.30502365701445727</v>
      </c>
      <c r="L220">
        <f>Table2125[[#This Row],[DIFFENCE_ORIGINAL]]^2</f>
        <v>9.3039431338473269E-2</v>
      </c>
      <c r="M220">
        <f t="shared" si="2"/>
        <v>0</v>
      </c>
    </row>
    <row r="221" spans="1:13" x14ac:dyDescent="0.2">
      <c r="A221" s="2" t="s">
        <v>157</v>
      </c>
      <c r="B221" t="s">
        <v>92</v>
      </c>
      <c r="C221" s="3" t="s">
        <v>146</v>
      </c>
      <c r="D221" t="s">
        <v>150</v>
      </c>
      <c r="E221">
        <v>5.1223176968734734E-2</v>
      </c>
      <c r="F221" t="s">
        <v>47</v>
      </c>
      <c r="G221" t="s">
        <v>47</v>
      </c>
      <c r="H221" t="s">
        <v>47</v>
      </c>
      <c r="I221" t="s">
        <v>47</v>
      </c>
      <c r="J221" s="4">
        <v>-0.18356475677620857</v>
      </c>
      <c r="K221">
        <f>Table2125[[#This Row],[VALUE_ORIGINAL]]-Table2125[[#This Row],[ESTIMATE_VALUE]]</f>
        <v>-0.23478793374494331</v>
      </c>
      <c r="L221">
        <f>Table2125[[#This Row],[DIFFENCE_ORIGINAL]]^2</f>
        <v>5.5125373832219889E-2</v>
      </c>
      <c r="M221">
        <f t="shared" si="2"/>
        <v>0</v>
      </c>
    </row>
    <row r="222" spans="1:13" x14ac:dyDescent="0.2">
      <c r="A222" s="2" t="s">
        <v>157</v>
      </c>
      <c r="B222" t="s">
        <v>92</v>
      </c>
      <c r="C222" s="3" t="s">
        <v>146</v>
      </c>
      <c r="D222" t="s">
        <v>144</v>
      </c>
      <c r="E222">
        <v>2.8359911220275142</v>
      </c>
      <c r="F222" t="s">
        <v>47</v>
      </c>
      <c r="G222" t="s">
        <v>47</v>
      </c>
      <c r="H222" t="s">
        <v>47</v>
      </c>
      <c r="I222" t="s">
        <v>47</v>
      </c>
      <c r="J222" s="4">
        <v>13.110967804410883</v>
      </c>
      <c r="K222">
        <f>Table2125[[#This Row],[VALUE_ORIGINAL]]-Table2125[[#This Row],[ESTIMATE_VALUE]]</f>
        <v>10.274976682383368</v>
      </c>
      <c r="L222">
        <f>Table2125[[#This Row],[DIFFENCE_ORIGINAL]]^2</f>
        <v>105.57514582352192</v>
      </c>
      <c r="M222">
        <f t="shared" si="2"/>
        <v>0</v>
      </c>
    </row>
    <row r="223" spans="1:13" x14ac:dyDescent="0.2">
      <c r="A223" s="2" t="s">
        <v>157</v>
      </c>
      <c r="B223" t="s">
        <v>92</v>
      </c>
      <c r="C223" s="3" t="s">
        <v>146</v>
      </c>
      <c r="D223" t="s">
        <v>151</v>
      </c>
      <c r="E223">
        <v>-0.80272468679613174</v>
      </c>
      <c r="F223" t="s">
        <v>47</v>
      </c>
      <c r="G223" t="s">
        <v>47</v>
      </c>
      <c r="H223" t="s">
        <v>47</v>
      </c>
      <c r="I223" t="s">
        <v>47</v>
      </c>
      <c r="J223" s="4">
        <v>0.2940251099326438</v>
      </c>
      <c r="K223">
        <f>Table2125[[#This Row],[VALUE_ORIGINAL]]-Table2125[[#This Row],[ESTIMATE_VALUE]]</f>
        <v>1.0967497967287756</v>
      </c>
      <c r="L223">
        <f>Table2125[[#This Row],[DIFFENCE_ORIGINAL]]^2</f>
        <v>1.2028601166246107</v>
      </c>
      <c r="M223">
        <f t="shared" si="2"/>
        <v>0</v>
      </c>
    </row>
    <row r="224" spans="1:13" x14ac:dyDescent="0.2">
      <c r="A224" s="2" t="s">
        <v>157</v>
      </c>
      <c r="B224" t="s">
        <v>92</v>
      </c>
      <c r="C224" s="3" t="s">
        <v>146</v>
      </c>
      <c r="D224" t="s">
        <v>152</v>
      </c>
      <c r="E224">
        <v>0.3227157919599245</v>
      </c>
      <c r="F224" t="s">
        <v>47</v>
      </c>
      <c r="G224" t="s">
        <v>47</v>
      </c>
      <c r="H224" t="s">
        <v>47</v>
      </c>
      <c r="I224" t="s">
        <v>47</v>
      </c>
      <c r="J224" s="4">
        <v>4.0882182495466123E-2</v>
      </c>
      <c r="K224">
        <f>Table2125[[#This Row],[VALUE_ORIGINAL]]-Table2125[[#This Row],[ESTIMATE_VALUE]]</f>
        <v>-0.2818336094644584</v>
      </c>
      <c r="L224">
        <f>Table2125[[#This Row],[DIFFENCE_ORIGINAL]]^2</f>
        <v>7.9430183423764858E-2</v>
      </c>
      <c r="M224">
        <f t="shared" si="2"/>
        <v>0</v>
      </c>
    </row>
    <row r="225" spans="1:13" x14ac:dyDescent="0.2">
      <c r="A225" s="2" t="s">
        <v>157</v>
      </c>
      <c r="B225" t="s">
        <v>92</v>
      </c>
      <c r="C225" s="3" t="s">
        <v>146</v>
      </c>
      <c r="D225" t="s">
        <v>153</v>
      </c>
      <c r="E225">
        <v>0.65950447338808038</v>
      </c>
      <c r="F225" t="s">
        <v>47</v>
      </c>
      <c r="G225" t="s">
        <v>47</v>
      </c>
      <c r="H225" t="s">
        <v>47</v>
      </c>
      <c r="I225" t="s">
        <v>47</v>
      </c>
      <c r="J225" s="4">
        <v>2.6832943027713916</v>
      </c>
      <c r="K225">
        <f>Table2125[[#This Row],[VALUE_ORIGINAL]]-Table2125[[#This Row],[ESTIMATE_VALUE]]</f>
        <v>2.0237898293833112</v>
      </c>
      <c r="L225">
        <f>Table2125[[#This Row],[DIFFENCE_ORIGINAL]]^2</f>
        <v>4.095725273515332</v>
      </c>
      <c r="M225">
        <f t="shared" si="2"/>
        <v>0</v>
      </c>
    </row>
    <row r="226" spans="1:13" x14ac:dyDescent="0.2">
      <c r="A226" s="2" t="s">
        <v>157</v>
      </c>
      <c r="B226" t="s">
        <v>92</v>
      </c>
      <c r="C226" s="3" t="s">
        <v>146</v>
      </c>
      <c r="D226" t="s">
        <v>154</v>
      </c>
      <c r="E226">
        <v>-0.78069222135325389</v>
      </c>
      <c r="F226" t="s">
        <v>47</v>
      </c>
      <c r="G226" t="s">
        <v>47</v>
      </c>
      <c r="H226" t="s">
        <v>47</v>
      </c>
      <c r="I226" t="s">
        <v>47</v>
      </c>
      <c r="J226" s="4">
        <v>4.887768412291724E-3</v>
      </c>
      <c r="K226">
        <f>Table2125[[#This Row],[VALUE_ORIGINAL]]-Table2125[[#This Row],[ESTIMATE_VALUE]]</f>
        <v>0.78557998976554566</v>
      </c>
      <c r="L226">
        <f>Table2125[[#This Row],[DIFFENCE_ORIGINAL]]^2</f>
        <v>0.61713592032003484</v>
      </c>
      <c r="M226">
        <f t="shared" si="2"/>
        <v>0</v>
      </c>
    </row>
    <row r="227" spans="1:13" x14ac:dyDescent="0.2">
      <c r="A227" s="2" t="s">
        <v>157</v>
      </c>
      <c r="B227" t="s">
        <v>92</v>
      </c>
      <c r="C227" s="3" t="s">
        <v>146</v>
      </c>
      <c r="D227" t="s">
        <v>155</v>
      </c>
      <c r="E227">
        <v>0.78954944684349559</v>
      </c>
      <c r="F227" t="s">
        <v>47</v>
      </c>
      <c r="G227" t="s">
        <v>47</v>
      </c>
      <c r="H227" t="s">
        <v>47</v>
      </c>
      <c r="I227" t="s">
        <v>47</v>
      </c>
      <c r="J227" s="4">
        <v>0.7403948526594446</v>
      </c>
      <c r="K227">
        <f>Table2125[[#This Row],[VALUE_ORIGINAL]]-Table2125[[#This Row],[ESTIMATE_VALUE]]</f>
        <v>-4.9154594184050993E-2</v>
      </c>
      <c r="L227">
        <f>Table2125[[#This Row],[DIFFENCE_ORIGINAL]]^2</f>
        <v>2.4161741293987397E-3</v>
      </c>
      <c r="M227">
        <f t="shared" si="2"/>
        <v>0</v>
      </c>
    </row>
    <row r="228" spans="1:13" x14ac:dyDescent="0.2">
      <c r="A228" s="2" t="s">
        <v>157</v>
      </c>
      <c r="B228" t="s">
        <v>92</v>
      </c>
      <c r="C228" s="3" t="s">
        <v>146</v>
      </c>
      <c r="D228" t="s">
        <v>145</v>
      </c>
      <c r="E228">
        <v>14.53648092443966</v>
      </c>
      <c r="F228" t="s">
        <v>47</v>
      </c>
      <c r="G228" t="s">
        <v>47</v>
      </c>
      <c r="H228" t="s">
        <v>47</v>
      </c>
      <c r="I228" t="s">
        <v>47</v>
      </c>
      <c r="J228" s="4">
        <v>6.2105687717512197</v>
      </c>
      <c r="K228">
        <f>Table2125[[#This Row],[VALUE_ORIGINAL]]-Table2125[[#This Row],[ESTIMATE_VALUE]]</f>
        <v>-8.3259121526884403</v>
      </c>
      <c r="L228">
        <f>Table2125[[#This Row],[DIFFENCE_ORIGINAL]]^2</f>
        <v>69.320813174285064</v>
      </c>
      <c r="M228">
        <f t="shared" si="2"/>
        <v>0</v>
      </c>
    </row>
    <row r="229" spans="1:13" x14ac:dyDescent="0.2">
      <c r="A229" s="2" t="s">
        <v>157</v>
      </c>
      <c r="B229" t="s">
        <v>113</v>
      </c>
      <c r="C229" s="3" t="s">
        <v>135</v>
      </c>
      <c r="D229" t="s">
        <v>15</v>
      </c>
      <c r="E229">
        <v>88.804080799432256</v>
      </c>
      <c r="F229">
        <v>1.5348789500773701</v>
      </c>
      <c r="G229">
        <v>85.795773336651905</v>
      </c>
      <c r="H229">
        <v>91.812388262212494</v>
      </c>
      <c r="I229">
        <v>57.857383994324501</v>
      </c>
      <c r="J229" s="4">
        <v>88.409249609340392</v>
      </c>
      <c r="K229">
        <f>Table2125[[#This Row],[VALUE_ORIGINAL]]-Table2125[[#This Row],[ESTIMATE_VALUE]]</f>
        <v>-0.39483119009186396</v>
      </c>
      <c r="L229">
        <f>Table2125[[#This Row],[DIFFENCE_ORIGINAL]]^2</f>
        <v>0.15589166866935761</v>
      </c>
      <c r="M229">
        <f>MAX(0,MIN(H117,H229)-MAX(G117,G229))</f>
        <v>6.0166149255605887</v>
      </c>
    </row>
    <row r="230" spans="1:13" x14ac:dyDescent="0.2">
      <c r="A230" s="2" t="s">
        <v>157</v>
      </c>
      <c r="B230" t="s">
        <v>113</v>
      </c>
      <c r="C230" s="3" t="s">
        <v>135</v>
      </c>
      <c r="D230" t="s">
        <v>136</v>
      </c>
      <c r="E230">
        <v>-1.2081390038318605</v>
      </c>
      <c r="F230">
        <v>0.49284202497885898</v>
      </c>
      <c r="G230">
        <v>-2.1740916228582101</v>
      </c>
      <c r="H230">
        <v>-0.242186384805505</v>
      </c>
      <c r="I230">
        <v>-2.4513717227821199</v>
      </c>
      <c r="J230" s="4">
        <v>-2.4597554013203977</v>
      </c>
      <c r="K230">
        <f>Table2125[[#This Row],[VALUE_ORIGINAL]]-Table2125[[#This Row],[ESTIMATE_VALUE]]</f>
        <v>-1.2516163974885373</v>
      </c>
      <c r="L230">
        <f>Table2125[[#This Row],[DIFFENCE_ORIGINAL]]^2</f>
        <v>1.566543606462184</v>
      </c>
      <c r="M230">
        <f t="shared" si="2"/>
        <v>0.84074012401741016</v>
      </c>
    </row>
    <row r="231" spans="1:13" x14ac:dyDescent="0.2">
      <c r="A231" s="2" t="s">
        <v>157</v>
      </c>
      <c r="B231" t="s">
        <v>113</v>
      </c>
      <c r="C231" s="3" t="s">
        <v>135</v>
      </c>
      <c r="D231" t="s">
        <v>137</v>
      </c>
      <c r="E231">
        <v>-0.13511034773618771</v>
      </c>
      <c r="F231">
        <v>1.17221951059161</v>
      </c>
      <c r="G231">
        <v>-2.4326183704709199</v>
      </c>
      <c r="H231">
        <v>2.1623976749985401</v>
      </c>
      <c r="I231">
        <v>-0.115260278911411</v>
      </c>
      <c r="J231" s="4">
        <v>5.3503378777487717E-2</v>
      </c>
      <c r="K231">
        <f>Table2125[[#This Row],[VALUE_ORIGINAL]]-Table2125[[#This Row],[ESTIMATE_VALUE]]</f>
        <v>0.18861372651367542</v>
      </c>
      <c r="L231">
        <f>Table2125[[#This Row],[DIFFENCE_ORIGINAL]]^2</f>
        <v>3.5575137829375547E-2</v>
      </c>
      <c r="M231">
        <f t="shared" si="2"/>
        <v>4.5950160454694604</v>
      </c>
    </row>
    <row r="232" spans="1:13" x14ac:dyDescent="0.2">
      <c r="A232" s="2" t="s">
        <v>157</v>
      </c>
      <c r="B232" t="s">
        <v>113</v>
      </c>
      <c r="C232" s="3" t="s">
        <v>135</v>
      </c>
      <c r="D232" t="s">
        <v>138</v>
      </c>
      <c r="E232">
        <v>-0.84446564723622919</v>
      </c>
      <c r="F232">
        <v>0.52754217365045697</v>
      </c>
      <c r="G232">
        <v>-1.8784293079170999</v>
      </c>
      <c r="H232">
        <v>0.18949801344464101</v>
      </c>
      <c r="I232">
        <v>-1.6007547631552199</v>
      </c>
      <c r="J232" s="4">
        <v>-1.338248721415485</v>
      </c>
      <c r="K232">
        <f>Table2125[[#This Row],[VALUE_ORIGINAL]]-Table2125[[#This Row],[ESTIMATE_VALUE]]</f>
        <v>-0.49378307417925582</v>
      </c>
      <c r="L232">
        <f>Table2125[[#This Row],[DIFFENCE_ORIGINAL]]^2</f>
        <v>0.24382172434591645</v>
      </c>
      <c r="M232">
        <f t="shared" si="2"/>
        <v>1.376165658989517</v>
      </c>
    </row>
    <row r="233" spans="1:13" x14ac:dyDescent="0.2">
      <c r="A233" s="2" t="s">
        <v>157</v>
      </c>
      <c r="B233" t="s">
        <v>113</v>
      </c>
      <c r="C233" s="3" t="s">
        <v>135</v>
      </c>
      <c r="D233" t="s">
        <v>139</v>
      </c>
      <c r="E233">
        <v>8.1733564258969729</v>
      </c>
      <c r="F233" t="s">
        <v>47</v>
      </c>
      <c r="G233" t="s">
        <v>47</v>
      </c>
      <c r="H233" t="s">
        <v>47</v>
      </c>
      <c r="I233" t="s">
        <v>47</v>
      </c>
      <c r="J233" s="4">
        <v>11.046547241687691</v>
      </c>
      <c r="K233">
        <f>Table2125[[#This Row],[VALUE_ORIGINAL]]-Table2125[[#This Row],[ESTIMATE_VALUE]]</f>
        <v>2.8731908157907178</v>
      </c>
      <c r="L233">
        <f>Table2125[[#This Row],[DIFFENCE_ORIGINAL]]^2</f>
        <v>8.2552254639441305</v>
      </c>
      <c r="M233">
        <f t="shared" si="2"/>
        <v>0</v>
      </c>
    </row>
    <row r="234" spans="1:13" x14ac:dyDescent="0.2">
      <c r="A234" s="2" t="s">
        <v>157</v>
      </c>
      <c r="B234" t="s">
        <v>113</v>
      </c>
      <c r="C234" s="3" t="s">
        <v>135</v>
      </c>
      <c r="D234" t="s">
        <v>140</v>
      </c>
      <c r="E234">
        <v>0.14709973486001862</v>
      </c>
      <c r="F234" t="s">
        <v>47</v>
      </c>
      <c r="G234" t="s">
        <v>47</v>
      </c>
      <c r="H234" t="s">
        <v>47</v>
      </c>
      <c r="I234" t="s">
        <v>47</v>
      </c>
      <c r="J234" s="4">
        <v>-0.24284115834783762</v>
      </c>
      <c r="K234">
        <f>Table2125[[#This Row],[VALUE_ORIGINAL]]-Table2125[[#This Row],[ESTIMATE_VALUE]]</f>
        <v>-0.38994089320785624</v>
      </c>
      <c r="L234">
        <f>Table2125[[#This Row],[DIFFENCE_ORIGINAL]]^2</f>
        <v>0.15205390019574075</v>
      </c>
      <c r="M234">
        <f t="shared" si="2"/>
        <v>0</v>
      </c>
    </row>
    <row r="235" spans="1:13" x14ac:dyDescent="0.2">
      <c r="A235" s="2" t="s">
        <v>157</v>
      </c>
      <c r="B235" t="s">
        <v>113</v>
      </c>
      <c r="C235" s="3" t="s">
        <v>135</v>
      </c>
      <c r="D235" t="s">
        <v>141</v>
      </c>
      <c r="E235">
        <v>-0.71744063701447136</v>
      </c>
      <c r="F235" t="s">
        <v>47</v>
      </c>
      <c r="G235" t="s">
        <v>47</v>
      </c>
      <c r="H235" t="s">
        <v>47</v>
      </c>
      <c r="I235" t="s">
        <v>47</v>
      </c>
      <c r="J235" s="4">
        <v>-0.70377867037408237</v>
      </c>
      <c r="K235">
        <f>Table2125[[#This Row],[VALUE_ORIGINAL]]-Table2125[[#This Row],[ESTIMATE_VALUE]]</f>
        <v>1.3661966640388989E-2</v>
      </c>
      <c r="L235">
        <f>Table2125[[#This Row],[DIFFENCE_ORIGINAL]]^2</f>
        <v>1.8664933248310162E-4</v>
      </c>
      <c r="M235">
        <f t="shared" si="2"/>
        <v>0</v>
      </c>
    </row>
    <row r="236" spans="1:13" x14ac:dyDescent="0.2">
      <c r="A236" s="2" t="s">
        <v>157</v>
      </c>
      <c r="B236" t="s">
        <v>113</v>
      </c>
      <c r="C236" s="3" t="s">
        <v>135</v>
      </c>
      <c r="D236" t="s">
        <v>142</v>
      </c>
      <c r="E236">
        <v>0.17161870572467142</v>
      </c>
      <c r="F236" t="s">
        <v>47</v>
      </c>
      <c r="G236" t="s">
        <v>47</v>
      </c>
      <c r="H236" t="s">
        <v>47</v>
      </c>
      <c r="I236" t="s">
        <v>47</v>
      </c>
      <c r="J236" s="4">
        <v>0.2319853453200553</v>
      </c>
      <c r="K236">
        <f>Table2125[[#This Row],[VALUE_ORIGINAL]]-Table2125[[#This Row],[ESTIMATE_VALUE]]</f>
        <v>6.0366639595383881E-2</v>
      </c>
      <c r="L236">
        <f>Table2125[[#This Row],[DIFFENCE_ORIGINAL]]^2</f>
        <v>3.6441311760389691E-3</v>
      </c>
      <c r="M236">
        <f t="shared" ref="M236:M256" si="3">MAX(0,MIN(H208,H236)-MAX(G208,G236))</f>
        <v>0</v>
      </c>
    </row>
    <row r="237" spans="1:13" x14ac:dyDescent="0.2">
      <c r="A237" s="2" t="s">
        <v>157</v>
      </c>
      <c r="B237" t="s">
        <v>113</v>
      </c>
      <c r="C237" s="3" t="s">
        <v>135</v>
      </c>
      <c r="D237" t="s">
        <v>143</v>
      </c>
      <c r="E237">
        <v>3.1682062551418393E-3</v>
      </c>
      <c r="F237" t="s">
        <v>47</v>
      </c>
      <c r="G237" t="s">
        <v>47</v>
      </c>
      <c r="H237" t="s">
        <v>47</v>
      </c>
      <c r="I237" t="s">
        <v>47</v>
      </c>
      <c r="J237" s="4">
        <v>0.295957502290282</v>
      </c>
      <c r="K237">
        <f>Table2125[[#This Row],[VALUE_ORIGINAL]]-Table2125[[#This Row],[ESTIMATE_VALUE]]</f>
        <v>0.29278929603514015</v>
      </c>
      <c r="L237">
        <f>Table2125[[#This Row],[DIFFENCE_ORIGINAL]]^2</f>
        <v>8.5725571872752926E-2</v>
      </c>
      <c r="M237">
        <f t="shared" si="3"/>
        <v>0</v>
      </c>
    </row>
    <row r="238" spans="1:13" x14ac:dyDescent="0.2">
      <c r="A238" s="2" t="s">
        <v>157</v>
      </c>
      <c r="B238" t="s">
        <v>113</v>
      </c>
      <c r="C238" s="3" t="s">
        <v>135</v>
      </c>
      <c r="D238" t="s">
        <v>144</v>
      </c>
      <c r="E238">
        <v>6.6271814071925732</v>
      </c>
      <c r="F238" t="s">
        <v>47</v>
      </c>
      <c r="G238" t="s">
        <v>47</v>
      </c>
      <c r="H238" t="s">
        <v>47</v>
      </c>
      <c r="I238" t="s">
        <v>47</v>
      </c>
      <c r="J238" s="4">
        <v>13.081946325000867</v>
      </c>
      <c r="K238">
        <f>Table2125[[#This Row],[VALUE_ORIGINAL]]-Table2125[[#This Row],[ESTIMATE_VALUE]]</f>
        <v>6.4547649178082942</v>
      </c>
      <c r="L238">
        <f>Table2125[[#This Row],[DIFFENCE_ORIGINAL]]^2</f>
        <v>41.663990144168714</v>
      </c>
      <c r="M238">
        <f t="shared" si="3"/>
        <v>0</v>
      </c>
    </row>
    <row r="239" spans="1:13" x14ac:dyDescent="0.2">
      <c r="A239" s="2" t="s">
        <v>157</v>
      </c>
      <c r="B239" t="s">
        <v>113</v>
      </c>
      <c r="C239" s="3" t="s">
        <v>135</v>
      </c>
      <c r="D239" t="s">
        <v>145</v>
      </c>
      <c r="E239">
        <v>10.111611262066148</v>
      </c>
      <c r="F239" t="s">
        <v>47</v>
      </c>
      <c r="G239" t="s">
        <v>47</v>
      </c>
      <c r="H239" t="s">
        <v>47</v>
      </c>
      <c r="I239" t="s">
        <v>47</v>
      </c>
      <c r="J239" s="4">
        <v>6.5611823110585501</v>
      </c>
      <c r="K239">
        <f>Table2125[[#This Row],[VALUE_ORIGINAL]]-Table2125[[#This Row],[ESTIMATE_VALUE]]</f>
        <v>-3.5504289510075981</v>
      </c>
      <c r="L239">
        <f>Table2125[[#This Row],[DIFFENCE_ORIGINAL]]^2</f>
        <v>12.605545736152914</v>
      </c>
      <c r="M239">
        <f t="shared" si="3"/>
        <v>0</v>
      </c>
    </row>
    <row r="240" spans="1:13" x14ac:dyDescent="0.2">
      <c r="A240" s="2" t="s">
        <v>157</v>
      </c>
      <c r="B240" t="s">
        <v>113</v>
      </c>
      <c r="C240" s="3" t="s">
        <v>146</v>
      </c>
      <c r="D240" t="s">
        <v>15</v>
      </c>
      <c r="E240">
        <v>87.788141274310021</v>
      </c>
      <c r="F240">
        <v>1.7391470446095301</v>
      </c>
      <c r="G240">
        <v>84.379475703056002</v>
      </c>
      <c r="H240">
        <v>91.196806845563898</v>
      </c>
      <c r="I240">
        <v>50.477699137866502</v>
      </c>
      <c r="J240" s="4">
        <v>86.576578452404746</v>
      </c>
      <c r="K240">
        <f>Table2125[[#This Row],[VALUE_ORIGINAL]]-Table2125[[#This Row],[ESTIMATE_VALUE]]</f>
        <v>-1.2115628219052752</v>
      </c>
      <c r="L240">
        <f>Table2125[[#This Row],[DIFFENCE_ORIGINAL]]^2</f>
        <v>1.4678844714230737</v>
      </c>
      <c r="M240">
        <f t="shared" si="3"/>
        <v>3.8462131433585967</v>
      </c>
    </row>
    <row r="241" spans="1:13" x14ac:dyDescent="0.2">
      <c r="A241" s="2" t="s">
        <v>157</v>
      </c>
      <c r="B241" t="s">
        <v>113</v>
      </c>
      <c r="C241" s="3" t="s">
        <v>146</v>
      </c>
      <c r="D241" t="s">
        <v>136</v>
      </c>
      <c r="E241">
        <v>-1.3082489606771599</v>
      </c>
      <c r="F241">
        <v>0.49719332711962699</v>
      </c>
      <c r="G241">
        <v>-2.2827299751852701</v>
      </c>
      <c r="H241">
        <v>-0.33376794616904798</v>
      </c>
      <c r="I241">
        <v>-2.6312681392089301</v>
      </c>
      <c r="J241" s="4">
        <v>-2.4540131232701703</v>
      </c>
      <c r="K241">
        <f>Table2125[[#This Row],[VALUE_ORIGINAL]]-Table2125[[#This Row],[ESTIMATE_VALUE]]</f>
        <v>-1.1457641625930104</v>
      </c>
      <c r="L241">
        <f>Table2125[[#This Row],[DIFFENCE_ORIGINAL]]^2</f>
        <v>1.3127755162824624</v>
      </c>
      <c r="M241">
        <f t="shared" si="3"/>
        <v>0</v>
      </c>
    </row>
    <row r="242" spans="1:13" x14ac:dyDescent="0.2">
      <c r="A242" s="2" t="s">
        <v>157</v>
      </c>
      <c r="B242" t="s">
        <v>113</v>
      </c>
      <c r="C242" s="3" t="s">
        <v>146</v>
      </c>
      <c r="D242" t="s">
        <v>147</v>
      </c>
      <c r="E242">
        <v>1.0309756687638387</v>
      </c>
      <c r="F242">
        <v>0.46386776442475203</v>
      </c>
      <c r="G242">
        <v>0.121811556902213</v>
      </c>
      <c r="H242">
        <v>1.9401397806254601</v>
      </c>
      <c r="I242">
        <v>2.2225637300801901</v>
      </c>
      <c r="J242" s="4">
        <v>1.8341868013663891</v>
      </c>
      <c r="K242">
        <f>Table2125[[#This Row],[VALUE_ORIGINAL]]-Table2125[[#This Row],[ESTIMATE_VALUE]]</f>
        <v>0.80321113260255039</v>
      </c>
      <c r="L242">
        <f>Table2125[[#This Row],[DIFFENCE_ORIGINAL]]^2</f>
        <v>0.64514812353667184</v>
      </c>
      <c r="M242">
        <f t="shared" si="3"/>
        <v>1.3525262256662671</v>
      </c>
    </row>
    <row r="243" spans="1:13" x14ac:dyDescent="0.2">
      <c r="A243" s="2" t="s">
        <v>157</v>
      </c>
      <c r="B243" t="s">
        <v>113</v>
      </c>
      <c r="C243" s="3" t="s">
        <v>146</v>
      </c>
      <c r="D243" t="s">
        <v>137</v>
      </c>
      <c r="E243">
        <v>-3.2319616496695673E-2</v>
      </c>
      <c r="F243">
        <v>1.30882183309567</v>
      </c>
      <c r="G243">
        <v>-2.5975632715438999</v>
      </c>
      <c r="H243">
        <v>2.5329240385505098</v>
      </c>
      <c r="I243">
        <v>-2.46936715750318E-2</v>
      </c>
      <c r="J243" s="4">
        <v>-0.5867196339304489</v>
      </c>
      <c r="K243">
        <f>Table2125[[#This Row],[VALUE_ORIGINAL]]-Table2125[[#This Row],[ESTIMATE_VALUE]]</f>
        <v>-0.55440001743375322</v>
      </c>
      <c r="L243">
        <f>Table2125[[#This Row],[DIFFENCE_ORIGINAL]]^2</f>
        <v>0.30735937933054586</v>
      </c>
      <c r="M243">
        <f t="shared" si="3"/>
        <v>4.0749681264542303</v>
      </c>
    </row>
    <row r="244" spans="1:13" x14ac:dyDescent="0.2">
      <c r="A244" s="2" t="s">
        <v>157</v>
      </c>
      <c r="B244" t="s">
        <v>113</v>
      </c>
      <c r="C244" s="3" t="s">
        <v>146</v>
      </c>
      <c r="D244" t="s">
        <v>138</v>
      </c>
      <c r="E244">
        <v>-0.7341439358572438</v>
      </c>
      <c r="F244">
        <v>0.52403049230613497</v>
      </c>
      <c r="G244">
        <v>-1.76122482757806</v>
      </c>
      <c r="H244">
        <v>0.29293695586357399</v>
      </c>
      <c r="I244">
        <v>-1.4009565218742299</v>
      </c>
      <c r="J244" s="4">
        <v>-1.3387481462005686</v>
      </c>
      <c r="K244">
        <f>Table2125[[#This Row],[VALUE_ORIGINAL]]-Table2125[[#This Row],[ESTIMATE_VALUE]]</f>
        <v>-0.60460421034332479</v>
      </c>
      <c r="L244">
        <f>Table2125[[#This Row],[DIFFENCE_ORIGINAL]]^2</f>
        <v>0.36554625116487532</v>
      </c>
      <c r="M244">
        <f t="shared" si="3"/>
        <v>1.6418768346005939</v>
      </c>
    </row>
    <row r="245" spans="1:13" x14ac:dyDescent="0.2">
      <c r="A245" s="2" t="s">
        <v>157</v>
      </c>
      <c r="B245" t="s">
        <v>113</v>
      </c>
      <c r="C245" s="3" t="s">
        <v>146</v>
      </c>
      <c r="D245" t="s">
        <v>148</v>
      </c>
      <c r="E245">
        <v>-0.17498510185797761</v>
      </c>
      <c r="F245">
        <v>0.59363111380298506</v>
      </c>
      <c r="G245">
        <v>-1.33848070501422</v>
      </c>
      <c r="H245">
        <v>0.988510501298271</v>
      </c>
      <c r="I245">
        <v>-0.29477077226793003</v>
      </c>
      <c r="J245" s="4">
        <v>0.63915209687677155</v>
      </c>
      <c r="K245">
        <f>Table2125[[#This Row],[VALUE_ORIGINAL]]-Table2125[[#This Row],[ESTIMATE_VALUE]]</f>
        <v>0.81413719873474921</v>
      </c>
      <c r="L245">
        <f>Table2125[[#This Row],[DIFFENCE_ORIGINAL]]^2</f>
        <v>0.66281937836366456</v>
      </c>
      <c r="M245">
        <f t="shared" si="3"/>
        <v>2.3269912063124911</v>
      </c>
    </row>
    <row r="246" spans="1:13" x14ac:dyDescent="0.2">
      <c r="A246" s="2" t="s">
        <v>157</v>
      </c>
      <c r="B246" t="s">
        <v>113</v>
      </c>
      <c r="C246" s="3" t="s">
        <v>146</v>
      </c>
      <c r="D246" t="s">
        <v>139</v>
      </c>
      <c r="E246">
        <v>10.388302195613379</v>
      </c>
      <c r="F246" t="s">
        <v>47</v>
      </c>
      <c r="G246" t="s">
        <v>47</v>
      </c>
      <c r="H246" t="s">
        <v>47</v>
      </c>
      <c r="I246" t="s">
        <v>47</v>
      </c>
      <c r="J246" s="4">
        <v>11.064968719858522</v>
      </c>
      <c r="K246">
        <f>Table2125[[#This Row],[VALUE_ORIGINAL]]-Table2125[[#This Row],[ESTIMATE_VALUE]]</f>
        <v>0.6766665242451424</v>
      </c>
      <c r="L246">
        <f>Table2125[[#This Row],[DIFFENCE_ORIGINAL]]^2</f>
        <v>0.45787758503400189</v>
      </c>
      <c r="M246">
        <f t="shared" si="3"/>
        <v>0</v>
      </c>
    </row>
    <row r="247" spans="1:13" x14ac:dyDescent="0.2">
      <c r="A247" s="2" t="s">
        <v>157</v>
      </c>
      <c r="B247" t="s">
        <v>113</v>
      </c>
      <c r="C247" s="3" t="s">
        <v>146</v>
      </c>
      <c r="D247" t="s">
        <v>141</v>
      </c>
      <c r="E247">
        <v>-0.61070869196651933</v>
      </c>
      <c r="F247" t="s">
        <v>47</v>
      </c>
      <c r="G247" t="s">
        <v>47</v>
      </c>
      <c r="H247" t="s">
        <v>47</v>
      </c>
      <c r="I247" t="s">
        <v>47</v>
      </c>
      <c r="J247" s="4">
        <v>-0.57537740622005218</v>
      </c>
      <c r="K247">
        <f>Table2125[[#This Row],[VALUE_ORIGINAL]]-Table2125[[#This Row],[ESTIMATE_VALUE]]</f>
        <v>3.5331285746467156E-2</v>
      </c>
      <c r="L247">
        <f>Table2125[[#This Row],[DIFFENCE_ORIGINAL]]^2</f>
        <v>1.2482997524985132E-3</v>
      </c>
      <c r="M247">
        <f t="shared" si="3"/>
        <v>0</v>
      </c>
    </row>
    <row r="248" spans="1:13" x14ac:dyDescent="0.2">
      <c r="A248" s="2" t="s">
        <v>157</v>
      </c>
      <c r="B248" t="s">
        <v>113</v>
      </c>
      <c r="C248" s="3" t="s">
        <v>146</v>
      </c>
      <c r="D248" t="s">
        <v>149</v>
      </c>
      <c r="E248">
        <v>0.62553050504264074</v>
      </c>
      <c r="F248" t="s">
        <v>47</v>
      </c>
      <c r="G248" t="s">
        <v>47</v>
      </c>
      <c r="H248" t="s">
        <v>47</v>
      </c>
      <c r="I248" t="s">
        <v>47</v>
      </c>
      <c r="J248" s="4">
        <v>0.19483870136298537</v>
      </c>
      <c r="K248">
        <f>Table2125[[#This Row],[VALUE_ORIGINAL]]-Table2125[[#This Row],[ESTIMATE_VALUE]]</f>
        <v>-0.43069180367965537</v>
      </c>
      <c r="L248">
        <f>Table2125[[#This Row],[DIFFENCE_ORIGINAL]]^2</f>
        <v>0.18549542975683481</v>
      </c>
      <c r="M248">
        <f t="shared" si="3"/>
        <v>0</v>
      </c>
    </row>
    <row r="249" spans="1:13" x14ac:dyDescent="0.2">
      <c r="A249" s="2" t="s">
        <v>157</v>
      </c>
      <c r="B249" t="s">
        <v>113</v>
      </c>
      <c r="C249" s="3" t="s">
        <v>146</v>
      </c>
      <c r="D249" t="s">
        <v>150</v>
      </c>
      <c r="E249">
        <v>-0.74096826664795079</v>
      </c>
      <c r="F249" t="s">
        <v>47</v>
      </c>
      <c r="G249" t="s">
        <v>47</v>
      </c>
      <c r="H249" t="s">
        <v>47</v>
      </c>
      <c r="I249" t="s">
        <v>47</v>
      </c>
      <c r="J249" s="4">
        <v>-0.18356475677620857</v>
      </c>
      <c r="K249">
        <f>Table2125[[#This Row],[VALUE_ORIGINAL]]-Table2125[[#This Row],[ESTIMATE_VALUE]]</f>
        <v>0.55740350987174225</v>
      </c>
      <c r="L249">
        <f>Table2125[[#This Row],[DIFFENCE_ORIGINAL]]^2</f>
        <v>0.31069867281733748</v>
      </c>
      <c r="M249">
        <f t="shared" si="3"/>
        <v>0</v>
      </c>
    </row>
    <row r="250" spans="1:13" x14ac:dyDescent="0.2">
      <c r="A250" s="2" t="s">
        <v>157</v>
      </c>
      <c r="B250" t="s">
        <v>113</v>
      </c>
      <c r="C250" s="3" t="s">
        <v>146</v>
      </c>
      <c r="D250" t="s">
        <v>144</v>
      </c>
      <c r="E250">
        <v>6.586576905467151</v>
      </c>
      <c r="F250" t="s">
        <v>47</v>
      </c>
      <c r="G250" t="s">
        <v>47</v>
      </c>
      <c r="H250" t="s">
        <v>47</v>
      </c>
      <c r="I250" t="s">
        <v>47</v>
      </c>
      <c r="J250" s="4">
        <v>13.110967804410883</v>
      </c>
      <c r="K250">
        <f>Table2125[[#This Row],[VALUE_ORIGINAL]]-Table2125[[#This Row],[ESTIMATE_VALUE]]</f>
        <v>6.5243908989437323</v>
      </c>
      <c r="L250">
        <f>Table2125[[#This Row],[DIFFENCE_ORIGINAL]]^2</f>
        <v>42.567676602219805</v>
      </c>
      <c r="M250">
        <f t="shared" si="3"/>
        <v>0</v>
      </c>
    </row>
    <row r="251" spans="1:13" x14ac:dyDescent="0.2">
      <c r="A251" s="2" t="s">
        <v>157</v>
      </c>
      <c r="B251" t="s">
        <v>113</v>
      </c>
      <c r="C251" s="3" t="s">
        <v>146</v>
      </c>
      <c r="D251" t="s">
        <v>151</v>
      </c>
      <c r="E251">
        <v>-8.7600210398696088E-2</v>
      </c>
      <c r="F251" t="s">
        <v>47</v>
      </c>
      <c r="G251" t="s">
        <v>47</v>
      </c>
      <c r="H251" t="s">
        <v>47</v>
      </c>
      <c r="I251" t="s">
        <v>47</v>
      </c>
      <c r="J251" s="4">
        <v>0.2940251099326438</v>
      </c>
      <c r="K251">
        <f>Table2125[[#This Row],[VALUE_ORIGINAL]]-Table2125[[#This Row],[ESTIMATE_VALUE]]</f>
        <v>0.38162532033133989</v>
      </c>
      <c r="L251">
        <f>Table2125[[#This Row],[DIFFENCE_ORIGINAL]]^2</f>
        <v>0.14563788511799777</v>
      </c>
      <c r="M251">
        <f t="shared" si="3"/>
        <v>0</v>
      </c>
    </row>
    <row r="252" spans="1:13" x14ac:dyDescent="0.2">
      <c r="A252" s="2" t="s">
        <v>157</v>
      </c>
      <c r="B252" t="s">
        <v>113</v>
      </c>
      <c r="C252" s="3" t="s">
        <v>146</v>
      </c>
      <c r="D252" t="s">
        <v>152</v>
      </c>
      <c r="E252">
        <v>0.29398374851660497</v>
      </c>
      <c r="F252" t="s">
        <v>47</v>
      </c>
      <c r="G252" t="s">
        <v>47</v>
      </c>
      <c r="H252" t="s">
        <v>47</v>
      </c>
      <c r="I252" t="s">
        <v>47</v>
      </c>
      <c r="J252" s="4">
        <v>4.0882182495466123E-2</v>
      </c>
      <c r="K252">
        <f>Table2125[[#This Row],[VALUE_ORIGINAL]]-Table2125[[#This Row],[ESTIMATE_VALUE]]</f>
        <v>-0.25310156602113887</v>
      </c>
      <c r="L252">
        <f>Table2125[[#This Row],[DIFFENCE_ORIGINAL]]^2</f>
        <v>6.4060402722352916E-2</v>
      </c>
      <c r="M252">
        <f t="shared" si="3"/>
        <v>0</v>
      </c>
    </row>
    <row r="253" spans="1:13" x14ac:dyDescent="0.2">
      <c r="A253" s="2" t="s">
        <v>157</v>
      </c>
      <c r="B253" t="s">
        <v>113</v>
      </c>
      <c r="C253" s="3" t="s">
        <v>146</v>
      </c>
      <c r="D253" t="s">
        <v>153</v>
      </c>
      <c r="E253">
        <v>2.0822251492629635</v>
      </c>
      <c r="F253" t="s">
        <v>47</v>
      </c>
      <c r="G253" t="s">
        <v>47</v>
      </c>
      <c r="H253" t="s">
        <v>47</v>
      </c>
      <c r="I253" t="s">
        <v>47</v>
      </c>
      <c r="J253" s="4">
        <v>2.6832943027713916</v>
      </c>
      <c r="K253">
        <f>Table2125[[#This Row],[VALUE_ORIGINAL]]-Table2125[[#This Row],[ESTIMATE_VALUE]]</f>
        <v>0.60106915350842804</v>
      </c>
      <c r="L253">
        <f>Table2125[[#This Row],[DIFFENCE_ORIGINAL]]^2</f>
        <v>0.36128412729933823</v>
      </c>
      <c r="M253">
        <f t="shared" si="3"/>
        <v>0</v>
      </c>
    </row>
    <row r="254" spans="1:13" x14ac:dyDescent="0.2">
      <c r="A254" s="2" t="s">
        <v>157</v>
      </c>
      <c r="B254" t="s">
        <v>113</v>
      </c>
      <c r="C254" s="3" t="s">
        <v>146</v>
      </c>
      <c r="D254" t="s">
        <v>154</v>
      </c>
      <c r="E254">
        <v>-0.97760498007734398</v>
      </c>
      <c r="F254" t="s">
        <v>47</v>
      </c>
      <c r="G254" t="s">
        <v>47</v>
      </c>
      <c r="H254" t="s">
        <v>47</v>
      </c>
      <c r="I254" t="s">
        <v>47</v>
      </c>
      <c r="J254" s="4">
        <v>4.887768412291724E-3</v>
      </c>
      <c r="K254">
        <f>Table2125[[#This Row],[VALUE_ORIGINAL]]-Table2125[[#This Row],[ESTIMATE_VALUE]]</f>
        <v>0.98249274848963575</v>
      </c>
      <c r="L254">
        <f>Table2125[[#This Row],[DIFFENCE_ORIGINAL]]^2</f>
        <v>0.96529200083471867</v>
      </c>
      <c r="M254">
        <f t="shared" si="3"/>
        <v>0</v>
      </c>
    </row>
    <row r="255" spans="1:13" x14ac:dyDescent="0.2">
      <c r="A255" s="2" t="s">
        <v>157</v>
      </c>
      <c r="B255" t="s">
        <v>113</v>
      </c>
      <c r="C255" s="3" t="s">
        <v>146</v>
      </c>
      <c r="D255" t="s">
        <v>155</v>
      </c>
      <c r="E255">
        <v>1.2256658159485323</v>
      </c>
      <c r="F255" t="s">
        <v>47</v>
      </c>
      <c r="G255" t="s">
        <v>47</v>
      </c>
      <c r="H255" t="s">
        <v>47</v>
      </c>
      <c r="I255" t="s">
        <v>47</v>
      </c>
      <c r="J255" s="4">
        <v>0.7403948526594446</v>
      </c>
      <c r="K255">
        <f>Table2125[[#This Row],[VALUE_ORIGINAL]]-Table2125[[#This Row],[ESTIMATE_VALUE]]</f>
        <v>-0.4852709632890877</v>
      </c>
      <c r="L255">
        <f>Table2125[[#This Row],[DIFFENCE_ORIGINAL]]^2</f>
        <v>0.2354879078115191</v>
      </c>
      <c r="M255">
        <f t="shared" si="3"/>
        <v>0</v>
      </c>
    </row>
    <row r="256" spans="1:13" x14ac:dyDescent="0.2">
      <c r="A256" s="2" t="s">
        <v>157</v>
      </c>
      <c r="B256" t="s">
        <v>113</v>
      </c>
      <c r="C256" s="3" t="s">
        <v>146</v>
      </c>
      <c r="D256" t="s">
        <v>145</v>
      </c>
      <c r="E256">
        <v>10.026713980103827</v>
      </c>
      <c r="F256" t="s">
        <v>47</v>
      </c>
      <c r="G256" t="s">
        <v>47</v>
      </c>
      <c r="H256" t="s">
        <v>47</v>
      </c>
      <c r="I256" t="s">
        <v>47</v>
      </c>
      <c r="J256" s="4">
        <v>6.2105687717512197</v>
      </c>
      <c r="K256">
        <f>Table2125[[#This Row],[VALUE_ORIGINAL]]-Table2125[[#This Row],[ESTIMATE_VALUE]]</f>
        <v>-3.8161452083526068</v>
      </c>
      <c r="L256">
        <f>Table2125[[#This Row],[DIFFENCE_ORIGINAL]]^2</f>
        <v>14.562964251232561</v>
      </c>
      <c r="M256">
        <f t="shared" si="3"/>
        <v>0</v>
      </c>
    </row>
    <row r="257" spans="1:12" s="5" customFormat="1" x14ac:dyDescent="0.2">
      <c r="A257" s="5" t="s">
        <v>156</v>
      </c>
      <c r="B257" s="5" t="s">
        <v>13</v>
      </c>
      <c r="C257" s="5" t="s">
        <v>14</v>
      </c>
      <c r="D257" s="5" t="s">
        <v>15</v>
      </c>
      <c r="E257" s="5">
        <v>3.7972575757575764</v>
      </c>
      <c r="F257" s="5" t="s">
        <v>16</v>
      </c>
      <c r="G257" s="6">
        <v>3.7102224178651242</v>
      </c>
      <c r="H257" s="6">
        <v>3.8842927336500286</v>
      </c>
      <c r="I257" s="5">
        <v>86.333932759592031</v>
      </c>
      <c r="J257" s="4">
        <v>3.7972575757575764</v>
      </c>
      <c r="K257" s="5">
        <f>Table2125[[#This Row],[VALUE_ORIGINAL]]-Table2125[[#This Row],[ESTIMATE_VALUE]]</f>
        <v>0</v>
      </c>
      <c r="L257" s="5">
        <f>Table2125[[#This Row],[DIFFENCE_ORIGINAL]]^2</f>
        <v>0</v>
      </c>
    </row>
    <row r="258" spans="1:12" x14ac:dyDescent="0.2">
      <c r="A258" s="5" t="s">
        <v>156</v>
      </c>
      <c r="B258" t="s">
        <v>13</v>
      </c>
      <c r="C258" s="3" t="s">
        <v>14</v>
      </c>
      <c r="D258" t="s">
        <v>17</v>
      </c>
      <c r="E258">
        <v>4.8376623376624331E-3</v>
      </c>
      <c r="F258" t="s">
        <v>18</v>
      </c>
      <c r="G258" s="1">
        <v>-0.11970533167351961</v>
      </c>
      <c r="H258" s="1">
        <v>0.12938065634884449</v>
      </c>
      <c r="I258">
        <v>7.6863904004131581E-2</v>
      </c>
      <c r="J258" s="4">
        <v>4.8376623376624331E-3</v>
      </c>
      <c r="K258">
        <f>Table2125[[#This Row],[VALUE_ORIGINAL]]-Table2125[[#This Row],[ESTIMATE_VALUE]]</f>
        <v>0</v>
      </c>
      <c r="L258">
        <f>Table2125[[#This Row],[DIFFENCE_ORIGINAL]]^2</f>
        <v>0</v>
      </c>
    </row>
    <row r="259" spans="1:12" x14ac:dyDescent="0.2">
      <c r="A259" s="5" t="s">
        <v>156</v>
      </c>
      <c r="B259" t="s">
        <v>13</v>
      </c>
      <c r="C259" s="3" t="s">
        <v>19</v>
      </c>
      <c r="D259" t="s">
        <v>15</v>
      </c>
      <c r="E259">
        <v>3.0815999999999995</v>
      </c>
      <c r="F259" t="s">
        <v>20</v>
      </c>
      <c r="G259" s="1">
        <v>2.9685734723191493</v>
      </c>
      <c r="H259" s="1">
        <v>3.1946265276808496</v>
      </c>
      <c r="I259">
        <v>53.852339356330312</v>
      </c>
      <c r="J259" s="4">
        <v>3.0815999999999995</v>
      </c>
      <c r="K259">
        <f>Table2125[[#This Row],[VALUE_ORIGINAL]]-Table2125[[#This Row],[ESTIMATE_VALUE]]</f>
        <v>0</v>
      </c>
      <c r="L259">
        <f>Table2125[[#This Row],[DIFFENCE_ORIGINAL]]^2</f>
        <v>0</v>
      </c>
    </row>
    <row r="260" spans="1:12" x14ac:dyDescent="0.2">
      <c r="A260" s="5" t="s">
        <v>156</v>
      </c>
      <c r="B260" t="s">
        <v>13</v>
      </c>
      <c r="C260" s="3" t="s">
        <v>19</v>
      </c>
      <c r="D260" t="s">
        <v>17</v>
      </c>
      <c r="E260">
        <v>4.3983333333333513E-2</v>
      </c>
      <c r="F260" t="s">
        <v>21</v>
      </c>
      <c r="G260" s="1">
        <v>-0.11151985747663379</v>
      </c>
      <c r="H260" s="1">
        <v>0.19948652414330081</v>
      </c>
      <c r="I260">
        <v>0.5586728021687456</v>
      </c>
      <c r="J260" s="4">
        <v>4.3983333333333513E-2</v>
      </c>
      <c r="K260">
        <f>Table2125[[#This Row],[VALUE_ORIGINAL]]-Table2125[[#This Row],[ESTIMATE_VALUE]]</f>
        <v>0</v>
      </c>
      <c r="L260">
        <f>Table2125[[#This Row],[DIFFENCE_ORIGINAL]]^2</f>
        <v>0</v>
      </c>
    </row>
    <row r="261" spans="1:12" x14ac:dyDescent="0.2">
      <c r="A261" s="5" t="s">
        <v>156</v>
      </c>
      <c r="B261" t="s">
        <v>13</v>
      </c>
      <c r="C261" s="3" t="s">
        <v>22</v>
      </c>
      <c r="D261" t="s">
        <v>15</v>
      </c>
      <c r="E261">
        <v>2.3913043478260811</v>
      </c>
      <c r="F261" t="s">
        <v>23</v>
      </c>
      <c r="G261" s="1">
        <v>2.103984150706208</v>
      </c>
      <c r="H261" s="1">
        <v>2.6786245449459543</v>
      </c>
      <c r="I261">
        <v>16.456673093015805</v>
      </c>
      <c r="J261" s="4">
        <v>2.3913043478260811</v>
      </c>
      <c r="K261">
        <f>Table2125[[#This Row],[VALUE_ORIGINAL]]-Table2125[[#This Row],[ESTIMATE_VALUE]]</f>
        <v>0</v>
      </c>
      <c r="L261">
        <f>Table2125[[#This Row],[DIFFENCE_ORIGINAL]]^2</f>
        <v>0</v>
      </c>
    </row>
    <row r="262" spans="1:12" x14ac:dyDescent="0.2">
      <c r="A262" s="5" t="s">
        <v>156</v>
      </c>
      <c r="B262" t="s">
        <v>13</v>
      </c>
      <c r="C262" s="3" t="s">
        <v>22</v>
      </c>
      <c r="D262" t="s">
        <v>17</v>
      </c>
      <c r="E262">
        <v>-0.20820575627679069</v>
      </c>
      <c r="F262" t="s">
        <v>24</v>
      </c>
      <c r="G262" s="1">
        <v>-0.61166623471932147</v>
      </c>
      <c r="H262" s="1">
        <v>0.19525472216574005</v>
      </c>
      <c r="I262">
        <v>-1.0203873770879968</v>
      </c>
      <c r="J262" s="4">
        <v>-0.20820575627679069</v>
      </c>
      <c r="K262">
        <f>Table2125[[#This Row],[VALUE_ORIGINAL]]-Table2125[[#This Row],[ESTIMATE_VALUE]]</f>
        <v>0</v>
      </c>
      <c r="L262">
        <f>Table2125[[#This Row],[DIFFENCE_ORIGINAL]]^2</f>
        <v>0</v>
      </c>
    </row>
    <row r="263" spans="1:12" x14ac:dyDescent="0.2">
      <c r="A263" s="5" t="s">
        <v>156</v>
      </c>
      <c r="B263" t="s">
        <v>13</v>
      </c>
      <c r="C263" s="3" t="s">
        <v>25</v>
      </c>
      <c r="D263" t="s">
        <v>15</v>
      </c>
      <c r="E263">
        <v>2.898734177215188</v>
      </c>
      <c r="F263" t="s">
        <v>26</v>
      </c>
      <c r="G263" s="1">
        <v>2.561889635906438</v>
      </c>
      <c r="H263" s="1">
        <v>3.235578718523938</v>
      </c>
      <c r="I263">
        <v>16.995938243725721</v>
      </c>
      <c r="J263" s="4">
        <v>2.898734177215188</v>
      </c>
      <c r="K263">
        <f>Table2125[[#This Row],[VALUE_ORIGINAL]]-Table2125[[#This Row],[ESTIMATE_VALUE]]</f>
        <v>0</v>
      </c>
      <c r="L263">
        <f>Table2125[[#This Row],[DIFFENCE_ORIGINAL]]^2</f>
        <v>0</v>
      </c>
    </row>
    <row r="264" spans="1:12" x14ac:dyDescent="0.2">
      <c r="A264" s="5" t="s">
        <v>156</v>
      </c>
      <c r="B264" t="s">
        <v>13</v>
      </c>
      <c r="C264" s="3" t="s">
        <v>25</v>
      </c>
      <c r="D264" t="s">
        <v>17</v>
      </c>
      <c r="E264">
        <v>-0.33775856745908978</v>
      </c>
      <c r="F264" t="s">
        <v>27</v>
      </c>
      <c r="G264" s="1">
        <v>-0.80975153255922994</v>
      </c>
      <c r="H264" s="1">
        <v>0.13423439764105044</v>
      </c>
      <c r="I264">
        <v>-1.4133089704418369</v>
      </c>
      <c r="J264" s="4">
        <v>-0.33775856745908978</v>
      </c>
      <c r="K264">
        <f>Table2125[[#This Row],[VALUE_ORIGINAL]]-Table2125[[#This Row],[ESTIMATE_VALUE]]</f>
        <v>0</v>
      </c>
      <c r="L264">
        <f>Table2125[[#This Row],[DIFFENCE_ORIGINAL]]^2</f>
        <v>0</v>
      </c>
    </row>
    <row r="265" spans="1:12" x14ac:dyDescent="0.2">
      <c r="A265" s="5" t="s">
        <v>156</v>
      </c>
      <c r="B265" t="s">
        <v>13</v>
      </c>
      <c r="C265" s="3" t="s">
        <v>28</v>
      </c>
      <c r="D265" t="s">
        <v>15</v>
      </c>
      <c r="E265">
        <v>5.7426470588235272</v>
      </c>
      <c r="F265" t="s">
        <v>29</v>
      </c>
      <c r="G265" s="1">
        <v>5.4889392703325557</v>
      </c>
      <c r="H265" s="1">
        <v>5.9963548473144987</v>
      </c>
      <c r="I265">
        <v>44.758931536669948</v>
      </c>
      <c r="J265" s="4">
        <v>5.7426470588235272</v>
      </c>
      <c r="K265">
        <f>Table2125[[#This Row],[VALUE_ORIGINAL]]-Table2125[[#This Row],[ESTIMATE_VALUE]]</f>
        <v>0</v>
      </c>
      <c r="L265">
        <f>Table2125[[#This Row],[DIFFENCE_ORIGINAL]]^2</f>
        <v>0</v>
      </c>
    </row>
    <row r="266" spans="1:12" x14ac:dyDescent="0.2">
      <c r="A266" s="5" t="s">
        <v>156</v>
      </c>
      <c r="B266" t="s">
        <v>13</v>
      </c>
      <c r="C266" s="3" t="s">
        <v>28</v>
      </c>
      <c r="D266" t="s">
        <v>17</v>
      </c>
      <c r="E266">
        <v>0.12707125103562636</v>
      </c>
      <c r="F266" t="s">
        <v>30</v>
      </c>
      <c r="G266" s="1">
        <v>-0.22791540274635189</v>
      </c>
      <c r="H266" s="1">
        <v>0.48205790481760458</v>
      </c>
      <c r="I266">
        <v>0.70784254931234381</v>
      </c>
      <c r="J266" s="4">
        <v>0.12707125103562636</v>
      </c>
      <c r="K266">
        <f>Table2125[[#This Row],[VALUE_ORIGINAL]]-Table2125[[#This Row],[ESTIMATE_VALUE]]</f>
        <v>0</v>
      </c>
      <c r="L266">
        <f>Table2125[[#This Row],[DIFFENCE_ORIGINAL]]^2</f>
        <v>0</v>
      </c>
    </row>
    <row r="267" spans="1:12" x14ac:dyDescent="0.2">
      <c r="A267" s="5" t="s">
        <v>156</v>
      </c>
      <c r="B267" t="s">
        <v>13</v>
      </c>
      <c r="C267" s="3" t="s">
        <v>31</v>
      </c>
      <c r="D267" t="s">
        <v>15</v>
      </c>
      <c r="E267">
        <v>5.9807692307692291</v>
      </c>
      <c r="F267" t="s">
        <v>32</v>
      </c>
      <c r="G267" s="1">
        <v>5.7413052874335335</v>
      </c>
      <c r="H267" s="1">
        <v>6.2202331741049246</v>
      </c>
      <c r="I267">
        <v>49.329221476375061</v>
      </c>
      <c r="J267" s="4">
        <v>5.9807692307692291</v>
      </c>
      <c r="K267">
        <f>Table2125[[#This Row],[VALUE_ORIGINAL]]-Table2125[[#This Row],[ESTIMATE_VALUE]]</f>
        <v>0</v>
      </c>
      <c r="L267">
        <f>Table2125[[#This Row],[DIFFENCE_ORIGINAL]]^2</f>
        <v>0</v>
      </c>
    </row>
    <row r="268" spans="1:12" x14ac:dyDescent="0.2">
      <c r="A268" s="5" t="s">
        <v>156</v>
      </c>
      <c r="B268" t="s">
        <v>13</v>
      </c>
      <c r="C268" s="3" t="s">
        <v>31</v>
      </c>
      <c r="D268" t="s">
        <v>17</v>
      </c>
      <c r="E268">
        <v>2.2279549718574352E-2</v>
      </c>
      <c r="F268" t="s">
        <v>33</v>
      </c>
      <c r="G268" s="1">
        <v>-0.31221819582162413</v>
      </c>
      <c r="H268" s="1">
        <v>0.35677729525877289</v>
      </c>
      <c r="I268">
        <v>0.13155294054878053</v>
      </c>
      <c r="J268" s="4">
        <v>2.2279549718574352E-2</v>
      </c>
      <c r="K268">
        <f>Table2125[[#This Row],[VALUE_ORIGINAL]]-Table2125[[#This Row],[ESTIMATE_VALUE]]</f>
        <v>0</v>
      </c>
      <c r="L268">
        <f>Table2125[[#This Row],[DIFFENCE_ORIGINAL]]^2</f>
        <v>0</v>
      </c>
    </row>
    <row r="269" spans="1:12" x14ac:dyDescent="0.2">
      <c r="A269" s="5" t="s">
        <v>156</v>
      </c>
      <c r="B269" t="s">
        <v>13</v>
      </c>
      <c r="C269" s="3" t="s">
        <v>34</v>
      </c>
      <c r="D269" t="s">
        <v>15</v>
      </c>
      <c r="E269">
        <v>5.8749999999999973</v>
      </c>
      <c r="F269" t="s">
        <v>35</v>
      </c>
      <c r="G269" s="1">
        <v>5.5918436238818554</v>
      </c>
      <c r="H269" s="1">
        <v>6.1581563761181393</v>
      </c>
      <c r="I269">
        <v>41.02824217337524</v>
      </c>
      <c r="J269" s="4">
        <v>5.8749999999999973</v>
      </c>
      <c r="K269">
        <f>Table2125[[#This Row],[VALUE_ORIGINAL]]-Table2125[[#This Row],[ESTIMATE_VALUE]]</f>
        <v>0</v>
      </c>
      <c r="L269">
        <f>Table2125[[#This Row],[DIFFENCE_ORIGINAL]]^2</f>
        <v>0</v>
      </c>
    </row>
    <row r="270" spans="1:12" x14ac:dyDescent="0.2">
      <c r="A270" s="5" t="s">
        <v>156</v>
      </c>
      <c r="B270" t="s">
        <v>13</v>
      </c>
      <c r="C270" s="3" t="s">
        <v>34</v>
      </c>
      <c r="D270" t="s">
        <v>17</v>
      </c>
      <c r="E270">
        <v>0.26936619718309895</v>
      </c>
      <c r="F270" t="s">
        <v>36</v>
      </c>
      <c r="G270" s="1">
        <v>-0.12682477138382642</v>
      </c>
      <c r="H270" s="1">
        <v>0.66555716575002433</v>
      </c>
      <c r="I270">
        <v>1.3444353054722369</v>
      </c>
      <c r="J270" s="4">
        <v>0.26936619718309895</v>
      </c>
      <c r="K270">
        <f>Table2125[[#This Row],[VALUE_ORIGINAL]]-Table2125[[#This Row],[ESTIMATE_VALUE]]</f>
        <v>0</v>
      </c>
      <c r="L270">
        <f>Table2125[[#This Row],[DIFFENCE_ORIGINAL]]^2</f>
        <v>0</v>
      </c>
    </row>
    <row r="271" spans="1:12" x14ac:dyDescent="0.2">
      <c r="A271" s="5" t="s">
        <v>156</v>
      </c>
      <c r="B271" t="s">
        <v>13</v>
      </c>
      <c r="C271" s="3" t="s">
        <v>37</v>
      </c>
      <c r="D271" t="s">
        <v>15</v>
      </c>
      <c r="E271">
        <v>6.1153846153846105</v>
      </c>
      <c r="F271" t="s">
        <v>38</v>
      </c>
      <c r="G271" s="1">
        <v>5.9012881844904204</v>
      </c>
      <c r="H271" s="1">
        <v>6.3294810462788007</v>
      </c>
      <c r="I271">
        <v>56.41592260545864</v>
      </c>
      <c r="J271" s="4">
        <v>6.1153846153846105</v>
      </c>
      <c r="K271">
        <f>Table2125[[#This Row],[VALUE_ORIGINAL]]-Table2125[[#This Row],[ESTIMATE_VALUE]]</f>
        <v>0</v>
      </c>
      <c r="L271">
        <f>Table2125[[#This Row],[DIFFENCE_ORIGINAL]]^2</f>
        <v>0</v>
      </c>
    </row>
    <row r="272" spans="1:12" x14ac:dyDescent="0.2">
      <c r="A272" s="5" t="s">
        <v>156</v>
      </c>
      <c r="B272" t="s">
        <v>13</v>
      </c>
      <c r="C272" s="3" t="s">
        <v>37</v>
      </c>
      <c r="D272" t="s">
        <v>17</v>
      </c>
      <c r="E272">
        <v>0.11632270168855646</v>
      </c>
      <c r="F272" t="s">
        <v>39</v>
      </c>
      <c r="G272" s="1">
        <v>-0.18274016541672461</v>
      </c>
      <c r="H272" s="1">
        <v>0.41538556879383753</v>
      </c>
      <c r="I272">
        <v>0.76822658795898024</v>
      </c>
      <c r="J272" s="4">
        <v>0.11632270168855646</v>
      </c>
      <c r="K272">
        <f>Table2125[[#This Row],[VALUE_ORIGINAL]]-Table2125[[#This Row],[ESTIMATE_VALUE]]</f>
        <v>0</v>
      </c>
      <c r="L272">
        <f>Table2125[[#This Row],[DIFFENCE_ORIGINAL]]^2</f>
        <v>0</v>
      </c>
    </row>
    <row r="273" spans="1:13" x14ac:dyDescent="0.2">
      <c r="A273" s="5" t="s">
        <v>156</v>
      </c>
      <c r="B273" t="s">
        <v>13</v>
      </c>
      <c r="C273" s="3" t="s">
        <v>40</v>
      </c>
      <c r="D273" t="s">
        <v>15</v>
      </c>
      <c r="E273">
        <v>4.5735294117647038</v>
      </c>
      <c r="F273" t="s">
        <v>41</v>
      </c>
      <c r="G273" s="1">
        <v>4.2906920267740327</v>
      </c>
      <c r="H273" s="1">
        <v>4.856366796755375</v>
      </c>
      <c r="I273">
        <v>31.975404558104032</v>
      </c>
      <c r="J273" s="4">
        <v>4.5735294117647038</v>
      </c>
      <c r="K273">
        <f>Table2125[[#This Row],[VALUE_ORIGINAL]]-Table2125[[#This Row],[ESTIMATE_VALUE]]</f>
        <v>0</v>
      </c>
      <c r="L273">
        <f>Table2125[[#This Row],[DIFFENCE_ORIGINAL]]^2</f>
        <v>0</v>
      </c>
    </row>
    <row r="274" spans="1:13" x14ac:dyDescent="0.2">
      <c r="A274" s="5" t="s">
        <v>156</v>
      </c>
      <c r="B274" t="s">
        <v>13</v>
      </c>
      <c r="C274" s="3" t="s">
        <v>40</v>
      </c>
      <c r="D274" t="s">
        <v>17</v>
      </c>
      <c r="E274">
        <v>0.28210439105219581</v>
      </c>
      <c r="F274" t="s">
        <v>42</v>
      </c>
      <c r="G274" s="1">
        <v>-0.11364024674340922</v>
      </c>
      <c r="H274" s="1">
        <v>0.67784902884780085</v>
      </c>
      <c r="I274">
        <v>1.4096009767892692</v>
      </c>
      <c r="J274" s="4">
        <v>0.28210439105219581</v>
      </c>
      <c r="K274">
        <f>Table2125[[#This Row],[VALUE_ORIGINAL]]-Table2125[[#This Row],[ESTIMATE_VALUE]]</f>
        <v>0</v>
      </c>
      <c r="L274">
        <f>Table2125[[#This Row],[DIFFENCE_ORIGINAL]]^2</f>
        <v>0</v>
      </c>
    </row>
    <row r="275" spans="1:13" x14ac:dyDescent="0.2">
      <c r="A275" s="5" t="s">
        <v>156</v>
      </c>
      <c r="B275" t="s">
        <v>13</v>
      </c>
      <c r="C275" s="3" t="s">
        <v>43</v>
      </c>
      <c r="D275" t="s">
        <v>15</v>
      </c>
      <c r="E275">
        <v>4.6346153846153904</v>
      </c>
      <c r="F275" t="s">
        <v>44</v>
      </c>
      <c r="G275" s="1">
        <v>4.3757325183274887</v>
      </c>
      <c r="H275" s="1">
        <v>4.893498250903292</v>
      </c>
      <c r="I275">
        <v>35.358817821660843</v>
      </c>
      <c r="J275" s="4">
        <v>4.6346153846153904</v>
      </c>
      <c r="K275">
        <f>Table2125[[#This Row],[VALUE_ORIGINAL]]-Table2125[[#This Row],[ESTIMATE_VALUE]]</f>
        <v>0</v>
      </c>
      <c r="L275">
        <f>Table2125[[#This Row],[DIFFENCE_ORIGINAL]]^2</f>
        <v>0</v>
      </c>
    </row>
    <row r="276" spans="1:13" x14ac:dyDescent="0.2">
      <c r="A276" s="5" t="s">
        <v>156</v>
      </c>
      <c r="B276" t="s">
        <v>13</v>
      </c>
      <c r="C276" s="3" t="s">
        <v>43</v>
      </c>
      <c r="D276" t="s">
        <v>17</v>
      </c>
      <c r="E276">
        <v>0.25257973733583466</v>
      </c>
      <c r="F276" t="s">
        <v>45</v>
      </c>
      <c r="G276" s="1">
        <v>-0.10904353640643677</v>
      </c>
      <c r="H276" s="1">
        <v>0.61420301107810604</v>
      </c>
      <c r="I276">
        <v>1.3795246964531642</v>
      </c>
      <c r="J276" s="4">
        <v>0.25257973733583466</v>
      </c>
      <c r="K276">
        <f>Table2125[[#This Row],[VALUE_ORIGINAL]]-Table2125[[#This Row],[ESTIMATE_VALUE]]</f>
        <v>0</v>
      </c>
      <c r="L276">
        <f>Table2125[[#This Row],[DIFFENCE_ORIGINAL]]^2</f>
        <v>0</v>
      </c>
    </row>
    <row r="277" spans="1:13" x14ac:dyDescent="0.2">
      <c r="A277" s="5" t="s">
        <v>156</v>
      </c>
      <c r="B277" t="s">
        <v>13</v>
      </c>
      <c r="C277" s="3" t="s">
        <v>46</v>
      </c>
      <c r="D277" t="s">
        <v>47</v>
      </c>
      <c r="E277">
        <v>-3.6369047619047734</v>
      </c>
      <c r="F277" t="s">
        <v>47</v>
      </c>
      <c r="G277" s="1">
        <v>-6.9972917004577493</v>
      </c>
      <c r="H277" s="1">
        <v>-0.27651782335179864</v>
      </c>
      <c r="I277">
        <v>-2.1372004679688721</v>
      </c>
      <c r="J277" s="4">
        <v>-3.6369047619047734</v>
      </c>
      <c r="K277">
        <f>Table2125[[#This Row],[VALUE_ORIGINAL]]-Table2125[[#This Row],[ESTIMATE_VALUE]]</f>
        <v>0</v>
      </c>
      <c r="L277">
        <f>Table2125[[#This Row],[DIFFENCE_ORIGINAL]]^2</f>
        <v>0</v>
      </c>
    </row>
    <row r="278" spans="1:13" x14ac:dyDescent="0.2">
      <c r="A278" s="5" t="s">
        <v>156</v>
      </c>
      <c r="B278" t="s">
        <v>13</v>
      </c>
      <c r="C278" s="3" t="s">
        <v>48</v>
      </c>
      <c r="D278" t="s">
        <v>47</v>
      </c>
      <c r="E278">
        <v>-2.9445812807881708</v>
      </c>
      <c r="F278" t="s">
        <v>47</v>
      </c>
      <c r="G278" s="1">
        <v>-6.4437661044203365</v>
      </c>
      <c r="H278" s="1">
        <v>0.55460354284399438</v>
      </c>
      <c r="I278">
        <v>-1.6613137908288274</v>
      </c>
      <c r="J278" s="4">
        <v>-2.9445812807881708</v>
      </c>
      <c r="K278">
        <f>Table2125[[#This Row],[VALUE_ORIGINAL]]-Table2125[[#This Row],[ESTIMATE_VALUE]]</f>
        <v>0</v>
      </c>
      <c r="L278">
        <f>Table2125[[#This Row],[DIFFENCE_ORIGINAL]]^2</f>
        <v>0</v>
      </c>
    </row>
    <row r="279" spans="1:13" x14ac:dyDescent="0.2">
      <c r="A279" s="5" t="s">
        <v>156</v>
      </c>
      <c r="B279" t="s">
        <v>13</v>
      </c>
      <c r="C279" s="3" t="s">
        <v>49</v>
      </c>
      <c r="D279" t="s">
        <v>47</v>
      </c>
      <c r="E279">
        <v>-5.250821018062382</v>
      </c>
      <c r="F279" t="s">
        <v>47</v>
      </c>
      <c r="G279" s="1">
        <v>-9.6320551924209603</v>
      </c>
      <c r="H279" s="1">
        <v>-0.86958684370380335</v>
      </c>
      <c r="I279">
        <v>-2.3683506382663304</v>
      </c>
      <c r="J279" s="4">
        <v>-5.250821018062382</v>
      </c>
      <c r="K279">
        <f>Table2125[[#This Row],[VALUE_ORIGINAL]]-Table2125[[#This Row],[ESTIMATE_VALUE]]</f>
        <v>0</v>
      </c>
      <c r="L279">
        <f>Table2125[[#This Row],[DIFFENCE_ORIGINAL]]^2</f>
        <v>0</v>
      </c>
    </row>
    <row r="280" spans="1:13" x14ac:dyDescent="0.2">
      <c r="A280" s="5" t="s">
        <v>156</v>
      </c>
      <c r="B280" t="s">
        <v>50</v>
      </c>
      <c r="C280" s="3" t="s">
        <v>14</v>
      </c>
      <c r="D280" t="s">
        <v>15</v>
      </c>
      <c r="E280">
        <v>3.7994057971014508</v>
      </c>
      <c r="F280" t="s">
        <v>51</v>
      </c>
      <c r="G280" s="1">
        <v>3.6966269062391373</v>
      </c>
      <c r="H280" s="1">
        <v>3.9021846879637643</v>
      </c>
      <c r="I280">
        <v>73.113871806610177</v>
      </c>
      <c r="J280" s="4">
        <v>3.7972575757575764</v>
      </c>
      <c r="K280">
        <f>Table2125[[#This Row],[VALUE_ORIGINAL]]-Table2125[[#This Row],[ESTIMATE_VALUE]]</f>
        <v>-2.1482213438743791E-3</v>
      </c>
      <c r="L280">
        <f>Table2125[[#This Row],[DIFFENCE_ORIGINAL]]^2</f>
        <v>4.6148549422774438E-6</v>
      </c>
      <c r="M280" s="1">
        <f>MAX(0,MIN(H257,H280)-MAX(G257,G280))</f>
        <v>0.17407031578490439</v>
      </c>
    </row>
    <row r="281" spans="1:13" x14ac:dyDescent="0.2">
      <c r="A281" s="5" t="s">
        <v>156</v>
      </c>
      <c r="B281" t="s">
        <v>50</v>
      </c>
      <c r="C281" s="3" t="s">
        <v>14</v>
      </c>
      <c r="D281" t="s">
        <v>17</v>
      </c>
      <c r="E281">
        <v>-1.2823707549211119E-2</v>
      </c>
      <c r="F281" t="s">
        <v>52</v>
      </c>
      <c r="G281" s="1">
        <v>-0.15925570263269517</v>
      </c>
      <c r="H281" s="1">
        <v>0.13360828753427295</v>
      </c>
      <c r="I281">
        <v>-0.17320708558635636</v>
      </c>
      <c r="J281" s="4">
        <v>4.8376623376624331E-3</v>
      </c>
      <c r="K281">
        <f>Table2125[[#This Row],[VALUE_ORIGINAL]]-Table2125[[#This Row],[ESTIMATE_VALUE]]</f>
        <v>1.7661369886873553E-2</v>
      </c>
      <c r="L281">
        <f>Table2125[[#This Row],[DIFFENCE_ORIGINAL]]^2</f>
        <v>3.1192398628096394E-4</v>
      </c>
      <c r="M281" s="1">
        <f t="shared" ref="M281:M302" si="4">MAX(0,MIN(H258,H281)-MAX(G258,G281))</f>
        <v>0.24908598802236409</v>
      </c>
    </row>
    <row r="282" spans="1:13" x14ac:dyDescent="0.2">
      <c r="A282" s="5" t="s">
        <v>156</v>
      </c>
      <c r="B282" t="s">
        <v>50</v>
      </c>
      <c r="C282" s="3" t="s">
        <v>19</v>
      </c>
      <c r="D282" t="s">
        <v>15</v>
      </c>
      <c r="E282">
        <v>3.0128888888888881</v>
      </c>
      <c r="F282" t="s">
        <v>53</v>
      </c>
      <c r="G282" s="1">
        <v>2.8993869618182897</v>
      </c>
      <c r="H282" s="1">
        <v>3.1263908159594864</v>
      </c>
      <c r="I282">
        <v>52.431052374869779</v>
      </c>
      <c r="J282" s="4">
        <v>3.0815999999999995</v>
      </c>
      <c r="K282">
        <f>Table2125[[#This Row],[VALUE_ORIGINAL]]-Table2125[[#This Row],[ESTIMATE_VALUE]]</f>
        <v>6.8711111111111389E-2</v>
      </c>
      <c r="L282">
        <f>Table2125[[#This Row],[DIFFENCE_ORIGINAL]]^2</f>
        <v>4.7212167901234947E-3</v>
      </c>
      <c r="M282" s="1">
        <f t="shared" si="4"/>
        <v>0.15781734364033717</v>
      </c>
    </row>
    <row r="283" spans="1:13" x14ac:dyDescent="0.2">
      <c r="A283" s="5" t="s">
        <v>156</v>
      </c>
      <c r="B283" t="s">
        <v>50</v>
      </c>
      <c r="C283" s="3" t="s">
        <v>19</v>
      </c>
      <c r="D283" t="s">
        <v>17</v>
      </c>
      <c r="E283">
        <v>0.15483524904214546</v>
      </c>
      <c r="F283" t="s">
        <v>54</v>
      </c>
      <c r="G283" s="1">
        <v>1.3939837675280564E-3</v>
      </c>
      <c r="H283" s="1">
        <v>0.30827651431676284</v>
      </c>
      <c r="I283">
        <v>1.9931333688037642</v>
      </c>
      <c r="J283" s="4">
        <v>4.3983333333333513E-2</v>
      </c>
      <c r="K283">
        <f>Table2125[[#This Row],[VALUE_ORIGINAL]]-Table2125[[#This Row],[ESTIMATE_VALUE]]</f>
        <v>-0.11085191570881195</v>
      </c>
      <c r="L283">
        <f>Table2125[[#This Row],[DIFFENCE_ORIGINAL]]^2</f>
        <v>1.228814721631355E-2</v>
      </c>
      <c r="M283" s="1">
        <f t="shared" si="4"/>
        <v>0.19809254037577276</v>
      </c>
    </row>
    <row r="284" spans="1:13" x14ac:dyDescent="0.2">
      <c r="A284" s="5" t="s">
        <v>156</v>
      </c>
      <c r="B284" t="s">
        <v>50</v>
      </c>
      <c r="C284" s="3" t="s">
        <v>22</v>
      </c>
      <c r="D284" t="s">
        <v>15</v>
      </c>
      <c r="E284">
        <v>2.3239436619718359</v>
      </c>
      <c r="F284" t="s">
        <v>55</v>
      </c>
      <c r="G284" s="1">
        <v>2.0813812237806246</v>
      </c>
      <c r="H284" s="1">
        <v>2.5665061001630471</v>
      </c>
      <c r="I284">
        <v>18.942956195876814</v>
      </c>
      <c r="J284" s="4">
        <v>2.3913043478260811</v>
      </c>
      <c r="K284">
        <f>Table2125[[#This Row],[VALUE_ORIGINAL]]-Table2125[[#This Row],[ESTIMATE_VALUE]]</f>
        <v>6.7360685854245261E-2</v>
      </c>
      <c r="L284">
        <f>Table2125[[#This Row],[DIFFENCE_ORIGINAL]]^2</f>
        <v>4.5374619987543175E-3</v>
      </c>
      <c r="M284" s="1">
        <f t="shared" si="4"/>
        <v>0.46252194945683911</v>
      </c>
    </row>
    <row r="285" spans="1:13" x14ac:dyDescent="0.2">
      <c r="A285" s="5" t="s">
        <v>156</v>
      </c>
      <c r="B285" t="s">
        <v>50</v>
      </c>
      <c r="C285" s="3" t="s">
        <v>22</v>
      </c>
      <c r="D285" t="s">
        <v>17</v>
      </c>
      <c r="E285">
        <v>-0.30965794768611887</v>
      </c>
      <c r="F285" t="s">
        <v>56</v>
      </c>
      <c r="G285" s="1">
        <v>-0.65391598287397823</v>
      </c>
      <c r="H285" s="1">
        <v>3.4600087501740484E-2</v>
      </c>
      <c r="I285">
        <v>-1.7784589865630427</v>
      </c>
      <c r="J285" s="4">
        <v>-0.20820575627679069</v>
      </c>
      <c r="K285">
        <f>Table2125[[#This Row],[VALUE_ORIGINAL]]-Table2125[[#This Row],[ESTIMATE_VALUE]]</f>
        <v>0.10145219140932818</v>
      </c>
      <c r="L285">
        <f>Table2125[[#This Row],[DIFFENCE_ORIGINAL]]^2</f>
        <v>1.0292547141754963E-2</v>
      </c>
      <c r="M285" s="1">
        <f t="shared" si="4"/>
        <v>0.64626632222106195</v>
      </c>
    </row>
    <row r="286" spans="1:13" x14ac:dyDescent="0.2">
      <c r="A286" s="5" t="s">
        <v>156</v>
      </c>
      <c r="B286" t="s">
        <v>50</v>
      </c>
      <c r="C286" s="3" t="s">
        <v>25</v>
      </c>
      <c r="D286" t="s">
        <v>15</v>
      </c>
      <c r="E286">
        <v>2.8874999999999975</v>
      </c>
      <c r="F286" t="s">
        <v>57</v>
      </c>
      <c r="G286" s="1">
        <v>2.5825610413880553</v>
      </c>
      <c r="H286" s="1">
        <v>3.1924389586119397</v>
      </c>
      <c r="I286">
        <v>18.697081585586702</v>
      </c>
      <c r="J286" s="4">
        <v>2.898734177215188</v>
      </c>
      <c r="K286">
        <f>Table2125[[#This Row],[VALUE_ORIGINAL]]-Table2125[[#This Row],[ESTIMATE_VALUE]]</f>
        <v>1.1234177215190488E-2</v>
      </c>
      <c r="L286">
        <f>Table2125[[#This Row],[DIFFENCE_ORIGINAL]]^2</f>
        <v>1.2620673770230513E-4</v>
      </c>
      <c r="M286" s="1">
        <f t="shared" si="4"/>
        <v>0.6098779172238844</v>
      </c>
    </row>
    <row r="287" spans="1:13" x14ac:dyDescent="0.2">
      <c r="A287" s="5" t="s">
        <v>156</v>
      </c>
      <c r="B287" t="s">
        <v>50</v>
      </c>
      <c r="C287" s="3" t="s">
        <v>25</v>
      </c>
      <c r="D287" t="s">
        <v>17</v>
      </c>
      <c r="E287">
        <v>-0.46889534883720674</v>
      </c>
      <c r="F287" t="s">
        <v>58</v>
      </c>
      <c r="G287" s="1">
        <v>-0.89255561158031027</v>
      </c>
      <c r="H287" s="1">
        <v>-4.5235086094103205E-2</v>
      </c>
      <c r="I287">
        <v>-2.185359733158867</v>
      </c>
      <c r="J287" s="4">
        <v>-0.33775856745908978</v>
      </c>
      <c r="K287">
        <f>Table2125[[#This Row],[VALUE_ORIGINAL]]-Table2125[[#This Row],[ESTIMATE_VALUE]]</f>
        <v>0.13113678137811696</v>
      </c>
      <c r="L287">
        <f>Table2125[[#This Row],[DIFFENCE_ORIGINAL]]^2</f>
        <v>1.7196855430212044E-2</v>
      </c>
      <c r="M287" s="1">
        <f t="shared" si="4"/>
        <v>0.76451644646512673</v>
      </c>
    </row>
    <row r="288" spans="1:13" x14ac:dyDescent="0.2">
      <c r="A288" s="5" t="s">
        <v>156</v>
      </c>
      <c r="B288" t="s">
        <v>50</v>
      </c>
      <c r="C288" s="3" t="s">
        <v>28</v>
      </c>
      <c r="D288" t="s">
        <v>15</v>
      </c>
      <c r="E288">
        <v>5.7535211267605657</v>
      </c>
      <c r="F288" t="s">
        <v>59</v>
      </c>
      <c r="G288" s="1">
        <v>5.5330113729701456</v>
      </c>
      <c r="H288" s="1">
        <v>5.9740308805509859</v>
      </c>
      <c r="I288">
        <v>51.588347516034702</v>
      </c>
      <c r="J288" s="4">
        <v>5.7426470588235272</v>
      </c>
      <c r="K288">
        <f>Table2125[[#This Row],[VALUE_ORIGINAL]]-Table2125[[#This Row],[ESTIMATE_VALUE]]</f>
        <v>-1.087406793703849E-2</v>
      </c>
      <c r="L288">
        <f>Table2125[[#This Row],[DIFFENCE_ORIGINAL]]^2</f>
        <v>1.1824535349932851E-4</v>
      </c>
      <c r="M288" s="1">
        <f t="shared" si="4"/>
        <v>0.4410195075808403</v>
      </c>
    </row>
    <row r="289" spans="1:13" x14ac:dyDescent="0.2">
      <c r="A289" s="5" t="s">
        <v>156</v>
      </c>
      <c r="B289" t="s">
        <v>50</v>
      </c>
      <c r="C289" s="3" t="s">
        <v>28</v>
      </c>
      <c r="D289" t="s">
        <v>17</v>
      </c>
      <c r="E289">
        <v>0.21790744466800765</v>
      </c>
      <c r="F289" t="s">
        <v>60</v>
      </c>
      <c r="G289" s="1">
        <v>-9.5052200468010661E-2</v>
      </c>
      <c r="H289" s="1">
        <v>0.53086708980402597</v>
      </c>
      <c r="I289">
        <v>1.3766686928947038</v>
      </c>
      <c r="J289" s="4">
        <v>0.12707125103562636</v>
      </c>
      <c r="K289">
        <f>Table2125[[#This Row],[VALUE_ORIGINAL]]-Table2125[[#This Row],[ESTIMATE_VALUE]]</f>
        <v>-9.0836193632381296E-2</v>
      </c>
      <c r="L289">
        <f>Table2125[[#This Row],[DIFFENCE_ORIGINAL]]^2</f>
        <v>8.2512140736194679E-3</v>
      </c>
      <c r="M289" s="1">
        <f t="shared" si="4"/>
        <v>0.57711010528561524</v>
      </c>
    </row>
    <row r="290" spans="1:13" x14ac:dyDescent="0.2">
      <c r="A290" s="5" t="s">
        <v>156</v>
      </c>
      <c r="B290" t="s">
        <v>50</v>
      </c>
      <c r="C290" s="3" t="s">
        <v>31</v>
      </c>
      <c r="D290" t="s">
        <v>15</v>
      </c>
      <c r="E290">
        <v>5.9687500000000036</v>
      </c>
      <c r="F290" t="s">
        <v>61</v>
      </c>
      <c r="G290" s="1">
        <v>5.723551745591025</v>
      </c>
      <c r="H290" s="1">
        <v>6.2139482544089821</v>
      </c>
      <c r="I290">
        <v>48.065200456107817</v>
      </c>
      <c r="J290" s="4">
        <v>5.9807692307692291</v>
      </c>
      <c r="K290">
        <f>Table2125[[#This Row],[VALUE_ORIGINAL]]-Table2125[[#This Row],[ESTIMATE_VALUE]]</f>
        <v>1.2019230769225508E-2</v>
      </c>
      <c r="L290">
        <f>Table2125[[#This Row],[DIFFENCE_ORIGINAL]]^2</f>
        <v>1.444619082838972E-4</v>
      </c>
      <c r="M290" s="1">
        <f t="shared" si="4"/>
        <v>0.47264296697544861</v>
      </c>
    </row>
    <row r="291" spans="1:13" x14ac:dyDescent="0.2">
      <c r="A291" s="5" t="s">
        <v>156</v>
      </c>
      <c r="B291" t="s">
        <v>50</v>
      </c>
      <c r="C291" s="3" t="s">
        <v>31</v>
      </c>
      <c r="D291" t="s">
        <v>17</v>
      </c>
      <c r="E291">
        <v>-3.2703488372093296E-2</v>
      </c>
      <c r="F291" t="s">
        <v>62</v>
      </c>
      <c r="G291" s="1">
        <v>-0.37336431229539563</v>
      </c>
      <c r="H291" s="1">
        <v>0.30795733555120902</v>
      </c>
      <c r="I291">
        <v>-0.18955560489227893</v>
      </c>
      <c r="J291" s="4">
        <v>2.2279549718574352E-2</v>
      </c>
      <c r="K291">
        <f>Table2125[[#This Row],[VALUE_ORIGINAL]]-Table2125[[#This Row],[ESTIMATE_VALUE]]</f>
        <v>5.4983038090667652E-2</v>
      </c>
      <c r="L291">
        <f>Table2125[[#This Row],[DIFFENCE_ORIGINAL]]^2</f>
        <v>3.02313447767981E-3</v>
      </c>
      <c r="M291" s="1">
        <f t="shared" si="4"/>
        <v>0.62017553137283321</v>
      </c>
    </row>
    <row r="292" spans="1:13" x14ac:dyDescent="0.2">
      <c r="A292" s="5" t="s">
        <v>156</v>
      </c>
      <c r="B292" t="s">
        <v>50</v>
      </c>
      <c r="C292" s="3" t="s">
        <v>34</v>
      </c>
      <c r="D292" t="s">
        <v>15</v>
      </c>
      <c r="E292">
        <v>5.7112676056338039</v>
      </c>
      <c r="F292" t="s">
        <v>63</v>
      </c>
      <c r="G292" s="1">
        <v>5.4394638070141443</v>
      </c>
      <c r="H292" s="1">
        <v>5.9830714042534634</v>
      </c>
      <c r="I292">
        <v>41.545376281748474</v>
      </c>
      <c r="J292" s="4">
        <v>5.8749999999999973</v>
      </c>
      <c r="K292">
        <f>Table2125[[#This Row],[VALUE_ORIGINAL]]-Table2125[[#This Row],[ESTIMATE_VALUE]]</f>
        <v>0.16373239436619347</v>
      </c>
      <c r="L292">
        <f>Table2125[[#This Row],[DIFFENCE_ORIGINAL]]^2</f>
        <v>2.6808296964886704E-2</v>
      </c>
      <c r="M292" s="1">
        <f t="shared" si="4"/>
        <v>0.39122778037160799</v>
      </c>
    </row>
    <row r="293" spans="1:13" x14ac:dyDescent="0.2">
      <c r="A293" s="5" t="s">
        <v>156</v>
      </c>
      <c r="B293" t="s">
        <v>50</v>
      </c>
      <c r="C293" s="3" t="s">
        <v>34</v>
      </c>
      <c r="D293" t="s">
        <v>17</v>
      </c>
      <c r="E293">
        <v>0.38873239436619733</v>
      </c>
      <c r="F293" t="s">
        <v>64</v>
      </c>
      <c r="G293" s="1">
        <v>2.973402301484962E-3</v>
      </c>
      <c r="H293" s="1">
        <v>0.77449138643090976</v>
      </c>
      <c r="I293">
        <v>1.992417666830951</v>
      </c>
      <c r="J293" s="4">
        <v>0.26936619718309895</v>
      </c>
      <c r="K293">
        <f>Table2125[[#This Row],[VALUE_ORIGINAL]]-Table2125[[#This Row],[ESTIMATE_VALUE]]</f>
        <v>-0.11936619718309838</v>
      </c>
      <c r="L293">
        <f>Table2125[[#This Row],[DIFFENCE_ORIGINAL]]^2</f>
        <v>1.4248289029954323E-2</v>
      </c>
      <c r="M293" s="1">
        <f t="shared" si="4"/>
        <v>0.66258376344853942</v>
      </c>
    </row>
    <row r="294" spans="1:13" x14ac:dyDescent="0.2">
      <c r="A294" s="5" t="s">
        <v>156</v>
      </c>
      <c r="B294" t="s">
        <v>50</v>
      </c>
      <c r="C294" s="3" t="s">
        <v>37</v>
      </c>
      <c r="D294" t="s">
        <v>15</v>
      </c>
      <c r="E294">
        <v>6.0625000000000044</v>
      </c>
      <c r="F294" t="s">
        <v>65</v>
      </c>
      <c r="G294" s="1">
        <v>5.8520524327131795</v>
      </c>
      <c r="H294" s="1">
        <v>6.2729475672868293</v>
      </c>
      <c r="I294">
        <v>56.881702271363935</v>
      </c>
      <c r="J294" s="4">
        <v>6.1153846153846105</v>
      </c>
      <c r="K294">
        <f>Table2125[[#This Row],[VALUE_ORIGINAL]]-Table2125[[#This Row],[ESTIMATE_VALUE]]</f>
        <v>5.2884615384606093E-2</v>
      </c>
      <c r="L294">
        <f>Table2125[[#This Row],[DIFFENCE_ORIGINAL]]^2</f>
        <v>2.7967825443777155E-3</v>
      </c>
      <c r="M294" s="1">
        <f t="shared" si="4"/>
        <v>0.37165938279640898</v>
      </c>
    </row>
    <row r="295" spans="1:13" x14ac:dyDescent="0.2">
      <c r="A295" s="5" t="s">
        <v>156</v>
      </c>
      <c r="B295" t="s">
        <v>50</v>
      </c>
      <c r="C295" s="3" t="s">
        <v>37</v>
      </c>
      <c r="D295" t="s">
        <v>17</v>
      </c>
      <c r="E295">
        <v>0.17005813953488316</v>
      </c>
      <c r="F295" t="s">
        <v>66</v>
      </c>
      <c r="G295" s="1">
        <v>-0.12232257841675023</v>
      </c>
      <c r="H295" s="1">
        <v>0.46243885748651659</v>
      </c>
      <c r="I295">
        <v>1.1484535600372188</v>
      </c>
      <c r="J295" s="4">
        <v>0.11632270168855646</v>
      </c>
      <c r="K295">
        <f>Table2125[[#This Row],[VALUE_ORIGINAL]]-Table2125[[#This Row],[ESTIMATE_VALUE]]</f>
        <v>-5.37354378463267E-2</v>
      </c>
      <c r="L295">
        <f>Table2125[[#This Row],[DIFFENCE_ORIGINAL]]^2</f>
        <v>2.8874972805364397E-3</v>
      </c>
      <c r="M295" s="1">
        <f t="shared" si="4"/>
        <v>0.53770814721058779</v>
      </c>
    </row>
    <row r="296" spans="1:13" x14ac:dyDescent="0.2">
      <c r="A296" s="5" t="s">
        <v>156</v>
      </c>
      <c r="B296" t="s">
        <v>50</v>
      </c>
      <c r="C296" s="3" t="s">
        <v>40</v>
      </c>
      <c r="D296" t="s">
        <v>15</v>
      </c>
      <c r="E296">
        <v>4.6866197183098679</v>
      </c>
      <c r="F296" t="s">
        <v>67</v>
      </c>
      <c r="G296" s="1">
        <v>4.4326707032537058</v>
      </c>
      <c r="H296" s="1">
        <v>4.94056873336603</v>
      </c>
      <c r="I296">
        <v>36.488742073483238</v>
      </c>
      <c r="J296" s="4">
        <v>4.5735294117647038</v>
      </c>
      <c r="K296">
        <f>Table2125[[#This Row],[VALUE_ORIGINAL]]-Table2125[[#This Row],[ESTIMATE_VALUE]]</f>
        <v>-0.11309030654516405</v>
      </c>
      <c r="L296">
        <f>Table2125[[#This Row],[DIFFENCE_ORIGINAL]]^2</f>
        <v>1.2789417434479176E-2</v>
      </c>
      <c r="M296" s="1">
        <f t="shared" si="4"/>
        <v>0.42369609350166915</v>
      </c>
    </row>
    <row r="297" spans="1:13" x14ac:dyDescent="0.2">
      <c r="A297" s="5" t="s">
        <v>156</v>
      </c>
      <c r="B297" t="s">
        <v>50</v>
      </c>
      <c r="C297" s="3" t="s">
        <v>40</v>
      </c>
      <c r="D297" t="s">
        <v>17</v>
      </c>
      <c r="E297">
        <v>8.4808853118710684E-2</v>
      </c>
      <c r="F297" t="s">
        <v>68</v>
      </c>
      <c r="G297" s="1">
        <v>-0.27560964206565214</v>
      </c>
      <c r="H297" s="1">
        <v>0.44522734830307348</v>
      </c>
      <c r="I297">
        <v>0.46524298132955988</v>
      </c>
      <c r="J297" s="4">
        <v>0.28210439105219581</v>
      </c>
      <c r="K297">
        <f>Table2125[[#This Row],[VALUE_ORIGINAL]]-Table2125[[#This Row],[ESTIMATE_VALUE]]</f>
        <v>0.19729553793348514</v>
      </c>
      <c r="L297">
        <f>Table2125[[#This Row],[DIFFENCE_ORIGINAL]]^2</f>
        <v>3.8925529288463274E-2</v>
      </c>
      <c r="M297" s="1">
        <f t="shared" si="4"/>
        <v>0.55886759504648276</v>
      </c>
    </row>
    <row r="298" spans="1:13" x14ac:dyDescent="0.2">
      <c r="A298" s="5" t="s">
        <v>156</v>
      </c>
      <c r="B298" t="s">
        <v>50</v>
      </c>
      <c r="C298" s="3" t="s">
        <v>43</v>
      </c>
      <c r="D298" t="s">
        <v>15</v>
      </c>
      <c r="E298">
        <v>4.7406249999999952</v>
      </c>
      <c r="F298" t="s">
        <v>69</v>
      </c>
      <c r="G298" s="1">
        <v>4.4859836634109946</v>
      </c>
      <c r="H298" s="1">
        <v>4.9952663365889958</v>
      </c>
      <c r="I298">
        <v>36.759656146430231</v>
      </c>
      <c r="J298" s="4">
        <v>4.6346153846153904</v>
      </c>
      <c r="K298">
        <f>Table2125[[#This Row],[VALUE_ORIGINAL]]-Table2125[[#This Row],[ESTIMATE_VALUE]]</f>
        <v>-0.10600961538460485</v>
      </c>
      <c r="L298">
        <f>Table2125[[#This Row],[DIFFENCE_ORIGINAL]]^2</f>
        <v>1.1238038553991849E-2</v>
      </c>
      <c r="M298" s="1">
        <f t="shared" si="4"/>
        <v>0.40751458749229741</v>
      </c>
    </row>
    <row r="299" spans="1:13" x14ac:dyDescent="0.2">
      <c r="A299" s="5" t="s">
        <v>156</v>
      </c>
      <c r="B299" t="s">
        <v>50</v>
      </c>
      <c r="C299" s="3" t="s">
        <v>43</v>
      </c>
      <c r="D299" t="s">
        <v>17</v>
      </c>
      <c r="E299">
        <v>0.32332848837209305</v>
      </c>
      <c r="F299" t="s">
        <v>70</v>
      </c>
      <c r="G299" s="1">
        <v>-3.0451874936086754E-2</v>
      </c>
      <c r="H299" s="1">
        <v>0.67710885168027279</v>
      </c>
      <c r="I299">
        <v>1.8045752276381093</v>
      </c>
      <c r="J299" s="4">
        <v>0.25257973733583466</v>
      </c>
      <c r="K299">
        <f>Table2125[[#This Row],[VALUE_ORIGINAL]]-Table2125[[#This Row],[ESTIMATE_VALUE]]</f>
        <v>-7.0748751036258384E-2</v>
      </c>
      <c r="L299">
        <f>Table2125[[#This Row],[DIFFENCE_ORIGINAL]]^2</f>
        <v>5.0053857731904719E-3</v>
      </c>
      <c r="M299" s="1">
        <f t="shared" si="4"/>
        <v>0.64465488601419274</v>
      </c>
    </row>
    <row r="300" spans="1:13" x14ac:dyDescent="0.2">
      <c r="A300" s="5" t="s">
        <v>156</v>
      </c>
      <c r="B300" t="s">
        <v>50</v>
      </c>
      <c r="C300" s="3" t="s">
        <v>46</v>
      </c>
      <c r="D300" t="s">
        <v>47</v>
      </c>
      <c r="E300">
        <v>-2.8969416126042518</v>
      </c>
      <c r="F300" t="s">
        <v>47</v>
      </c>
      <c r="G300" s="1">
        <v>-6.2804531575161926</v>
      </c>
      <c r="H300" s="1">
        <v>0.48656993230768864</v>
      </c>
      <c r="I300">
        <v>-1.6907616832468515</v>
      </c>
      <c r="J300" s="4">
        <v>-3.6369047619047734</v>
      </c>
      <c r="K300">
        <f>Table2125[[#This Row],[VALUE_ORIGINAL]]-Table2125[[#This Row],[ESTIMATE_VALUE]]</f>
        <v>-0.73996314930052165</v>
      </c>
      <c r="L300">
        <f>Table2125[[#This Row],[DIFFENCE_ORIGINAL]]^2</f>
        <v>0.54754546232274615</v>
      </c>
      <c r="M300" s="1">
        <f t="shared" si="4"/>
        <v>6.0039353341643942</v>
      </c>
    </row>
    <row r="301" spans="1:13" x14ac:dyDescent="0.2">
      <c r="A301" s="5" t="s">
        <v>156</v>
      </c>
      <c r="B301" t="s">
        <v>50</v>
      </c>
      <c r="C301" s="3" t="s">
        <v>48</v>
      </c>
      <c r="D301" t="s">
        <v>47</v>
      </c>
      <c r="E301">
        <v>-2.7491063153713782</v>
      </c>
      <c r="F301" t="s">
        <v>47</v>
      </c>
      <c r="G301" s="1">
        <v>-6.0562244070481892</v>
      </c>
      <c r="H301" s="1">
        <v>0.55801177630543275</v>
      </c>
      <c r="I301">
        <v>-1.6409661335618133</v>
      </c>
      <c r="J301" s="4">
        <v>-2.9445812807881708</v>
      </c>
      <c r="K301">
        <f>Table2125[[#This Row],[VALUE_ORIGINAL]]-Table2125[[#This Row],[ESTIMATE_VALUE]]</f>
        <v>-0.19547496541679266</v>
      </c>
      <c r="L301">
        <f>Table2125[[#This Row],[DIFFENCE_ORIGINAL]]^2</f>
        <v>3.8210462104696287E-2</v>
      </c>
      <c r="M301" s="1">
        <f t="shared" si="4"/>
        <v>6.6108279498921831</v>
      </c>
    </row>
    <row r="302" spans="1:13" x14ac:dyDescent="0.2">
      <c r="A302" s="5" t="s">
        <v>156</v>
      </c>
      <c r="B302" t="s">
        <v>50</v>
      </c>
      <c r="C302" s="3" t="s">
        <v>49</v>
      </c>
      <c r="D302" t="s">
        <v>47</v>
      </c>
      <c r="E302">
        <v>-4.5501125380643543</v>
      </c>
      <c r="F302" t="s">
        <v>47</v>
      </c>
      <c r="G302" s="1">
        <v>-8.9624845731912313</v>
      </c>
      <c r="H302" s="1">
        <v>-0.13774050293747847</v>
      </c>
      <c r="I302">
        <v>-2.0378318609210129</v>
      </c>
      <c r="J302" s="4">
        <v>-5.250821018062382</v>
      </c>
      <c r="K302">
        <f>Table2125[[#This Row],[VALUE_ORIGINAL]]-Table2125[[#This Row],[ESTIMATE_VALUE]]</f>
        <v>-0.70070847999802766</v>
      </c>
      <c r="L302">
        <f>Table2125[[#This Row],[DIFFENCE_ORIGINAL]]^2</f>
        <v>0.49099237394114631</v>
      </c>
      <c r="M302" s="1">
        <f t="shared" si="4"/>
        <v>8.0928977294874276</v>
      </c>
    </row>
    <row r="303" spans="1:13" x14ac:dyDescent="0.2">
      <c r="A303" s="5" t="s">
        <v>156</v>
      </c>
      <c r="B303" t="s">
        <v>71</v>
      </c>
      <c r="C303" s="3" t="s">
        <v>14</v>
      </c>
      <c r="D303" t="s">
        <v>15</v>
      </c>
      <c r="E303">
        <v>3.7783913043478239</v>
      </c>
      <c r="F303" t="s">
        <v>72</v>
      </c>
      <c r="G303" s="1">
        <v>3.6832635275067673</v>
      </c>
      <c r="H303" s="1">
        <v>3.8735190811888804</v>
      </c>
      <c r="I303">
        <v>78.585245890219824</v>
      </c>
      <c r="J303" s="4">
        <v>3.7972575757575764</v>
      </c>
      <c r="K303">
        <f>Table2125[[#This Row],[VALUE_ORIGINAL]]-Table2125[[#This Row],[ESTIMATE_VALUE]]</f>
        <v>1.88662714097525E-2</v>
      </c>
      <c r="L303">
        <f>Table2125[[#This Row],[DIFFENCE_ORIGINAL]]^2</f>
        <v>3.5593619690644455E-4</v>
      </c>
      <c r="M303" s="1">
        <f>MAX(0,MIN(H257,H303)-MAX(G257,G303))</f>
        <v>0.16329666332375625</v>
      </c>
    </row>
    <row r="304" spans="1:13" x14ac:dyDescent="0.2">
      <c r="A304" s="5" t="s">
        <v>156</v>
      </c>
      <c r="B304" t="s">
        <v>71</v>
      </c>
      <c r="C304" s="3" t="s">
        <v>14</v>
      </c>
      <c r="D304" t="s">
        <v>17</v>
      </c>
      <c r="E304">
        <v>5.533450210378716E-2</v>
      </c>
      <c r="F304" t="s">
        <v>73</v>
      </c>
      <c r="G304" s="1">
        <v>-8.2941606928255279E-2</v>
      </c>
      <c r="H304" s="1">
        <v>0.19361061113582959</v>
      </c>
      <c r="I304">
        <v>0.79175403764639463</v>
      </c>
      <c r="J304" s="4">
        <v>4.8376623376624331E-3</v>
      </c>
      <c r="K304">
        <f>Table2125[[#This Row],[VALUE_ORIGINAL]]-Table2125[[#This Row],[ESTIMATE_VALUE]]</f>
        <v>-5.0496839766124728E-2</v>
      </c>
      <c r="L304">
        <f>Table2125[[#This Row],[DIFFENCE_ORIGINAL]]^2</f>
        <v>2.5499308263656757E-3</v>
      </c>
      <c r="M304" s="1">
        <f t="shared" ref="M304:M325" si="5">MAX(0,MIN(H258,H304)-MAX(G258,G304))</f>
        <v>0.21232226327709977</v>
      </c>
    </row>
    <row r="305" spans="1:13" x14ac:dyDescent="0.2">
      <c r="A305" s="5" t="s">
        <v>156</v>
      </c>
      <c r="B305" t="s">
        <v>71</v>
      </c>
      <c r="C305" s="3" t="s">
        <v>19</v>
      </c>
      <c r="D305" t="s">
        <v>15</v>
      </c>
      <c r="E305">
        <v>3.224932432432432</v>
      </c>
      <c r="F305" t="s">
        <v>74</v>
      </c>
      <c r="G305" s="1">
        <v>3.1240633918442451</v>
      </c>
      <c r="H305" s="1">
        <v>3.3258014730206189</v>
      </c>
      <c r="I305">
        <v>63.176064196550158</v>
      </c>
      <c r="J305" s="4">
        <v>3.0815999999999995</v>
      </c>
      <c r="K305">
        <f>Table2125[[#This Row],[VALUE_ORIGINAL]]-Table2125[[#This Row],[ESTIMATE_VALUE]]</f>
        <v>-0.14333243243243254</v>
      </c>
      <c r="L305">
        <f>Table2125[[#This Row],[DIFFENCE_ORIGINAL]]^2</f>
        <v>2.054418618699784E-2</v>
      </c>
      <c r="M305" s="1">
        <f t="shared" si="5"/>
        <v>7.0563135836604562E-2</v>
      </c>
    </row>
    <row r="306" spans="1:13" x14ac:dyDescent="0.2">
      <c r="A306" s="5" t="s">
        <v>156</v>
      </c>
      <c r="B306" t="s">
        <v>71</v>
      </c>
      <c r="C306" s="3" t="s">
        <v>19</v>
      </c>
      <c r="D306" t="s">
        <v>17</v>
      </c>
      <c r="E306">
        <v>-9.8828536328536179E-2</v>
      </c>
      <c r="F306" t="s">
        <v>75</v>
      </c>
      <c r="G306" s="1">
        <v>-0.2400826164087364</v>
      </c>
      <c r="H306" s="1">
        <v>4.242554375166406E-2</v>
      </c>
      <c r="I306">
        <v>-1.3825192872732848</v>
      </c>
      <c r="J306" s="4">
        <v>4.3983333333333513E-2</v>
      </c>
      <c r="K306">
        <f>Table2125[[#This Row],[VALUE_ORIGINAL]]-Table2125[[#This Row],[ESTIMATE_VALUE]]</f>
        <v>0.14281186966186971</v>
      </c>
      <c r="L306">
        <f>Table2125[[#This Row],[DIFFENCE_ORIGINAL]]^2</f>
        <v>2.0395230116318861E-2</v>
      </c>
      <c r="M306" s="1">
        <f t="shared" si="5"/>
        <v>0.15394540122829786</v>
      </c>
    </row>
    <row r="307" spans="1:13" x14ac:dyDescent="0.2">
      <c r="A307" s="5" t="s">
        <v>156</v>
      </c>
      <c r="B307" t="s">
        <v>71</v>
      </c>
      <c r="C307" s="3" t="s">
        <v>22</v>
      </c>
      <c r="D307" t="s">
        <v>15</v>
      </c>
      <c r="E307">
        <v>2.2537313432835804</v>
      </c>
      <c r="F307" t="s">
        <v>76</v>
      </c>
      <c r="G307" s="1">
        <v>1.9539178916655184</v>
      </c>
      <c r="H307" s="1">
        <v>2.5535447949016423</v>
      </c>
      <c r="I307">
        <v>14.864572214203076</v>
      </c>
      <c r="J307" s="4">
        <v>2.3913043478260811</v>
      </c>
      <c r="K307">
        <f>Table2125[[#This Row],[VALUE_ORIGINAL]]-Table2125[[#This Row],[ESTIMATE_VALUE]]</f>
        <v>0.13757300454250077</v>
      </c>
      <c r="L307">
        <f>Table2125[[#This Row],[DIFFENCE_ORIGINAL]]^2</f>
        <v>1.8926331578850937E-2</v>
      </c>
      <c r="M307" s="1">
        <f t="shared" si="5"/>
        <v>0.44956064419543429</v>
      </c>
    </row>
    <row r="308" spans="1:13" x14ac:dyDescent="0.2">
      <c r="A308" s="5" t="s">
        <v>156</v>
      </c>
      <c r="B308" t="s">
        <v>71</v>
      </c>
      <c r="C308" s="3" t="s">
        <v>22</v>
      </c>
      <c r="D308" t="s">
        <v>17</v>
      </c>
      <c r="E308">
        <v>-0.15650912106136008</v>
      </c>
      <c r="F308" t="s">
        <v>77</v>
      </c>
      <c r="G308" s="1">
        <v>-0.57308322248250254</v>
      </c>
      <c r="H308" s="1">
        <v>0.26006498035978232</v>
      </c>
      <c r="I308">
        <v>-0.74293149752190379</v>
      </c>
      <c r="J308" s="4">
        <v>-0.20820575627679069</v>
      </c>
      <c r="K308">
        <f>Table2125[[#This Row],[VALUE_ORIGINAL]]-Table2125[[#This Row],[ESTIMATE_VALUE]]</f>
        <v>-5.1696635215430609E-2</v>
      </c>
      <c r="L308">
        <f>Table2125[[#This Row],[DIFFENCE_ORIGINAL]]^2</f>
        <v>2.6725420925973E-3</v>
      </c>
      <c r="M308" s="1">
        <f t="shared" si="5"/>
        <v>0.76833794464824257</v>
      </c>
    </row>
    <row r="309" spans="1:13" x14ac:dyDescent="0.2">
      <c r="A309" s="5" t="s">
        <v>156</v>
      </c>
      <c r="B309" t="s">
        <v>71</v>
      </c>
      <c r="C309" s="3" t="s">
        <v>25</v>
      </c>
      <c r="D309" t="s">
        <v>15</v>
      </c>
      <c r="E309">
        <v>2.8024691358024696</v>
      </c>
      <c r="F309" t="s">
        <v>78</v>
      </c>
      <c r="G309" s="1">
        <v>2.4733541944199668</v>
      </c>
      <c r="H309" s="1">
        <v>3.1315840771849723</v>
      </c>
      <c r="I309">
        <v>16.819905688333428</v>
      </c>
      <c r="J309" s="4">
        <v>2.898734177215188</v>
      </c>
      <c r="K309">
        <f>Table2125[[#This Row],[VALUE_ORIGINAL]]-Table2125[[#This Row],[ESTIMATE_VALUE]]</f>
        <v>9.6265041412718411E-2</v>
      </c>
      <c r="L309">
        <f>Table2125[[#This Row],[DIFFENCE_ORIGINAL]]^2</f>
        <v>9.2669581981923901E-3</v>
      </c>
      <c r="M309" s="1">
        <f t="shared" si="5"/>
        <v>0.5696944412785343</v>
      </c>
    </row>
    <row r="310" spans="1:13" x14ac:dyDescent="0.2">
      <c r="A310" s="5" t="s">
        <v>156</v>
      </c>
      <c r="B310" t="s">
        <v>71</v>
      </c>
      <c r="C310" s="3" t="s">
        <v>25</v>
      </c>
      <c r="D310" t="s">
        <v>17</v>
      </c>
      <c r="E310">
        <v>0.22350489017155714</v>
      </c>
      <c r="F310" t="s">
        <v>79</v>
      </c>
      <c r="G310" s="1">
        <v>-0.24793983401684297</v>
      </c>
      <c r="H310" s="1">
        <v>0.69494961435995728</v>
      </c>
      <c r="I310">
        <v>0.93645425394574788</v>
      </c>
      <c r="J310" s="4">
        <v>-0.33775856745908978</v>
      </c>
      <c r="K310">
        <f>Table2125[[#This Row],[VALUE_ORIGINAL]]-Table2125[[#This Row],[ESTIMATE_VALUE]]</f>
        <v>-0.56126345763064689</v>
      </c>
      <c r="L310">
        <f>Table2125[[#This Row],[DIFFENCE_ORIGINAL]]^2</f>
        <v>0.31501666887150898</v>
      </c>
      <c r="M310" s="1">
        <f t="shared" si="5"/>
        <v>0.38217423165789344</v>
      </c>
    </row>
    <row r="311" spans="1:13" x14ac:dyDescent="0.2">
      <c r="A311" s="5" t="s">
        <v>156</v>
      </c>
      <c r="B311" t="s">
        <v>71</v>
      </c>
      <c r="C311" s="3" t="s">
        <v>28</v>
      </c>
      <c r="D311" t="s">
        <v>15</v>
      </c>
      <c r="E311">
        <v>5.7500000000000107</v>
      </c>
      <c r="F311" t="s">
        <v>80</v>
      </c>
      <c r="G311" s="1">
        <v>5.4875043429636543</v>
      </c>
      <c r="H311" s="1">
        <v>6.012495657036367</v>
      </c>
      <c r="I311">
        <v>43.359850474440449</v>
      </c>
      <c r="J311" s="4">
        <v>5.7426470588235272</v>
      </c>
      <c r="K311">
        <f>Table2125[[#This Row],[VALUE_ORIGINAL]]-Table2125[[#This Row],[ESTIMATE_VALUE]]</f>
        <v>-7.3529411764834407E-3</v>
      </c>
      <c r="L311">
        <f>Table2125[[#This Row],[DIFFENCE_ORIGINAL]]^2</f>
        <v>5.4065743944825683E-5</v>
      </c>
      <c r="M311" s="1">
        <f t="shared" si="5"/>
        <v>0.50741557698194306</v>
      </c>
    </row>
    <row r="312" spans="1:13" x14ac:dyDescent="0.2">
      <c r="A312" s="5" t="s">
        <v>156</v>
      </c>
      <c r="B312" t="s">
        <v>71</v>
      </c>
      <c r="C312" s="3" t="s">
        <v>28</v>
      </c>
      <c r="D312" t="s">
        <v>17</v>
      </c>
      <c r="E312">
        <v>0.12499999999999885</v>
      </c>
      <c r="F312" t="s">
        <v>81</v>
      </c>
      <c r="G312" s="1">
        <v>-0.26717789889485427</v>
      </c>
      <c r="H312" s="1">
        <v>0.517177898894852</v>
      </c>
      <c r="I312">
        <v>0.63091223736449553</v>
      </c>
      <c r="J312" s="4">
        <v>0.12707125103562636</v>
      </c>
      <c r="K312">
        <f>Table2125[[#This Row],[VALUE_ORIGINAL]]-Table2125[[#This Row],[ESTIMATE_VALUE]]</f>
        <v>2.071251035627511E-3</v>
      </c>
      <c r="L312">
        <f>Table2125[[#This Row],[DIFFENCE_ORIGINAL]]^2</f>
        <v>4.2900808525880368E-6</v>
      </c>
      <c r="M312" s="1">
        <f t="shared" si="5"/>
        <v>0.70997330756395649</v>
      </c>
    </row>
    <row r="313" spans="1:13" x14ac:dyDescent="0.2">
      <c r="A313" s="5" t="s">
        <v>156</v>
      </c>
      <c r="B313" t="s">
        <v>71</v>
      </c>
      <c r="C313" s="3" t="s">
        <v>31</v>
      </c>
      <c r="D313" t="s">
        <v>15</v>
      </c>
      <c r="E313">
        <v>6.0316455696202587</v>
      </c>
      <c r="F313" t="s">
        <v>82</v>
      </c>
      <c r="G313" s="1">
        <v>5.8333417037247894</v>
      </c>
      <c r="H313" s="1">
        <v>6.2299494355157279</v>
      </c>
      <c r="I313">
        <v>60.077704036858435</v>
      </c>
      <c r="J313" s="4">
        <v>5.9807692307692291</v>
      </c>
      <c r="K313">
        <f>Table2125[[#This Row],[VALUE_ORIGINAL]]-Table2125[[#This Row],[ESTIMATE_VALUE]]</f>
        <v>-5.0876338851029601E-2</v>
      </c>
      <c r="L313">
        <f>Table2125[[#This Row],[DIFFENCE_ORIGINAL]]^2</f>
        <v>2.5884018548847838E-3</v>
      </c>
      <c r="M313" s="1">
        <f t="shared" si="5"/>
        <v>0.38689147038013516</v>
      </c>
    </row>
    <row r="314" spans="1:13" x14ac:dyDescent="0.2">
      <c r="A314" s="5" t="s">
        <v>156</v>
      </c>
      <c r="B314" t="s">
        <v>71</v>
      </c>
      <c r="C314" s="3" t="s">
        <v>31</v>
      </c>
      <c r="D314" t="s">
        <v>17</v>
      </c>
      <c r="E314">
        <v>1.2104430379746137E-2</v>
      </c>
      <c r="F314" t="s">
        <v>83</v>
      </c>
      <c r="G314" s="1">
        <v>-0.2674618250371274</v>
      </c>
      <c r="H314" s="1">
        <v>0.29167068579661964</v>
      </c>
      <c r="I314">
        <v>8.5520120000314448E-2</v>
      </c>
      <c r="J314" s="4">
        <v>2.2279549718574352E-2</v>
      </c>
      <c r="K314">
        <f>Table2125[[#This Row],[VALUE_ORIGINAL]]-Table2125[[#This Row],[ESTIMATE_VALUE]]</f>
        <v>1.0175119338828215E-2</v>
      </c>
      <c r="L314">
        <f>Table2125[[#This Row],[DIFFENCE_ORIGINAL]]^2</f>
        <v>1.0353305355939593E-4</v>
      </c>
      <c r="M314" s="1">
        <f t="shared" si="5"/>
        <v>0.55913251083374704</v>
      </c>
    </row>
    <row r="315" spans="1:13" x14ac:dyDescent="0.2">
      <c r="A315" s="5" t="s">
        <v>156</v>
      </c>
      <c r="B315" t="s">
        <v>71</v>
      </c>
      <c r="C315" s="3" t="s">
        <v>34</v>
      </c>
      <c r="D315" t="s">
        <v>15</v>
      </c>
      <c r="E315">
        <v>6.0955882352941178</v>
      </c>
      <c r="F315" t="s">
        <v>84</v>
      </c>
      <c r="G315" s="1">
        <v>5.8604743913095163</v>
      </c>
      <c r="H315" s="1">
        <v>6.3307020792787192</v>
      </c>
      <c r="I315">
        <v>51.260534353213735</v>
      </c>
      <c r="J315" s="4">
        <v>5.8749999999999973</v>
      </c>
      <c r="K315">
        <f>Table2125[[#This Row],[VALUE_ORIGINAL]]-Table2125[[#This Row],[ESTIMATE_VALUE]]</f>
        <v>-0.22058823529412042</v>
      </c>
      <c r="L315">
        <f>Table2125[[#This Row],[DIFFENCE_ORIGINAL]]^2</f>
        <v>4.8659169550174235E-2</v>
      </c>
      <c r="M315" s="1">
        <f t="shared" si="5"/>
        <v>0.29768198480862296</v>
      </c>
    </row>
    <row r="316" spans="1:13" x14ac:dyDescent="0.2">
      <c r="A316" s="5" t="s">
        <v>156</v>
      </c>
      <c r="B316" t="s">
        <v>71</v>
      </c>
      <c r="C316" s="3" t="s">
        <v>34</v>
      </c>
      <c r="D316" t="s">
        <v>17</v>
      </c>
      <c r="E316">
        <v>-9.9717969379534265E-3</v>
      </c>
      <c r="F316" t="s">
        <v>85</v>
      </c>
      <c r="G316" s="1">
        <v>-0.33672987150008821</v>
      </c>
      <c r="H316" s="1">
        <v>0.31678627762418138</v>
      </c>
      <c r="I316">
        <v>-6.0338263424040466E-2</v>
      </c>
      <c r="J316" s="4">
        <v>0.26936619718309895</v>
      </c>
      <c r="K316">
        <f>Table2125[[#This Row],[VALUE_ORIGINAL]]-Table2125[[#This Row],[ESTIMATE_VALUE]]</f>
        <v>0.27933799412105237</v>
      </c>
      <c r="L316">
        <f>Table2125[[#This Row],[DIFFENCE_ORIGINAL]]^2</f>
        <v>7.8029714959573088E-2</v>
      </c>
      <c r="M316" s="1">
        <f t="shared" si="5"/>
        <v>0.4436110490080078</v>
      </c>
    </row>
    <row r="317" spans="1:13" x14ac:dyDescent="0.2">
      <c r="A317" s="5" t="s">
        <v>156</v>
      </c>
      <c r="B317" t="s">
        <v>71</v>
      </c>
      <c r="C317" s="3" t="s">
        <v>37</v>
      </c>
      <c r="D317" t="s">
        <v>15</v>
      </c>
      <c r="E317">
        <v>6.2980769230769287</v>
      </c>
      <c r="F317" t="s">
        <v>86</v>
      </c>
      <c r="G317" s="1">
        <v>6.1004155097079789</v>
      </c>
      <c r="H317" s="1">
        <v>6.4957383364458785</v>
      </c>
      <c r="I317">
        <v>62.954794234476232</v>
      </c>
      <c r="J317" s="4">
        <v>6.1153846153846105</v>
      </c>
      <c r="K317">
        <f>Table2125[[#This Row],[VALUE_ORIGINAL]]-Table2125[[#This Row],[ESTIMATE_VALUE]]</f>
        <v>-0.18269230769231815</v>
      </c>
      <c r="L317">
        <f>Table2125[[#This Row],[DIFFENCE_ORIGINAL]]^2</f>
        <v>3.3376479289944645E-2</v>
      </c>
      <c r="M317" s="1">
        <f t="shared" si="5"/>
        <v>0.22906553657082185</v>
      </c>
    </row>
    <row r="318" spans="1:13" x14ac:dyDescent="0.2">
      <c r="A318" s="5" t="s">
        <v>156</v>
      </c>
      <c r="B318" t="s">
        <v>71</v>
      </c>
      <c r="C318" s="3" t="s">
        <v>37</v>
      </c>
      <c r="D318" t="s">
        <v>17</v>
      </c>
      <c r="E318">
        <v>-1.8076923076923899E-2</v>
      </c>
      <c r="F318" t="s">
        <v>87</v>
      </c>
      <c r="G318" s="1">
        <v>-0.300393890408719</v>
      </c>
      <c r="H318" s="1">
        <v>0.26424004425487124</v>
      </c>
      <c r="I318">
        <v>-0.12651157845341224</v>
      </c>
      <c r="J318" s="4">
        <v>0.11632270168855646</v>
      </c>
      <c r="K318">
        <f>Table2125[[#This Row],[VALUE_ORIGINAL]]-Table2125[[#This Row],[ESTIMATE_VALUE]]</f>
        <v>0.13439962476548037</v>
      </c>
      <c r="L318">
        <f>Table2125[[#This Row],[DIFFENCE_ORIGINAL]]^2</f>
        <v>1.8063259137101925E-2</v>
      </c>
      <c r="M318" s="1">
        <f t="shared" si="5"/>
        <v>0.44698020967159585</v>
      </c>
    </row>
    <row r="319" spans="1:13" x14ac:dyDescent="0.2">
      <c r="A319" s="5" t="s">
        <v>156</v>
      </c>
      <c r="B319" t="s">
        <v>71</v>
      </c>
      <c r="C319" s="3" t="s">
        <v>40</v>
      </c>
      <c r="D319" t="s">
        <v>15</v>
      </c>
      <c r="E319">
        <v>4.5261194029850751</v>
      </c>
      <c r="F319" t="s">
        <v>88</v>
      </c>
      <c r="G319" s="1">
        <v>4.239463511450702</v>
      </c>
      <c r="H319" s="1">
        <v>4.8127752945194482</v>
      </c>
      <c r="I319">
        <v>31.228646623955186</v>
      </c>
      <c r="J319" s="4">
        <v>4.5735294117647038</v>
      </c>
      <c r="K319">
        <f>Table2125[[#This Row],[VALUE_ORIGINAL]]-Table2125[[#This Row],[ESTIMATE_VALUE]]</f>
        <v>4.7410008779628754E-2</v>
      </c>
      <c r="L319">
        <f>Table2125[[#This Row],[DIFFENCE_ORIGINAL]]^2</f>
        <v>2.2477089324844757E-3</v>
      </c>
      <c r="M319" s="1">
        <f t="shared" si="5"/>
        <v>0.52208326774541547</v>
      </c>
    </row>
    <row r="320" spans="1:13" x14ac:dyDescent="0.2">
      <c r="A320" s="5" t="s">
        <v>156</v>
      </c>
      <c r="B320" t="s">
        <v>71</v>
      </c>
      <c r="C320" s="3" t="s">
        <v>40</v>
      </c>
      <c r="D320" t="s">
        <v>17</v>
      </c>
      <c r="E320">
        <v>0.10431537962362082</v>
      </c>
      <c r="F320" t="s">
        <v>89</v>
      </c>
      <c r="G320" s="1">
        <v>-0.29812892061070839</v>
      </c>
      <c r="H320" s="1">
        <v>0.50675967985795001</v>
      </c>
      <c r="I320">
        <v>0.51266136621664549</v>
      </c>
      <c r="J320" s="4">
        <v>0.28210439105219581</v>
      </c>
      <c r="K320">
        <f>Table2125[[#This Row],[VALUE_ORIGINAL]]-Table2125[[#This Row],[ESTIMATE_VALUE]]</f>
        <v>0.17778901142857501</v>
      </c>
      <c r="L320">
        <f>Table2125[[#This Row],[DIFFENCE_ORIGINAL]]^2</f>
        <v>3.1608932584749977E-2</v>
      </c>
      <c r="M320" s="1">
        <f t="shared" si="5"/>
        <v>0.62039992660135923</v>
      </c>
    </row>
    <row r="321" spans="1:13" x14ac:dyDescent="0.2">
      <c r="A321" s="5" t="s">
        <v>156</v>
      </c>
      <c r="B321" t="s">
        <v>71</v>
      </c>
      <c r="C321" s="3" t="s">
        <v>43</v>
      </c>
      <c r="D321" t="s">
        <v>15</v>
      </c>
      <c r="E321">
        <v>4.6038961038961039</v>
      </c>
      <c r="F321" t="s">
        <v>90</v>
      </c>
      <c r="G321" s="1">
        <v>4.3356072848735865</v>
      </c>
      <c r="H321" s="1">
        <v>4.8721849229186214</v>
      </c>
      <c r="I321">
        <v>33.906977143982132</v>
      </c>
      <c r="J321" s="4">
        <v>4.6346153846153904</v>
      </c>
      <c r="K321">
        <f>Table2125[[#This Row],[VALUE_ORIGINAL]]-Table2125[[#This Row],[ESTIMATE_VALUE]]</f>
        <v>3.0719280719286424E-2</v>
      </c>
      <c r="L321">
        <f>Table2125[[#This Row],[DIFFENCE_ORIGINAL]]^2</f>
        <v>9.4367420791032256E-4</v>
      </c>
      <c r="M321" s="1">
        <f t="shared" si="5"/>
        <v>0.49645240459113271</v>
      </c>
    </row>
    <row r="322" spans="1:13" x14ac:dyDescent="0.2">
      <c r="A322" s="5" t="s">
        <v>156</v>
      </c>
      <c r="B322" t="s">
        <v>71</v>
      </c>
      <c r="C322" s="3" t="s">
        <v>43</v>
      </c>
      <c r="D322" t="s">
        <v>17</v>
      </c>
      <c r="E322">
        <v>-0.18389610389610414</v>
      </c>
      <c r="F322" t="s">
        <v>91</v>
      </c>
      <c r="G322" s="1">
        <v>-0.56583486587590215</v>
      </c>
      <c r="H322" s="1">
        <v>0.19804265808369384</v>
      </c>
      <c r="I322">
        <v>-0.95136008227059521</v>
      </c>
      <c r="J322" s="4">
        <v>0.25257973733583466</v>
      </c>
      <c r="K322">
        <f>Table2125[[#This Row],[VALUE_ORIGINAL]]-Table2125[[#This Row],[ESTIMATE_VALUE]]</f>
        <v>0.43647584123193883</v>
      </c>
      <c r="L322">
        <f>Table2125[[#This Row],[DIFFENCE_ORIGINAL]]^2</f>
        <v>0.19051115997912868</v>
      </c>
      <c r="M322" s="1">
        <f t="shared" si="5"/>
        <v>0.30708619449013064</v>
      </c>
    </row>
    <row r="323" spans="1:13" x14ac:dyDescent="0.2">
      <c r="A323" s="5" t="s">
        <v>156</v>
      </c>
      <c r="B323" t="s">
        <v>71</v>
      </c>
      <c r="C323" s="3" t="s">
        <v>46</v>
      </c>
      <c r="D323" t="s">
        <v>47</v>
      </c>
      <c r="E323">
        <v>-3.9172366621067027</v>
      </c>
      <c r="F323" t="s">
        <v>47</v>
      </c>
      <c r="G323" s="1">
        <v>-7.4805102039238847</v>
      </c>
      <c r="H323" s="1">
        <v>-0.35396312028951987</v>
      </c>
      <c r="I323">
        <v>-2.1704232448948209</v>
      </c>
      <c r="J323" s="4">
        <v>-3.6369047619047734</v>
      </c>
      <c r="K323">
        <f>Table2125[[#This Row],[VALUE_ORIGINAL]]-Table2125[[#This Row],[ESTIMATE_VALUE]]</f>
        <v>0.28033190020192933</v>
      </c>
      <c r="L323">
        <f>Table2125[[#This Row],[DIFFENCE_ORIGINAL]]^2</f>
        <v>7.8585974270824463E-2</v>
      </c>
      <c r="M323" s="1">
        <f t="shared" si="5"/>
        <v>6.6433285801682294</v>
      </c>
    </row>
    <row r="324" spans="1:13" x14ac:dyDescent="0.2">
      <c r="A324" s="5" t="s">
        <v>156</v>
      </c>
      <c r="B324" t="s">
        <v>71</v>
      </c>
      <c r="C324" s="3" t="s">
        <v>48</v>
      </c>
      <c r="D324" t="s">
        <v>47</v>
      </c>
      <c r="E324">
        <v>3.3274965800273719</v>
      </c>
      <c r="F324" t="s">
        <v>47</v>
      </c>
      <c r="G324" s="1">
        <v>-1.555507123680421E-2</v>
      </c>
      <c r="H324" s="1">
        <v>6.6705482312915478</v>
      </c>
      <c r="I324">
        <v>1.9649713255697383</v>
      </c>
      <c r="J324" s="4">
        <v>-2.9445812807881708</v>
      </c>
      <c r="K324">
        <f>Table2125[[#This Row],[VALUE_ORIGINAL]]-Table2125[[#This Row],[ESTIMATE_VALUE]]</f>
        <v>-6.2720778608155427</v>
      </c>
      <c r="L324">
        <f>Table2125[[#This Row],[DIFFENCE_ORIGINAL]]^2</f>
        <v>39.338960692132474</v>
      </c>
      <c r="M324" s="1">
        <f t="shared" si="5"/>
        <v>0.5701586140807986</v>
      </c>
    </row>
    <row r="325" spans="1:13" x14ac:dyDescent="0.2">
      <c r="A325" s="5" t="s">
        <v>156</v>
      </c>
      <c r="B325" t="s">
        <v>71</v>
      </c>
      <c r="C325" s="3" t="s">
        <v>49</v>
      </c>
      <c r="D325" t="s">
        <v>47</v>
      </c>
      <c r="E325">
        <v>-1.8471956224350237</v>
      </c>
      <c r="F325" t="s">
        <v>47</v>
      </c>
      <c r="G325" s="1">
        <v>-5.7516599616356077</v>
      </c>
      <c r="H325" s="1">
        <v>2.0572687167655603</v>
      </c>
      <c r="I325">
        <v>-0.93490928991510669</v>
      </c>
      <c r="J325" s="4">
        <v>-5.250821018062382</v>
      </c>
      <c r="K325">
        <f>Table2125[[#This Row],[VALUE_ORIGINAL]]-Table2125[[#This Row],[ESTIMATE_VALUE]]</f>
        <v>-3.4036253956273583</v>
      </c>
      <c r="L325">
        <f>Table2125[[#This Row],[DIFFENCE_ORIGINAL]]^2</f>
        <v>11.584665833759491</v>
      </c>
      <c r="M325" s="1">
        <f t="shared" si="5"/>
        <v>4.882073117931804</v>
      </c>
    </row>
    <row r="326" spans="1:13" x14ac:dyDescent="0.2">
      <c r="A326" s="5" t="s">
        <v>156</v>
      </c>
      <c r="B326" t="s">
        <v>92</v>
      </c>
      <c r="C326" s="3" t="s">
        <v>14</v>
      </c>
      <c r="D326" t="s">
        <v>15</v>
      </c>
      <c r="E326">
        <v>3.8583114754098373</v>
      </c>
      <c r="F326" t="s">
        <v>93</v>
      </c>
      <c r="G326" s="1">
        <v>3.7861663080604324</v>
      </c>
      <c r="H326" s="1">
        <v>3.9304566427592422</v>
      </c>
      <c r="I326">
        <v>105.86867018956153</v>
      </c>
      <c r="J326" s="4">
        <v>3.7972575757575764</v>
      </c>
      <c r="K326">
        <f>Table2125[[#This Row],[VALUE_ORIGINAL]]-Table2125[[#This Row],[ESTIMATE_VALUE]]</f>
        <v>-6.1053899652260935E-2</v>
      </c>
      <c r="L326">
        <f>Table2125[[#This Row],[DIFFENCE_ORIGINAL]]^2</f>
        <v>3.727578662748348E-3</v>
      </c>
      <c r="M326" s="1">
        <f>MAX(0,MIN(H257,H326)-MAX(G257,G326))</f>
        <v>9.8126425589596167E-2</v>
      </c>
    </row>
    <row r="327" spans="1:13" x14ac:dyDescent="0.2">
      <c r="A327" s="5" t="s">
        <v>156</v>
      </c>
      <c r="B327" t="s">
        <v>92</v>
      </c>
      <c r="C327" s="3" t="s">
        <v>14</v>
      </c>
      <c r="D327" t="s">
        <v>17</v>
      </c>
      <c r="E327">
        <v>-6.4962269060629352E-2</v>
      </c>
      <c r="F327" t="s">
        <v>94</v>
      </c>
      <c r="G327" s="1">
        <v>-0.16617795274653446</v>
      </c>
      <c r="H327" s="1">
        <v>3.6253414625275746E-2</v>
      </c>
      <c r="I327">
        <v>-1.2705471647823821</v>
      </c>
      <c r="J327" s="4">
        <v>4.8376623376624331E-3</v>
      </c>
      <c r="K327">
        <f>Table2125[[#This Row],[VALUE_ORIGINAL]]-Table2125[[#This Row],[ESTIMATE_VALUE]]</f>
        <v>6.9799931398291784E-2</v>
      </c>
      <c r="L327">
        <f>Table2125[[#This Row],[DIFFENCE_ORIGINAL]]^2</f>
        <v>4.8720304232062394E-3</v>
      </c>
      <c r="M327" s="1">
        <f t="shared" ref="M327:M348" si="6">MAX(0,MIN(H258,H327)-MAX(G258,G327))</f>
        <v>0.15595874629879536</v>
      </c>
    </row>
    <row r="328" spans="1:13" x14ac:dyDescent="0.2">
      <c r="A328" s="5" t="s">
        <v>156</v>
      </c>
      <c r="B328" t="s">
        <v>92</v>
      </c>
      <c r="C328" s="3" t="s">
        <v>19</v>
      </c>
      <c r="D328" t="s">
        <v>15</v>
      </c>
      <c r="E328">
        <v>3.0480454545454552</v>
      </c>
      <c r="F328" t="s">
        <v>95</v>
      </c>
      <c r="G328" s="1">
        <v>2.917927250323924</v>
      </c>
      <c r="H328" s="1">
        <v>3.1781636587669864</v>
      </c>
      <c r="I328">
        <v>46.312886345505049</v>
      </c>
      <c r="J328" s="4">
        <v>3.0815999999999995</v>
      </c>
      <c r="K328">
        <f>Table2125[[#This Row],[VALUE_ORIGINAL]]-Table2125[[#This Row],[ESTIMATE_VALUE]]</f>
        <v>3.3554545454544282E-2</v>
      </c>
      <c r="L328">
        <f>Table2125[[#This Row],[DIFFENCE_ORIGINAL]]^2</f>
        <v>1.1259075206610783E-3</v>
      </c>
      <c r="M328" s="1">
        <f t="shared" si="6"/>
        <v>0.20959018644783711</v>
      </c>
    </row>
    <row r="329" spans="1:13" x14ac:dyDescent="0.2">
      <c r="A329" s="5" t="s">
        <v>156</v>
      </c>
      <c r="B329" t="s">
        <v>92</v>
      </c>
      <c r="C329" s="3" t="s">
        <v>19</v>
      </c>
      <c r="D329" t="s">
        <v>17</v>
      </c>
      <c r="E329">
        <v>1.3822966507176862E-2</v>
      </c>
      <c r="F329" t="s">
        <v>96</v>
      </c>
      <c r="G329" s="1">
        <v>-0.16403586589105418</v>
      </c>
      <c r="H329" s="1">
        <v>0.19168179890540793</v>
      </c>
      <c r="I329">
        <v>0.15365414796224203</v>
      </c>
      <c r="J329" s="4">
        <v>4.3983333333333513E-2</v>
      </c>
      <c r="K329">
        <f>Table2125[[#This Row],[VALUE_ORIGINAL]]-Table2125[[#This Row],[ESTIMATE_VALUE]]</f>
        <v>3.0160366826156651E-2</v>
      </c>
      <c r="L329">
        <f>Table2125[[#This Row],[DIFFENCE_ORIGINAL]]^2</f>
        <v>9.096477270883306E-4</v>
      </c>
      <c r="M329" s="1">
        <f t="shared" si="6"/>
        <v>0.30320165638204172</v>
      </c>
    </row>
    <row r="330" spans="1:13" x14ac:dyDescent="0.2">
      <c r="A330" s="5" t="s">
        <v>156</v>
      </c>
      <c r="B330" t="s">
        <v>92</v>
      </c>
      <c r="C330" s="3" t="s">
        <v>22</v>
      </c>
      <c r="D330" t="s">
        <v>15</v>
      </c>
      <c r="E330">
        <v>2.3442622950819696</v>
      </c>
      <c r="F330" t="s">
        <v>97</v>
      </c>
      <c r="G330" s="1">
        <v>2.0490608941034401</v>
      </c>
      <c r="H330" s="1">
        <v>2.6394636960604991</v>
      </c>
      <c r="I330">
        <v>15.710774320328241</v>
      </c>
      <c r="J330" s="4">
        <v>2.3913043478260811</v>
      </c>
      <c r="K330">
        <f>Table2125[[#This Row],[VALUE_ORIGINAL]]-Table2125[[#This Row],[ESTIMATE_VALUE]]</f>
        <v>4.7042052744111551E-2</v>
      </c>
      <c r="L330">
        <f>Table2125[[#This Row],[DIFFENCE_ORIGINAL]]^2</f>
        <v>2.2129547263797732E-3</v>
      </c>
      <c r="M330" s="1">
        <f t="shared" si="6"/>
        <v>0.5354795453542911</v>
      </c>
    </row>
    <row r="331" spans="1:13" x14ac:dyDescent="0.2">
      <c r="A331" s="5" t="s">
        <v>156</v>
      </c>
      <c r="B331" t="s">
        <v>92</v>
      </c>
      <c r="C331" s="3" t="s">
        <v>22</v>
      </c>
      <c r="D331" t="s">
        <v>17</v>
      </c>
      <c r="E331">
        <v>-4.8487647194643095E-2</v>
      </c>
      <c r="F331" t="s">
        <v>98</v>
      </c>
      <c r="G331" s="1">
        <v>-0.45099721251600572</v>
      </c>
      <c r="H331" s="1">
        <v>0.35402191812671951</v>
      </c>
      <c r="I331">
        <v>-0.23832231425238729</v>
      </c>
      <c r="J331" s="4">
        <v>-0.20820575627679069</v>
      </c>
      <c r="K331">
        <f>Table2125[[#This Row],[VALUE_ORIGINAL]]-Table2125[[#This Row],[ESTIMATE_VALUE]]</f>
        <v>-0.15971810908214759</v>
      </c>
      <c r="L331">
        <f>Table2125[[#This Row],[DIFFENCE_ORIGINAL]]^2</f>
        <v>2.5509874368776796E-2</v>
      </c>
      <c r="M331" s="1">
        <f t="shared" si="6"/>
        <v>0.6462519346817458</v>
      </c>
    </row>
    <row r="332" spans="1:13" x14ac:dyDescent="0.2">
      <c r="A332" s="5" t="s">
        <v>156</v>
      </c>
      <c r="B332" t="s">
        <v>92</v>
      </c>
      <c r="C332" s="3" t="s">
        <v>25</v>
      </c>
      <c r="D332" t="s">
        <v>15</v>
      </c>
      <c r="E332">
        <v>3.0746268656716471</v>
      </c>
      <c r="F332" t="s">
        <v>99</v>
      </c>
      <c r="G332" s="1">
        <v>2.6929364943101848</v>
      </c>
      <c r="H332" s="1">
        <v>3.4563172370331094</v>
      </c>
      <c r="I332">
        <v>15.926741165206309</v>
      </c>
      <c r="J332" s="4">
        <v>2.898734177215188</v>
      </c>
      <c r="K332">
        <f>Table2125[[#This Row],[VALUE_ORIGINAL]]-Table2125[[#This Row],[ESTIMATE_VALUE]]</f>
        <v>-0.17589268845645911</v>
      </c>
      <c r="L332">
        <f>Table2125[[#This Row],[DIFFENCE_ORIGINAL]]^2</f>
        <v>3.0938237852440986E-2</v>
      </c>
      <c r="M332" s="1">
        <f t="shared" si="6"/>
        <v>0.54264222421375319</v>
      </c>
    </row>
    <row r="333" spans="1:13" x14ac:dyDescent="0.2">
      <c r="A333" s="5" t="s">
        <v>156</v>
      </c>
      <c r="B333" t="s">
        <v>92</v>
      </c>
      <c r="C333" s="3" t="s">
        <v>25</v>
      </c>
      <c r="D333" t="s">
        <v>17</v>
      </c>
      <c r="E333">
        <v>-0.54759983864461448</v>
      </c>
      <c r="F333" t="s">
        <v>100</v>
      </c>
      <c r="G333" s="1">
        <v>-1.0744715739228488</v>
      </c>
      <c r="H333" s="1">
        <v>-2.0728103366380313E-2</v>
      </c>
      <c r="I333">
        <v>-2.0549635336404353</v>
      </c>
      <c r="J333" s="4">
        <v>-0.33775856745908978</v>
      </c>
      <c r="K333">
        <f>Table2125[[#This Row],[VALUE_ORIGINAL]]-Table2125[[#This Row],[ESTIMATE_VALUE]]</f>
        <v>0.2098412711855247</v>
      </c>
      <c r="L333">
        <f>Table2125[[#This Row],[DIFFENCE_ORIGINAL]]^2</f>
        <v>4.4033359092756921E-2</v>
      </c>
      <c r="M333" s="1">
        <f t="shared" si="6"/>
        <v>0.78902342919284962</v>
      </c>
    </row>
    <row r="334" spans="1:13" x14ac:dyDescent="0.2">
      <c r="A334" s="5" t="s">
        <v>156</v>
      </c>
      <c r="B334" t="s">
        <v>92</v>
      </c>
      <c r="C334" s="3" t="s">
        <v>28</v>
      </c>
      <c r="D334" t="s">
        <v>15</v>
      </c>
      <c r="E334">
        <v>5.8442622950819718</v>
      </c>
      <c r="F334" t="s">
        <v>101</v>
      </c>
      <c r="G334" s="1">
        <v>5.5810648294403373</v>
      </c>
      <c r="H334" s="1">
        <v>6.1074597607236063</v>
      </c>
      <c r="I334">
        <v>43.929655556128345</v>
      </c>
      <c r="J334" s="4">
        <v>5.7426470588235272</v>
      </c>
      <c r="K334">
        <f>Table2125[[#This Row],[VALUE_ORIGINAL]]-Table2125[[#This Row],[ESTIMATE_VALUE]]</f>
        <v>-0.1016152362584446</v>
      </c>
      <c r="L334">
        <f>Table2125[[#This Row],[DIFFENCE_ORIGINAL]]^2</f>
        <v>1.0325656239859513E-2</v>
      </c>
      <c r="M334" s="1">
        <f t="shared" si="6"/>
        <v>0.41529001787416142</v>
      </c>
    </row>
    <row r="335" spans="1:13" x14ac:dyDescent="0.2">
      <c r="A335" s="5" t="s">
        <v>156</v>
      </c>
      <c r="B335" t="s">
        <v>92</v>
      </c>
      <c r="C335" s="3" t="s">
        <v>28</v>
      </c>
      <c r="D335" t="s">
        <v>17</v>
      </c>
      <c r="E335">
        <v>-0.13299468944816351</v>
      </c>
      <c r="F335" t="s">
        <v>102</v>
      </c>
      <c r="G335" s="1">
        <v>-0.4918666227720972</v>
      </c>
      <c r="H335" s="1">
        <v>0.22587724387577018</v>
      </c>
      <c r="I335">
        <v>-0.73316986702122089</v>
      </c>
      <c r="J335" s="4">
        <v>0.12707125103562636</v>
      </c>
      <c r="K335">
        <f>Table2125[[#This Row],[VALUE_ORIGINAL]]-Table2125[[#This Row],[ESTIMATE_VALUE]]</f>
        <v>0.26006594048378984</v>
      </c>
      <c r="L335">
        <f>Table2125[[#This Row],[DIFFENCE_ORIGINAL]]^2</f>
        <v>6.7634293399718118E-2</v>
      </c>
      <c r="M335" s="1">
        <f t="shared" si="6"/>
        <v>0.45379264662212204</v>
      </c>
    </row>
    <row r="336" spans="1:13" x14ac:dyDescent="0.2">
      <c r="A336" s="5" t="s">
        <v>156</v>
      </c>
      <c r="B336" t="s">
        <v>92</v>
      </c>
      <c r="C336" s="3" t="s">
        <v>31</v>
      </c>
      <c r="D336" t="s">
        <v>15</v>
      </c>
      <c r="E336">
        <v>6.0708955223880592</v>
      </c>
      <c r="F336" t="s">
        <v>103</v>
      </c>
      <c r="G336" s="1">
        <v>5.8364569193298959</v>
      </c>
      <c r="H336" s="1">
        <v>6.3053341254462225</v>
      </c>
      <c r="I336">
        <v>51.199927136555097</v>
      </c>
      <c r="J336" s="4">
        <v>5.9807692307692291</v>
      </c>
      <c r="K336">
        <f>Table2125[[#This Row],[VALUE_ORIGINAL]]-Table2125[[#This Row],[ESTIMATE_VALUE]]</f>
        <v>-9.0126291618830123E-2</v>
      </c>
      <c r="L336">
        <f>Table2125[[#This Row],[DIFFENCE_ORIGINAL]]^2</f>
        <v>8.1227484409624098E-3</v>
      </c>
      <c r="M336" s="1">
        <f t="shared" si="6"/>
        <v>0.38377625477502875</v>
      </c>
    </row>
    <row r="337" spans="1:13" x14ac:dyDescent="0.2">
      <c r="A337" s="5" t="s">
        <v>156</v>
      </c>
      <c r="B337" t="s">
        <v>92</v>
      </c>
      <c r="C337" s="3" t="s">
        <v>31</v>
      </c>
      <c r="D337" t="s">
        <v>17</v>
      </c>
      <c r="E337">
        <v>-2.359822509076193E-2</v>
      </c>
      <c r="F337" t="s">
        <v>104</v>
      </c>
      <c r="G337" s="1">
        <v>-0.34720888670864841</v>
      </c>
      <c r="H337" s="1">
        <v>0.30001243652712456</v>
      </c>
      <c r="I337">
        <v>-0.14417907232628799</v>
      </c>
      <c r="J337" s="4">
        <v>2.2279549718574352E-2</v>
      </c>
      <c r="K337">
        <f>Table2125[[#This Row],[VALUE_ORIGINAL]]-Table2125[[#This Row],[ESTIMATE_VALUE]]</f>
        <v>4.5877774809336282E-2</v>
      </c>
      <c r="L337">
        <f>Table2125[[#This Row],[DIFFENCE_ORIGINAL]]^2</f>
        <v>2.1047702214561708E-3</v>
      </c>
      <c r="M337" s="1">
        <f t="shared" si="6"/>
        <v>0.61223063234874875</v>
      </c>
    </row>
    <row r="338" spans="1:13" x14ac:dyDescent="0.2">
      <c r="A338" s="5" t="s">
        <v>156</v>
      </c>
      <c r="B338" t="s">
        <v>92</v>
      </c>
      <c r="C338" s="3" t="s">
        <v>34</v>
      </c>
      <c r="D338" t="s">
        <v>15</v>
      </c>
      <c r="E338">
        <v>5.6721311475409903</v>
      </c>
      <c r="F338" t="s">
        <v>105</v>
      </c>
      <c r="G338" s="1">
        <v>5.371338667203247</v>
      </c>
      <c r="H338" s="1">
        <v>5.9729236278787337</v>
      </c>
      <c r="I338">
        <v>37.306893798743303</v>
      </c>
      <c r="J338" s="4">
        <v>5.8749999999999973</v>
      </c>
      <c r="K338">
        <f>Table2125[[#This Row],[VALUE_ORIGINAL]]-Table2125[[#This Row],[ESTIMATE_VALUE]]</f>
        <v>0.20286885245900699</v>
      </c>
      <c r="L338">
        <f>Table2125[[#This Row],[DIFFENCE_ORIGINAL]]^2</f>
        <v>4.1155771298034348E-2</v>
      </c>
      <c r="M338" s="1">
        <f t="shared" si="6"/>
        <v>0.38108000399687825</v>
      </c>
    </row>
    <row r="339" spans="1:13" x14ac:dyDescent="0.2">
      <c r="A339" s="5" t="s">
        <v>156</v>
      </c>
      <c r="B339" t="s">
        <v>92</v>
      </c>
      <c r="C339" s="3" t="s">
        <v>34</v>
      </c>
      <c r="D339" t="s">
        <v>17</v>
      </c>
      <c r="E339">
        <v>0.49336181020549535</v>
      </c>
      <c r="F339" t="s">
        <v>106</v>
      </c>
      <c r="G339" s="1">
        <v>8.3228761678787677E-2</v>
      </c>
      <c r="H339" s="1">
        <v>0.90349485873220303</v>
      </c>
      <c r="I339">
        <v>2.3798553703795426</v>
      </c>
      <c r="J339" s="4">
        <v>0.26936619718309895</v>
      </c>
      <c r="K339">
        <f>Table2125[[#This Row],[VALUE_ORIGINAL]]-Table2125[[#This Row],[ESTIMATE_VALUE]]</f>
        <v>-0.2239956130223964</v>
      </c>
      <c r="L339">
        <f>Table2125[[#This Row],[DIFFENCE_ORIGINAL]]^2</f>
        <v>5.0174034653279159E-2</v>
      </c>
      <c r="M339" s="1">
        <f t="shared" si="6"/>
        <v>0.58232840407123665</v>
      </c>
    </row>
    <row r="340" spans="1:13" x14ac:dyDescent="0.2">
      <c r="A340" s="5" t="s">
        <v>156</v>
      </c>
      <c r="B340" t="s">
        <v>92</v>
      </c>
      <c r="C340" s="3" t="s">
        <v>37</v>
      </c>
      <c r="D340" t="s">
        <v>15</v>
      </c>
      <c r="E340">
        <v>6.1044776119403021</v>
      </c>
      <c r="F340" t="s">
        <v>107</v>
      </c>
      <c r="G340" s="1">
        <v>5.9075099362008956</v>
      </c>
      <c r="H340" s="1">
        <v>6.3014452876797087</v>
      </c>
      <c r="I340">
        <v>61.281147574120062</v>
      </c>
      <c r="J340" s="4">
        <v>6.1153846153846105</v>
      </c>
      <c r="K340">
        <f>Table2125[[#This Row],[VALUE_ORIGINAL]]-Table2125[[#This Row],[ESTIMATE_VALUE]]</f>
        <v>1.0907003444308394E-2</v>
      </c>
      <c r="L340">
        <f>Table2125[[#This Row],[DIFFENCE_ORIGINAL]]^2</f>
        <v>1.1896272413415518E-4</v>
      </c>
      <c r="M340" s="1">
        <f t="shared" si="6"/>
        <v>0.39393535147881309</v>
      </c>
    </row>
    <row r="341" spans="1:13" x14ac:dyDescent="0.2">
      <c r="A341" s="5" t="s">
        <v>156</v>
      </c>
      <c r="B341" t="s">
        <v>92</v>
      </c>
      <c r="C341" s="3" t="s">
        <v>37</v>
      </c>
      <c r="D341" t="s">
        <v>17</v>
      </c>
      <c r="E341">
        <v>4.2782662032305359E-2</v>
      </c>
      <c r="F341" t="s">
        <v>108</v>
      </c>
      <c r="G341" s="1">
        <v>-0.22998793102944171</v>
      </c>
      <c r="H341" s="1">
        <v>0.31555325509405241</v>
      </c>
      <c r="I341">
        <v>0.31012987222819616</v>
      </c>
      <c r="J341" s="4">
        <v>0.11632270168855646</v>
      </c>
      <c r="K341">
        <f>Table2125[[#This Row],[VALUE_ORIGINAL]]-Table2125[[#This Row],[ESTIMATE_VALUE]]</f>
        <v>7.3540039656251111E-2</v>
      </c>
      <c r="L341">
        <f>Table2125[[#This Row],[DIFFENCE_ORIGINAL]]^2</f>
        <v>5.408137432642986E-3</v>
      </c>
      <c r="M341" s="1">
        <f t="shared" si="6"/>
        <v>0.49829342051077702</v>
      </c>
    </row>
    <row r="342" spans="1:13" x14ac:dyDescent="0.2">
      <c r="A342" s="5" t="s">
        <v>156</v>
      </c>
      <c r="B342" t="s">
        <v>92</v>
      </c>
      <c r="C342" s="3" t="s">
        <v>40</v>
      </c>
      <c r="D342" t="s">
        <v>15</v>
      </c>
      <c r="E342">
        <v>4.8114754098360724</v>
      </c>
      <c r="F342" t="s">
        <v>109</v>
      </c>
      <c r="G342" s="1">
        <v>4.5108777796144421</v>
      </c>
      <c r="H342" s="1">
        <v>5.1120730400577026</v>
      </c>
      <c r="I342">
        <v>31.666679025684644</v>
      </c>
      <c r="J342" s="4">
        <v>4.5735294117647038</v>
      </c>
      <c r="K342">
        <f>Table2125[[#This Row],[VALUE_ORIGINAL]]-Table2125[[#This Row],[ESTIMATE_VALUE]]</f>
        <v>-0.23794599807136851</v>
      </c>
      <c r="L342">
        <f>Table2125[[#This Row],[DIFFENCE_ORIGINAL]]^2</f>
        <v>5.661829799817971E-2</v>
      </c>
      <c r="M342" s="1">
        <f t="shared" si="6"/>
        <v>0.34548901714093283</v>
      </c>
    </row>
    <row r="343" spans="1:13" x14ac:dyDescent="0.2">
      <c r="A343" s="5" t="s">
        <v>156</v>
      </c>
      <c r="B343" t="s">
        <v>92</v>
      </c>
      <c r="C343" s="3" t="s">
        <v>40</v>
      </c>
      <c r="D343" t="s">
        <v>17</v>
      </c>
      <c r="E343">
        <v>-9.3165550681134995E-2</v>
      </c>
      <c r="F343" t="s">
        <v>110</v>
      </c>
      <c r="G343" s="1">
        <v>-0.50303291945402251</v>
      </c>
      <c r="H343" s="1">
        <v>0.31670181809175246</v>
      </c>
      <c r="I343">
        <v>-0.44969888791603235</v>
      </c>
      <c r="J343" s="4">
        <v>0.28210439105219581</v>
      </c>
      <c r="K343">
        <f>Table2125[[#This Row],[VALUE_ORIGINAL]]-Table2125[[#This Row],[ESTIMATE_VALUE]]</f>
        <v>0.37526994173333084</v>
      </c>
      <c r="L343">
        <f>Table2125[[#This Row],[DIFFENCE_ORIGINAL]]^2</f>
        <v>0.14082752916853752</v>
      </c>
      <c r="M343" s="1">
        <f t="shared" si="6"/>
        <v>0.43034206483516169</v>
      </c>
    </row>
    <row r="344" spans="1:13" x14ac:dyDescent="0.2">
      <c r="A344" s="5" t="s">
        <v>156</v>
      </c>
      <c r="B344" t="s">
        <v>92</v>
      </c>
      <c r="C344" s="3" t="s">
        <v>43</v>
      </c>
      <c r="D344" t="s">
        <v>15</v>
      </c>
      <c r="E344">
        <v>4.7499999999999956</v>
      </c>
      <c r="F344" t="s">
        <v>111</v>
      </c>
      <c r="G344" s="1">
        <v>4.5019477167247723</v>
      </c>
      <c r="H344" s="1">
        <v>4.9980522832752188</v>
      </c>
      <c r="I344">
        <v>37.863758803664375</v>
      </c>
      <c r="J344" s="4">
        <v>4.6346153846153904</v>
      </c>
      <c r="K344">
        <f>Table2125[[#This Row],[VALUE_ORIGINAL]]-Table2125[[#This Row],[ESTIMATE_VALUE]]</f>
        <v>-0.1153846153846052</v>
      </c>
      <c r="L344">
        <f>Table2125[[#This Row],[DIFFENCE_ORIGINAL]]^2</f>
        <v>1.3313609467453273E-2</v>
      </c>
      <c r="M344" s="1">
        <f t="shared" si="6"/>
        <v>0.3915505341785197</v>
      </c>
    </row>
    <row r="345" spans="1:13" x14ac:dyDescent="0.2">
      <c r="A345" s="5" t="s">
        <v>156</v>
      </c>
      <c r="B345" t="s">
        <v>92</v>
      </c>
      <c r="C345" s="3" t="s">
        <v>43</v>
      </c>
      <c r="D345" t="s">
        <v>17</v>
      </c>
      <c r="E345">
        <v>0.13356164383561586</v>
      </c>
      <c r="F345" t="s">
        <v>112</v>
      </c>
      <c r="G345" s="1">
        <v>-0.20995344393351112</v>
      </c>
      <c r="H345" s="1">
        <v>0.47707673160474284</v>
      </c>
      <c r="I345">
        <v>0.76879275711083506</v>
      </c>
      <c r="J345" s="4">
        <v>0.25257973733583466</v>
      </c>
      <c r="K345">
        <f>Table2125[[#This Row],[VALUE_ORIGINAL]]-Table2125[[#This Row],[ESTIMATE_VALUE]]</f>
        <v>0.1190180935002188</v>
      </c>
      <c r="L345">
        <f>Table2125[[#This Row],[DIFFENCE_ORIGINAL]]^2</f>
        <v>1.4165306580426825E-2</v>
      </c>
      <c r="M345" s="1">
        <f t="shared" si="6"/>
        <v>0.58612026801117967</v>
      </c>
    </row>
    <row r="346" spans="1:13" x14ac:dyDescent="0.2">
      <c r="A346" s="5" t="s">
        <v>156</v>
      </c>
      <c r="B346" t="s">
        <v>92</v>
      </c>
      <c r="C346" s="3" t="s">
        <v>46</v>
      </c>
      <c r="D346" t="s">
        <v>47</v>
      </c>
      <c r="E346">
        <v>-2.269613821138222</v>
      </c>
      <c r="F346" t="s">
        <v>47</v>
      </c>
      <c r="G346" s="1">
        <v>-6.478862325183866</v>
      </c>
      <c r="H346" s="1">
        <v>1.9396346829074216</v>
      </c>
      <c r="I346">
        <v>-1.0653630212939207</v>
      </c>
      <c r="J346" s="4">
        <v>-3.6369047619047734</v>
      </c>
      <c r="K346">
        <f>Table2125[[#This Row],[VALUE_ORIGINAL]]-Table2125[[#This Row],[ESTIMATE_VALUE]]</f>
        <v>-1.3672909407665514</v>
      </c>
      <c r="L346">
        <f>Table2125[[#This Row],[DIFFENCE_ORIGINAL]]^2</f>
        <v>1.8694845167022813</v>
      </c>
      <c r="M346" s="1">
        <f t="shared" si="6"/>
        <v>6.2023445018320675</v>
      </c>
    </row>
    <row r="347" spans="1:13" x14ac:dyDescent="0.2">
      <c r="A347" s="5" t="s">
        <v>156</v>
      </c>
      <c r="B347" t="s">
        <v>92</v>
      </c>
      <c r="C347" s="3" t="s">
        <v>48</v>
      </c>
      <c r="D347" t="s">
        <v>47</v>
      </c>
      <c r="E347">
        <v>-3.5514905149051543</v>
      </c>
      <c r="F347" t="s">
        <v>47</v>
      </c>
      <c r="G347" s="1">
        <v>-7.6812830451820613</v>
      </c>
      <c r="H347" s="1">
        <v>0.57830201537175252</v>
      </c>
      <c r="I347">
        <v>-1.699139204962852</v>
      </c>
      <c r="J347" s="4">
        <v>-2.9445812807881708</v>
      </c>
      <c r="K347">
        <f>Table2125[[#This Row],[VALUE_ORIGINAL]]-Table2125[[#This Row],[ESTIMATE_VALUE]]</f>
        <v>0.6069092341169835</v>
      </c>
      <c r="L347">
        <f>Table2125[[#This Row],[DIFFENCE_ORIGINAL]]^2</f>
        <v>0.36833881845646349</v>
      </c>
      <c r="M347" s="1">
        <f t="shared" si="6"/>
        <v>6.9983696472643313</v>
      </c>
    </row>
    <row r="348" spans="1:13" x14ac:dyDescent="0.2">
      <c r="A348" s="5" t="s">
        <v>156</v>
      </c>
      <c r="B348" t="s">
        <v>92</v>
      </c>
      <c r="C348" s="3" t="s">
        <v>49</v>
      </c>
      <c r="D348" t="s">
        <v>47</v>
      </c>
      <c r="E348">
        <v>-4.9170054200541955</v>
      </c>
      <c r="F348" t="s">
        <v>47</v>
      </c>
      <c r="G348" s="1">
        <v>-11.413435437883027</v>
      </c>
      <c r="H348" s="1">
        <v>1.5794245977746364</v>
      </c>
      <c r="I348">
        <v>-1.4959944119195903</v>
      </c>
      <c r="J348" s="4">
        <v>-5.250821018062382</v>
      </c>
      <c r="K348">
        <f>Table2125[[#This Row],[VALUE_ORIGINAL]]-Table2125[[#This Row],[ESTIMATE_VALUE]]</f>
        <v>-0.3338155980081865</v>
      </c>
      <c r="L348">
        <f>Table2125[[#This Row],[DIFFENCE_ORIGINAL]]^2</f>
        <v>0.11143285347356316</v>
      </c>
      <c r="M348" s="1">
        <f t="shared" si="6"/>
        <v>8.7624683487171566</v>
      </c>
    </row>
    <row r="349" spans="1:13" x14ac:dyDescent="0.2">
      <c r="A349" s="5" t="s">
        <v>156</v>
      </c>
      <c r="B349" t="s">
        <v>113</v>
      </c>
      <c r="C349" s="3" t="s">
        <v>14</v>
      </c>
      <c r="D349" t="s">
        <v>15</v>
      </c>
      <c r="E349">
        <v>3.7017368421052628</v>
      </c>
      <c r="F349" t="s">
        <v>114</v>
      </c>
      <c r="G349" s="1">
        <v>3.6126135269655411</v>
      </c>
      <c r="H349" s="1">
        <v>3.7908601572449845</v>
      </c>
      <c r="I349">
        <v>82.19654279407402</v>
      </c>
      <c r="J349" s="4">
        <v>3.7972575757575764</v>
      </c>
      <c r="K349">
        <f>Table2125[[#This Row],[VALUE_ORIGINAL]]-Table2125[[#This Row],[ESTIMATE_VALUE]]</f>
        <v>9.5520733652313616E-2</v>
      </c>
      <c r="L349">
        <f>Table2125[[#This Row],[DIFFENCE_ORIGINAL]]^2</f>
        <v>9.1242105574762394E-3</v>
      </c>
      <c r="M349" s="1">
        <f>MAX(0,MIN(H257,H349)-MAX(G257,G349))</f>
        <v>8.0637739379860296E-2</v>
      </c>
    </row>
    <row r="350" spans="1:13" x14ac:dyDescent="0.2">
      <c r="A350" s="5" t="s">
        <v>156</v>
      </c>
      <c r="B350" t="s">
        <v>113</v>
      </c>
      <c r="C350" s="3" t="s">
        <v>14</v>
      </c>
      <c r="D350" t="s">
        <v>17</v>
      </c>
      <c r="E350">
        <v>9.2840622683469043E-2</v>
      </c>
      <c r="F350" t="s">
        <v>115</v>
      </c>
      <c r="G350" s="1">
        <v>-2.6824376764300065E-2</v>
      </c>
      <c r="H350" s="1">
        <v>0.21250562213123814</v>
      </c>
      <c r="I350">
        <v>1.5353600786275139</v>
      </c>
      <c r="J350" s="4">
        <v>4.8376623376624331E-3</v>
      </c>
      <c r="K350">
        <f>Table2125[[#This Row],[VALUE_ORIGINAL]]-Table2125[[#This Row],[ESTIMATE_VALUE]]</f>
        <v>-8.8002960345806611E-2</v>
      </c>
      <c r="L350">
        <f>Table2125[[#This Row],[DIFFENCE_ORIGINAL]]^2</f>
        <v>7.7445210296256109E-3</v>
      </c>
      <c r="M350" s="1">
        <f t="shared" ref="M350:M370" si="7">MAX(0,MIN(H258,H350)-MAX(G258,G350))</f>
        <v>0.15620503311314454</v>
      </c>
    </row>
    <row r="351" spans="1:13" x14ac:dyDescent="0.2">
      <c r="A351" s="5" t="s">
        <v>156</v>
      </c>
      <c r="B351" t="s">
        <v>113</v>
      </c>
      <c r="C351" s="3" t="s">
        <v>19</v>
      </c>
      <c r="D351" t="s">
        <v>15</v>
      </c>
      <c r="E351">
        <v>3.0220799999999994</v>
      </c>
      <c r="F351" t="s">
        <v>116</v>
      </c>
      <c r="G351" s="1">
        <v>2.9045256487354867</v>
      </c>
      <c r="H351" s="1">
        <v>3.1396343512645122</v>
      </c>
      <c r="I351">
        <v>50.791017441260678</v>
      </c>
      <c r="J351" s="4">
        <v>3.0815999999999995</v>
      </c>
      <c r="K351">
        <f>Table2125[[#This Row],[VALUE_ORIGINAL]]-Table2125[[#This Row],[ESTIMATE_VALUE]]</f>
        <v>5.9520000000000017E-2</v>
      </c>
      <c r="L351">
        <f>Table2125[[#This Row],[DIFFENCE_ORIGINAL]]^2</f>
        <v>3.542630400000002E-3</v>
      </c>
      <c r="M351" s="1">
        <f t="shared" si="7"/>
        <v>0.17106087894536293</v>
      </c>
    </row>
    <row r="352" spans="1:13" x14ac:dyDescent="0.2">
      <c r="A352" s="5" t="s">
        <v>156</v>
      </c>
      <c r="B352" t="s">
        <v>113</v>
      </c>
      <c r="C352" s="3" t="s">
        <v>19</v>
      </c>
      <c r="D352" t="s">
        <v>17</v>
      </c>
      <c r="E352">
        <v>0.17712253164556954</v>
      </c>
      <c r="F352" t="s">
        <v>117</v>
      </c>
      <c r="G352" s="1">
        <v>1.29934558889922E-2</v>
      </c>
      <c r="H352" s="1">
        <v>0.34125160740214688</v>
      </c>
      <c r="I352">
        <v>2.1321018755410579</v>
      </c>
      <c r="J352" s="4">
        <v>4.3983333333333513E-2</v>
      </c>
      <c r="K352">
        <f>Table2125[[#This Row],[VALUE_ORIGINAL]]-Table2125[[#This Row],[ESTIMATE_VALUE]]</f>
        <v>-0.13313919831223603</v>
      </c>
      <c r="L352">
        <f>Table2125[[#This Row],[DIFFENCE_ORIGINAL]]^2</f>
        <v>1.7726046127224913E-2</v>
      </c>
      <c r="M352" s="1">
        <f t="shared" si="7"/>
        <v>0.18649306825430861</v>
      </c>
    </row>
    <row r="353" spans="1:13" x14ac:dyDescent="0.2">
      <c r="A353" s="5" t="s">
        <v>156</v>
      </c>
      <c r="B353" t="s">
        <v>113</v>
      </c>
      <c r="C353" s="3" t="s">
        <v>22</v>
      </c>
      <c r="D353" t="s">
        <v>15</v>
      </c>
      <c r="E353">
        <v>2.2666666666666666</v>
      </c>
      <c r="F353" t="s">
        <v>118</v>
      </c>
      <c r="G353" s="1">
        <v>2.0062693013803439</v>
      </c>
      <c r="H353" s="1">
        <v>2.5270640319529893</v>
      </c>
      <c r="I353">
        <v>17.218648519854444</v>
      </c>
      <c r="J353" s="4">
        <v>2.3913043478260811</v>
      </c>
      <c r="K353">
        <f>Table2125[[#This Row],[VALUE_ORIGINAL]]-Table2125[[#This Row],[ESTIMATE_VALUE]]</f>
        <v>0.12463768115941454</v>
      </c>
      <c r="L353">
        <f>Table2125[[#This Row],[DIFFENCE_ORIGINAL]]^2</f>
        <v>1.5534551564795877E-2</v>
      </c>
      <c r="M353" s="1">
        <f t="shared" si="7"/>
        <v>0.42307988124678131</v>
      </c>
    </row>
    <row r="354" spans="1:13" x14ac:dyDescent="0.2">
      <c r="A354" s="5" t="s">
        <v>156</v>
      </c>
      <c r="B354" t="s">
        <v>113</v>
      </c>
      <c r="C354" s="3" t="s">
        <v>22</v>
      </c>
      <c r="D354" t="s">
        <v>17</v>
      </c>
      <c r="E354">
        <v>-0.1855855855855853</v>
      </c>
      <c r="F354" t="s">
        <v>119</v>
      </c>
      <c r="G354" s="1">
        <v>-0.5359928693021474</v>
      </c>
      <c r="H354" s="1">
        <v>0.1648216981309768</v>
      </c>
      <c r="I354">
        <v>-1.0476569665760758</v>
      </c>
      <c r="J354" s="4">
        <v>-0.20820575627679069</v>
      </c>
      <c r="K354">
        <f>Table2125[[#This Row],[VALUE_ORIGINAL]]-Table2125[[#This Row],[ESTIMATE_VALUE]]</f>
        <v>-2.2620170691205393E-2</v>
      </c>
      <c r="L354">
        <f>Table2125[[#This Row],[DIFFENCE_ORIGINAL]]^2</f>
        <v>5.1167212209926745E-4</v>
      </c>
      <c r="M354" s="1">
        <f t="shared" si="7"/>
        <v>0.7008145674331242</v>
      </c>
    </row>
    <row r="355" spans="1:13" x14ac:dyDescent="0.2">
      <c r="A355" s="5" t="s">
        <v>156</v>
      </c>
      <c r="B355" t="s">
        <v>113</v>
      </c>
      <c r="C355" s="3" t="s">
        <v>25</v>
      </c>
      <c r="D355" t="s">
        <v>15</v>
      </c>
      <c r="E355">
        <v>3.1999999999999993</v>
      </c>
      <c r="F355" t="s">
        <v>120</v>
      </c>
      <c r="G355" s="1">
        <v>2.8444773502915925</v>
      </c>
      <c r="H355" s="1">
        <v>3.555522649708406</v>
      </c>
      <c r="I355">
        <v>17.777473918644699</v>
      </c>
      <c r="J355" s="4">
        <v>2.898734177215188</v>
      </c>
      <c r="K355">
        <f>Table2125[[#This Row],[VALUE_ORIGINAL]]-Table2125[[#This Row],[ESTIMATE_VALUE]]</f>
        <v>-0.30126582278481129</v>
      </c>
      <c r="L355">
        <f>Table2125[[#This Row],[DIFFENCE_ORIGINAL]]^2</f>
        <v>9.0761095978209319E-2</v>
      </c>
      <c r="M355" s="1">
        <f t="shared" si="7"/>
        <v>0.39110136823234543</v>
      </c>
    </row>
    <row r="356" spans="1:13" x14ac:dyDescent="0.2">
      <c r="A356" s="5" t="s">
        <v>156</v>
      </c>
      <c r="B356" t="s">
        <v>113</v>
      </c>
      <c r="C356" s="3" t="s">
        <v>25</v>
      </c>
      <c r="D356" t="s">
        <v>17</v>
      </c>
      <c r="E356">
        <v>-0.57499999999999962</v>
      </c>
      <c r="F356" t="s">
        <v>121</v>
      </c>
      <c r="G356" s="1">
        <v>-1.077784952948448</v>
      </c>
      <c r="H356" s="1">
        <v>-7.2215047051551351E-2</v>
      </c>
      <c r="I356">
        <v>-2.2587747209807394</v>
      </c>
      <c r="J356" s="4">
        <v>-0.33775856745908978</v>
      </c>
      <c r="K356">
        <f>Table2125[[#This Row],[VALUE_ORIGINAL]]-Table2125[[#This Row],[ESTIMATE_VALUE]]</f>
        <v>0.23724143254090985</v>
      </c>
      <c r="L356">
        <f>Table2125[[#This Row],[DIFFENCE_ORIGINAL]]^2</f>
        <v>5.6283497314063076E-2</v>
      </c>
      <c r="M356" s="1">
        <f t="shared" si="7"/>
        <v>0.73753648550767859</v>
      </c>
    </row>
    <row r="357" spans="1:13" x14ac:dyDescent="0.2">
      <c r="A357" s="5" t="s">
        <v>156</v>
      </c>
      <c r="B357" t="s">
        <v>113</v>
      </c>
      <c r="C357" s="3" t="s">
        <v>28</v>
      </c>
      <c r="D357" t="s">
        <v>15</v>
      </c>
      <c r="E357">
        <v>5.7695312499999991</v>
      </c>
      <c r="F357" t="s">
        <v>122</v>
      </c>
      <c r="G357" s="1">
        <v>5.5172467199734907</v>
      </c>
      <c r="H357" s="1">
        <v>6.0218157800265075</v>
      </c>
      <c r="I357">
        <v>45.222159174558101</v>
      </c>
      <c r="J357" s="4">
        <v>5.7426470588235272</v>
      </c>
      <c r="K357">
        <f>Table2125[[#This Row],[VALUE_ORIGINAL]]-Table2125[[#This Row],[ESTIMATE_VALUE]]</f>
        <v>-2.6884191176471894E-2</v>
      </c>
      <c r="L357">
        <f>Table2125[[#This Row],[DIFFENCE_ORIGINAL]]^2</f>
        <v>7.2275973521308931E-4</v>
      </c>
      <c r="M357" s="1">
        <f t="shared" si="7"/>
        <v>0.47910812734100805</v>
      </c>
    </row>
    <row r="358" spans="1:13" x14ac:dyDescent="0.2">
      <c r="A358" s="5" t="s">
        <v>156</v>
      </c>
      <c r="B358" t="s">
        <v>113</v>
      </c>
      <c r="C358" s="3" t="s">
        <v>28</v>
      </c>
      <c r="D358" t="s">
        <v>17</v>
      </c>
      <c r="E358">
        <v>-9.5312499999997743E-3</v>
      </c>
      <c r="F358" t="s">
        <v>123</v>
      </c>
      <c r="G358" s="1">
        <v>-0.35298430916251561</v>
      </c>
      <c r="H358" s="1">
        <v>0.33392180916251607</v>
      </c>
      <c r="I358">
        <v>-5.4876178096272273E-2</v>
      </c>
      <c r="J358" s="4">
        <v>0.12707125103562636</v>
      </c>
      <c r="K358">
        <f>Table2125[[#This Row],[VALUE_ORIGINAL]]-Table2125[[#This Row],[ESTIMATE_VALUE]]</f>
        <v>0.13660250103562613</v>
      </c>
      <c r="L358">
        <f>Table2125[[#This Row],[DIFFENCE_ORIGINAL]]^2</f>
        <v>1.8660243289188236E-2</v>
      </c>
      <c r="M358" s="1">
        <f t="shared" si="7"/>
        <v>0.56183721190886793</v>
      </c>
    </row>
    <row r="359" spans="1:13" x14ac:dyDescent="0.2">
      <c r="A359" s="5" t="s">
        <v>156</v>
      </c>
      <c r="B359" t="s">
        <v>113</v>
      </c>
      <c r="C359" s="3" t="s">
        <v>31</v>
      </c>
      <c r="D359" t="s">
        <v>15</v>
      </c>
      <c r="E359">
        <v>5.8843750000000083</v>
      </c>
      <c r="F359" t="s">
        <v>124</v>
      </c>
      <c r="G359" s="1">
        <v>5.6506709614291939</v>
      </c>
      <c r="H359" s="1">
        <v>6.1180790385708228</v>
      </c>
      <c r="I359">
        <v>49.732789397034821</v>
      </c>
      <c r="J359" s="4">
        <v>5.9807692307692291</v>
      </c>
      <c r="K359">
        <f>Table2125[[#This Row],[VALUE_ORIGINAL]]-Table2125[[#This Row],[ESTIMATE_VALUE]]</f>
        <v>9.6394230769220712E-2</v>
      </c>
      <c r="L359">
        <f>Table2125[[#This Row],[DIFFENCE_ORIGINAL]]^2</f>
        <v>9.2918477255897764E-3</v>
      </c>
      <c r="M359" s="1">
        <f t="shared" si="7"/>
        <v>0.37677375113728928</v>
      </c>
    </row>
    <row r="360" spans="1:13" x14ac:dyDescent="0.2">
      <c r="A360" s="5" t="s">
        <v>156</v>
      </c>
      <c r="B360" t="s">
        <v>113</v>
      </c>
      <c r="C360" s="3" t="s">
        <v>31</v>
      </c>
      <c r="D360" t="s">
        <v>17</v>
      </c>
      <c r="E360">
        <v>8.0814873417722741E-2</v>
      </c>
      <c r="F360" t="s">
        <v>125</v>
      </c>
      <c r="G360" s="1">
        <v>-0.25073680736666198</v>
      </c>
      <c r="H360" s="1">
        <v>0.41236655420210749</v>
      </c>
      <c r="I360">
        <v>0.48144730200870095</v>
      </c>
      <c r="J360" s="4">
        <v>2.2279549718574352E-2</v>
      </c>
      <c r="K360">
        <f>Table2125[[#This Row],[VALUE_ORIGINAL]]-Table2125[[#This Row],[ESTIMATE_VALUE]]</f>
        <v>-5.8535323699148392E-2</v>
      </c>
      <c r="L360">
        <f>Table2125[[#This Row],[DIFFENCE_ORIGINAL]]^2</f>
        <v>3.4263841205640832E-3</v>
      </c>
      <c r="M360" s="1">
        <f t="shared" si="7"/>
        <v>0.60751410262543493</v>
      </c>
    </row>
    <row r="361" spans="1:13" x14ac:dyDescent="0.2">
      <c r="A361" s="5" t="s">
        <v>156</v>
      </c>
      <c r="B361" t="s">
        <v>113</v>
      </c>
      <c r="C361" s="3" t="s">
        <v>34</v>
      </c>
      <c r="D361" t="s">
        <v>15</v>
      </c>
      <c r="E361">
        <v>6.0211864406779672</v>
      </c>
      <c r="F361" t="s">
        <v>126</v>
      </c>
      <c r="G361" s="1">
        <v>5.6724174646088859</v>
      </c>
      <c r="H361" s="1">
        <v>6.3699554167470485</v>
      </c>
      <c r="I361">
        <v>34.154979625885787</v>
      </c>
      <c r="J361" s="4">
        <v>5.8749999999999973</v>
      </c>
      <c r="K361">
        <f>Table2125[[#This Row],[VALUE_ORIGINAL]]-Table2125[[#This Row],[ESTIMATE_VALUE]]</f>
        <v>-0.14618644067796982</v>
      </c>
      <c r="L361">
        <f>Table2125[[#This Row],[DIFFENCE_ORIGINAL]]^2</f>
        <v>2.1370475438093589E-2</v>
      </c>
      <c r="M361" s="1">
        <f t="shared" si="7"/>
        <v>0.48573891150925341</v>
      </c>
    </row>
    <row r="362" spans="1:13" x14ac:dyDescent="0.2">
      <c r="A362" s="5" t="s">
        <v>156</v>
      </c>
      <c r="B362" t="s">
        <v>113</v>
      </c>
      <c r="C362" s="3" t="s">
        <v>34</v>
      </c>
      <c r="D362" t="s">
        <v>17</v>
      </c>
      <c r="E362">
        <v>-0.23351520780125323</v>
      </c>
      <c r="F362" t="s">
        <v>127</v>
      </c>
      <c r="G362" s="1">
        <v>-0.70250499102689257</v>
      </c>
      <c r="H362" s="1">
        <v>0.23547457542438605</v>
      </c>
      <c r="I362">
        <v>-0.98505751726710544</v>
      </c>
      <c r="J362" s="4">
        <v>0.26936619718309895</v>
      </c>
      <c r="K362">
        <f>Table2125[[#This Row],[VALUE_ORIGINAL]]-Table2125[[#This Row],[ESTIMATE_VALUE]]</f>
        <v>0.50288140498435219</v>
      </c>
      <c r="L362">
        <f>Table2125[[#This Row],[DIFFENCE_ORIGINAL]]^2</f>
        <v>0.25288970747903605</v>
      </c>
      <c r="M362" s="1">
        <f t="shared" si="7"/>
        <v>0.36229934680821246</v>
      </c>
    </row>
    <row r="363" spans="1:13" x14ac:dyDescent="0.2">
      <c r="A363" s="5" t="s">
        <v>156</v>
      </c>
      <c r="B363" t="s">
        <v>113</v>
      </c>
      <c r="C363" s="3" t="s">
        <v>37</v>
      </c>
      <c r="D363" t="s">
        <v>15</v>
      </c>
      <c r="E363">
        <v>6.1187500000000083</v>
      </c>
      <c r="F363" t="s">
        <v>128</v>
      </c>
      <c r="G363" s="1">
        <v>5.9143924139928448</v>
      </c>
      <c r="H363" s="1">
        <v>6.3231075860071719</v>
      </c>
      <c r="I363">
        <v>59.139907295397478</v>
      </c>
      <c r="J363" s="4">
        <v>6.1153846153846105</v>
      </c>
      <c r="K363">
        <f>Table2125[[#This Row],[VALUE_ORIGINAL]]-Table2125[[#This Row],[ESTIMATE_VALUE]]</f>
        <v>-3.3653846153978151E-3</v>
      </c>
      <c r="L363">
        <f>Table2125[[#This Row],[DIFFENCE_ORIGINAL]]^2</f>
        <v>1.13258136095563E-5</v>
      </c>
      <c r="M363" s="1">
        <f t="shared" si="7"/>
        <v>0.40871517201432717</v>
      </c>
    </row>
    <row r="364" spans="1:13" x14ac:dyDescent="0.2">
      <c r="A364" s="5" t="s">
        <v>156</v>
      </c>
      <c r="B364" t="s">
        <v>113</v>
      </c>
      <c r="C364" s="3" t="s">
        <v>37</v>
      </c>
      <c r="D364" t="s">
        <v>17</v>
      </c>
      <c r="E364">
        <v>0.23568037974683764</v>
      </c>
      <c r="F364" t="s">
        <v>129</v>
      </c>
      <c r="G364" s="1">
        <v>-5.423802104786779E-2</v>
      </c>
      <c r="H364" s="1">
        <v>0.52559878054154308</v>
      </c>
      <c r="I364">
        <v>1.6056701842645849</v>
      </c>
      <c r="J364" s="4">
        <v>0.11632270168855646</v>
      </c>
      <c r="K364">
        <f>Table2125[[#This Row],[VALUE_ORIGINAL]]-Table2125[[#This Row],[ESTIMATE_VALUE]]</f>
        <v>-0.11935767805828118</v>
      </c>
      <c r="L364">
        <f>Table2125[[#This Row],[DIFFENCE_ORIGINAL]]^2</f>
        <v>1.4246255311464296E-2</v>
      </c>
      <c r="M364" s="1">
        <f t="shared" si="7"/>
        <v>0.46962358984170532</v>
      </c>
    </row>
    <row r="365" spans="1:13" x14ac:dyDescent="0.2">
      <c r="A365" s="5" t="s">
        <v>156</v>
      </c>
      <c r="B365" t="s">
        <v>113</v>
      </c>
      <c r="C365" s="3" t="s">
        <v>40</v>
      </c>
      <c r="D365" t="s">
        <v>15</v>
      </c>
      <c r="E365">
        <v>4.6328124999999982</v>
      </c>
      <c r="F365" t="s">
        <v>130</v>
      </c>
      <c r="G365" s="1">
        <v>4.339435965755075</v>
      </c>
      <c r="H365" s="1">
        <v>4.9261890342449215</v>
      </c>
      <c r="I365">
        <v>31.226314885236778</v>
      </c>
      <c r="J365" s="4">
        <v>4.5735294117647038</v>
      </c>
      <c r="K365">
        <f>Table2125[[#This Row],[VALUE_ORIGINAL]]-Table2125[[#This Row],[ESTIMATE_VALUE]]</f>
        <v>-5.9283088235294379E-2</v>
      </c>
      <c r="L365">
        <f>Table2125[[#This Row],[DIFFENCE_ORIGINAL]]^2</f>
        <v>3.5144845507136986E-3</v>
      </c>
      <c r="M365" s="1">
        <f t="shared" si="7"/>
        <v>0.51693083100030002</v>
      </c>
    </row>
    <row r="366" spans="1:13" x14ac:dyDescent="0.2">
      <c r="A366" s="5" t="s">
        <v>156</v>
      </c>
      <c r="B366" t="s">
        <v>113</v>
      </c>
      <c r="C366" s="3" t="s">
        <v>40</v>
      </c>
      <c r="D366" t="s">
        <v>17</v>
      </c>
      <c r="E366">
        <v>0.21718750000000026</v>
      </c>
      <c r="F366" t="s">
        <v>131</v>
      </c>
      <c r="G366" s="1">
        <v>-0.18220705725774416</v>
      </c>
      <c r="H366" s="1">
        <v>0.61658205725774473</v>
      </c>
      <c r="I366">
        <v>1.0753109515862151</v>
      </c>
      <c r="J366" s="4">
        <v>0.28210439105219581</v>
      </c>
      <c r="K366">
        <f>Table2125[[#This Row],[VALUE_ORIGINAL]]-Table2125[[#This Row],[ESTIMATE_VALUE]]</f>
        <v>6.4916891052195558E-2</v>
      </c>
      <c r="L366">
        <f>Table2125[[#This Row],[DIFFENCE_ORIGINAL]]^2</f>
        <v>4.2142027438826276E-3</v>
      </c>
      <c r="M366" s="1">
        <f t="shared" si="7"/>
        <v>0.73022230400115395</v>
      </c>
    </row>
    <row r="367" spans="1:13" x14ac:dyDescent="0.2">
      <c r="A367" s="5" t="s">
        <v>156</v>
      </c>
      <c r="B367" t="s">
        <v>113</v>
      </c>
      <c r="C367" s="3" t="s">
        <v>43</v>
      </c>
      <c r="D367" t="s">
        <v>15</v>
      </c>
      <c r="E367">
        <v>4.5531250000000014</v>
      </c>
      <c r="F367" t="s">
        <v>132</v>
      </c>
      <c r="G367" s="1">
        <v>4.3107042836717158</v>
      </c>
      <c r="H367" s="1">
        <v>4.7955457163282871</v>
      </c>
      <c r="I367">
        <v>37.097832620684059</v>
      </c>
      <c r="J367" s="4">
        <v>4.6346153846153904</v>
      </c>
      <c r="K367">
        <f>Table2125[[#This Row],[VALUE_ORIGINAL]]-Table2125[[#This Row],[ESTIMATE_VALUE]]</f>
        <v>8.1490384615388933E-2</v>
      </c>
      <c r="L367">
        <f>Table2125[[#This Row],[DIFFENCE_ORIGINAL]]^2</f>
        <v>6.640682784764017E-3</v>
      </c>
      <c r="M367" s="1">
        <f t="shared" si="7"/>
        <v>0.41981319800079842</v>
      </c>
    </row>
    <row r="368" spans="1:13" x14ac:dyDescent="0.2">
      <c r="A368" s="5" t="s">
        <v>156</v>
      </c>
      <c r="B368" t="s">
        <v>113</v>
      </c>
      <c r="C368" s="3" t="s">
        <v>43</v>
      </c>
      <c r="D368" t="s">
        <v>17</v>
      </c>
      <c r="E368">
        <v>0.3202927215189883</v>
      </c>
      <c r="F368" t="s">
        <v>133</v>
      </c>
      <c r="G368" s="1">
        <v>-2.3625151903825969E-2</v>
      </c>
      <c r="H368" s="1">
        <v>0.66421059494180257</v>
      </c>
      <c r="I368">
        <v>1.83950518843446</v>
      </c>
      <c r="J368" s="4">
        <v>0.25257973733583466</v>
      </c>
      <c r="K368">
        <f>Table2125[[#This Row],[VALUE_ORIGINAL]]-Table2125[[#This Row],[ESTIMATE_VALUE]]</f>
        <v>-6.7712984183153635E-2</v>
      </c>
      <c r="L368">
        <f>Table2125[[#This Row],[DIFFENCE_ORIGINAL]]^2</f>
        <v>4.5850482269880147E-3</v>
      </c>
      <c r="M368" s="1">
        <f t="shared" si="7"/>
        <v>0.63782816298193201</v>
      </c>
    </row>
    <row r="369" spans="1:13" x14ac:dyDescent="0.2">
      <c r="A369" s="5" t="s">
        <v>156</v>
      </c>
      <c r="B369" t="s">
        <v>113</v>
      </c>
      <c r="C369" s="3" t="s">
        <v>46</v>
      </c>
      <c r="D369" t="s">
        <v>47</v>
      </c>
      <c r="E369">
        <v>-2.0594336977852521</v>
      </c>
      <c r="F369" t="s">
        <v>47</v>
      </c>
      <c r="G369" s="1">
        <v>-4.987618371970453</v>
      </c>
      <c r="H369" s="1">
        <v>0.86875097639994914</v>
      </c>
      <c r="I369">
        <v>-1.3885589852217286</v>
      </c>
      <c r="J369" s="4">
        <v>-3.6369047619047734</v>
      </c>
      <c r="K369">
        <f>Table2125[[#This Row],[VALUE_ORIGINAL]]-Table2125[[#This Row],[ESTIMATE_VALUE]]</f>
        <v>-1.5774710641195213</v>
      </c>
      <c r="L369">
        <f>Table2125[[#This Row],[DIFFENCE_ORIGINAL]]^2</f>
        <v>2.4884149581343751</v>
      </c>
      <c r="M369" s="1">
        <f t="shared" si="7"/>
        <v>4.7111005486186546</v>
      </c>
    </row>
    <row r="370" spans="1:13" x14ac:dyDescent="0.2">
      <c r="A370" s="5" t="s">
        <v>156</v>
      </c>
      <c r="B370" t="s">
        <v>113</v>
      </c>
      <c r="C370" s="3" t="s">
        <v>48</v>
      </c>
      <c r="D370" t="s">
        <v>47</v>
      </c>
      <c r="E370">
        <v>-2.449677600224291</v>
      </c>
      <c r="F370" t="s">
        <v>47</v>
      </c>
      <c r="G370" s="1">
        <v>-5.5357140046201883</v>
      </c>
      <c r="H370" s="1">
        <v>0.63635880417160573</v>
      </c>
      <c r="I370">
        <v>-1.5675725536273635</v>
      </c>
      <c r="J370" s="4">
        <v>-2.9445812807881708</v>
      </c>
      <c r="K370">
        <f>Table2125[[#This Row],[VALUE_ORIGINAL]]-Table2125[[#This Row],[ESTIMATE_VALUE]]</f>
        <v>-0.49490368056387979</v>
      </c>
      <c r="L370">
        <f>Table2125[[#This Row],[DIFFENCE_ORIGINAL]]^2</f>
        <v>0.24492965303567477</v>
      </c>
      <c r="M370" s="1">
        <f t="shared" si="7"/>
        <v>6.0903175474641831</v>
      </c>
    </row>
    <row r="371" spans="1:13" x14ac:dyDescent="0.2">
      <c r="A371" s="5" t="s">
        <v>156</v>
      </c>
      <c r="B371" t="s">
        <v>113</v>
      </c>
      <c r="C371" s="3" t="s">
        <v>49</v>
      </c>
      <c r="D371" t="s">
        <v>47</v>
      </c>
      <c r="E371">
        <v>-3.7715166806840585</v>
      </c>
      <c r="F371" t="s">
        <v>47</v>
      </c>
      <c r="G371" s="1">
        <v>-7.2100794406462683</v>
      </c>
      <c r="H371" s="1">
        <v>-0.33295392072184854</v>
      </c>
      <c r="I371">
        <v>-2.166310670087126</v>
      </c>
      <c r="J371" s="4">
        <v>-5.250821018062382</v>
      </c>
      <c r="K371">
        <f>Table2125[[#This Row],[VALUE_ORIGINAL]]-Table2125[[#This Row],[ESTIMATE_VALUE]]</f>
        <v>-1.4793043373783235</v>
      </c>
      <c r="L371">
        <f>Table2125[[#This Row],[DIFFENCE_ORIGINAL]]^2</f>
        <v>2.1883413225863206</v>
      </c>
      <c r="M371" s="1">
        <f>MAX(0,MIN(H279,H371)-MAX(G279,G371))</f>
        <v>6.3404925969424646</v>
      </c>
    </row>
    <row r="372" spans="1:13" s="7" customFormat="1" x14ac:dyDescent="0.2">
      <c r="A372" s="7" t="s">
        <v>191</v>
      </c>
      <c r="B372" s="7" t="s">
        <v>13</v>
      </c>
      <c r="C372" s="7" t="s">
        <v>158</v>
      </c>
      <c r="D372" s="7" t="s">
        <v>15</v>
      </c>
      <c r="E372" s="7">
        <v>6.9830468616921602</v>
      </c>
      <c r="F372" s="7" t="s">
        <v>159</v>
      </c>
      <c r="G372" s="7">
        <v>2.0011019811456898</v>
      </c>
      <c r="H372" s="7">
        <v>11.964991742238601</v>
      </c>
      <c r="I372" s="7" t="s">
        <v>160</v>
      </c>
      <c r="J372" s="7">
        <v>6.9830468616921602</v>
      </c>
      <c r="K372" s="7">
        <f>Table2125[[#This Row],[VALUE_ORIGINAL]]-Table2125[[#This Row],[ESTIMATE_VALUE]]</f>
        <v>0</v>
      </c>
      <c r="L372" s="7">
        <f>Table2125[[#This Row],[DIFFENCE_ORIGINAL]]^2</f>
        <v>0</v>
      </c>
      <c r="M372" s="8"/>
    </row>
    <row r="373" spans="1:13" x14ac:dyDescent="0.2">
      <c r="A373" s="7" t="s">
        <v>191</v>
      </c>
      <c r="B373" t="s">
        <v>13</v>
      </c>
      <c r="C373" s="3" t="s">
        <v>158</v>
      </c>
      <c r="D373" t="s">
        <v>161</v>
      </c>
      <c r="E373">
        <v>-1.9273624276874901</v>
      </c>
      <c r="F373" t="s">
        <v>162</v>
      </c>
      <c r="G373">
        <v>-6.8133651564959203</v>
      </c>
      <c r="H373">
        <v>2.9586403011209299</v>
      </c>
      <c r="I373" t="s">
        <v>163</v>
      </c>
      <c r="J373">
        <v>-1.9273624276874901</v>
      </c>
      <c r="K373">
        <f>Table2125[[#This Row],[VALUE_ORIGINAL]]-Table2125[[#This Row],[ESTIMATE_VALUE]]</f>
        <v>0</v>
      </c>
      <c r="L373">
        <f>Table2125[[#This Row],[DIFFENCE_ORIGINAL]]^2</f>
        <v>0</v>
      </c>
      <c r="M373" s="1"/>
    </row>
    <row r="374" spans="1:13" x14ac:dyDescent="0.2">
      <c r="A374" s="7" t="s">
        <v>191</v>
      </c>
      <c r="B374" t="s">
        <v>13</v>
      </c>
      <c r="C374" s="3" t="s">
        <v>158</v>
      </c>
      <c r="D374" t="s">
        <v>139</v>
      </c>
      <c r="E374">
        <v>7.6240479335734701</v>
      </c>
      <c r="F374" t="s">
        <v>47</v>
      </c>
      <c r="G374" s="1" t="s">
        <v>47</v>
      </c>
      <c r="H374" s="1" t="s">
        <v>47</v>
      </c>
      <c r="I374" t="s">
        <v>47</v>
      </c>
      <c r="J374">
        <v>7.6240479335734701</v>
      </c>
      <c r="K374">
        <f>Table2125[[#This Row],[VALUE_ORIGINAL]]-Table2125[[#This Row],[ESTIMATE_VALUE]]</f>
        <v>0</v>
      </c>
      <c r="L374">
        <f>Table2125[[#This Row],[DIFFENCE_ORIGINAL]]^2</f>
        <v>0</v>
      </c>
      <c r="M374" s="1"/>
    </row>
    <row r="375" spans="1:13" x14ac:dyDescent="0.2">
      <c r="A375" s="7" t="s">
        <v>191</v>
      </c>
      <c r="B375" t="s">
        <v>13</v>
      </c>
      <c r="C375" s="3" t="s">
        <v>164</v>
      </c>
      <c r="D375" t="s">
        <v>15</v>
      </c>
      <c r="E375">
        <v>7.9554235983442796</v>
      </c>
      <c r="F375" t="s">
        <v>165</v>
      </c>
      <c r="G375" s="1" t="s">
        <v>47</v>
      </c>
      <c r="H375" s="1" t="s">
        <v>47</v>
      </c>
      <c r="I375" t="s">
        <v>166</v>
      </c>
      <c r="J375">
        <v>7.9554235983442796</v>
      </c>
      <c r="K375">
        <f>Table2125[[#This Row],[VALUE_ORIGINAL]]-Table2125[[#This Row],[ESTIMATE_VALUE]]</f>
        <v>0</v>
      </c>
      <c r="L375">
        <f>Table2125[[#This Row],[DIFFENCE_ORIGINAL]]^2</f>
        <v>0</v>
      </c>
      <c r="M375" s="1"/>
    </row>
    <row r="376" spans="1:13" x14ac:dyDescent="0.2">
      <c r="A376" s="7" t="s">
        <v>191</v>
      </c>
      <c r="B376" t="s">
        <v>13</v>
      </c>
      <c r="C376" s="3" t="s">
        <v>164</v>
      </c>
      <c r="D376" t="s">
        <v>139</v>
      </c>
      <c r="E376">
        <v>8.5680983484297801</v>
      </c>
      <c r="F376" t="s">
        <v>47</v>
      </c>
      <c r="G376" s="1" t="s">
        <v>47</v>
      </c>
      <c r="H376" s="1" t="s">
        <v>47</v>
      </c>
      <c r="I376" t="s">
        <v>47</v>
      </c>
      <c r="J376">
        <v>8.5680983484297801</v>
      </c>
      <c r="K376">
        <f>Table2125[[#This Row],[VALUE_ORIGINAL]]-Table2125[[#This Row],[ESTIMATE_VALUE]]</f>
        <v>0</v>
      </c>
      <c r="L376">
        <f>Table2125[[#This Row],[DIFFENCE_ORIGINAL]]^2</f>
        <v>0</v>
      </c>
      <c r="M376" s="1"/>
    </row>
    <row r="377" spans="1:13" x14ac:dyDescent="0.2">
      <c r="A377" s="7" t="s">
        <v>191</v>
      </c>
      <c r="B377" t="s">
        <v>50</v>
      </c>
      <c r="C377" s="3" t="s">
        <v>158</v>
      </c>
      <c r="D377" t="s">
        <v>15</v>
      </c>
      <c r="E377">
        <v>9.2705156272741096</v>
      </c>
      <c r="F377" t="s">
        <v>167</v>
      </c>
      <c r="G377">
        <v>6.3533366646236198</v>
      </c>
      <c r="H377">
        <v>12.187694589924501</v>
      </c>
      <c r="I377" t="s">
        <v>168</v>
      </c>
      <c r="J377">
        <v>6.9830468616921602</v>
      </c>
      <c r="K377">
        <f>Table2125[[#This Row],[VALUE_ORIGINAL]]-Table2125[[#This Row],[ESTIMATE_VALUE]]</f>
        <v>-2.2874687655819494</v>
      </c>
      <c r="L377">
        <f>Table2125[[#This Row],[DIFFENCE_ORIGINAL]]^2</f>
        <v>5.2325133535130073</v>
      </c>
      <c r="M377" s="1">
        <f>MAX(0,MIN(H372,H377)-MAX(G372,G377))</f>
        <v>5.6116550776149809</v>
      </c>
    </row>
    <row r="378" spans="1:13" x14ac:dyDescent="0.2">
      <c r="A378" s="7" t="s">
        <v>191</v>
      </c>
      <c r="B378" t="s">
        <v>50</v>
      </c>
      <c r="C378" s="3" t="s">
        <v>158</v>
      </c>
      <c r="D378" t="s">
        <v>161</v>
      </c>
      <c r="E378">
        <v>-0.95317181396213402</v>
      </c>
      <c r="F378" t="s">
        <v>169</v>
      </c>
      <c r="G378">
        <v>-4.6610441004119201</v>
      </c>
      <c r="H378">
        <v>2.75470047248765</v>
      </c>
      <c r="I378" t="s">
        <v>170</v>
      </c>
      <c r="J378">
        <v>-1.9273624276874901</v>
      </c>
      <c r="K378">
        <f>Table2125[[#This Row],[VALUE_ORIGINAL]]-Table2125[[#This Row],[ESTIMATE_VALUE]]</f>
        <v>-0.97419061372535609</v>
      </c>
      <c r="L378">
        <f>Table2125[[#This Row],[DIFFENCE_ORIGINAL]]^2</f>
        <v>0.94904735187058598</v>
      </c>
      <c r="M378" s="1">
        <f t="shared" ref="M378:M380" si="8">MAX(0,MIN(H373,H378)-MAX(G373,G378))</f>
        <v>7.4157445728995697</v>
      </c>
    </row>
    <row r="379" spans="1:13" x14ac:dyDescent="0.2">
      <c r="A379" s="7" t="s">
        <v>191</v>
      </c>
      <c r="B379" t="s">
        <v>50</v>
      </c>
      <c r="C379" s="3" t="s">
        <v>158</v>
      </c>
      <c r="D379" t="s">
        <v>139</v>
      </c>
      <c r="E379">
        <v>11.1296313598393</v>
      </c>
      <c r="F379" t="s">
        <v>47</v>
      </c>
      <c r="G379" s="1" t="s">
        <v>47</v>
      </c>
      <c r="H379" s="1" t="s">
        <v>47</v>
      </c>
      <c r="I379" t="s">
        <v>47</v>
      </c>
      <c r="J379">
        <v>7.6240479335734701</v>
      </c>
      <c r="K379">
        <f>Table2125[[#This Row],[VALUE_ORIGINAL]]-Table2125[[#This Row],[ESTIMATE_VALUE]]</f>
        <v>-3.5055834262658294</v>
      </c>
      <c r="L379">
        <f>Table2125[[#This Row],[DIFFENCE_ORIGINAL]]^2</f>
        <v>12.289115158509672</v>
      </c>
      <c r="M379" s="1">
        <f t="shared" si="8"/>
        <v>0</v>
      </c>
    </row>
    <row r="380" spans="1:13" x14ac:dyDescent="0.2">
      <c r="A380" s="7" t="s">
        <v>191</v>
      </c>
      <c r="B380" t="s">
        <v>50</v>
      </c>
      <c r="C380" s="3" t="s">
        <v>164</v>
      </c>
      <c r="D380" t="s">
        <v>15</v>
      </c>
      <c r="E380">
        <v>9.4914974986766403</v>
      </c>
      <c r="F380" t="s">
        <v>171</v>
      </c>
      <c r="G380" s="1" t="s">
        <v>47</v>
      </c>
      <c r="H380" s="1" t="s">
        <v>47</v>
      </c>
      <c r="I380" t="s">
        <v>172</v>
      </c>
      <c r="J380">
        <v>7.9554235983442796</v>
      </c>
      <c r="K380">
        <f>Table2125[[#This Row],[VALUE_ORIGINAL]]-Table2125[[#This Row],[ESTIMATE_VALUE]]</f>
        <v>-1.5360739003323607</v>
      </c>
      <c r="L380">
        <f>Table2125[[#This Row],[DIFFENCE_ORIGINAL]]^2</f>
        <v>2.3595230272822714</v>
      </c>
      <c r="M380" s="1">
        <f t="shared" si="8"/>
        <v>0</v>
      </c>
    </row>
    <row r="381" spans="1:13" x14ac:dyDescent="0.2">
      <c r="A381" s="7" t="s">
        <v>191</v>
      </c>
      <c r="B381" t="s">
        <v>50</v>
      </c>
      <c r="C381" s="3" t="s">
        <v>164</v>
      </c>
      <c r="D381" t="s">
        <v>139</v>
      </c>
      <c r="E381">
        <v>11.405966050146899</v>
      </c>
      <c r="F381" t="s">
        <v>47</v>
      </c>
      <c r="G381" s="1" t="s">
        <v>47</v>
      </c>
      <c r="H381" s="1" t="s">
        <v>47</v>
      </c>
      <c r="I381" t="s">
        <v>47</v>
      </c>
      <c r="J381">
        <v>8.5680983484297801</v>
      </c>
      <c r="K381">
        <f>Table2125[[#This Row],[VALUE_ORIGINAL]]-Table2125[[#This Row],[ESTIMATE_VALUE]]</f>
        <v>-2.8378677017171192</v>
      </c>
      <c r="L381">
        <f>Table2125[[#This Row],[DIFFENCE_ORIGINAL]]^2</f>
        <v>8.0534930924492052</v>
      </c>
      <c r="M381" s="1">
        <f>MAX(0,MIN(H376,H381)-MAX(G376,G381))</f>
        <v>0</v>
      </c>
    </row>
    <row r="382" spans="1:13" x14ac:dyDescent="0.2">
      <c r="A382" s="7" t="s">
        <v>191</v>
      </c>
      <c r="B382" t="s">
        <v>71</v>
      </c>
      <c r="C382" s="3" t="s">
        <v>158</v>
      </c>
      <c r="D382" t="s">
        <v>15</v>
      </c>
      <c r="E382">
        <v>1.48536044091125</v>
      </c>
      <c r="F382" t="s">
        <v>173</v>
      </c>
      <c r="G382">
        <v>1.2562306885099901</v>
      </c>
      <c r="H382">
        <v>1.7144901933125101</v>
      </c>
      <c r="I382" t="s">
        <v>174</v>
      </c>
      <c r="J382">
        <v>6.9830468616921602</v>
      </c>
      <c r="K382">
        <f>Table2125[[#This Row],[VALUE_ORIGINAL]]-Table2125[[#This Row],[ESTIMATE_VALUE]]</f>
        <v>5.4976864207809104</v>
      </c>
      <c r="L382">
        <f>Table2125[[#This Row],[DIFFENCE_ORIGINAL]]^2</f>
        <v>30.224555981238819</v>
      </c>
      <c r="M382" s="1">
        <f>MAX(0,MIN(H372,H382)-MAX(G372,G382))</f>
        <v>0</v>
      </c>
    </row>
    <row r="383" spans="1:13" x14ac:dyDescent="0.2">
      <c r="A383" s="7" t="s">
        <v>191</v>
      </c>
      <c r="B383" t="s">
        <v>71</v>
      </c>
      <c r="C383" s="3" t="s">
        <v>158</v>
      </c>
      <c r="D383" t="s">
        <v>161</v>
      </c>
      <c r="E383">
        <v>0.40503525348682801</v>
      </c>
      <c r="F383" t="s">
        <v>175</v>
      </c>
      <c r="G383">
        <v>2.5486412630970599E-2</v>
      </c>
      <c r="H383">
        <v>0.78458409434268594</v>
      </c>
      <c r="I383" t="s">
        <v>176</v>
      </c>
      <c r="J383">
        <v>-1.9273624276874901</v>
      </c>
      <c r="K383">
        <f>Table2125[[#This Row],[VALUE_ORIGINAL]]-Table2125[[#This Row],[ESTIMATE_VALUE]]</f>
        <v>-2.3323976811743181</v>
      </c>
      <c r="L383">
        <f>Table2125[[#This Row],[DIFFENCE_ORIGINAL]]^2</f>
        <v>5.440078943147336</v>
      </c>
      <c r="M383" s="1">
        <f t="shared" ref="M383:M386" si="9">MAX(0,MIN(H373,H383)-MAX(G373,G383))</f>
        <v>0.75909768171171532</v>
      </c>
    </row>
    <row r="384" spans="1:13" x14ac:dyDescent="0.2">
      <c r="A384" s="7" t="s">
        <v>191</v>
      </c>
      <c r="B384" t="s">
        <v>71</v>
      </c>
      <c r="C384" s="3" t="s">
        <v>158</v>
      </c>
      <c r="D384" t="s">
        <v>139</v>
      </c>
      <c r="E384">
        <v>0.402079820931317</v>
      </c>
      <c r="F384" t="s">
        <v>47</v>
      </c>
      <c r="G384" s="1" t="s">
        <v>47</v>
      </c>
      <c r="H384" s="1" t="s">
        <v>47</v>
      </c>
      <c r="I384" t="s">
        <v>47</v>
      </c>
      <c r="J384">
        <v>7.6240479335734701</v>
      </c>
      <c r="K384">
        <f>Table2125[[#This Row],[VALUE_ORIGINAL]]-Table2125[[#This Row],[ESTIMATE_VALUE]]</f>
        <v>7.2219681126421529</v>
      </c>
      <c r="L384">
        <f>Table2125[[#This Row],[DIFFENCE_ORIGINAL]]^2</f>
        <v>52.156823420020061</v>
      </c>
      <c r="M384" s="1">
        <f>MAX(0,MIN(H374,H384)-MAX(G374,G384))</f>
        <v>0</v>
      </c>
    </row>
    <row r="385" spans="1:13" x14ac:dyDescent="0.2">
      <c r="A385" s="7" t="s">
        <v>191</v>
      </c>
      <c r="B385" t="s">
        <v>71</v>
      </c>
      <c r="C385" s="3" t="s">
        <v>164</v>
      </c>
      <c r="D385" t="s">
        <v>15</v>
      </c>
      <c r="E385">
        <v>1.4343548224256899</v>
      </c>
      <c r="F385" t="s">
        <v>177</v>
      </c>
      <c r="G385" s="1" t="s">
        <v>47</v>
      </c>
      <c r="H385" s="1" t="s">
        <v>47</v>
      </c>
      <c r="I385" t="s">
        <v>178</v>
      </c>
      <c r="J385">
        <v>7.9554235983442796</v>
      </c>
      <c r="K385">
        <f>Table2125[[#This Row],[VALUE_ORIGINAL]]-Table2125[[#This Row],[ESTIMATE_VALUE]]</f>
        <v>6.5210687759185895</v>
      </c>
      <c r="L385">
        <f>Table2125[[#This Row],[DIFFENCE_ORIGINAL]]^2</f>
        <v>42.52433798026037</v>
      </c>
      <c r="M385" s="1">
        <f t="shared" si="9"/>
        <v>0</v>
      </c>
    </row>
    <row r="386" spans="1:13" x14ac:dyDescent="0.2">
      <c r="A386" s="7" t="s">
        <v>191</v>
      </c>
      <c r="B386" t="s">
        <v>71</v>
      </c>
      <c r="C386" s="3" t="s">
        <v>164</v>
      </c>
      <c r="D386" t="s">
        <v>139</v>
      </c>
      <c r="E386">
        <v>0.40433768363561301</v>
      </c>
      <c r="F386" t="s">
        <v>47</v>
      </c>
      <c r="G386" s="1" t="s">
        <v>47</v>
      </c>
      <c r="H386" s="1" t="s">
        <v>47</v>
      </c>
      <c r="I386" t="s">
        <v>47</v>
      </c>
      <c r="J386">
        <v>8.5680983484297801</v>
      </c>
      <c r="K386">
        <f>Table2125[[#This Row],[VALUE_ORIGINAL]]-Table2125[[#This Row],[ESTIMATE_VALUE]]</f>
        <v>8.1637606647941663</v>
      </c>
      <c r="L386">
        <f>Table2125[[#This Row],[DIFFENCE_ORIGINAL]]^2</f>
        <v>66.646988192040482</v>
      </c>
      <c r="M386" s="1">
        <f t="shared" si="9"/>
        <v>0</v>
      </c>
    </row>
    <row r="387" spans="1:13" x14ac:dyDescent="0.2">
      <c r="A387" s="7" t="s">
        <v>191</v>
      </c>
      <c r="B387" t="s">
        <v>92</v>
      </c>
      <c r="C387" s="3" t="s">
        <v>158</v>
      </c>
      <c r="D387" t="s">
        <v>15</v>
      </c>
      <c r="E387">
        <v>10.0860660283937</v>
      </c>
      <c r="F387" t="s">
        <v>179</v>
      </c>
      <c r="G387">
        <v>7.1419921054515996</v>
      </c>
      <c r="H387">
        <v>13.0301399513358</v>
      </c>
      <c r="I387" t="s">
        <v>180</v>
      </c>
      <c r="J387">
        <v>6.9830468616921602</v>
      </c>
      <c r="K387">
        <f>Table2125[[#This Row],[VALUE_ORIGINAL]]-Table2125[[#This Row],[ESTIMATE_VALUE]]</f>
        <v>-3.1030191667015403</v>
      </c>
      <c r="L387">
        <f>Table2125[[#This Row],[DIFFENCE_ORIGINAL]]^2</f>
        <v>9.6287279489171222</v>
      </c>
      <c r="M387" s="1">
        <f>MAX(0,MIN(H372,H387)-MAX(G372,G387))</f>
        <v>4.8229996367870012</v>
      </c>
    </row>
    <row r="388" spans="1:13" x14ac:dyDescent="0.2">
      <c r="A388" s="7" t="s">
        <v>191</v>
      </c>
      <c r="B388" t="s">
        <v>92</v>
      </c>
      <c r="C388" s="3" t="s">
        <v>158</v>
      </c>
      <c r="D388" t="s">
        <v>161</v>
      </c>
      <c r="E388">
        <v>-0.65799153321927795</v>
      </c>
      <c r="F388" t="s">
        <v>181</v>
      </c>
      <c r="G388">
        <v>-4.6208253673551596</v>
      </c>
      <c r="H388">
        <v>3.3048423009165999</v>
      </c>
      <c r="I388" t="s">
        <v>182</v>
      </c>
      <c r="J388">
        <v>-1.9273624276874901</v>
      </c>
      <c r="K388">
        <f>Table2125[[#This Row],[VALUE_ORIGINAL]]-Table2125[[#This Row],[ESTIMATE_VALUE]]</f>
        <v>-1.2693708944682123</v>
      </c>
      <c r="L388">
        <f>Table2125[[#This Row],[DIFFENCE_ORIGINAL]]^2</f>
        <v>1.6113024677230292</v>
      </c>
      <c r="M388" s="1">
        <f>MAX(0,MIN(H373,H388)-MAX(G373,G388))</f>
        <v>7.5794656684760895</v>
      </c>
    </row>
    <row r="389" spans="1:13" x14ac:dyDescent="0.2">
      <c r="A389" s="7" t="s">
        <v>191</v>
      </c>
      <c r="B389" t="s">
        <v>92</v>
      </c>
      <c r="C389" s="3" t="s">
        <v>158</v>
      </c>
      <c r="D389" t="s">
        <v>139</v>
      </c>
      <c r="E389">
        <v>10.648351346132999</v>
      </c>
      <c r="F389" t="s">
        <v>47</v>
      </c>
      <c r="G389" s="1" t="s">
        <v>47</v>
      </c>
      <c r="H389" s="1" t="s">
        <v>47</v>
      </c>
      <c r="I389" t="s">
        <v>47</v>
      </c>
      <c r="J389">
        <v>7.6240479335734701</v>
      </c>
      <c r="K389">
        <f>Table2125[[#This Row],[VALUE_ORIGINAL]]-Table2125[[#This Row],[ESTIMATE_VALUE]]</f>
        <v>-3.0243034125595294</v>
      </c>
      <c r="L389">
        <f>Table2125[[#This Row],[DIFFENCE_ORIGINAL]]^2</f>
        <v>9.1464111312192156</v>
      </c>
      <c r="M389" s="1">
        <f t="shared" ref="M389:M391" si="10">MAX(0,MIN(H374,H389)-MAX(G374,G389))</f>
        <v>0</v>
      </c>
    </row>
    <row r="390" spans="1:13" x14ac:dyDescent="0.2">
      <c r="A390" s="7" t="s">
        <v>191</v>
      </c>
      <c r="B390" t="s">
        <v>92</v>
      </c>
      <c r="C390" s="3" t="s">
        <v>164</v>
      </c>
      <c r="D390" t="s">
        <v>15</v>
      </c>
      <c r="E390">
        <v>10.172090682433399</v>
      </c>
      <c r="F390" t="s">
        <v>183</v>
      </c>
      <c r="G390" s="1" t="s">
        <v>47</v>
      </c>
      <c r="H390" s="1" t="s">
        <v>47</v>
      </c>
      <c r="I390" t="s">
        <v>184</v>
      </c>
      <c r="J390">
        <v>7.9554235983442796</v>
      </c>
      <c r="K390">
        <f>Table2125[[#This Row],[VALUE_ORIGINAL]]-Table2125[[#This Row],[ESTIMATE_VALUE]]</f>
        <v>-2.2166670840891198</v>
      </c>
      <c r="L390">
        <f>Table2125[[#This Row],[DIFFENCE_ORIGINAL]]^2</f>
        <v>4.9136129616841613</v>
      </c>
      <c r="M390" s="1">
        <f t="shared" si="10"/>
        <v>0</v>
      </c>
    </row>
    <row r="391" spans="1:13" x14ac:dyDescent="0.2">
      <c r="A391" s="7" t="s">
        <v>191</v>
      </c>
      <c r="B391" t="s">
        <v>92</v>
      </c>
      <c r="C391" s="3" t="s">
        <v>164</v>
      </c>
      <c r="D391" t="s">
        <v>139</v>
      </c>
      <c r="E391">
        <v>10.7114934829281</v>
      </c>
      <c r="F391" t="s">
        <v>47</v>
      </c>
      <c r="G391" s="1" t="s">
        <v>47</v>
      </c>
      <c r="H391" s="1" t="s">
        <v>47</v>
      </c>
      <c r="I391" t="s">
        <v>47</v>
      </c>
      <c r="J391">
        <v>8.5680983484297801</v>
      </c>
      <c r="K391">
        <f>Table2125[[#This Row],[VALUE_ORIGINAL]]-Table2125[[#This Row],[ESTIMATE_VALUE]]</f>
        <v>-2.14339513449832</v>
      </c>
      <c r="L391">
        <f>Table2125[[#This Row],[DIFFENCE_ORIGINAL]]^2</f>
        <v>4.5941427025910713</v>
      </c>
      <c r="M391" s="1">
        <f t="shared" si="10"/>
        <v>0</v>
      </c>
    </row>
    <row r="392" spans="1:13" x14ac:dyDescent="0.2">
      <c r="A392" s="7" t="s">
        <v>191</v>
      </c>
      <c r="B392" t="s">
        <v>113</v>
      </c>
      <c r="C392" s="3" t="s">
        <v>158</v>
      </c>
      <c r="D392" t="s">
        <v>15</v>
      </c>
      <c r="E392">
        <v>8.6243810462369197</v>
      </c>
      <c r="F392" t="s">
        <v>185</v>
      </c>
      <c r="G392">
        <v>5.3611089976770199</v>
      </c>
      <c r="H392">
        <v>11.8876530947968</v>
      </c>
      <c r="I392" t="s">
        <v>186</v>
      </c>
      <c r="J392">
        <v>6.9830468616921602</v>
      </c>
      <c r="K392">
        <f>Table2125[[#This Row],[VALUE_ORIGINAL]]-Table2125[[#This Row],[ESTIMATE_VALUE]]</f>
        <v>-1.6413341845447595</v>
      </c>
      <c r="L392">
        <f>Table2125[[#This Row],[DIFFENCE_ORIGINAL]]^2</f>
        <v>2.6939779053552106</v>
      </c>
      <c r="M392" s="1">
        <f>MAX(0,MIN(H372,H392)-MAX(G372,G392))</f>
        <v>6.5265440971197801</v>
      </c>
    </row>
    <row r="393" spans="1:13" x14ac:dyDescent="0.2">
      <c r="A393" s="7" t="s">
        <v>191</v>
      </c>
      <c r="B393" t="s">
        <v>113</v>
      </c>
      <c r="C393" s="3" t="s">
        <v>158</v>
      </c>
      <c r="D393" t="s">
        <v>161</v>
      </c>
      <c r="E393">
        <v>-1.7858756162418601</v>
      </c>
      <c r="F393" t="s">
        <v>187</v>
      </c>
      <c r="G393">
        <v>-5.7452281480772598</v>
      </c>
      <c r="H393">
        <v>2.1734769155935298</v>
      </c>
      <c r="I393" t="s">
        <v>188</v>
      </c>
      <c r="J393">
        <v>-1.9273624276874901</v>
      </c>
      <c r="K393">
        <f>Table2125[[#This Row],[VALUE_ORIGINAL]]-Table2125[[#This Row],[ESTIMATE_VALUE]]</f>
        <v>-0.14148681144563002</v>
      </c>
      <c r="L393">
        <f>Table2125[[#This Row],[DIFFENCE_ORIGINAL]]^2</f>
        <v>2.0018517813051261E-2</v>
      </c>
      <c r="M393" s="1">
        <f t="shared" ref="M393:M396" si="11">MAX(0,MIN(H373,H393)-MAX(G373,G393))</f>
        <v>7.9187050636707896</v>
      </c>
    </row>
    <row r="394" spans="1:13" x14ac:dyDescent="0.2">
      <c r="A394" s="7" t="s">
        <v>191</v>
      </c>
      <c r="B394" t="s">
        <v>113</v>
      </c>
      <c r="C394" s="3" t="s">
        <v>158</v>
      </c>
      <c r="D394" t="s">
        <v>139</v>
      </c>
      <c r="E394">
        <v>10.2095564213281</v>
      </c>
      <c r="F394" t="s">
        <v>47</v>
      </c>
      <c r="G394" s="1" t="s">
        <v>47</v>
      </c>
      <c r="H394" s="1" t="s">
        <v>47</v>
      </c>
      <c r="I394" t="s">
        <v>47</v>
      </c>
      <c r="J394">
        <v>7.6240479335734701</v>
      </c>
      <c r="K394">
        <f>Table2125[[#This Row],[VALUE_ORIGINAL]]-Table2125[[#This Row],[ESTIMATE_VALUE]]</f>
        <v>-2.5855084877546304</v>
      </c>
      <c r="L394">
        <f>Table2125[[#This Row],[DIFFENCE_ORIGINAL]]^2</f>
        <v>6.684854140251236</v>
      </c>
      <c r="M394" s="1">
        <f t="shared" si="11"/>
        <v>0</v>
      </c>
    </row>
    <row r="395" spans="1:13" x14ac:dyDescent="0.2">
      <c r="A395" s="7" t="s">
        <v>191</v>
      </c>
      <c r="B395" t="s">
        <v>113</v>
      </c>
      <c r="C395" s="3" t="s">
        <v>164</v>
      </c>
      <c r="D395" t="s">
        <v>15</v>
      </c>
      <c r="E395">
        <v>9.1759151073603107</v>
      </c>
      <c r="F395" t="s">
        <v>189</v>
      </c>
      <c r="G395" s="1" t="s">
        <v>47</v>
      </c>
      <c r="H395" s="1" t="s">
        <v>47</v>
      </c>
      <c r="I395" t="s">
        <v>190</v>
      </c>
      <c r="J395">
        <v>7.9554235983442796</v>
      </c>
      <c r="K395">
        <f>Table2125[[#This Row],[VALUE_ORIGINAL]]-Table2125[[#This Row],[ESTIMATE_VALUE]]</f>
        <v>-1.2204915090160311</v>
      </c>
      <c r="L395">
        <f>Table2125[[#This Row],[DIFFENCE_ORIGINAL]]^2</f>
        <v>1.4895995235802286</v>
      </c>
      <c r="M395" s="1">
        <f t="shared" si="11"/>
        <v>0</v>
      </c>
    </row>
    <row r="396" spans="1:13" x14ac:dyDescent="0.2">
      <c r="A396" s="7" t="s">
        <v>191</v>
      </c>
      <c r="B396" t="s">
        <v>113</v>
      </c>
      <c r="C396" s="3" t="s">
        <v>164</v>
      </c>
      <c r="D396" t="s">
        <v>139</v>
      </c>
      <c r="E396">
        <v>10.86320091895</v>
      </c>
      <c r="F396" t="s">
        <v>47</v>
      </c>
      <c r="G396" s="1" t="s">
        <v>47</v>
      </c>
      <c r="H396" s="1" t="s">
        <v>47</v>
      </c>
      <c r="I396" t="s">
        <v>47</v>
      </c>
      <c r="J396">
        <v>8.5680983484297801</v>
      </c>
      <c r="K396">
        <f>Table2125[[#This Row],[VALUE_ORIGINAL]]-Table2125[[#This Row],[ESTIMATE_VALUE]]</f>
        <v>-2.2951025705202195</v>
      </c>
      <c r="L396">
        <f>Table2125[[#This Row],[DIFFENCE_ORIGINAL]]^2</f>
        <v>5.2674958092085191</v>
      </c>
      <c r="M396" s="1">
        <f t="shared" si="11"/>
        <v>0</v>
      </c>
    </row>
    <row r="397" spans="1:13" s="9" customFormat="1" x14ac:dyDescent="0.2">
      <c r="A397" s="9" t="s">
        <v>192</v>
      </c>
      <c r="B397" s="9" t="s">
        <v>13</v>
      </c>
      <c r="C397" t="s">
        <v>193</v>
      </c>
      <c r="D397" t="s">
        <v>194</v>
      </c>
      <c r="E397">
        <v>0.20780521852805617</v>
      </c>
      <c r="F397">
        <v>8.8394194102803719E-2</v>
      </c>
      <c r="G397">
        <v>3.4555781644118072E-2</v>
      </c>
      <c r="H397">
        <v>0.38105465541199424</v>
      </c>
      <c r="I397">
        <v>2.3508921670395648</v>
      </c>
      <c r="J397">
        <v>0.20780521852805617</v>
      </c>
      <c r="K397" s="9">
        <f>Table2125[[#This Row],[VALUE_ORIGINAL]]-Table2125[[#This Row],[ESTIMATE_VALUE]]</f>
        <v>0</v>
      </c>
      <c r="L397" s="9">
        <f>Table2125[[#This Row],[DIFFENCE_ORIGINAL]]^2</f>
        <v>0</v>
      </c>
      <c r="M397" s="1"/>
    </row>
    <row r="398" spans="1:13" x14ac:dyDescent="0.2">
      <c r="B398" t="s">
        <v>13</v>
      </c>
      <c r="C398" t="s">
        <v>193</v>
      </c>
      <c r="D398" t="s">
        <v>195</v>
      </c>
      <c r="E398">
        <v>-5.1870095621875237E-2</v>
      </c>
      <c r="F398">
        <v>8.2142083463292825E-2</v>
      </c>
      <c r="G398">
        <v>-0.21286562082501231</v>
      </c>
      <c r="H398">
        <v>0.10912542958126183</v>
      </c>
      <c r="I398">
        <v>-0.63146798126997405</v>
      </c>
      <c r="J398">
        <v>-5.1870095621875237E-2</v>
      </c>
      <c r="K398">
        <f>Table2125[[#This Row],[VALUE_ORIGINAL]]-Table2125[[#This Row],[ESTIMATE_VALUE]]</f>
        <v>0</v>
      </c>
      <c r="L398">
        <f>Table2125[[#This Row],[DIFFENCE_ORIGINAL]]^2</f>
        <v>0</v>
      </c>
      <c r="M398" s="1"/>
    </row>
    <row r="399" spans="1:13" x14ac:dyDescent="0.2">
      <c r="B399" t="s">
        <v>13</v>
      </c>
      <c r="C399" t="s">
        <v>193</v>
      </c>
      <c r="D399" t="s">
        <v>196</v>
      </c>
      <c r="E399">
        <v>0.20074876318686907</v>
      </c>
      <c r="F399">
        <v>8.7098733766104872E-2</v>
      </c>
      <c r="G399">
        <v>3.0038381906260847E-2</v>
      </c>
      <c r="H399">
        <v>0.3714591444674773</v>
      </c>
      <c r="I399">
        <v>2.3048413508049408</v>
      </c>
      <c r="J399">
        <v>0.20074876318686907</v>
      </c>
      <c r="K399">
        <f>Table2125[[#This Row],[VALUE_ORIGINAL]]-Table2125[[#This Row],[ESTIMATE_VALUE]]</f>
        <v>0</v>
      </c>
      <c r="L399">
        <f>Table2125[[#This Row],[DIFFENCE_ORIGINAL]]^2</f>
        <v>0</v>
      </c>
      <c r="M399" s="1"/>
    </row>
    <row r="400" spans="1:13" x14ac:dyDescent="0.2">
      <c r="B400" t="s">
        <v>13</v>
      </c>
      <c r="C400" t="s">
        <v>193</v>
      </c>
      <c r="D400" t="s">
        <v>197</v>
      </c>
      <c r="E400">
        <v>0.46757722054030804</v>
      </c>
      <c r="F400">
        <v>9.1983957709292921E-2</v>
      </c>
      <c r="G400">
        <v>0.28729197627463854</v>
      </c>
      <c r="H400">
        <v>0.64786246480597753</v>
      </c>
      <c r="I400">
        <v>5.0832474725434631</v>
      </c>
      <c r="J400">
        <v>0.46757722054030804</v>
      </c>
      <c r="K400">
        <f>Table2125[[#This Row],[VALUE_ORIGINAL]]-Table2125[[#This Row],[ESTIMATE_VALUE]]</f>
        <v>0</v>
      </c>
      <c r="L400">
        <f>Table2125[[#This Row],[DIFFENCE_ORIGINAL]]^2</f>
        <v>0</v>
      </c>
      <c r="M400" s="1"/>
    </row>
    <row r="401" spans="2:13" x14ac:dyDescent="0.2">
      <c r="B401" t="s">
        <v>13</v>
      </c>
      <c r="C401" t="s">
        <v>193</v>
      </c>
      <c r="D401" t="s">
        <v>198</v>
      </c>
      <c r="E401">
        <v>0.69131566830111679</v>
      </c>
      <c r="F401">
        <v>0.10703428516985472</v>
      </c>
      <c r="G401">
        <v>0.48153232425721193</v>
      </c>
      <c r="H401">
        <v>0.90109901234502165</v>
      </c>
      <c r="I401">
        <v>6.4588245458364577</v>
      </c>
      <c r="J401">
        <v>0.69131566830111679</v>
      </c>
      <c r="K401">
        <f>Table2125[[#This Row],[VALUE_ORIGINAL]]-Table2125[[#This Row],[ESTIMATE_VALUE]]</f>
        <v>0</v>
      </c>
      <c r="L401">
        <f>Table2125[[#This Row],[DIFFENCE_ORIGINAL]]^2</f>
        <v>0</v>
      </c>
      <c r="M401" s="1"/>
    </row>
    <row r="402" spans="2:13" x14ac:dyDescent="0.2">
      <c r="B402" t="s">
        <v>13</v>
      </c>
      <c r="C402" t="s">
        <v>193</v>
      </c>
      <c r="D402" t="s">
        <v>199</v>
      </c>
      <c r="E402">
        <v>-2.6718205551524845E-2</v>
      </c>
      <c r="F402">
        <v>7.5210661672456297E-2</v>
      </c>
      <c r="G402">
        <v>-0.17412839368296618</v>
      </c>
      <c r="H402">
        <v>0.12069198257991648</v>
      </c>
      <c r="I402">
        <v>-0.35524492083161135</v>
      </c>
      <c r="J402">
        <v>-2.6718205551524845E-2</v>
      </c>
      <c r="K402">
        <f>Table2125[[#This Row],[VALUE_ORIGINAL]]-Table2125[[#This Row],[ESTIMATE_VALUE]]</f>
        <v>0</v>
      </c>
      <c r="L402">
        <f>Table2125[[#This Row],[DIFFENCE_ORIGINAL]]^2</f>
        <v>0</v>
      </c>
      <c r="M402" s="1"/>
    </row>
    <row r="403" spans="2:13" x14ac:dyDescent="0.2">
      <c r="B403" t="s">
        <v>13</v>
      </c>
      <c r="C403" t="s">
        <v>193</v>
      </c>
      <c r="D403" t="s">
        <v>200</v>
      </c>
      <c r="E403">
        <v>0.65020672590940032</v>
      </c>
      <c r="F403">
        <v>0.10198111305132355</v>
      </c>
      <c r="G403">
        <v>0.45032741722549852</v>
      </c>
      <c r="H403">
        <v>0.85008603459330212</v>
      </c>
      <c r="I403">
        <v>6.3757563185466886</v>
      </c>
      <c r="J403">
        <v>0.65020672590940032</v>
      </c>
      <c r="K403">
        <f>Table2125[[#This Row],[VALUE_ORIGINAL]]-Table2125[[#This Row],[ESTIMATE_VALUE]]</f>
        <v>0</v>
      </c>
      <c r="L403">
        <f>Table2125[[#This Row],[DIFFENCE_ORIGINAL]]^2</f>
        <v>0</v>
      </c>
      <c r="M403" s="1"/>
    </row>
    <row r="404" spans="2:13" x14ac:dyDescent="0.2">
      <c r="B404" t="s">
        <v>13</v>
      </c>
      <c r="C404" t="s">
        <v>193</v>
      </c>
      <c r="D404" t="s">
        <v>201</v>
      </c>
      <c r="E404">
        <v>7.7300338965894623E-3</v>
      </c>
      <c r="F404">
        <v>7.5289178254655656E-2</v>
      </c>
      <c r="G404">
        <v>-0.13983404390815179</v>
      </c>
      <c r="H404">
        <v>0.15529411170133073</v>
      </c>
      <c r="I404">
        <v>0.10267124805697371</v>
      </c>
      <c r="J404">
        <v>7.7300338965894623E-3</v>
      </c>
      <c r="K404">
        <f>Table2125[[#This Row],[VALUE_ORIGINAL]]-Table2125[[#This Row],[ESTIMATE_VALUE]]</f>
        <v>0</v>
      </c>
      <c r="L404">
        <f>Table2125[[#This Row],[DIFFENCE_ORIGINAL]]^2</f>
        <v>0</v>
      </c>
      <c r="M404" s="1"/>
    </row>
    <row r="405" spans="2:13" x14ac:dyDescent="0.2">
      <c r="B405" t="s">
        <v>13</v>
      </c>
      <c r="C405" t="s">
        <v>193</v>
      </c>
      <c r="D405" t="s">
        <v>202</v>
      </c>
      <c r="E405">
        <v>-0.17085366093454202</v>
      </c>
      <c r="F405">
        <v>9.3078520767664139E-2</v>
      </c>
      <c r="G405">
        <v>-0.35328420937342714</v>
      </c>
      <c r="H405">
        <v>1.1576887504343103E-2</v>
      </c>
      <c r="I405">
        <v>-1.8355863364117544</v>
      </c>
      <c r="J405">
        <v>-0.17085366093454202</v>
      </c>
      <c r="K405">
        <f>Table2125[[#This Row],[VALUE_ORIGINAL]]-Table2125[[#This Row],[ESTIMATE_VALUE]]</f>
        <v>0</v>
      </c>
      <c r="L405">
        <f>Table2125[[#This Row],[DIFFENCE_ORIGINAL]]^2</f>
        <v>0</v>
      </c>
      <c r="M405" s="1"/>
    </row>
    <row r="406" spans="2:13" x14ac:dyDescent="0.2">
      <c r="B406" t="s">
        <v>13</v>
      </c>
      <c r="C406" t="s">
        <v>193</v>
      </c>
      <c r="D406" t="s">
        <v>203</v>
      </c>
      <c r="E406">
        <v>0.33797024276195176</v>
      </c>
      <c r="F406">
        <v>6.84597577345889E-2</v>
      </c>
      <c r="G406">
        <v>0.20379158321182014</v>
      </c>
      <c r="H406">
        <v>0.4721489023120834</v>
      </c>
      <c r="I406">
        <v>4.9367724039022454</v>
      </c>
      <c r="J406">
        <v>0.33797024276195176</v>
      </c>
      <c r="K406">
        <f>Table2125[[#This Row],[VALUE_ORIGINAL]]-Table2125[[#This Row],[ESTIMATE_VALUE]]</f>
        <v>0</v>
      </c>
      <c r="L406">
        <f>Table2125[[#This Row],[DIFFENCE_ORIGINAL]]^2</f>
        <v>0</v>
      </c>
      <c r="M406" s="1"/>
    </row>
    <row r="407" spans="2:13" x14ac:dyDescent="0.2">
      <c r="B407" t="s">
        <v>13</v>
      </c>
      <c r="C407" t="s">
        <v>193</v>
      </c>
      <c r="D407" t="s">
        <v>204</v>
      </c>
      <c r="E407">
        <v>0.9383390542325335</v>
      </c>
      <c r="F407">
        <v>0.15212051376742858</v>
      </c>
      <c r="G407">
        <v>0.64018832593864405</v>
      </c>
      <c r="H407">
        <v>1.2364897825264229</v>
      </c>
      <c r="I407">
        <v>6.1683926184151954</v>
      </c>
      <c r="J407">
        <v>0.9383390542325335</v>
      </c>
      <c r="K407">
        <f>Table2125[[#This Row],[VALUE_ORIGINAL]]-Table2125[[#This Row],[ESTIMATE_VALUE]]</f>
        <v>0</v>
      </c>
      <c r="L407">
        <f>Table2125[[#This Row],[DIFFENCE_ORIGINAL]]^2</f>
        <v>0</v>
      </c>
      <c r="M407" s="1"/>
    </row>
    <row r="408" spans="2:13" x14ac:dyDescent="0.2">
      <c r="B408" t="s">
        <v>13</v>
      </c>
      <c r="C408" t="s">
        <v>193</v>
      </c>
      <c r="D408" t="s">
        <v>205</v>
      </c>
      <c r="E408">
        <v>0.6075493255989568</v>
      </c>
      <c r="F408">
        <v>0.10673190311348107</v>
      </c>
      <c r="G408">
        <v>0.39835863949511552</v>
      </c>
      <c r="H408">
        <v>0.81674001170279809</v>
      </c>
      <c r="I408">
        <v>5.6922935680533042</v>
      </c>
      <c r="J408">
        <v>0.6075493255989568</v>
      </c>
      <c r="K408">
        <f>Table2125[[#This Row],[VALUE_ORIGINAL]]-Table2125[[#This Row],[ESTIMATE_VALUE]]</f>
        <v>0</v>
      </c>
      <c r="L408">
        <f>Table2125[[#This Row],[DIFFENCE_ORIGINAL]]^2</f>
        <v>0</v>
      </c>
      <c r="M408" s="1"/>
    </row>
    <row r="409" spans="2:13" x14ac:dyDescent="0.2">
      <c r="B409" t="s">
        <v>13</v>
      </c>
      <c r="C409" t="s">
        <v>193</v>
      </c>
      <c r="D409" t="s">
        <v>206</v>
      </c>
      <c r="E409">
        <v>1.08664570593377</v>
      </c>
      <c r="F409">
        <v>0.19084975178182559</v>
      </c>
      <c r="G409">
        <v>0.71258706598298294</v>
      </c>
      <c r="H409">
        <v>1.460704345884557</v>
      </c>
      <c r="I409">
        <v>5.6937234436437452</v>
      </c>
      <c r="J409">
        <v>1.08664570593377</v>
      </c>
      <c r="K409">
        <f>Table2125[[#This Row],[VALUE_ORIGINAL]]-Table2125[[#This Row],[ESTIMATE_VALUE]]</f>
        <v>0</v>
      </c>
      <c r="L409">
        <f>Table2125[[#This Row],[DIFFENCE_ORIGINAL]]^2</f>
        <v>0</v>
      </c>
      <c r="M409" s="1"/>
    </row>
    <row r="410" spans="2:13" x14ac:dyDescent="0.2">
      <c r="B410" t="s">
        <v>13</v>
      </c>
      <c r="C410" t="s">
        <v>193</v>
      </c>
      <c r="D410" t="s">
        <v>207</v>
      </c>
      <c r="E410">
        <v>-0.61753334723645281</v>
      </c>
      <c r="F410">
        <v>0.16020375015091906</v>
      </c>
      <c r="G410">
        <v>-0.93152692772050738</v>
      </c>
      <c r="H410">
        <v>-0.3035397667523983</v>
      </c>
      <c r="I410">
        <v>-3.8546747292414123</v>
      </c>
      <c r="J410">
        <v>-0.61753334723645281</v>
      </c>
      <c r="K410">
        <f>Table2125[[#This Row],[VALUE_ORIGINAL]]-Table2125[[#This Row],[ESTIMATE_VALUE]]</f>
        <v>0</v>
      </c>
      <c r="L410">
        <f>Table2125[[#This Row],[DIFFENCE_ORIGINAL]]^2</f>
        <v>0</v>
      </c>
      <c r="M410" s="1"/>
    </row>
    <row r="411" spans="2:13" x14ac:dyDescent="0.2">
      <c r="B411" t="s">
        <v>13</v>
      </c>
      <c r="C411" t="s">
        <v>193</v>
      </c>
      <c r="D411" t="s">
        <v>208</v>
      </c>
      <c r="E411">
        <v>-0.71591551141548337</v>
      </c>
      <c r="F411">
        <v>0.14638964987477826</v>
      </c>
      <c r="G411">
        <v>-1.0028339528794772</v>
      </c>
      <c r="H411">
        <v>-0.42899706995148962</v>
      </c>
      <c r="I411">
        <v>-4.8904790197112815</v>
      </c>
      <c r="J411">
        <v>-0.71591551141548337</v>
      </c>
      <c r="K411">
        <f>Table2125[[#This Row],[VALUE_ORIGINAL]]-Table2125[[#This Row],[ESTIMATE_VALUE]]</f>
        <v>0</v>
      </c>
      <c r="L411">
        <f>Table2125[[#This Row],[DIFFENCE_ORIGINAL]]^2</f>
        <v>0</v>
      </c>
      <c r="M411" s="1"/>
    </row>
    <row r="412" spans="2:13" x14ac:dyDescent="0.2">
      <c r="B412" t="s">
        <v>13</v>
      </c>
      <c r="C412" t="s">
        <v>193</v>
      </c>
      <c r="D412" t="s">
        <v>209</v>
      </c>
      <c r="E412">
        <v>1.2394604645576883</v>
      </c>
      <c r="F412">
        <v>0.11785130278837908</v>
      </c>
      <c r="G412">
        <v>1.0084761555613406</v>
      </c>
      <c r="H412">
        <v>1.470444773554036</v>
      </c>
      <c r="I412">
        <v>10.517155391852889</v>
      </c>
      <c r="J412">
        <v>1.2394604645576883</v>
      </c>
      <c r="K412">
        <f>Table2125[[#This Row],[VALUE_ORIGINAL]]-Table2125[[#This Row],[ESTIMATE_VALUE]]</f>
        <v>0</v>
      </c>
      <c r="L412">
        <f>Table2125[[#This Row],[DIFFENCE_ORIGINAL]]^2</f>
        <v>0</v>
      </c>
      <c r="M412" s="1"/>
    </row>
    <row r="413" spans="2:13" x14ac:dyDescent="0.2">
      <c r="B413" t="s">
        <v>13</v>
      </c>
      <c r="C413" t="s">
        <v>193</v>
      </c>
      <c r="D413" t="s">
        <v>210</v>
      </c>
      <c r="E413">
        <v>1.6724555469236593</v>
      </c>
      <c r="F413">
        <v>0.15406340529102119</v>
      </c>
      <c r="G413">
        <v>1.3704968212176603</v>
      </c>
      <c r="H413">
        <v>1.9744142726296583</v>
      </c>
      <c r="I413">
        <v>10.855631444498066</v>
      </c>
      <c r="J413">
        <v>1.6724555469236593</v>
      </c>
      <c r="K413">
        <f>Table2125[[#This Row],[VALUE_ORIGINAL]]-Table2125[[#This Row],[ESTIMATE_VALUE]]</f>
        <v>0</v>
      </c>
      <c r="L413">
        <f>Table2125[[#This Row],[DIFFENCE_ORIGINAL]]^2</f>
        <v>0</v>
      </c>
      <c r="M413" s="1"/>
    </row>
    <row r="414" spans="2:13" x14ac:dyDescent="0.2">
      <c r="B414" t="s">
        <v>13</v>
      </c>
      <c r="C414" t="s">
        <v>193</v>
      </c>
      <c r="D414" t="s">
        <v>211</v>
      </c>
      <c r="E414">
        <v>2.5272646073036431</v>
      </c>
      <c r="F414">
        <v>0.262780251525014</v>
      </c>
      <c r="G414">
        <v>2.0122247784662393</v>
      </c>
      <c r="H414">
        <v>3.042304436141047</v>
      </c>
      <c r="I414">
        <v>9.6174069118092511</v>
      </c>
      <c r="J414">
        <v>2.5272646073036431</v>
      </c>
      <c r="K414">
        <f>Table2125[[#This Row],[VALUE_ORIGINAL]]-Table2125[[#This Row],[ESTIMATE_VALUE]]</f>
        <v>0</v>
      </c>
      <c r="L414">
        <f>Table2125[[#This Row],[DIFFENCE_ORIGINAL]]^2</f>
        <v>0</v>
      </c>
      <c r="M414" s="1"/>
    </row>
    <row r="415" spans="2:13" x14ac:dyDescent="0.2">
      <c r="B415" t="s">
        <v>13</v>
      </c>
      <c r="C415" t="s">
        <v>193</v>
      </c>
      <c r="D415" t="s">
        <v>212</v>
      </c>
      <c r="E415">
        <v>2.4525326132505092</v>
      </c>
      <c r="F415">
        <v>0.22149831647501528</v>
      </c>
      <c r="G415">
        <v>2.0184038903232242</v>
      </c>
      <c r="H415">
        <v>2.8866613361777942</v>
      </c>
      <c r="I415">
        <v>11.072466158121575</v>
      </c>
      <c r="J415">
        <v>2.4525326132505092</v>
      </c>
      <c r="K415">
        <f>Table2125[[#This Row],[VALUE_ORIGINAL]]-Table2125[[#This Row],[ESTIMATE_VALUE]]</f>
        <v>0</v>
      </c>
      <c r="L415">
        <f>Table2125[[#This Row],[DIFFENCE_ORIGINAL]]^2</f>
        <v>0</v>
      </c>
      <c r="M415" s="1"/>
    </row>
    <row r="416" spans="2:13" x14ac:dyDescent="0.2">
      <c r="B416" t="s">
        <v>13</v>
      </c>
      <c r="C416" t="s">
        <v>193</v>
      </c>
      <c r="D416" t="s">
        <v>213</v>
      </c>
      <c r="E416">
        <v>2.1789632911969177</v>
      </c>
      <c r="F416">
        <v>0.16186289446119156</v>
      </c>
      <c r="G416">
        <v>1.8617178476195746</v>
      </c>
      <c r="H416">
        <v>2.4962087347742608</v>
      </c>
      <c r="I416">
        <v>13.461783804436713</v>
      </c>
      <c r="J416">
        <v>2.1789632911969177</v>
      </c>
      <c r="K416">
        <f>Table2125[[#This Row],[VALUE_ORIGINAL]]-Table2125[[#This Row],[ESTIMATE_VALUE]]</f>
        <v>0</v>
      </c>
      <c r="L416">
        <f>Table2125[[#This Row],[DIFFENCE_ORIGINAL]]^2</f>
        <v>0</v>
      </c>
      <c r="M416" s="1"/>
    </row>
    <row r="417" spans="2:13" x14ac:dyDescent="0.2">
      <c r="B417" t="s">
        <v>13</v>
      </c>
      <c r="C417" t="s">
        <v>193</v>
      </c>
      <c r="D417" t="s">
        <v>214</v>
      </c>
      <c r="E417">
        <v>1.63819866406962</v>
      </c>
      <c r="F417">
        <v>0.17735789568852173</v>
      </c>
      <c r="G417">
        <v>1.2905835761463058</v>
      </c>
      <c r="H417">
        <v>1.9858137519929342</v>
      </c>
      <c r="I417">
        <v>9.236683022822092</v>
      </c>
      <c r="J417">
        <v>1.63819866406962</v>
      </c>
      <c r="K417">
        <f>Table2125[[#This Row],[VALUE_ORIGINAL]]-Table2125[[#This Row],[ESTIMATE_VALUE]]</f>
        <v>0</v>
      </c>
      <c r="L417">
        <f>Table2125[[#This Row],[DIFFENCE_ORIGINAL]]^2</f>
        <v>0</v>
      </c>
      <c r="M417" s="1"/>
    </row>
    <row r="418" spans="2:13" x14ac:dyDescent="0.2">
      <c r="B418" t="s">
        <v>13</v>
      </c>
      <c r="C418" t="s">
        <v>193</v>
      </c>
      <c r="D418" t="s">
        <v>215</v>
      </c>
      <c r="E418">
        <v>1.8620504944211793</v>
      </c>
      <c r="F418">
        <v>0.15560686944410215</v>
      </c>
      <c r="G418">
        <v>1.557066634563713</v>
      </c>
      <c r="H418">
        <v>2.1670343542786457</v>
      </c>
      <c r="I418">
        <v>11.966377198341323</v>
      </c>
      <c r="J418">
        <v>1.8620504944211793</v>
      </c>
      <c r="K418">
        <f>Table2125[[#This Row],[VALUE_ORIGINAL]]-Table2125[[#This Row],[ESTIMATE_VALUE]]</f>
        <v>0</v>
      </c>
      <c r="L418">
        <f>Table2125[[#This Row],[DIFFENCE_ORIGINAL]]^2</f>
        <v>0</v>
      </c>
      <c r="M418" s="1"/>
    </row>
    <row r="419" spans="2:13" x14ac:dyDescent="0.2">
      <c r="B419" t="s">
        <v>13</v>
      </c>
      <c r="C419" t="s">
        <v>193</v>
      </c>
      <c r="D419" t="s">
        <v>216</v>
      </c>
      <c r="E419">
        <v>0.13511635076601486</v>
      </c>
      <c r="F419">
        <v>5.730620569435952E-2</v>
      </c>
      <c r="G419">
        <v>2.2798251514426063E-2</v>
      </c>
      <c r="H419">
        <v>0.24743445001760367</v>
      </c>
      <c r="I419">
        <v>2.3577961431725702</v>
      </c>
      <c r="J419">
        <v>0.13511635076601486</v>
      </c>
      <c r="K419">
        <f>Table2125[[#This Row],[VALUE_ORIGINAL]]-Table2125[[#This Row],[ESTIMATE_VALUE]]</f>
        <v>0</v>
      </c>
      <c r="L419">
        <f>Table2125[[#This Row],[DIFFENCE_ORIGINAL]]^2</f>
        <v>0</v>
      </c>
      <c r="M419" s="1"/>
    </row>
    <row r="420" spans="2:13" x14ac:dyDescent="0.2">
      <c r="B420" t="s">
        <v>13</v>
      </c>
      <c r="C420" t="s">
        <v>193</v>
      </c>
      <c r="D420" t="s">
        <v>217</v>
      </c>
      <c r="E420">
        <v>-3.5504282346820917E-2</v>
      </c>
      <c r="F420">
        <v>2.1628781136001779E-2</v>
      </c>
      <c r="G420">
        <v>-7.7895914402883709E-2</v>
      </c>
      <c r="H420">
        <v>6.8873497092418745E-3</v>
      </c>
      <c r="I420">
        <v>-1.641529502914195</v>
      </c>
      <c r="J420">
        <v>-3.5504282346820917E-2</v>
      </c>
      <c r="K420">
        <f>Table2125[[#This Row],[VALUE_ORIGINAL]]-Table2125[[#This Row],[ESTIMATE_VALUE]]</f>
        <v>0</v>
      </c>
      <c r="L420">
        <f>Table2125[[#This Row],[DIFFENCE_ORIGINAL]]^2</f>
        <v>0</v>
      </c>
      <c r="M420" s="1"/>
    </row>
    <row r="421" spans="2:13" x14ac:dyDescent="0.2">
      <c r="B421" t="s">
        <v>13</v>
      </c>
      <c r="C421" t="s">
        <v>193</v>
      </c>
      <c r="D421" t="s">
        <v>218</v>
      </c>
      <c r="E421">
        <v>0.14365900352318275</v>
      </c>
      <c r="F421">
        <v>6.4282417658908395E-2</v>
      </c>
      <c r="G421">
        <v>1.7667780072560757E-2</v>
      </c>
      <c r="H421">
        <v>0.26965022697380475</v>
      </c>
      <c r="I421">
        <v>2.2348102133534828</v>
      </c>
      <c r="J421">
        <v>0.14365900352318275</v>
      </c>
      <c r="K421">
        <f>Table2125[[#This Row],[VALUE_ORIGINAL]]-Table2125[[#This Row],[ESTIMATE_VALUE]]</f>
        <v>0</v>
      </c>
      <c r="L421">
        <f>Table2125[[#This Row],[DIFFENCE_ORIGINAL]]^2</f>
        <v>0</v>
      </c>
      <c r="M421" s="1"/>
    </row>
    <row r="422" spans="2:13" x14ac:dyDescent="0.2">
      <c r="B422" t="s">
        <v>13</v>
      </c>
      <c r="C422" t="s">
        <v>193</v>
      </c>
      <c r="D422" t="s">
        <v>219</v>
      </c>
      <c r="E422">
        <v>1.5517947441329087E-3</v>
      </c>
      <c r="F422">
        <v>1.5049760250500262E-2</v>
      </c>
      <c r="G422">
        <v>-2.7945193322810098E-2</v>
      </c>
      <c r="H422">
        <v>3.1048782811075919E-2</v>
      </c>
      <c r="I422">
        <v>0.10311092790207912</v>
      </c>
      <c r="J422">
        <v>1.5517947441329087E-3</v>
      </c>
      <c r="K422">
        <f>Table2125[[#This Row],[VALUE_ORIGINAL]]-Table2125[[#This Row],[ESTIMATE_VALUE]]</f>
        <v>0</v>
      </c>
      <c r="L422">
        <f>Table2125[[#This Row],[DIFFENCE_ORIGINAL]]^2</f>
        <v>0</v>
      </c>
      <c r="M422" s="1"/>
    </row>
    <row r="423" spans="2:13" x14ac:dyDescent="0.2">
      <c r="B423" t="s">
        <v>13</v>
      </c>
      <c r="C423" t="s">
        <v>193</v>
      </c>
      <c r="D423" t="s">
        <v>220</v>
      </c>
      <c r="E423">
        <v>6.784710822842771E-2</v>
      </c>
      <c r="F423">
        <v>3.2540069456523643E-2</v>
      </c>
      <c r="G423">
        <v>4.0697440392095385E-3</v>
      </c>
      <c r="H423">
        <v>0.13162447241764588</v>
      </c>
      <c r="I423">
        <v>2.0850326800647223</v>
      </c>
      <c r="J423">
        <v>6.784710822842771E-2</v>
      </c>
      <c r="K423">
        <f>Table2125[[#This Row],[VALUE_ORIGINAL]]-Table2125[[#This Row],[ESTIMATE_VALUE]]</f>
        <v>0</v>
      </c>
      <c r="L423">
        <f>Table2125[[#This Row],[DIFFENCE_ORIGINAL]]^2</f>
        <v>0</v>
      </c>
      <c r="M423" s="1"/>
    </row>
    <row r="424" spans="2:13" x14ac:dyDescent="0.2">
      <c r="B424" t="s">
        <v>13</v>
      </c>
      <c r="C424" t="s">
        <v>193</v>
      </c>
      <c r="D424" t="s">
        <v>221</v>
      </c>
      <c r="E424">
        <v>-5.3636467190411518E-3</v>
      </c>
      <c r="F424">
        <v>1.5368140025405101E-2</v>
      </c>
      <c r="G424">
        <v>-3.5484647678203612E-2</v>
      </c>
      <c r="H424">
        <v>2.4757354240121307E-2</v>
      </c>
      <c r="I424">
        <v>-0.34901079181830058</v>
      </c>
      <c r="J424">
        <v>-5.3636467190411518E-3</v>
      </c>
      <c r="K424">
        <f>Table2125[[#This Row],[VALUE_ORIGINAL]]-Table2125[[#This Row],[ESTIMATE_VALUE]]</f>
        <v>0</v>
      </c>
      <c r="L424">
        <f>Table2125[[#This Row],[DIFFENCE_ORIGINAL]]^2</f>
        <v>0</v>
      </c>
      <c r="M424" s="1"/>
    </row>
    <row r="425" spans="2:13" x14ac:dyDescent="0.2">
      <c r="B425" t="s">
        <v>13</v>
      </c>
      <c r="C425" t="s">
        <v>193</v>
      </c>
      <c r="D425" t="s">
        <v>222</v>
      </c>
      <c r="E425">
        <v>-3.3726285046907015E-2</v>
      </c>
      <c r="F425">
        <v>5.4095777503140159E-2</v>
      </c>
      <c r="G425">
        <v>-0.13975206066875379</v>
      </c>
      <c r="H425">
        <v>7.229949057493977E-2</v>
      </c>
      <c r="I425">
        <v>-0.62345503851847339</v>
      </c>
      <c r="J425">
        <v>-3.3726285046907015E-2</v>
      </c>
      <c r="K425">
        <f>Table2125[[#This Row],[VALUE_ORIGINAL]]-Table2125[[#This Row],[ESTIMATE_VALUE]]</f>
        <v>0</v>
      </c>
      <c r="L425">
        <f>Table2125[[#This Row],[DIFFENCE_ORIGINAL]]^2</f>
        <v>0</v>
      </c>
      <c r="M425" s="1"/>
    </row>
    <row r="426" spans="2:13" x14ac:dyDescent="0.2">
      <c r="B426" t="s">
        <v>13</v>
      </c>
      <c r="C426" t="s">
        <v>193</v>
      </c>
      <c r="D426" t="s">
        <v>223</v>
      </c>
      <c r="E426">
        <v>8.8621957300221432E-3</v>
      </c>
      <c r="F426">
        <v>1.5072797611810986E-2</v>
      </c>
      <c r="G426">
        <v>-2.0679944735388721E-2</v>
      </c>
      <c r="H426">
        <v>3.8404336195433007E-2</v>
      </c>
      <c r="I426">
        <v>0.58795957845793412</v>
      </c>
      <c r="J426">
        <v>8.8621957300221432E-3</v>
      </c>
      <c r="K426">
        <f>Table2125[[#This Row],[VALUE_ORIGINAL]]-Table2125[[#This Row],[ESTIMATE_VALUE]]</f>
        <v>0</v>
      </c>
      <c r="L426">
        <f>Table2125[[#This Row],[DIFFENCE_ORIGINAL]]^2</f>
        <v>0</v>
      </c>
      <c r="M426" s="1"/>
    </row>
    <row r="427" spans="2:13" x14ac:dyDescent="0.2">
      <c r="B427" t="s">
        <v>13</v>
      </c>
      <c r="C427" t="s">
        <v>193</v>
      </c>
      <c r="D427" t="s">
        <v>224</v>
      </c>
      <c r="E427">
        <v>-3.5858609819679511E-2</v>
      </c>
      <c r="F427">
        <v>5.7029472819629397E-2</v>
      </c>
      <c r="G427">
        <v>-0.14763432260345902</v>
      </c>
      <c r="H427">
        <v>7.5917102964100008E-2</v>
      </c>
      <c r="I427">
        <v>-0.62877329995828179</v>
      </c>
      <c r="J427">
        <v>-3.5858609819679511E-2</v>
      </c>
      <c r="K427">
        <f>Table2125[[#This Row],[VALUE_ORIGINAL]]-Table2125[[#This Row],[ESTIMATE_VALUE]]</f>
        <v>0</v>
      </c>
      <c r="L427">
        <f>Table2125[[#This Row],[DIFFENCE_ORIGINAL]]^2</f>
        <v>0</v>
      </c>
      <c r="M427" s="1"/>
    </row>
    <row r="428" spans="2:13" x14ac:dyDescent="0.2">
      <c r="B428" t="s">
        <v>13</v>
      </c>
      <c r="C428" t="s">
        <v>193</v>
      </c>
      <c r="D428" t="s">
        <v>225</v>
      </c>
      <c r="E428">
        <v>3.6143877640496679E-3</v>
      </c>
      <c r="F428">
        <v>3.5231298160171252E-2</v>
      </c>
      <c r="G428">
        <v>-6.5437687758478247E-2</v>
      </c>
      <c r="H428">
        <v>7.2666463286577582E-2</v>
      </c>
      <c r="I428">
        <v>0.10259025221317872</v>
      </c>
      <c r="J428">
        <v>3.6143877640496679E-3</v>
      </c>
      <c r="K428">
        <f>Table2125[[#This Row],[VALUE_ORIGINAL]]-Table2125[[#This Row],[ESTIMATE_VALUE]]</f>
        <v>0</v>
      </c>
      <c r="L428">
        <f>Table2125[[#This Row],[DIFFENCE_ORIGINAL]]^2</f>
        <v>0</v>
      </c>
      <c r="M428" s="1"/>
    </row>
    <row r="429" spans="2:13" x14ac:dyDescent="0.2">
      <c r="B429" t="s">
        <v>13</v>
      </c>
      <c r="C429" t="s">
        <v>193</v>
      </c>
      <c r="D429" t="s">
        <v>226</v>
      </c>
      <c r="E429">
        <v>0.15802718673596655</v>
      </c>
      <c r="F429">
        <v>4.6123934852112337E-2</v>
      </c>
      <c r="G429">
        <v>6.7625935600554604E-2</v>
      </c>
      <c r="H429">
        <v>0.2484284378713785</v>
      </c>
      <c r="I429">
        <v>3.4261427877446016</v>
      </c>
      <c r="J429">
        <v>0.15802718673596655</v>
      </c>
      <c r="K429">
        <f>Table2125[[#This Row],[VALUE_ORIGINAL]]-Table2125[[#This Row],[ESTIMATE_VALUE]]</f>
        <v>0</v>
      </c>
      <c r="L429">
        <f>Table2125[[#This Row],[DIFFENCE_ORIGINAL]]^2</f>
        <v>0</v>
      </c>
      <c r="M429" s="1"/>
    </row>
    <row r="430" spans="2:13" x14ac:dyDescent="0.2">
      <c r="B430" t="s">
        <v>13</v>
      </c>
      <c r="C430" t="s">
        <v>193</v>
      </c>
      <c r="D430" t="s">
        <v>227</v>
      </c>
      <c r="E430">
        <v>-1.2492824289606614E-2</v>
      </c>
      <c r="F430">
        <v>3.5343673612275785E-2</v>
      </c>
      <c r="G430">
        <v>-8.1765151651005813E-2</v>
      </c>
      <c r="H430">
        <v>5.6779503071792581E-2</v>
      </c>
      <c r="I430">
        <v>-0.3534670568389226</v>
      </c>
      <c r="J430">
        <v>-1.2492824289606614E-2</v>
      </c>
      <c r="K430">
        <f>Table2125[[#This Row],[VALUE_ORIGINAL]]-Table2125[[#This Row],[ESTIMATE_VALUE]]</f>
        <v>0</v>
      </c>
      <c r="L430">
        <f>Table2125[[#This Row],[DIFFENCE_ORIGINAL]]^2</f>
        <v>0</v>
      </c>
      <c r="M430" s="1"/>
    </row>
    <row r="431" spans="2:13" x14ac:dyDescent="0.2">
      <c r="B431" t="s">
        <v>13</v>
      </c>
      <c r="C431" t="s">
        <v>193</v>
      </c>
      <c r="D431" t="s">
        <v>228</v>
      </c>
      <c r="E431">
        <v>0.39573237926974142</v>
      </c>
      <c r="F431">
        <v>0.12844125429880909</v>
      </c>
      <c r="G431">
        <v>0.14399214671492527</v>
      </c>
      <c r="H431">
        <v>0.64747261182455751</v>
      </c>
      <c r="I431">
        <v>3.0810379533440186</v>
      </c>
      <c r="J431">
        <v>0.39573237926974142</v>
      </c>
      <c r="K431">
        <f>Table2125[[#This Row],[VALUE_ORIGINAL]]-Table2125[[#This Row],[ESTIMATE_VALUE]]</f>
        <v>0</v>
      </c>
      <c r="L431">
        <f>Table2125[[#This Row],[DIFFENCE_ORIGINAL]]^2</f>
        <v>0</v>
      </c>
      <c r="M431" s="1"/>
    </row>
    <row r="432" spans="2:13" x14ac:dyDescent="0.2">
      <c r="B432" t="s">
        <v>13</v>
      </c>
      <c r="C432" t="s">
        <v>229</v>
      </c>
      <c r="D432" t="s">
        <v>194</v>
      </c>
      <c r="E432">
        <v>0.17809498483468869</v>
      </c>
      <c r="F432">
        <v>7.5047543798837116E-2</v>
      </c>
      <c r="G432">
        <v>3.1004501860775718E-2</v>
      </c>
      <c r="H432">
        <v>0.32518546780860169</v>
      </c>
      <c r="I432">
        <v>2.3730954514922891</v>
      </c>
      <c r="J432">
        <v>0.17809498483468869</v>
      </c>
      <c r="K432">
        <f>Table2125[[#This Row],[VALUE_ORIGINAL]]-Table2125[[#This Row],[ESTIMATE_VALUE]]</f>
        <v>0</v>
      </c>
      <c r="L432">
        <f>Table2125[[#This Row],[DIFFENCE_ORIGINAL]]^2</f>
        <v>0</v>
      </c>
      <c r="M432" s="1"/>
    </row>
    <row r="433" spans="2:13" x14ac:dyDescent="0.2">
      <c r="B433" t="s">
        <v>13</v>
      </c>
      <c r="C433" t="s">
        <v>229</v>
      </c>
      <c r="D433" t="s">
        <v>196</v>
      </c>
      <c r="E433">
        <v>0.1861868037015833</v>
      </c>
      <c r="F433">
        <v>8.0906607703072911E-2</v>
      </c>
      <c r="G433">
        <v>2.761276649224953E-2</v>
      </c>
      <c r="H433">
        <v>0.34476084091091708</v>
      </c>
      <c r="I433">
        <v>2.3012558428464644</v>
      </c>
      <c r="J433">
        <v>0.1861868037015833</v>
      </c>
      <c r="K433">
        <f>Table2125[[#This Row],[VALUE_ORIGINAL]]-Table2125[[#This Row],[ESTIMATE_VALUE]]</f>
        <v>0</v>
      </c>
      <c r="L433">
        <f>Table2125[[#This Row],[DIFFENCE_ORIGINAL]]^2</f>
        <v>0</v>
      </c>
      <c r="M433" s="1"/>
    </row>
    <row r="434" spans="2:13" x14ac:dyDescent="0.2">
      <c r="B434" t="s">
        <v>13</v>
      </c>
      <c r="C434" t="s">
        <v>229</v>
      </c>
      <c r="D434" t="s">
        <v>197</v>
      </c>
      <c r="E434">
        <v>0.49300171462900477</v>
      </c>
      <c r="F434">
        <v>8.1362280522639482E-2</v>
      </c>
      <c r="G434">
        <v>0.33353457510458673</v>
      </c>
      <c r="H434">
        <v>0.65246885415342282</v>
      </c>
      <c r="I434">
        <v>6.0593399233914598</v>
      </c>
      <c r="J434">
        <v>0.49300171462900477</v>
      </c>
      <c r="K434">
        <f>Table2125[[#This Row],[VALUE_ORIGINAL]]-Table2125[[#This Row],[ESTIMATE_VALUE]]</f>
        <v>0</v>
      </c>
      <c r="L434">
        <f>Table2125[[#This Row],[DIFFENCE_ORIGINAL]]^2</f>
        <v>0</v>
      </c>
      <c r="M434" s="1"/>
    </row>
    <row r="435" spans="2:13" x14ac:dyDescent="0.2">
      <c r="B435" t="s">
        <v>13</v>
      </c>
      <c r="C435" t="s">
        <v>229</v>
      </c>
      <c r="D435" t="s">
        <v>198</v>
      </c>
      <c r="E435">
        <v>0.62967048026352512</v>
      </c>
      <c r="F435">
        <v>9.4956805252790072E-2</v>
      </c>
      <c r="G435">
        <v>0.44355856188107279</v>
      </c>
      <c r="H435">
        <v>0.81578239864597746</v>
      </c>
      <c r="I435">
        <v>6.6311253689216105</v>
      </c>
      <c r="J435">
        <v>0.62967048026352512</v>
      </c>
      <c r="K435">
        <f>Table2125[[#This Row],[VALUE_ORIGINAL]]-Table2125[[#This Row],[ESTIMATE_VALUE]]</f>
        <v>0</v>
      </c>
      <c r="L435">
        <f>Table2125[[#This Row],[DIFFENCE_ORIGINAL]]^2</f>
        <v>0</v>
      </c>
      <c r="M435" s="1"/>
    </row>
    <row r="436" spans="2:13" x14ac:dyDescent="0.2">
      <c r="B436" t="s">
        <v>13</v>
      </c>
      <c r="C436" t="s">
        <v>229</v>
      </c>
      <c r="D436" t="s">
        <v>200</v>
      </c>
      <c r="E436">
        <v>0.61415608553746992</v>
      </c>
      <c r="F436">
        <v>9.198056795885487E-2</v>
      </c>
      <c r="G436">
        <v>0.43387748506057555</v>
      </c>
      <c r="H436">
        <v>0.79443468601436429</v>
      </c>
      <c r="I436">
        <v>6.6770199311249829</v>
      </c>
      <c r="J436">
        <v>0.61415608553746992</v>
      </c>
      <c r="K436">
        <f>Table2125[[#This Row],[VALUE_ORIGINAL]]-Table2125[[#This Row],[ESTIMATE_VALUE]]</f>
        <v>0</v>
      </c>
      <c r="L436">
        <f>Table2125[[#This Row],[DIFFENCE_ORIGINAL]]^2</f>
        <v>0</v>
      </c>
      <c r="M436" s="1"/>
    </row>
    <row r="437" spans="2:13" x14ac:dyDescent="0.2">
      <c r="B437" t="s">
        <v>13</v>
      </c>
      <c r="C437" t="s">
        <v>229</v>
      </c>
      <c r="D437" t="s">
        <v>203</v>
      </c>
      <c r="E437">
        <v>0.28679382089966404</v>
      </c>
      <c r="F437">
        <v>6.1798845012781087E-2</v>
      </c>
      <c r="G437">
        <v>0.16567031038844041</v>
      </c>
      <c r="H437">
        <v>0.40791733141088771</v>
      </c>
      <c r="I437">
        <v>4.6407634453419</v>
      </c>
      <c r="J437">
        <v>0.28679382089966404</v>
      </c>
      <c r="K437">
        <f>Table2125[[#This Row],[VALUE_ORIGINAL]]-Table2125[[#This Row],[ESTIMATE_VALUE]]</f>
        <v>0</v>
      </c>
      <c r="L437">
        <f>Table2125[[#This Row],[DIFFENCE_ORIGINAL]]^2</f>
        <v>0</v>
      </c>
      <c r="M437" s="1"/>
    </row>
    <row r="438" spans="2:13" x14ac:dyDescent="0.2">
      <c r="B438" t="s">
        <v>13</v>
      </c>
      <c r="C438" t="s">
        <v>229</v>
      </c>
      <c r="D438" t="s">
        <v>204</v>
      </c>
      <c r="E438">
        <v>0.93833938901761638</v>
      </c>
      <c r="F438">
        <v>0.1521205620825456</v>
      </c>
      <c r="G438">
        <v>0.64018856602783769</v>
      </c>
      <c r="H438">
        <v>1.2364902120073951</v>
      </c>
      <c r="I438">
        <v>6.1683928600555831</v>
      </c>
      <c r="J438">
        <v>0.93833938901761638</v>
      </c>
      <c r="K438">
        <f>Table2125[[#This Row],[VALUE_ORIGINAL]]-Table2125[[#This Row],[ESTIMATE_VALUE]]</f>
        <v>0</v>
      </c>
      <c r="L438">
        <f>Table2125[[#This Row],[DIFFENCE_ORIGINAL]]^2</f>
        <v>0</v>
      </c>
      <c r="M438" s="1"/>
    </row>
    <row r="439" spans="2:13" x14ac:dyDescent="0.2">
      <c r="B439" t="s">
        <v>13</v>
      </c>
      <c r="C439" t="s">
        <v>229</v>
      </c>
      <c r="D439" t="s">
        <v>205</v>
      </c>
      <c r="E439">
        <v>0.60929656060243609</v>
      </c>
      <c r="F439">
        <v>0.10747449260817218</v>
      </c>
      <c r="G439">
        <v>0.39865042583370236</v>
      </c>
      <c r="H439">
        <v>0.81994269537116982</v>
      </c>
      <c r="I439">
        <v>5.6692201639303779</v>
      </c>
      <c r="J439">
        <v>0.60929656060243609</v>
      </c>
      <c r="K439">
        <f>Table2125[[#This Row],[VALUE_ORIGINAL]]-Table2125[[#This Row],[ESTIMATE_VALUE]]</f>
        <v>0</v>
      </c>
      <c r="L439">
        <f>Table2125[[#This Row],[DIFFENCE_ORIGINAL]]^2</f>
        <v>0</v>
      </c>
      <c r="M439" s="1"/>
    </row>
    <row r="440" spans="2:13" x14ac:dyDescent="0.2">
      <c r="B440" t="s">
        <v>13</v>
      </c>
      <c r="C440" t="s">
        <v>229</v>
      </c>
      <c r="D440" t="s">
        <v>206</v>
      </c>
      <c r="E440">
        <v>1.0886970694377851</v>
      </c>
      <c r="F440">
        <v>0.19126227704317589</v>
      </c>
      <c r="G440">
        <v>0.71382989483203851</v>
      </c>
      <c r="H440">
        <v>1.4635642440435317</v>
      </c>
      <c r="I440">
        <v>5.6921682951208448</v>
      </c>
      <c r="J440">
        <v>1.0886970694377851</v>
      </c>
      <c r="K440">
        <f>Table2125[[#This Row],[VALUE_ORIGINAL]]-Table2125[[#This Row],[ESTIMATE_VALUE]]</f>
        <v>0</v>
      </c>
      <c r="L440">
        <f>Table2125[[#This Row],[DIFFENCE_ORIGINAL]]^2</f>
        <v>0</v>
      </c>
      <c r="M440" s="1"/>
    </row>
    <row r="441" spans="2:13" x14ac:dyDescent="0.2">
      <c r="B441" t="s">
        <v>13</v>
      </c>
      <c r="C441" t="s">
        <v>229</v>
      </c>
      <c r="D441" t="s">
        <v>207</v>
      </c>
      <c r="E441">
        <v>-0.62421866503422796</v>
      </c>
      <c r="F441">
        <v>0.16230268752282287</v>
      </c>
      <c r="G441">
        <v>-0.94232608717301913</v>
      </c>
      <c r="H441">
        <v>-0.30611124289543679</v>
      </c>
      <c r="I441">
        <v>-3.8460155808969634</v>
      </c>
      <c r="J441">
        <v>-0.62421866503422796</v>
      </c>
      <c r="K441">
        <f>Table2125[[#This Row],[VALUE_ORIGINAL]]-Table2125[[#This Row],[ESTIMATE_VALUE]]</f>
        <v>0</v>
      </c>
      <c r="L441">
        <f>Table2125[[#This Row],[DIFFENCE_ORIGINAL]]^2</f>
        <v>0</v>
      </c>
      <c r="M441" s="1"/>
    </row>
    <row r="442" spans="2:13" x14ac:dyDescent="0.2">
      <c r="B442" t="s">
        <v>13</v>
      </c>
      <c r="C442" t="s">
        <v>229</v>
      </c>
      <c r="D442" t="s">
        <v>208</v>
      </c>
      <c r="E442">
        <v>-0.72723229200793349</v>
      </c>
      <c r="F442">
        <v>0.14832507653508073</v>
      </c>
      <c r="G442">
        <v>-1.0179441000208387</v>
      </c>
      <c r="H442">
        <v>-0.43652048399502824</v>
      </c>
      <c r="I442">
        <v>-4.9029625266091399</v>
      </c>
      <c r="J442">
        <v>-0.72723229200793349</v>
      </c>
      <c r="K442">
        <f>Table2125[[#This Row],[VALUE_ORIGINAL]]-Table2125[[#This Row],[ESTIMATE_VALUE]]</f>
        <v>0</v>
      </c>
      <c r="L442">
        <f>Table2125[[#This Row],[DIFFENCE_ORIGINAL]]^2</f>
        <v>0</v>
      </c>
      <c r="M442" s="1"/>
    </row>
    <row r="443" spans="2:13" x14ac:dyDescent="0.2">
      <c r="B443" t="s">
        <v>13</v>
      </c>
      <c r="C443" t="s">
        <v>229</v>
      </c>
      <c r="D443" t="s">
        <v>209</v>
      </c>
      <c r="E443">
        <v>1.2430248254460445</v>
      </c>
      <c r="F443">
        <v>0.11691580540883925</v>
      </c>
      <c r="G443">
        <v>1.0138740576212264</v>
      </c>
      <c r="H443">
        <v>1.4721755932708627</v>
      </c>
      <c r="I443">
        <v>10.631794573020727</v>
      </c>
      <c r="J443">
        <v>1.2430248254460445</v>
      </c>
      <c r="K443">
        <f>Table2125[[#This Row],[VALUE_ORIGINAL]]-Table2125[[#This Row],[ESTIMATE_VALUE]]</f>
        <v>0</v>
      </c>
      <c r="L443">
        <f>Table2125[[#This Row],[DIFFENCE_ORIGINAL]]^2</f>
        <v>0</v>
      </c>
      <c r="M443" s="1"/>
    </row>
    <row r="444" spans="2:13" x14ac:dyDescent="0.2">
      <c r="B444" t="s">
        <v>13</v>
      </c>
      <c r="C444" t="s">
        <v>229</v>
      </c>
      <c r="D444" t="s">
        <v>210</v>
      </c>
      <c r="E444">
        <v>1.6733121077986997</v>
      </c>
      <c r="F444">
        <v>0.15433623836494728</v>
      </c>
      <c r="G444">
        <v>1.370818639094014</v>
      </c>
      <c r="H444">
        <v>1.9758055765033853</v>
      </c>
      <c r="I444">
        <v>10.841991003058819</v>
      </c>
      <c r="J444">
        <v>1.6733121077986997</v>
      </c>
      <c r="K444">
        <f>Table2125[[#This Row],[VALUE_ORIGINAL]]-Table2125[[#This Row],[ESTIMATE_VALUE]]</f>
        <v>0</v>
      </c>
      <c r="L444">
        <f>Table2125[[#This Row],[DIFFENCE_ORIGINAL]]^2</f>
        <v>0</v>
      </c>
      <c r="M444" s="1"/>
    </row>
    <row r="445" spans="2:13" x14ac:dyDescent="0.2">
      <c r="B445" t="s">
        <v>13</v>
      </c>
      <c r="C445" t="s">
        <v>229</v>
      </c>
      <c r="D445" t="s">
        <v>211</v>
      </c>
      <c r="E445">
        <v>2.5314973886483343</v>
      </c>
      <c r="F445">
        <v>0.26328927689745091</v>
      </c>
      <c r="G445">
        <v>2.0154598884137371</v>
      </c>
      <c r="H445">
        <v>3.0475348888829314</v>
      </c>
      <c r="I445">
        <v>9.6148898218681822</v>
      </c>
      <c r="J445">
        <v>2.5314973886483343</v>
      </c>
      <c r="K445">
        <f>Table2125[[#This Row],[VALUE_ORIGINAL]]-Table2125[[#This Row],[ESTIMATE_VALUE]]</f>
        <v>0</v>
      </c>
      <c r="L445">
        <f>Table2125[[#This Row],[DIFFENCE_ORIGINAL]]^2</f>
        <v>0</v>
      </c>
      <c r="M445" s="1"/>
    </row>
    <row r="446" spans="2:13" x14ac:dyDescent="0.2">
      <c r="B446" t="s">
        <v>13</v>
      </c>
      <c r="C446" t="s">
        <v>229</v>
      </c>
      <c r="D446" t="s">
        <v>212</v>
      </c>
      <c r="E446">
        <v>2.4547514023718633</v>
      </c>
      <c r="F446">
        <v>0.2215794375138922</v>
      </c>
      <c r="G446">
        <v>2.0204636851299913</v>
      </c>
      <c r="H446">
        <v>2.8890391196137353</v>
      </c>
      <c r="I446">
        <v>11.078426003396455</v>
      </c>
      <c r="J446">
        <v>2.4547514023718633</v>
      </c>
      <c r="K446">
        <f>Table2125[[#This Row],[VALUE_ORIGINAL]]-Table2125[[#This Row],[ESTIMATE_VALUE]]</f>
        <v>0</v>
      </c>
      <c r="L446">
        <f>Table2125[[#This Row],[DIFFENCE_ORIGINAL]]^2</f>
        <v>0</v>
      </c>
      <c r="M446" s="1"/>
    </row>
    <row r="447" spans="2:13" x14ac:dyDescent="0.2">
      <c r="B447" t="s">
        <v>13</v>
      </c>
      <c r="C447" t="s">
        <v>229</v>
      </c>
      <c r="D447" t="s">
        <v>213</v>
      </c>
      <c r="E447">
        <v>2.2103927780125763</v>
      </c>
      <c r="F447">
        <v>0.15968654426720832</v>
      </c>
      <c r="G447">
        <v>1.8974129024331869</v>
      </c>
      <c r="H447">
        <v>2.5233726535919656</v>
      </c>
      <c r="I447">
        <v>13.842072844371026</v>
      </c>
      <c r="J447">
        <v>2.2103927780125763</v>
      </c>
      <c r="K447">
        <f>Table2125[[#This Row],[VALUE_ORIGINAL]]-Table2125[[#This Row],[ESTIMATE_VALUE]]</f>
        <v>0</v>
      </c>
      <c r="L447">
        <f>Table2125[[#This Row],[DIFFENCE_ORIGINAL]]^2</f>
        <v>0</v>
      </c>
      <c r="M447" s="1"/>
    </row>
    <row r="448" spans="2:13" x14ac:dyDescent="0.2">
      <c r="B448" t="s">
        <v>13</v>
      </c>
      <c r="C448" t="s">
        <v>229</v>
      </c>
      <c r="D448" t="s">
        <v>214</v>
      </c>
      <c r="E448">
        <v>1.6381993326590256</v>
      </c>
      <c r="F448">
        <v>0.17735803893105215</v>
      </c>
      <c r="G448">
        <v>1.2905839639855108</v>
      </c>
      <c r="H448">
        <v>1.9858147013325405</v>
      </c>
      <c r="I448">
        <v>9.2366793325667906</v>
      </c>
      <c r="J448">
        <v>1.6381993326590256</v>
      </c>
      <c r="K448">
        <f>Table2125[[#This Row],[VALUE_ORIGINAL]]-Table2125[[#This Row],[ESTIMATE_VALUE]]</f>
        <v>0</v>
      </c>
      <c r="L448">
        <f>Table2125[[#This Row],[DIFFENCE_ORIGINAL]]^2</f>
        <v>0</v>
      </c>
      <c r="M448" s="1"/>
    </row>
    <row r="449" spans="2:13" x14ac:dyDescent="0.2">
      <c r="B449" t="s">
        <v>13</v>
      </c>
      <c r="C449" t="s">
        <v>229</v>
      </c>
      <c r="D449" t="s">
        <v>215</v>
      </c>
      <c r="E449">
        <v>1.8620498846317752</v>
      </c>
      <c r="F449">
        <v>0.15560678940295836</v>
      </c>
      <c r="G449">
        <v>1.5570661816520679</v>
      </c>
      <c r="H449">
        <v>2.1670335876114826</v>
      </c>
      <c r="I449">
        <v>11.966379434831873</v>
      </c>
      <c r="J449">
        <v>1.8620498846317752</v>
      </c>
      <c r="K449">
        <f>Table2125[[#This Row],[VALUE_ORIGINAL]]-Table2125[[#This Row],[ESTIMATE_VALUE]]</f>
        <v>0</v>
      </c>
      <c r="L449">
        <f>Table2125[[#This Row],[DIFFENCE_ORIGINAL]]^2</f>
        <v>0</v>
      </c>
      <c r="M449" s="1"/>
    </row>
    <row r="450" spans="2:13" x14ac:dyDescent="0.2">
      <c r="B450" t="s">
        <v>13</v>
      </c>
      <c r="C450" t="s">
        <v>229</v>
      </c>
      <c r="D450" t="s">
        <v>216</v>
      </c>
      <c r="E450">
        <v>0.10937811873992748</v>
      </c>
      <c r="F450">
        <v>4.6454770224493069E-2</v>
      </c>
      <c r="G450">
        <v>1.8328442189837396E-2</v>
      </c>
      <c r="H450">
        <v>0.20042779529001756</v>
      </c>
      <c r="I450">
        <v>2.3545077978290885</v>
      </c>
      <c r="J450">
        <v>0.10937811873992748</v>
      </c>
      <c r="K450">
        <f>Table2125[[#This Row],[VALUE_ORIGINAL]]-Table2125[[#This Row],[ESTIMATE_VALUE]]</f>
        <v>0</v>
      </c>
      <c r="L450">
        <f>Table2125[[#This Row],[DIFFENCE_ORIGINAL]]^2</f>
        <v>0</v>
      </c>
      <c r="M450" s="1"/>
    </row>
    <row r="451" spans="2:13" x14ac:dyDescent="0.2">
      <c r="B451" t="s">
        <v>13</v>
      </c>
      <c r="C451" t="s">
        <v>229</v>
      </c>
      <c r="D451" t="s">
        <v>218</v>
      </c>
      <c r="E451">
        <v>0.11214115463338366</v>
      </c>
      <c r="F451">
        <v>5.09877783652617E-2</v>
      </c>
      <c r="G451">
        <v>1.2206945385760198E-2</v>
      </c>
      <c r="H451">
        <v>0.21207536388100712</v>
      </c>
      <c r="I451">
        <v>2.1993732268552053</v>
      </c>
      <c r="J451">
        <v>0.11214115463338366</v>
      </c>
      <c r="K451">
        <f>Table2125[[#This Row],[VALUE_ORIGINAL]]-Table2125[[#This Row],[ESTIMATE_VALUE]]</f>
        <v>0</v>
      </c>
      <c r="L451">
        <f>Table2125[[#This Row],[DIFFENCE_ORIGINAL]]^2</f>
        <v>0</v>
      </c>
      <c r="M451" s="1"/>
    </row>
    <row r="452" spans="2:13" x14ac:dyDescent="0.2">
      <c r="B452" t="s">
        <v>13</v>
      </c>
      <c r="C452" t="s">
        <v>229</v>
      </c>
      <c r="D452" t="s">
        <v>220</v>
      </c>
      <c r="E452">
        <v>5.3397224834672789E-2</v>
      </c>
      <c r="F452">
        <v>2.4821410387070589E-2</v>
      </c>
      <c r="G452">
        <v>4.7481544305260429E-3</v>
      </c>
      <c r="H452">
        <v>0.10204629523881953</v>
      </c>
      <c r="I452">
        <v>2.1512566772791955</v>
      </c>
      <c r="J452">
        <v>5.3397224834672789E-2</v>
      </c>
      <c r="K452">
        <f>Table2125[[#This Row],[VALUE_ORIGINAL]]-Table2125[[#This Row],[ESTIMATE_VALUE]]</f>
        <v>0</v>
      </c>
      <c r="L452">
        <f>Table2125[[#This Row],[DIFFENCE_ORIGINAL]]^2</f>
        <v>0</v>
      </c>
      <c r="M452" s="1"/>
    </row>
    <row r="453" spans="2:13" x14ac:dyDescent="0.2">
      <c r="B453" t="s">
        <v>13</v>
      </c>
      <c r="C453" t="s">
        <v>229</v>
      </c>
      <c r="D453" t="s">
        <v>226</v>
      </c>
      <c r="E453">
        <v>0.14138984544853808</v>
      </c>
      <c r="F453">
        <v>4.0297384243151525E-2</v>
      </c>
      <c r="G453">
        <v>6.2408423660789247E-2</v>
      </c>
      <c r="H453">
        <v>0.22037126723628692</v>
      </c>
      <c r="I453">
        <v>3.5086606265905971</v>
      </c>
      <c r="J453">
        <v>0.14138984544853808</v>
      </c>
      <c r="K453">
        <f>Table2125[[#This Row],[VALUE_ORIGINAL]]-Table2125[[#This Row],[ESTIMATE_VALUE]]</f>
        <v>0</v>
      </c>
      <c r="L453">
        <f>Table2125[[#This Row],[DIFFENCE_ORIGINAL]]^2</f>
        <v>0</v>
      </c>
      <c r="M453" s="1"/>
    </row>
    <row r="454" spans="2:13" x14ac:dyDescent="0.2">
      <c r="B454" t="s">
        <v>13</v>
      </c>
      <c r="C454" t="s">
        <v>229</v>
      </c>
      <c r="D454" t="s">
        <v>230</v>
      </c>
      <c r="E454">
        <v>0.41630634365652197</v>
      </c>
      <c r="F454">
        <v>0.10419156618755034</v>
      </c>
      <c r="G454">
        <v>0.21209462643610208</v>
      </c>
      <c r="H454">
        <v>0.62051806087694183</v>
      </c>
      <c r="I454">
        <v>3.9955858126477195</v>
      </c>
      <c r="J454">
        <v>0.41630634365652197</v>
      </c>
      <c r="K454">
        <f>Table2125[[#This Row],[VALUE_ORIGINAL]]-Table2125[[#This Row],[ESTIMATE_VALUE]]</f>
        <v>0</v>
      </c>
      <c r="L454">
        <f>Table2125[[#This Row],[DIFFENCE_ORIGINAL]]^2</f>
        <v>0</v>
      </c>
      <c r="M454" s="1"/>
    </row>
    <row r="455" spans="2:13" x14ac:dyDescent="0.2">
      <c r="B455" t="s">
        <v>13</v>
      </c>
      <c r="C455" t="s">
        <v>231</v>
      </c>
      <c r="D455" t="s">
        <v>194</v>
      </c>
      <c r="E455">
        <v>0.20780501289267483</v>
      </c>
      <c r="F455">
        <v>8.560103872500445E-2</v>
      </c>
      <c r="G455">
        <v>4.104077329256188E-2</v>
      </c>
      <c r="H455">
        <v>0.38185202350250647</v>
      </c>
      <c r="I455">
        <v>2.4275991972510265</v>
      </c>
      <c r="J455">
        <v>0.20780501289267483</v>
      </c>
      <c r="K455">
        <f>Table2125[[#This Row],[VALUE_ORIGINAL]]-Table2125[[#This Row],[ESTIMATE_VALUE]]</f>
        <v>0</v>
      </c>
      <c r="L455">
        <f>Table2125[[#This Row],[DIFFENCE_ORIGINAL]]^2</f>
        <v>0</v>
      </c>
      <c r="M455" s="1"/>
    </row>
    <row r="456" spans="2:13" x14ac:dyDescent="0.2">
      <c r="B456" t="s">
        <v>13</v>
      </c>
      <c r="C456" t="s">
        <v>231</v>
      </c>
      <c r="D456" t="s">
        <v>195</v>
      </c>
      <c r="E456">
        <v>-5.1870327243506383E-2</v>
      </c>
      <c r="F456">
        <v>8.1271235237720271E-2</v>
      </c>
      <c r="G456">
        <v>-0.21633614106448693</v>
      </c>
      <c r="H456">
        <v>0.10549656208244819</v>
      </c>
      <c r="I456">
        <v>-0.63823721999283578</v>
      </c>
      <c r="J456">
        <v>-5.1870327243506383E-2</v>
      </c>
      <c r="K456">
        <f>Table2125[[#This Row],[VALUE_ORIGINAL]]-Table2125[[#This Row],[ESTIMATE_VALUE]]</f>
        <v>0</v>
      </c>
      <c r="L456">
        <f>Table2125[[#This Row],[DIFFENCE_ORIGINAL]]^2</f>
        <v>0</v>
      </c>
      <c r="M456" s="1"/>
    </row>
    <row r="457" spans="2:13" x14ac:dyDescent="0.2">
      <c r="B457" t="s">
        <v>13</v>
      </c>
      <c r="C457" t="s">
        <v>231</v>
      </c>
      <c r="D457" t="s">
        <v>196</v>
      </c>
      <c r="E457">
        <v>0.20074890821112473</v>
      </c>
      <c r="F457">
        <v>8.402347341147122E-2</v>
      </c>
      <c r="G457">
        <v>3.5227552727498682E-2</v>
      </c>
      <c r="H457">
        <v>0.36612632607496648</v>
      </c>
      <c r="I457">
        <v>2.3892003039202816</v>
      </c>
      <c r="J457">
        <v>0.20074890821112473</v>
      </c>
      <c r="K457">
        <f>Table2125[[#This Row],[VALUE_ORIGINAL]]-Table2125[[#This Row],[ESTIMATE_VALUE]]</f>
        <v>0</v>
      </c>
      <c r="L457">
        <f>Table2125[[#This Row],[DIFFENCE_ORIGINAL]]^2</f>
        <v>0</v>
      </c>
      <c r="M457" s="1"/>
    </row>
    <row r="458" spans="2:13" x14ac:dyDescent="0.2">
      <c r="B458" t="s">
        <v>13</v>
      </c>
      <c r="C458" t="s">
        <v>231</v>
      </c>
      <c r="D458" t="s">
        <v>197</v>
      </c>
      <c r="E458">
        <v>0.46757738389135417</v>
      </c>
      <c r="F458">
        <v>9.1702855174681103E-2</v>
      </c>
      <c r="G458">
        <v>0.2948695204631484</v>
      </c>
      <c r="H458">
        <v>0.64572873304402112</v>
      </c>
      <c r="I458">
        <v>5.0988312523168959</v>
      </c>
      <c r="J458">
        <v>0.46757738389135417</v>
      </c>
      <c r="K458">
        <f>Table2125[[#This Row],[VALUE_ORIGINAL]]-Table2125[[#This Row],[ESTIMATE_VALUE]]</f>
        <v>0</v>
      </c>
      <c r="L458">
        <f>Table2125[[#This Row],[DIFFENCE_ORIGINAL]]^2</f>
        <v>0</v>
      </c>
      <c r="M458" s="1"/>
    </row>
    <row r="459" spans="2:13" x14ac:dyDescent="0.2">
      <c r="B459" t="s">
        <v>13</v>
      </c>
      <c r="C459" t="s">
        <v>231</v>
      </c>
      <c r="D459" t="s">
        <v>198</v>
      </c>
      <c r="E459">
        <v>0.69131566830138669</v>
      </c>
      <c r="F459">
        <v>0.10461497507585613</v>
      </c>
      <c r="G459">
        <v>0.47858876943409823</v>
      </c>
      <c r="H459">
        <v>0.88675166060705979</v>
      </c>
      <c r="I459">
        <v>6.6081903455993274</v>
      </c>
      <c r="J459">
        <v>0.69131566830138669</v>
      </c>
      <c r="K459">
        <f>Table2125[[#This Row],[VALUE_ORIGINAL]]-Table2125[[#This Row],[ESTIMATE_VALUE]]</f>
        <v>0</v>
      </c>
      <c r="L459">
        <f>Table2125[[#This Row],[DIFFENCE_ORIGINAL]]^2</f>
        <v>0</v>
      </c>
      <c r="M459" s="1"/>
    </row>
    <row r="460" spans="2:13" x14ac:dyDescent="0.2">
      <c r="B460" t="s">
        <v>13</v>
      </c>
      <c r="C460" t="s">
        <v>231</v>
      </c>
      <c r="D460" t="s">
        <v>199</v>
      </c>
      <c r="E460">
        <v>-2.6718205550997486E-2</v>
      </c>
      <c r="F460">
        <v>7.9020138949390403E-2</v>
      </c>
      <c r="G460">
        <v>-0.18087620601987359</v>
      </c>
      <c r="H460">
        <v>0.13396720612133242</v>
      </c>
      <c r="I460">
        <v>-0.33811893912398139</v>
      </c>
      <c r="J460">
        <v>-2.6718205550997486E-2</v>
      </c>
      <c r="K460">
        <f>Table2125[[#This Row],[VALUE_ORIGINAL]]-Table2125[[#This Row],[ESTIMATE_VALUE]]</f>
        <v>0</v>
      </c>
      <c r="L460">
        <f>Table2125[[#This Row],[DIFFENCE_ORIGINAL]]^2</f>
        <v>0</v>
      </c>
      <c r="M460" s="1"/>
    </row>
    <row r="461" spans="2:13" x14ac:dyDescent="0.2">
      <c r="B461" t="s">
        <v>13</v>
      </c>
      <c r="C461" t="s">
        <v>231</v>
      </c>
      <c r="D461" t="s">
        <v>200</v>
      </c>
      <c r="E461">
        <v>0.65020672590915329</v>
      </c>
      <c r="F461">
        <v>0.10444572155141339</v>
      </c>
      <c r="G461">
        <v>0.42881221281689064</v>
      </c>
      <c r="H461">
        <v>0.8410455516564127</v>
      </c>
      <c r="I461">
        <v>6.2253074252456493</v>
      </c>
      <c r="J461">
        <v>0.65020672590915329</v>
      </c>
      <c r="K461">
        <f>Table2125[[#This Row],[VALUE_ORIGINAL]]-Table2125[[#This Row],[ESTIMATE_VALUE]]</f>
        <v>0</v>
      </c>
      <c r="L461">
        <f>Table2125[[#This Row],[DIFFENCE_ORIGINAL]]^2</f>
        <v>0</v>
      </c>
      <c r="M461" s="1"/>
    </row>
    <row r="462" spans="2:13" x14ac:dyDescent="0.2">
      <c r="B462" t="s">
        <v>13</v>
      </c>
      <c r="C462" t="s">
        <v>231</v>
      </c>
      <c r="D462" t="s">
        <v>201</v>
      </c>
      <c r="E462">
        <v>7.7300338961066107E-3</v>
      </c>
      <c r="F462">
        <v>7.606427643313031E-2</v>
      </c>
      <c r="G462">
        <v>-0.13387678066744935</v>
      </c>
      <c r="H462">
        <v>0.16686934625440172</v>
      </c>
      <c r="I462">
        <v>0.10162502371139026</v>
      </c>
      <c r="J462">
        <v>7.7300338961066107E-3</v>
      </c>
      <c r="K462">
        <f>Table2125[[#This Row],[VALUE_ORIGINAL]]-Table2125[[#This Row],[ESTIMATE_VALUE]]</f>
        <v>0</v>
      </c>
      <c r="L462">
        <f>Table2125[[#This Row],[DIFFENCE_ORIGINAL]]^2</f>
        <v>0</v>
      </c>
      <c r="M462" s="1"/>
    </row>
    <row r="463" spans="2:13" x14ac:dyDescent="0.2">
      <c r="B463" t="s">
        <v>13</v>
      </c>
      <c r="C463" t="s">
        <v>231</v>
      </c>
      <c r="D463" t="s">
        <v>202</v>
      </c>
      <c r="E463">
        <v>-0.17085366093449028</v>
      </c>
      <c r="F463">
        <v>9.355220631973625E-2</v>
      </c>
      <c r="G463">
        <v>-0.3471822081639041</v>
      </c>
      <c r="H463">
        <v>1.5169635531831645E-2</v>
      </c>
      <c r="I463">
        <v>-1.8262921598081661</v>
      </c>
      <c r="J463">
        <v>-0.17085366093449028</v>
      </c>
      <c r="K463">
        <f>Table2125[[#This Row],[VALUE_ORIGINAL]]-Table2125[[#This Row],[ESTIMATE_VALUE]]</f>
        <v>0</v>
      </c>
      <c r="L463">
        <f>Table2125[[#This Row],[DIFFENCE_ORIGINAL]]^2</f>
        <v>0</v>
      </c>
      <c r="M463" s="1"/>
    </row>
    <row r="464" spans="2:13" x14ac:dyDescent="0.2">
      <c r="B464" t="s">
        <v>13</v>
      </c>
      <c r="C464" t="s">
        <v>231</v>
      </c>
      <c r="D464" t="s">
        <v>203</v>
      </c>
      <c r="E464">
        <v>0.33797024276205284</v>
      </c>
      <c r="F464">
        <v>7.0240594765607678E-2</v>
      </c>
      <c r="G464">
        <v>0.19588310408818793</v>
      </c>
      <c r="H464">
        <v>0.4704793736604152</v>
      </c>
      <c r="I464">
        <v>4.811608499185648</v>
      </c>
      <c r="J464">
        <v>0.33797024276205284</v>
      </c>
      <c r="K464">
        <f>Table2125[[#This Row],[VALUE_ORIGINAL]]-Table2125[[#This Row],[ESTIMATE_VALUE]]</f>
        <v>0</v>
      </c>
      <c r="L464">
        <f>Table2125[[#This Row],[DIFFENCE_ORIGINAL]]^2</f>
        <v>0</v>
      </c>
      <c r="M464" s="1"/>
    </row>
    <row r="465" spans="2:13" x14ac:dyDescent="0.2">
      <c r="B465" t="s">
        <v>13</v>
      </c>
      <c r="C465" t="s">
        <v>231</v>
      </c>
      <c r="D465" t="s">
        <v>204</v>
      </c>
      <c r="E465">
        <v>0.93833895589413963</v>
      </c>
      <c r="F465">
        <v>0.14729915677968525</v>
      </c>
      <c r="G465">
        <v>0.649763337869533</v>
      </c>
      <c r="H465">
        <v>1.2541378180613312</v>
      </c>
      <c r="I465">
        <v>6.3702941443012424</v>
      </c>
      <c r="J465">
        <v>0.93833895589413963</v>
      </c>
      <c r="K465">
        <f>Table2125[[#This Row],[VALUE_ORIGINAL]]-Table2125[[#This Row],[ESTIMATE_VALUE]]</f>
        <v>0</v>
      </c>
      <c r="L465">
        <f>Table2125[[#This Row],[DIFFENCE_ORIGINAL]]^2</f>
        <v>0</v>
      </c>
      <c r="M465" s="1"/>
    </row>
    <row r="466" spans="2:13" x14ac:dyDescent="0.2">
      <c r="B466" t="s">
        <v>13</v>
      </c>
      <c r="C466" t="s">
        <v>231</v>
      </c>
      <c r="D466" t="s">
        <v>205</v>
      </c>
      <c r="E466">
        <v>0.60754936146128558</v>
      </c>
      <c r="F466">
        <v>0.1072265164699765</v>
      </c>
      <c r="G466">
        <v>0.3890799372391795</v>
      </c>
      <c r="H466">
        <v>0.81724119147515395</v>
      </c>
      <c r="I466">
        <v>5.666036550123307</v>
      </c>
      <c r="J466">
        <v>0.60754936146128558</v>
      </c>
      <c r="K466">
        <f>Table2125[[#This Row],[VALUE_ORIGINAL]]-Table2125[[#This Row],[ESTIMATE_VALUE]]</f>
        <v>0</v>
      </c>
      <c r="L466">
        <f>Table2125[[#This Row],[DIFFENCE_ORIGINAL]]^2</f>
        <v>0</v>
      </c>
      <c r="M466" s="1"/>
    </row>
    <row r="467" spans="2:13" x14ac:dyDescent="0.2">
      <c r="B467" t="s">
        <v>13</v>
      </c>
      <c r="C467" t="s">
        <v>231</v>
      </c>
      <c r="D467" t="s">
        <v>206</v>
      </c>
      <c r="E467">
        <v>1.0866457673320569</v>
      </c>
      <c r="F467">
        <v>0.18877513997576631</v>
      </c>
      <c r="G467">
        <v>0.70191334107215875</v>
      </c>
      <c r="H467">
        <v>1.4699806851192789</v>
      </c>
      <c r="I467">
        <v>5.7562969757117024</v>
      </c>
      <c r="J467">
        <v>1.0866457673320569</v>
      </c>
      <c r="K467">
        <f>Table2125[[#This Row],[VALUE_ORIGINAL]]-Table2125[[#This Row],[ESTIMATE_VALUE]]</f>
        <v>0</v>
      </c>
      <c r="L467">
        <f>Table2125[[#This Row],[DIFFENCE_ORIGINAL]]^2</f>
        <v>0</v>
      </c>
      <c r="M467" s="1"/>
    </row>
    <row r="468" spans="2:13" x14ac:dyDescent="0.2">
      <c r="B468" t="s">
        <v>13</v>
      </c>
      <c r="C468" t="s">
        <v>231</v>
      </c>
      <c r="D468" t="s">
        <v>207</v>
      </c>
      <c r="E468">
        <v>-0.61753343218162815</v>
      </c>
      <c r="F468">
        <v>0.15860108278025375</v>
      </c>
      <c r="G468">
        <v>-0.9369343261240245</v>
      </c>
      <c r="H468">
        <v>-0.30438037993583811</v>
      </c>
      <c r="I468">
        <v>-3.8936268363138353</v>
      </c>
      <c r="J468">
        <v>-0.61753343218162815</v>
      </c>
      <c r="K468">
        <f>Table2125[[#This Row],[VALUE_ORIGINAL]]-Table2125[[#This Row],[ESTIMATE_VALUE]]</f>
        <v>0</v>
      </c>
      <c r="L468">
        <f>Table2125[[#This Row],[DIFFENCE_ORIGINAL]]^2</f>
        <v>0</v>
      </c>
      <c r="M468" s="1"/>
    </row>
    <row r="469" spans="2:13" x14ac:dyDescent="0.2">
      <c r="B469" t="s">
        <v>13</v>
      </c>
      <c r="C469" t="s">
        <v>231</v>
      </c>
      <c r="D469" t="s">
        <v>208</v>
      </c>
      <c r="E469">
        <v>-0.71591539894851897</v>
      </c>
      <c r="F469">
        <v>0.14590304683015035</v>
      </c>
      <c r="G469">
        <v>-1.0069102241504477</v>
      </c>
      <c r="H469">
        <v>-0.42298543471107991</v>
      </c>
      <c r="I469">
        <v>-4.906788545560226</v>
      </c>
      <c r="J469">
        <v>-0.71591539894851897</v>
      </c>
      <c r="K469">
        <f>Table2125[[#This Row],[VALUE_ORIGINAL]]-Table2125[[#This Row],[ESTIMATE_VALUE]]</f>
        <v>0</v>
      </c>
      <c r="L469">
        <f>Table2125[[#This Row],[DIFFENCE_ORIGINAL]]^2</f>
        <v>0</v>
      </c>
      <c r="M469" s="1"/>
    </row>
    <row r="470" spans="2:13" x14ac:dyDescent="0.2">
      <c r="B470" t="s">
        <v>13</v>
      </c>
      <c r="C470" t="s">
        <v>231</v>
      </c>
      <c r="D470" t="s">
        <v>209</v>
      </c>
      <c r="E470">
        <v>1.2394604950166366</v>
      </c>
      <c r="F470">
        <v>0.1173229999461043</v>
      </c>
      <c r="G470">
        <v>0.98206084643276947</v>
      </c>
      <c r="H470">
        <v>1.4525774346989884</v>
      </c>
      <c r="I470">
        <v>10.564514166753479</v>
      </c>
      <c r="J470">
        <v>1.2394604950166366</v>
      </c>
      <c r="K470">
        <f>Table2125[[#This Row],[VALUE_ORIGINAL]]-Table2125[[#This Row],[ESTIMATE_VALUE]]</f>
        <v>0</v>
      </c>
      <c r="L470">
        <f>Table2125[[#This Row],[DIFFENCE_ORIGINAL]]^2</f>
        <v>0</v>
      </c>
      <c r="M470" s="1"/>
    </row>
    <row r="471" spans="2:13" x14ac:dyDescent="0.2">
      <c r="B471" t="s">
        <v>13</v>
      </c>
      <c r="C471" t="s">
        <v>231</v>
      </c>
      <c r="D471" t="s">
        <v>210</v>
      </c>
      <c r="E471">
        <v>1.6724555880239564</v>
      </c>
      <c r="F471">
        <v>0.15931399590352835</v>
      </c>
      <c r="G471">
        <v>1.3451407352188074</v>
      </c>
      <c r="H471">
        <v>1.968927771533278</v>
      </c>
      <c r="I471">
        <v>10.497857256914841</v>
      </c>
      <c r="J471">
        <v>1.6724555880239564</v>
      </c>
      <c r="K471">
        <f>Table2125[[#This Row],[VALUE_ORIGINAL]]-Table2125[[#This Row],[ESTIMATE_VALUE]]</f>
        <v>0</v>
      </c>
      <c r="L471">
        <f>Table2125[[#This Row],[DIFFENCE_ORIGINAL]]^2</f>
        <v>0</v>
      </c>
      <c r="M471" s="1"/>
    </row>
    <row r="472" spans="2:13" x14ac:dyDescent="0.2">
      <c r="B472" t="s">
        <v>13</v>
      </c>
      <c r="C472" t="s">
        <v>231</v>
      </c>
      <c r="D472" t="s">
        <v>211</v>
      </c>
      <c r="E472">
        <v>2.5272644775104984</v>
      </c>
      <c r="F472">
        <v>0.26029338719002543</v>
      </c>
      <c r="G472">
        <v>2.0134109094932522</v>
      </c>
      <c r="H472">
        <v>2.9960614305429973</v>
      </c>
      <c r="I472">
        <v>9.7092919063114191</v>
      </c>
      <c r="J472">
        <v>2.5272644775104984</v>
      </c>
      <c r="K472">
        <f>Table2125[[#This Row],[VALUE_ORIGINAL]]-Table2125[[#This Row],[ESTIMATE_VALUE]]</f>
        <v>0</v>
      </c>
      <c r="L472">
        <f>Table2125[[#This Row],[DIFFENCE_ORIGINAL]]^2</f>
        <v>0</v>
      </c>
      <c r="M472" s="1"/>
    </row>
    <row r="473" spans="2:13" x14ac:dyDescent="0.2">
      <c r="B473" t="s">
        <v>13</v>
      </c>
      <c r="C473" t="s">
        <v>231</v>
      </c>
      <c r="D473" t="s">
        <v>212</v>
      </c>
      <c r="E473">
        <v>2.4525327381213602</v>
      </c>
      <c r="F473">
        <v>0.21994117452300571</v>
      </c>
      <c r="G473">
        <v>2.0122115296595706</v>
      </c>
      <c r="H473">
        <v>2.8669835156240615</v>
      </c>
      <c r="I473">
        <v>11.150857693836798</v>
      </c>
      <c r="J473">
        <v>2.4525327381213602</v>
      </c>
      <c r="K473">
        <f>Table2125[[#This Row],[VALUE_ORIGINAL]]-Table2125[[#This Row],[ESTIMATE_VALUE]]</f>
        <v>0</v>
      </c>
      <c r="L473">
        <f>Table2125[[#This Row],[DIFFENCE_ORIGINAL]]^2</f>
        <v>0</v>
      </c>
      <c r="M473" s="1"/>
    </row>
    <row r="474" spans="2:13" x14ac:dyDescent="0.2">
      <c r="B474" t="s">
        <v>13</v>
      </c>
      <c r="C474" t="s">
        <v>231</v>
      </c>
      <c r="D474" t="s">
        <v>213</v>
      </c>
      <c r="E474">
        <v>2.1789633379921782</v>
      </c>
      <c r="F474">
        <v>0.15876743836143653</v>
      </c>
      <c r="G474">
        <v>1.8362354108489951</v>
      </c>
      <c r="H474">
        <v>2.4679095427132332</v>
      </c>
      <c r="I474">
        <v>13.72424572998233</v>
      </c>
      <c r="J474">
        <v>2.1789633379921782</v>
      </c>
      <c r="K474">
        <f>Table2125[[#This Row],[VALUE_ORIGINAL]]-Table2125[[#This Row],[ESTIMATE_VALUE]]</f>
        <v>0</v>
      </c>
      <c r="L474">
        <f>Table2125[[#This Row],[DIFFENCE_ORIGINAL]]^2</f>
        <v>0</v>
      </c>
      <c r="M474" s="1"/>
    </row>
    <row r="475" spans="2:13" x14ac:dyDescent="0.2">
      <c r="B475" t="s">
        <v>13</v>
      </c>
      <c r="C475" t="s">
        <v>231</v>
      </c>
      <c r="D475" t="s">
        <v>214</v>
      </c>
      <c r="E475">
        <v>1.6381983949503764</v>
      </c>
      <c r="F475">
        <v>0.16862228327357406</v>
      </c>
      <c r="G475">
        <v>1.3088727648926621</v>
      </c>
      <c r="H475">
        <v>1.9849980180125411</v>
      </c>
      <c r="I475">
        <v>9.715195187415123</v>
      </c>
      <c r="J475">
        <v>1.6381983949503764</v>
      </c>
      <c r="K475">
        <f>Table2125[[#This Row],[VALUE_ORIGINAL]]-Table2125[[#This Row],[ESTIMATE_VALUE]]</f>
        <v>0</v>
      </c>
      <c r="L475">
        <f>Table2125[[#This Row],[DIFFENCE_ORIGINAL]]^2</f>
        <v>0</v>
      </c>
      <c r="M475" s="1"/>
    </row>
    <row r="476" spans="2:13" x14ac:dyDescent="0.2">
      <c r="B476" t="s">
        <v>13</v>
      </c>
      <c r="C476" t="s">
        <v>231</v>
      </c>
      <c r="D476" t="s">
        <v>215</v>
      </c>
      <c r="E476">
        <v>1.8620511679084852</v>
      </c>
      <c r="F476">
        <v>0.15379177227122942</v>
      </c>
      <c r="G476">
        <v>1.5661789561187083</v>
      </c>
      <c r="H476">
        <v>2.1688229289408376</v>
      </c>
      <c r="I476">
        <v>12.107612393103478</v>
      </c>
      <c r="J476">
        <v>1.8620511679084852</v>
      </c>
      <c r="K476">
        <f>Table2125[[#This Row],[VALUE_ORIGINAL]]-Table2125[[#This Row],[ESTIMATE_VALUE]]</f>
        <v>0</v>
      </c>
      <c r="L476">
        <f>Table2125[[#This Row],[DIFFENCE_ORIGINAL]]^2</f>
        <v>0</v>
      </c>
      <c r="M476" s="1"/>
    </row>
    <row r="477" spans="2:13" x14ac:dyDescent="0.2">
      <c r="B477" t="s">
        <v>13</v>
      </c>
      <c r="C477" t="s">
        <v>231</v>
      </c>
      <c r="D477" t="s">
        <v>216</v>
      </c>
      <c r="E477">
        <v>0.13511621706045548</v>
      </c>
      <c r="F477">
        <v>5.65279777912562E-2</v>
      </c>
      <c r="G477">
        <v>2.6370572171813007E-2</v>
      </c>
      <c r="H477">
        <v>0.25785098058481282</v>
      </c>
      <c r="I477">
        <v>2.390253859060838</v>
      </c>
      <c r="J477">
        <v>0.13511621706045548</v>
      </c>
      <c r="K477">
        <f>Table2125[[#This Row],[VALUE_ORIGINAL]]-Table2125[[#This Row],[ESTIMATE_VALUE]]</f>
        <v>0</v>
      </c>
      <c r="L477">
        <f>Table2125[[#This Row],[DIFFENCE_ORIGINAL]]^2</f>
        <v>0</v>
      </c>
      <c r="M477" s="1"/>
    </row>
    <row r="478" spans="2:13" x14ac:dyDescent="0.2">
      <c r="B478" t="s">
        <v>13</v>
      </c>
      <c r="C478" t="s">
        <v>231</v>
      </c>
      <c r="D478" t="s">
        <v>217</v>
      </c>
      <c r="E478">
        <v>-3.5504247213252446E-2</v>
      </c>
      <c r="F478">
        <v>2.4244593391345902E-2</v>
      </c>
      <c r="G478">
        <v>-9.115251829824432E-2</v>
      </c>
      <c r="H478">
        <v>4.7878857947652497E-3</v>
      </c>
      <c r="I478">
        <v>-1.4644191651374807</v>
      </c>
      <c r="J478">
        <v>-3.5504247213252446E-2</v>
      </c>
      <c r="K478">
        <f>Table2125[[#This Row],[VALUE_ORIGINAL]]-Table2125[[#This Row],[ESTIMATE_VALUE]]</f>
        <v>0</v>
      </c>
      <c r="L478">
        <f>Table2125[[#This Row],[DIFFENCE_ORIGINAL]]^2</f>
        <v>0</v>
      </c>
      <c r="M478" s="1"/>
    </row>
    <row r="479" spans="2:13" x14ac:dyDescent="0.2">
      <c r="B479" t="s">
        <v>13</v>
      </c>
      <c r="C479" t="s">
        <v>231</v>
      </c>
      <c r="D479" t="s">
        <v>218</v>
      </c>
      <c r="E479">
        <v>0.14365886136427777</v>
      </c>
      <c r="F479">
        <v>6.439779844850102E-2</v>
      </c>
      <c r="G479">
        <v>2.7799800205257172E-2</v>
      </c>
      <c r="H479">
        <v>0.28962035047338713</v>
      </c>
      <c r="I479">
        <v>2.2308039222670306</v>
      </c>
      <c r="J479">
        <v>0.14365886136427777</v>
      </c>
      <c r="K479">
        <f>Table2125[[#This Row],[VALUE_ORIGINAL]]-Table2125[[#This Row],[ESTIMATE_VALUE]]</f>
        <v>0</v>
      </c>
      <c r="L479">
        <f>Table2125[[#This Row],[DIFFENCE_ORIGINAL]]^2</f>
        <v>0</v>
      </c>
      <c r="M479" s="1"/>
    </row>
    <row r="480" spans="2:13" x14ac:dyDescent="0.2">
      <c r="B480" t="s">
        <v>13</v>
      </c>
      <c r="C480" t="s">
        <v>231</v>
      </c>
      <c r="D480" t="s">
        <v>219</v>
      </c>
      <c r="E480">
        <v>1.5517958650783888E-3</v>
      </c>
      <c r="F480">
        <v>1.60815690039216E-2</v>
      </c>
      <c r="G480">
        <v>-3.1839383292692432E-2</v>
      </c>
      <c r="H480">
        <v>3.5624096648774459E-2</v>
      </c>
      <c r="I480">
        <v>9.6495302460846505E-2</v>
      </c>
      <c r="J480">
        <v>1.5517958650783888E-3</v>
      </c>
      <c r="K480">
        <f>Table2125[[#This Row],[VALUE_ORIGINAL]]-Table2125[[#This Row],[ESTIMATE_VALUE]]</f>
        <v>0</v>
      </c>
      <c r="L480">
        <f>Table2125[[#This Row],[DIFFENCE_ORIGINAL]]^2</f>
        <v>0</v>
      </c>
      <c r="M480" s="1"/>
    </row>
    <row r="481" spans="2:13" x14ac:dyDescent="0.2">
      <c r="B481" t="s">
        <v>13</v>
      </c>
      <c r="C481" t="s">
        <v>231</v>
      </c>
      <c r="D481" t="s">
        <v>220</v>
      </c>
      <c r="E481">
        <v>6.7847157242330883E-2</v>
      </c>
      <c r="F481">
        <v>3.1896718627687483E-2</v>
      </c>
      <c r="G481">
        <v>1.1624353843178767E-2</v>
      </c>
      <c r="H481">
        <v>0.13720645068818463</v>
      </c>
      <c r="I481">
        <v>2.127088934578905</v>
      </c>
      <c r="J481">
        <v>6.7847157242330883E-2</v>
      </c>
      <c r="K481">
        <f>Table2125[[#This Row],[VALUE_ORIGINAL]]-Table2125[[#This Row],[ESTIMATE_VALUE]]</f>
        <v>0</v>
      </c>
      <c r="L481">
        <f>Table2125[[#This Row],[DIFFENCE_ORIGINAL]]^2</f>
        <v>0</v>
      </c>
      <c r="M481" s="1"/>
    </row>
    <row r="482" spans="2:13" x14ac:dyDescent="0.2">
      <c r="B482" t="s">
        <v>13</v>
      </c>
      <c r="C482" t="s">
        <v>231</v>
      </c>
      <c r="D482" t="s">
        <v>221</v>
      </c>
      <c r="E482">
        <v>-5.3636505937231576E-3</v>
      </c>
      <c r="F482">
        <v>1.7251086476487015E-2</v>
      </c>
      <c r="G482">
        <v>-4.2534139537411815E-2</v>
      </c>
      <c r="H482">
        <v>2.7755525764773616E-2</v>
      </c>
      <c r="I482">
        <v>-0.31091668348157298</v>
      </c>
      <c r="J482">
        <v>-5.3636505937231576E-3</v>
      </c>
      <c r="K482">
        <f>Table2125[[#This Row],[VALUE_ORIGINAL]]-Table2125[[#This Row],[ESTIMATE_VALUE]]</f>
        <v>0</v>
      </c>
      <c r="L482">
        <f>Table2125[[#This Row],[DIFFENCE_ORIGINAL]]^2</f>
        <v>0</v>
      </c>
      <c r="M482" s="1"/>
    </row>
    <row r="483" spans="2:13" x14ac:dyDescent="0.2">
      <c r="B483" t="s">
        <v>13</v>
      </c>
      <c r="C483" t="s">
        <v>231</v>
      </c>
      <c r="D483" t="s">
        <v>222</v>
      </c>
      <c r="E483">
        <v>-3.3726435648836643E-2</v>
      </c>
      <c r="F483">
        <v>5.4450150042092887E-2</v>
      </c>
      <c r="G483">
        <v>-0.14828721806420403</v>
      </c>
      <c r="H483">
        <v>6.6201920401400535E-2</v>
      </c>
      <c r="I483">
        <v>-0.61940023347528517</v>
      </c>
      <c r="J483">
        <v>-3.3726435648836643E-2</v>
      </c>
      <c r="K483">
        <f>Table2125[[#This Row],[VALUE_ORIGINAL]]-Table2125[[#This Row],[ESTIMATE_VALUE]]</f>
        <v>0</v>
      </c>
      <c r="L483">
        <f>Table2125[[#This Row],[DIFFENCE_ORIGINAL]]^2</f>
        <v>0</v>
      </c>
      <c r="M483" s="1"/>
    </row>
    <row r="484" spans="2:13" x14ac:dyDescent="0.2">
      <c r="B484" t="s">
        <v>13</v>
      </c>
      <c r="C484" t="s">
        <v>231</v>
      </c>
      <c r="D484" t="s">
        <v>223</v>
      </c>
      <c r="E484">
        <v>8.8622353034230935E-3</v>
      </c>
      <c r="F484">
        <v>1.6345255844025904E-2</v>
      </c>
      <c r="G484">
        <v>-1.8677812074439235E-2</v>
      </c>
      <c r="H484">
        <v>4.9568050211850088E-2</v>
      </c>
      <c r="I484">
        <v>0.54219006346494047</v>
      </c>
      <c r="J484">
        <v>8.8622353034230935E-3</v>
      </c>
      <c r="K484">
        <f>Table2125[[#This Row],[VALUE_ORIGINAL]]-Table2125[[#This Row],[ESTIMATE_VALUE]]</f>
        <v>0</v>
      </c>
      <c r="L484">
        <f>Table2125[[#This Row],[DIFFENCE_ORIGINAL]]^2</f>
        <v>0</v>
      </c>
      <c r="M484" s="1"/>
    </row>
    <row r="485" spans="2:13" x14ac:dyDescent="0.2">
      <c r="B485" t="s">
        <v>13</v>
      </c>
      <c r="C485" t="s">
        <v>231</v>
      </c>
      <c r="D485" t="s">
        <v>224</v>
      </c>
      <c r="E485">
        <v>-3.5858769943356239E-2</v>
      </c>
      <c r="F485">
        <v>5.7851227633090752E-2</v>
      </c>
      <c r="G485">
        <v>-0.15758959037275044</v>
      </c>
      <c r="H485">
        <v>7.4609593551042186E-2</v>
      </c>
      <c r="I485">
        <v>-0.619844580840755</v>
      </c>
      <c r="J485">
        <v>-3.5858769943356239E-2</v>
      </c>
      <c r="K485">
        <f>Table2125[[#This Row],[VALUE_ORIGINAL]]-Table2125[[#This Row],[ESTIMATE_VALUE]]</f>
        <v>0</v>
      </c>
      <c r="L485">
        <f>Table2125[[#This Row],[DIFFENCE_ORIGINAL]]^2</f>
        <v>0</v>
      </c>
      <c r="M485" s="1"/>
    </row>
    <row r="486" spans="2:13" x14ac:dyDescent="0.2">
      <c r="B486" t="s">
        <v>13</v>
      </c>
      <c r="C486" t="s">
        <v>231</v>
      </c>
      <c r="D486" t="s">
        <v>225</v>
      </c>
      <c r="E486">
        <v>3.614389026533021E-3</v>
      </c>
      <c r="F486">
        <v>3.7262058415273164E-2</v>
      </c>
      <c r="G486">
        <v>-6.7779282854374415E-2</v>
      </c>
      <c r="H486">
        <v>7.8461966599168487E-2</v>
      </c>
      <c r="I486">
        <v>9.6999177722600985E-2</v>
      </c>
      <c r="J486">
        <v>3.614389026533021E-3</v>
      </c>
      <c r="K486">
        <f>Table2125[[#This Row],[VALUE_ORIGINAL]]-Table2125[[#This Row],[ESTIMATE_VALUE]]</f>
        <v>0</v>
      </c>
      <c r="L486">
        <f>Table2125[[#This Row],[DIFFENCE_ORIGINAL]]^2</f>
        <v>0</v>
      </c>
      <c r="M486" s="1"/>
    </row>
    <row r="487" spans="2:13" x14ac:dyDescent="0.2">
      <c r="B487" t="s">
        <v>13</v>
      </c>
      <c r="C487" t="s">
        <v>231</v>
      </c>
      <c r="D487" t="s">
        <v>226</v>
      </c>
      <c r="E487">
        <v>0.15802724194380655</v>
      </c>
      <c r="F487">
        <v>4.7554519454241564E-2</v>
      </c>
      <c r="G487">
        <v>7.440755967983681E-2</v>
      </c>
      <c r="H487">
        <v>0.25629590317342227</v>
      </c>
      <c r="I487">
        <v>3.3230751515818651</v>
      </c>
      <c r="J487">
        <v>0.15802724194380655</v>
      </c>
      <c r="K487">
        <f>Table2125[[#This Row],[VALUE_ORIGINAL]]-Table2125[[#This Row],[ESTIMATE_VALUE]]</f>
        <v>0</v>
      </c>
      <c r="L487">
        <f>Table2125[[#This Row],[DIFFENCE_ORIGINAL]]^2</f>
        <v>0</v>
      </c>
      <c r="M487" s="1"/>
    </row>
    <row r="488" spans="2:13" x14ac:dyDescent="0.2">
      <c r="B488" t="s">
        <v>13</v>
      </c>
      <c r="C488" t="s">
        <v>231</v>
      </c>
      <c r="D488" t="s">
        <v>227</v>
      </c>
      <c r="E488">
        <v>-1.2492828653806862E-2</v>
      </c>
      <c r="F488">
        <v>3.8405490341418998E-2</v>
      </c>
      <c r="G488">
        <v>-9.0687020859274187E-2</v>
      </c>
      <c r="H488">
        <v>6.2770911592668066E-2</v>
      </c>
      <c r="I488">
        <v>-0.32528757067667946</v>
      </c>
      <c r="J488">
        <v>-1.2492828653806862E-2</v>
      </c>
      <c r="K488">
        <f>Table2125[[#This Row],[VALUE_ORIGINAL]]-Table2125[[#This Row],[ESTIMATE_VALUE]]</f>
        <v>0</v>
      </c>
      <c r="L488">
        <f>Table2125[[#This Row],[DIFFENCE_ORIGINAL]]^2</f>
        <v>0</v>
      </c>
      <c r="M488" s="1"/>
    </row>
    <row r="489" spans="2:13" x14ac:dyDescent="0.2">
      <c r="B489" t="s">
        <v>13</v>
      </c>
      <c r="C489" t="s">
        <v>231</v>
      </c>
      <c r="D489" t="s">
        <v>228</v>
      </c>
      <c r="E489">
        <v>0.39573196575292979</v>
      </c>
      <c r="F489">
        <v>0.13206465872277781</v>
      </c>
      <c r="G489">
        <v>0.15547583204462814</v>
      </c>
      <c r="H489">
        <v>0.67037123000175858</v>
      </c>
      <c r="I489">
        <v>2.9965016347305036</v>
      </c>
      <c r="J489">
        <v>0.39573196575292979</v>
      </c>
      <c r="K489">
        <f>Table2125[[#This Row],[VALUE_ORIGINAL]]-Table2125[[#This Row],[ESTIMATE_VALUE]]</f>
        <v>0</v>
      </c>
      <c r="L489">
        <f>Table2125[[#This Row],[DIFFENCE_ORIGINAL]]^2</f>
        <v>0</v>
      </c>
      <c r="M489" s="1"/>
    </row>
    <row r="490" spans="2:13" x14ac:dyDescent="0.2">
      <c r="B490" t="s">
        <v>13</v>
      </c>
      <c r="C490" t="s">
        <v>232</v>
      </c>
      <c r="D490" t="s">
        <v>194</v>
      </c>
      <c r="E490">
        <v>0.17809481069039715</v>
      </c>
      <c r="F490">
        <v>7.7004011710036332E-2</v>
      </c>
      <c r="G490">
        <v>3.8017309435967525E-2</v>
      </c>
      <c r="H490">
        <v>0.34322255787812789</v>
      </c>
      <c r="I490">
        <v>2.3127991222200848</v>
      </c>
      <c r="J490">
        <v>0.17809481069039715</v>
      </c>
      <c r="K490">
        <f>Table2125[[#This Row],[VALUE_ORIGINAL]]-Table2125[[#This Row],[ESTIMATE_VALUE]]</f>
        <v>0</v>
      </c>
      <c r="L490">
        <f>Table2125[[#This Row],[DIFFENCE_ORIGINAL]]^2</f>
        <v>0</v>
      </c>
      <c r="M490" s="1"/>
    </row>
    <row r="491" spans="2:13" x14ac:dyDescent="0.2">
      <c r="B491" t="s">
        <v>13</v>
      </c>
      <c r="C491" t="s">
        <v>232</v>
      </c>
      <c r="D491" t="s">
        <v>196</v>
      </c>
      <c r="E491">
        <v>0.18618608877542239</v>
      </c>
      <c r="F491">
        <v>8.4629333896759945E-2</v>
      </c>
      <c r="G491">
        <v>1.0013056772384074E-2</v>
      </c>
      <c r="H491">
        <v>0.35460897592095292</v>
      </c>
      <c r="I491">
        <v>2.2000183648207892</v>
      </c>
      <c r="J491">
        <v>0.18618608877542239</v>
      </c>
      <c r="K491">
        <f>Table2125[[#This Row],[VALUE_ORIGINAL]]-Table2125[[#This Row],[ESTIMATE_VALUE]]</f>
        <v>0</v>
      </c>
      <c r="L491">
        <f>Table2125[[#This Row],[DIFFENCE_ORIGINAL]]^2</f>
        <v>0</v>
      </c>
      <c r="M491" s="1"/>
    </row>
    <row r="492" spans="2:13" x14ac:dyDescent="0.2">
      <c r="B492" t="s">
        <v>13</v>
      </c>
      <c r="C492" t="s">
        <v>232</v>
      </c>
      <c r="D492" t="s">
        <v>197</v>
      </c>
      <c r="E492">
        <v>0.49300215558615001</v>
      </c>
      <c r="F492">
        <v>8.1690043921998398E-2</v>
      </c>
      <c r="G492">
        <v>0.33828925276439847</v>
      </c>
      <c r="H492">
        <v>0.65830644871233068</v>
      </c>
      <c r="I492">
        <v>6.0350335477465569</v>
      </c>
      <c r="J492">
        <v>0.49300215558615001</v>
      </c>
      <c r="K492">
        <f>Table2125[[#This Row],[VALUE_ORIGINAL]]-Table2125[[#This Row],[ESTIMATE_VALUE]]</f>
        <v>0</v>
      </c>
      <c r="L492">
        <f>Table2125[[#This Row],[DIFFENCE_ORIGINAL]]^2</f>
        <v>0</v>
      </c>
      <c r="M492" s="1"/>
    </row>
    <row r="493" spans="2:13" x14ac:dyDescent="0.2">
      <c r="B493" t="s">
        <v>13</v>
      </c>
      <c r="C493" t="s">
        <v>232</v>
      </c>
      <c r="D493" t="s">
        <v>198</v>
      </c>
      <c r="E493">
        <v>0.6296703541777926</v>
      </c>
      <c r="F493">
        <v>9.6503180692237345E-2</v>
      </c>
      <c r="G493">
        <v>0.43210575876704355</v>
      </c>
      <c r="H493">
        <v>0.82109221715959124</v>
      </c>
      <c r="I493">
        <v>6.5248663273172598</v>
      </c>
      <c r="J493">
        <v>0.6296703541777926</v>
      </c>
      <c r="K493">
        <f>Table2125[[#This Row],[VALUE_ORIGINAL]]-Table2125[[#This Row],[ESTIMATE_VALUE]]</f>
        <v>0</v>
      </c>
      <c r="L493">
        <f>Table2125[[#This Row],[DIFFENCE_ORIGINAL]]^2</f>
        <v>0</v>
      </c>
      <c r="M493" s="1"/>
    </row>
    <row r="494" spans="2:13" x14ac:dyDescent="0.2">
      <c r="B494" t="s">
        <v>13</v>
      </c>
      <c r="C494" t="s">
        <v>232</v>
      </c>
      <c r="D494" t="s">
        <v>200</v>
      </c>
      <c r="E494">
        <v>0.6141559553028032</v>
      </c>
      <c r="F494">
        <v>9.4301347687510889E-2</v>
      </c>
      <c r="G494">
        <v>0.42221750619658005</v>
      </c>
      <c r="H494">
        <v>0.79184601327828763</v>
      </c>
      <c r="I494">
        <v>6.5126954212568586</v>
      </c>
      <c r="J494">
        <v>0.6141559553028032</v>
      </c>
      <c r="K494">
        <f>Table2125[[#This Row],[VALUE_ORIGINAL]]-Table2125[[#This Row],[ESTIMATE_VALUE]]</f>
        <v>0</v>
      </c>
      <c r="L494">
        <f>Table2125[[#This Row],[DIFFENCE_ORIGINAL]]^2</f>
        <v>0</v>
      </c>
      <c r="M494" s="1"/>
    </row>
    <row r="495" spans="2:13" x14ac:dyDescent="0.2">
      <c r="B495" t="s">
        <v>13</v>
      </c>
      <c r="C495" t="s">
        <v>232</v>
      </c>
      <c r="D495" t="s">
        <v>203</v>
      </c>
      <c r="E495">
        <v>0.2867938421283156</v>
      </c>
      <c r="F495">
        <v>6.3258254253863042E-2</v>
      </c>
      <c r="G495">
        <v>0.16431647751864059</v>
      </c>
      <c r="H495">
        <v>0.40571502915783314</v>
      </c>
      <c r="I495">
        <v>4.533698337253778</v>
      </c>
      <c r="J495">
        <v>0.2867938421283156</v>
      </c>
      <c r="K495">
        <f>Table2125[[#This Row],[VALUE_ORIGINAL]]-Table2125[[#This Row],[ESTIMATE_VALUE]]</f>
        <v>0</v>
      </c>
      <c r="L495">
        <f>Table2125[[#This Row],[DIFFENCE_ORIGINAL]]^2</f>
        <v>0</v>
      </c>
      <c r="M495" s="1"/>
    </row>
    <row r="496" spans="2:13" x14ac:dyDescent="0.2">
      <c r="B496" t="s">
        <v>13</v>
      </c>
      <c r="C496" t="s">
        <v>232</v>
      </c>
      <c r="D496" t="s">
        <v>204</v>
      </c>
      <c r="E496">
        <v>0.93833906021054048</v>
      </c>
      <c r="F496">
        <v>0.15531189093218342</v>
      </c>
      <c r="G496">
        <v>0.63788758124871248</v>
      </c>
      <c r="H496">
        <v>1.2452698410286649</v>
      </c>
      <c r="I496">
        <v>6.0416433962565304</v>
      </c>
      <c r="J496">
        <v>0.93833906021054048</v>
      </c>
      <c r="K496">
        <f>Table2125[[#This Row],[VALUE_ORIGINAL]]-Table2125[[#This Row],[ESTIMATE_VALUE]]</f>
        <v>0</v>
      </c>
      <c r="L496">
        <f>Table2125[[#This Row],[DIFFENCE_ORIGINAL]]^2</f>
        <v>0</v>
      </c>
      <c r="M496" s="1"/>
    </row>
    <row r="497" spans="2:13" x14ac:dyDescent="0.2">
      <c r="B497" t="s">
        <v>13</v>
      </c>
      <c r="C497" t="s">
        <v>232</v>
      </c>
      <c r="D497" t="s">
        <v>205</v>
      </c>
      <c r="E497">
        <v>0.60929653109160198</v>
      </c>
      <c r="F497">
        <v>0.10578110234361945</v>
      </c>
      <c r="G497">
        <v>0.38489998520992202</v>
      </c>
      <c r="H497">
        <v>0.81150884429497838</v>
      </c>
      <c r="I497">
        <v>5.7599752469241849</v>
      </c>
      <c r="J497">
        <v>0.60929653109160198</v>
      </c>
      <c r="K497">
        <f>Table2125[[#This Row],[VALUE_ORIGINAL]]-Table2125[[#This Row],[ESTIMATE_VALUE]]</f>
        <v>0</v>
      </c>
      <c r="L497">
        <f>Table2125[[#This Row],[DIFFENCE_ORIGINAL]]^2</f>
        <v>0</v>
      </c>
      <c r="M497" s="1"/>
    </row>
    <row r="498" spans="2:13" x14ac:dyDescent="0.2">
      <c r="B498" t="s">
        <v>13</v>
      </c>
      <c r="C498" t="s">
        <v>232</v>
      </c>
      <c r="D498" t="s">
        <v>206</v>
      </c>
      <c r="E498">
        <v>1.0886973669257032</v>
      </c>
      <c r="F498">
        <v>0.1941031333699334</v>
      </c>
      <c r="G498">
        <v>0.71646035881028236</v>
      </c>
      <c r="H498">
        <v>1.4783592457482737</v>
      </c>
      <c r="I498">
        <v>5.6088603415319342</v>
      </c>
      <c r="J498">
        <v>1.0886973669257032</v>
      </c>
      <c r="K498">
        <f>Table2125[[#This Row],[VALUE_ORIGINAL]]-Table2125[[#This Row],[ESTIMATE_VALUE]]</f>
        <v>0</v>
      </c>
      <c r="L498">
        <f>Table2125[[#This Row],[DIFFENCE_ORIGINAL]]^2</f>
        <v>0</v>
      </c>
      <c r="M498" s="1"/>
    </row>
    <row r="499" spans="2:13" x14ac:dyDescent="0.2">
      <c r="B499" t="s">
        <v>13</v>
      </c>
      <c r="C499" t="s">
        <v>232</v>
      </c>
      <c r="D499" t="s">
        <v>207</v>
      </c>
      <c r="E499">
        <v>-0.62421856699554268</v>
      </c>
      <c r="F499">
        <v>0.16253811677468516</v>
      </c>
      <c r="G499">
        <v>-0.94286260884821915</v>
      </c>
      <c r="H499">
        <v>-0.31283389014786905</v>
      </c>
      <c r="I499">
        <v>-3.8404441947660297</v>
      </c>
      <c r="J499">
        <v>-0.62421856699554268</v>
      </c>
      <c r="K499">
        <f>Table2125[[#This Row],[VALUE_ORIGINAL]]-Table2125[[#This Row],[ESTIMATE_VALUE]]</f>
        <v>0</v>
      </c>
      <c r="L499">
        <f>Table2125[[#This Row],[DIFFENCE_ORIGINAL]]^2</f>
        <v>0</v>
      </c>
      <c r="M499" s="1"/>
    </row>
    <row r="500" spans="2:13" x14ac:dyDescent="0.2">
      <c r="B500" t="s">
        <v>13</v>
      </c>
      <c r="C500" t="s">
        <v>232</v>
      </c>
      <c r="D500" t="s">
        <v>208</v>
      </c>
      <c r="E500">
        <v>-0.72723214521847124</v>
      </c>
      <c r="F500">
        <v>0.14836385842354174</v>
      </c>
      <c r="G500">
        <v>-1.0101790707959437</v>
      </c>
      <c r="H500">
        <v>-0.44208999914923913</v>
      </c>
      <c r="I500">
        <v>-4.9016799168326104</v>
      </c>
      <c r="J500">
        <v>-0.72723214521847124</v>
      </c>
      <c r="K500">
        <f>Table2125[[#This Row],[VALUE_ORIGINAL]]-Table2125[[#This Row],[ESTIMATE_VALUE]]</f>
        <v>0</v>
      </c>
      <c r="L500">
        <f>Table2125[[#This Row],[DIFFENCE_ORIGINAL]]^2</f>
        <v>0</v>
      </c>
      <c r="M500" s="1"/>
    </row>
    <row r="501" spans="2:13" x14ac:dyDescent="0.2">
      <c r="B501" t="s">
        <v>13</v>
      </c>
      <c r="C501" t="s">
        <v>232</v>
      </c>
      <c r="D501" t="s">
        <v>209</v>
      </c>
      <c r="E501">
        <v>1.2430246361528332</v>
      </c>
      <c r="F501">
        <v>0.11246822522406856</v>
      </c>
      <c r="G501">
        <v>1.0185107816429058</v>
      </c>
      <c r="H501">
        <v>1.4443375162512104</v>
      </c>
      <c r="I501">
        <v>11.052229495720912</v>
      </c>
      <c r="J501">
        <v>1.2430246361528332</v>
      </c>
      <c r="K501">
        <f>Table2125[[#This Row],[VALUE_ORIGINAL]]-Table2125[[#This Row],[ESTIMATE_VALUE]]</f>
        <v>0</v>
      </c>
      <c r="L501">
        <f>Table2125[[#This Row],[DIFFENCE_ORIGINAL]]^2</f>
        <v>0</v>
      </c>
      <c r="M501" s="1"/>
    </row>
    <row r="502" spans="2:13" x14ac:dyDescent="0.2">
      <c r="B502" t="s">
        <v>13</v>
      </c>
      <c r="C502" t="s">
        <v>232</v>
      </c>
      <c r="D502" t="s">
        <v>210</v>
      </c>
      <c r="E502">
        <v>1.6733120944990389</v>
      </c>
      <c r="F502">
        <v>0.15112898660805935</v>
      </c>
      <c r="G502">
        <v>1.3572096197949302</v>
      </c>
      <c r="H502">
        <v>1.9370869117201388</v>
      </c>
      <c r="I502">
        <v>11.072079103121606</v>
      </c>
      <c r="J502">
        <v>1.6733120944990389</v>
      </c>
      <c r="K502">
        <f>Table2125[[#This Row],[VALUE_ORIGINAL]]-Table2125[[#This Row],[ESTIMATE_VALUE]]</f>
        <v>0</v>
      </c>
      <c r="L502">
        <f>Table2125[[#This Row],[DIFFENCE_ORIGINAL]]^2</f>
        <v>0</v>
      </c>
      <c r="M502" s="1"/>
    </row>
    <row r="503" spans="2:13" x14ac:dyDescent="0.2">
      <c r="B503" t="s">
        <v>13</v>
      </c>
      <c r="C503" t="s">
        <v>232</v>
      </c>
      <c r="D503" t="s">
        <v>211</v>
      </c>
      <c r="E503">
        <v>2.5314968979657961</v>
      </c>
      <c r="F503">
        <v>0.24695202395575186</v>
      </c>
      <c r="G503">
        <v>2.0495917088549134</v>
      </c>
      <c r="H503">
        <v>2.9930866195942496</v>
      </c>
      <c r="I503">
        <v>10.250966391833996</v>
      </c>
      <c r="J503">
        <v>2.5314968979657961</v>
      </c>
      <c r="K503">
        <f>Table2125[[#This Row],[VALUE_ORIGINAL]]-Table2125[[#This Row],[ESTIMATE_VALUE]]</f>
        <v>0</v>
      </c>
      <c r="L503">
        <f>Table2125[[#This Row],[DIFFENCE_ORIGINAL]]^2</f>
        <v>0</v>
      </c>
      <c r="M503" s="1"/>
    </row>
    <row r="504" spans="2:13" x14ac:dyDescent="0.2">
      <c r="B504" t="s">
        <v>13</v>
      </c>
      <c r="C504" t="s">
        <v>232</v>
      </c>
      <c r="D504" t="s">
        <v>212</v>
      </c>
      <c r="E504">
        <v>2.4547512895524033</v>
      </c>
      <c r="F504">
        <v>0.21819239052597761</v>
      </c>
      <c r="G504">
        <v>2.0246877889037229</v>
      </c>
      <c r="H504">
        <v>2.8628070729558082</v>
      </c>
      <c r="I504">
        <v>11.250398254654737</v>
      </c>
      <c r="J504">
        <v>2.4547512895524033</v>
      </c>
      <c r="K504">
        <f>Table2125[[#This Row],[VALUE_ORIGINAL]]-Table2125[[#This Row],[ESTIMATE_VALUE]]</f>
        <v>0</v>
      </c>
      <c r="L504">
        <f>Table2125[[#This Row],[DIFFENCE_ORIGINAL]]^2</f>
        <v>0</v>
      </c>
      <c r="M504" s="1"/>
    </row>
    <row r="505" spans="2:13" x14ac:dyDescent="0.2">
      <c r="B505" t="s">
        <v>13</v>
      </c>
      <c r="C505" t="s">
        <v>232</v>
      </c>
      <c r="D505" t="s">
        <v>213</v>
      </c>
      <c r="E505">
        <v>2.2103929548828756</v>
      </c>
      <c r="F505">
        <v>0.16260395303672986</v>
      </c>
      <c r="G505">
        <v>1.8786927270464626</v>
      </c>
      <c r="H505">
        <v>2.5039954522144465</v>
      </c>
      <c r="I505">
        <v>13.593722130381295</v>
      </c>
      <c r="J505">
        <v>2.2103929548828756</v>
      </c>
      <c r="K505">
        <f>Table2125[[#This Row],[VALUE_ORIGINAL]]-Table2125[[#This Row],[ESTIMATE_VALUE]]</f>
        <v>0</v>
      </c>
      <c r="L505">
        <f>Table2125[[#This Row],[DIFFENCE_ORIGINAL]]^2</f>
        <v>0</v>
      </c>
      <c r="M505" s="1"/>
    </row>
    <row r="506" spans="2:13" x14ac:dyDescent="0.2">
      <c r="B506" t="s">
        <v>13</v>
      </c>
      <c r="C506" t="s">
        <v>232</v>
      </c>
      <c r="D506" t="s">
        <v>214</v>
      </c>
      <c r="E506">
        <v>1.6381988893183386</v>
      </c>
      <c r="F506">
        <v>0.17655004956526382</v>
      </c>
      <c r="G506">
        <v>1.3026178229378362</v>
      </c>
      <c r="H506">
        <v>1.9691377796362057</v>
      </c>
      <c r="I506">
        <v>9.2789489062859705</v>
      </c>
      <c r="J506">
        <v>1.6381988893183386</v>
      </c>
      <c r="K506">
        <f>Table2125[[#This Row],[VALUE_ORIGINAL]]-Table2125[[#This Row],[ESTIMATE_VALUE]]</f>
        <v>0</v>
      </c>
      <c r="L506">
        <f>Table2125[[#This Row],[DIFFENCE_ORIGINAL]]^2</f>
        <v>0</v>
      </c>
      <c r="M506" s="1"/>
    </row>
    <row r="507" spans="2:13" x14ac:dyDescent="0.2">
      <c r="B507" t="s">
        <v>13</v>
      </c>
      <c r="C507" t="s">
        <v>232</v>
      </c>
      <c r="D507" t="s">
        <v>215</v>
      </c>
      <c r="E507">
        <v>1.8620513228561157</v>
      </c>
      <c r="F507">
        <v>0.15783050475116203</v>
      </c>
      <c r="G507">
        <v>1.5437512759186744</v>
      </c>
      <c r="H507">
        <v>2.1614847182978911</v>
      </c>
      <c r="I507">
        <v>11.797791091093918</v>
      </c>
      <c r="J507">
        <v>1.8620513228561157</v>
      </c>
      <c r="K507">
        <f>Table2125[[#This Row],[VALUE_ORIGINAL]]-Table2125[[#This Row],[ESTIMATE_VALUE]]</f>
        <v>0</v>
      </c>
      <c r="L507">
        <f>Table2125[[#This Row],[DIFFENCE_ORIGINAL]]^2</f>
        <v>0</v>
      </c>
      <c r="M507" s="1"/>
    </row>
    <row r="508" spans="2:13" x14ac:dyDescent="0.2">
      <c r="B508" t="s">
        <v>13</v>
      </c>
      <c r="C508" t="s">
        <v>232</v>
      </c>
      <c r="D508" t="s">
        <v>216</v>
      </c>
      <c r="E508">
        <v>0.10937798859403275</v>
      </c>
      <c r="F508">
        <v>4.7660775172626069E-2</v>
      </c>
      <c r="G508">
        <v>2.1736562737254869E-2</v>
      </c>
      <c r="H508">
        <v>0.21366430850576187</v>
      </c>
      <c r="I508">
        <v>2.2949267652040608</v>
      </c>
      <c r="J508">
        <v>0.10937798859403275</v>
      </c>
      <c r="K508">
        <f>Table2125[[#This Row],[VALUE_ORIGINAL]]-Table2125[[#This Row],[ESTIMATE_VALUE]]</f>
        <v>0</v>
      </c>
      <c r="L508">
        <f>Table2125[[#This Row],[DIFFENCE_ORIGINAL]]^2</f>
        <v>0</v>
      </c>
      <c r="M508" s="1"/>
    </row>
    <row r="509" spans="2:13" x14ac:dyDescent="0.2">
      <c r="B509" t="s">
        <v>13</v>
      </c>
      <c r="C509" t="s">
        <v>232</v>
      </c>
      <c r="D509" t="s">
        <v>218</v>
      </c>
      <c r="E509">
        <v>0.1121410225246493</v>
      </c>
      <c r="F509">
        <v>5.318261465358496E-2</v>
      </c>
      <c r="G509">
        <v>2.2039336146454695E-2</v>
      </c>
      <c r="H509">
        <v>0.2302792685921618</v>
      </c>
      <c r="I509">
        <v>2.1086030323086051</v>
      </c>
      <c r="J509">
        <v>0.1121410225246493</v>
      </c>
      <c r="K509">
        <f>Table2125[[#This Row],[VALUE_ORIGINAL]]-Table2125[[#This Row],[ESTIMATE_VALUE]]</f>
        <v>0</v>
      </c>
      <c r="L509">
        <f>Table2125[[#This Row],[DIFFENCE_ORIGINAL]]^2</f>
        <v>0</v>
      </c>
      <c r="M509" s="1"/>
    </row>
    <row r="510" spans="2:13" x14ac:dyDescent="0.2">
      <c r="B510" t="s">
        <v>13</v>
      </c>
      <c r="C510" t="s">
        <v>232</v>
      </c>
      <c r="D510" t="s">
        <v>220</v>
      </c>
      <c r="E510">
        <v>5.3397023750747043E-2</v>
      </c>
      <c r="F510">
        <v>2.5966184042527408E-2</v>
      </c>
      <c r="G510">
        <v>2.9855396132581814E-3</v>
      </c>
      <c r="H510">
        <v>0.10482802018117358</v>
      </c>
      <c r="I510">
        <v>2.0564062729931134</v>
      </c>
      <c r="J510">
        <v>5.3397023750747043E-2</v>
      </c>
      <c r="K510">
        <f>Table2125[[#This Row],[VALUE_ORIGINAL]]-Table2125[[#This Row],[ESTIMATE_VALUE]]</f>
        <v>0</v>
      </c>
      <c r="L510">
        <f>Table2125[[#This Row],[DIFFENCE_ORIGINAL]]^2</f>
        <v>0</v>
      </c>
      <c r="M510" s="1"/>
    </row>
    <row r="511" spans="2:13" x14ac:dyDescent="0.2">
      <c r="B511" t="s">
        <v>13</v>
      </c>
      <c r="C511" t="s">
        <v>232</v>
      </c>
      <c r="D511" t="s">
        <v>226</v>
      </c>
      <c r="E511">
        <v>0.14138998237809358</v>
      </c>
      <c r="F511">
        <v>4.0852546778743719E-2</v>
      </c>
      <c r="G511">
        <v>6.7477621351376832E-2</v>
      </c>
      <c r="H511">
        <v>0.22778948583639166</v>
      </c>
      <c r="I511">
        <v>3.4609833052479662</v>
      </c>
      <c r="J511">
        <v>0.14138998237809358</v>
      </c>
      <c r="K511">
        <f>Table2125[[#This Row],[VALUE_ORIGINAL]]-Table2125[[#This Row],[ESTIMATE_VALUE]]</f>
        <v>0</v>
      </c>
      <c r="L511">
        <f>Table2125[[#This Row],[DIFFENCE_ORIGINAL]]^2</f>
        <v>0</v>
      </c>
      <c r="M511" s="1"/>
    </row>
    <row r="512" spans="2:13" x14ac:dyDescent="0.2">
      <c r="B512" t="s">
        <v>13</v>
      </c>
      <c r="C512" t="s">
        <v>232</v>
      </c>
      <c r="D512" t="s">
        <v>230</v>
      </c>
      <c r="E512">
        <v>0.4163060172475227</v>
      </c>
      <c r="F512">
        <v>0.10753398502447428</v>
      </c>
      <c r="G512">
        <v>0.22586551386134376</v>
      </c>
      <c r="H512">
        <v>0.64946538394190001</v>
      </c>
      <c r="I512">
        <v>3.8713902135475888</v>
      </c>
      <c r="J512">
        <v>0.4163060172475227</v>
      </c>
      <c r="K512">
        <f>Table2125[[#This Row],[VALUE_ORIGINAL]]-Table2125[[#This Row],[ESTIMATE_VALUE]]</f>
        <v>0</v>
      </c>
      <c r="L512">
        <f>Table2125[[#This Row],[DIFFENCE_ORIGINAL]]^2</f>
        <v>0</v>
      </c>
      <c r="M512" s="1"/>
    </row>
    <row r="513" spans="2:13" x14ac:dyDescent="0.2">
      <c r="B513" t="s">
        <v>50</v>
      </c>
      <c r="C513" s="3" t="s">
        <v>193</v>
      </c>
      <c r="D513" t="s">
        <v>194</v>
      </c>
      <c r="E513">
        <v>0.24324059542785859</v>
      </c>
      <c r="F513">
        <v>0.10403568111999612</v>
      </c>
      <c r="G513" s="1">
        <v>3.9334407325572585E-2</v>
      </c>
      <c r="H513" s="1">
        <v>0.44714678353014459</v>
      </c>
      <c r="I513">
        <v>2.3380497230301374</v>
      </c>
      <c r="J513">
        <v>0.20780521852805617</v>
      </c>
      <c r="K513">
        <f>Table2125[[#This Row],[VALUE_ORIGINAL]]-Table2125[[#This Row],[ESTIMATE_VALUE]]</f>
        <v>-3.5435376899802418E-2</v>
      </c>
      <c r="L513">
        <f>Table2125[[#This Row],[DIFFENCE_ORIGINAL]]^2</f>
        <v>1.2556659360310508E-3</v>
      </c>
      <c r="M513" s="1">
        <f>MAX(0,MIN(H397,H513)-MAX(G397,G513))</f>
        <v>0.34172024808642165</v>
      </c>
    </row>
    <row r="514" spans="2:13" x14ac:dyDescent="0.2">
      <c r="B514" t="s">
        <v>50</v>
      </c>
      <c r="C514" s="3" t="s">
        <v>193</v>
      </c>
      <c r="D514" t="s">
        <v>195</v>
      </c>
      <c r="E514">
        <v>2.4204663877231327E-2</v>
      </c>
      <c r="F514">
        <v>8.5310323947016029E-2</v>
      </c>
      <c r="G514" s="1">
        <v>-0.14300049856836497</v>
      </c>
      <c r="H514" s="1">
        <v>0.19140982632282763</v>
      </c>
      <c r="I514">
        <v>0.28372490874919432</v>
      </c>
      <c r="J514">
        <v>-5.1870095621875237E-2</v>
      </c>
      <c r="K514">
        <f>Table2125[[#This Row],[VALUE_ORIGINAL]]-Table2125[[#This Row],[ESTIMATE_VALUE]]</f>
        <v>-7.6074759499106567E-2</v>
      </c>
      <c r="L514">
        <f>Table2125[[#This Row],[DIFFENCE_ORIGINAL]]^2</f>
        <v>5.7873690328469046E-3</v>
      </c>
      <c r="M514" s="1">
        <f t="shared" ref="M514:M577" si="12">MAX(0,MIN(H398,H514)-MAX(G398,G514))</f>
        <v>0.25212592814962681</v>
      </c>
    </row>
    <row r="515" spans="2:13" x14ac:dyDescent="0.2">
      <c r="B515" t="s">
        <v>50</v>
      </c>
      <c r="C515" s="3" t="s">
        <v>193</v>
      </c>
      <c r="D515" t="s">
        <v>196</v>
      </c>
      <c r="E515">
        <v>0.20160243297894764</v>
      </c>
      <c r="F515">
        <v>9.0869305111240598E-2</v>
      </c>
      <c r="G515" s="1">
        <v>2.3501867660734671E-2</v>
      </c>
      <c r="H515" s="1">
        <v>0.37970299829716059</v>
      </c>
      <c r="I515">
        <v>2.2185977182520489</v>
      </c>
      <c r="J515">
        <v>0.20074876318686907</v>
      </c>
      <c r="K515">
        <f>Table2125[[#This Row],[VALUE_ORIGINAL]]-Table2125[[#This Row],[ESTIMATE_VALUE]]</f>
        <v>-8.5366979207857074E-4</v>
      </c>
      <c r="L515">
        <f>Table2125[[#This Row],[DIFFENCE_ORIGINAL]]^2</f>
        <v>7.2875211390747018E-7</v>
      </c>
      <c r="M515" s="1">
        <f t="shared" si="12"/>
        <v>0.34142076256121645</v>
      </c>
    </row>
    <row r="516" spans="2:13" x14ac:dyDescent="0.2">
      <c r="B516" t="s">
        <v>50</v>
      </c>
      <c r="C516" s="3" t="s">
        <v>193</v>
      </c>
      <c r="D516" t="s">
        <v>197</v>
      </c>
      <c r="E516">
        <v>0.52085483199893268</v>
      </c>
      <c r="F516">
        <v>7.8707903652290703E-2</v>
      </c>
      <c r="G516" s="1">
        <v>0.36659017554179435</v>
      </c>
      <c r="H516" s="1">
        <v>0.67511948845607095</v>
      </c>
      <c r="I516">
        <v>6.6175670781415077</v>
      </c>
      <c r="J516">
        <v>0.46757722054030804</v>
      </c>
      <c r="K516">
        <f>Table2125[[#This Row],[VALUE_ORIGINAL]]-Table2125[[#This Row],[ESTIMATE_VALUE]]</f>
        <v>-5.3277611458624641E-2</v>
      </c>
      <c r="L516">
        <f>Table2125[[#This Row],[DIFFENCE_ORIGINAL]]^2</f>
        <v>2.8385038827361715E-3</v>
      </c>
      <c r="M516" s="1">
        <f t="shared" si="12"/>
        <v>0.28127228926418318</v>
      </c>
    </row>
    <row r="517" spans="2:13" x14ac:dyDescent="0.2">
      <c r="B517" t="s">
        <v>50</v>
      </c>
      <c r="C517" s="3" t="s">
        <v>193</v>
      </c>
      <c r="D517" t="s">
        <v>198</v>
      </c>
      <c r="E517">
        <v>0.80561312648219319</v>
      </c>
      <c r="F517">
        <v>9.9710099423017451E-2</v>
      </c>
      <c r="G517" s="1">
        <v>0.61018492271817104</v>
      </c>
      <c r="H517" s="1">
        <v>1.0010413302462153</v>
      </c>
      <c r="I517">
        <v>8.0795539383066988</v>
      </c>
      <c r="J517">
        <v>0.69131566830111679</v>
      </c>
      <c r="K517">
        <f>Table2125[[#This Row],[VALUE_ORIGINAL]]-Table2125[[#This Row],[ESTIMATE_VALUE]]</f>
        <v>-0.11429745818107639</v>
      </c>
      <c r="L517">
        <f>Table2125[[#This Row],[DIFFENCE_ORIGINAL]]^2</f>
        <v>1.3063908946654908E-2</v>
      </c>
      <c r="M517" s="1">
        <f t="shared" si="12"/>
        <v>0.29091408962685061</v>
      </c>
    </row>
    <row r="518" spans="2:13" x14ac:dyDescent="0.2">
      <c r="B518" t="s">
        <v>50</v>
      </c>
      <c r="C518" s="3" t="s">
        <v>193</v>
      </c>
      <c r="D518" t="s">
        <v>199</v>
      </c>
      <c r="E518">
        <v>-6.2047378490835241E-2</v>
      </c>
      <c r="F518">
        <v>6.9559611312999342E-2</v>
      </c>
      <c r="G518" s="1">
        <v>-0.19838171144291883</v>
      </c>
      <c r="H518" s="1">
        <v>7.4286954461248333E-2</v>
      </c>
      <c r="I518">
        <v>-0.89200294998255392</v>
      </c>
      <c r="J518">
        <v>-2.6718205551524845E-2</v>
      </c>
      <c r="K518">
        <f>Table2125[[#This Row],[VALUE_ORIGINAL]]-Table2125[[#This Row],[ESTIMATE_VALUE]]</f>
        <v>3.5329172939310399E-2</v>
      </c>
      <c r="L518">
        <f>Table2125[[#This Row],[DIFFENCE_ORIGINAL]]^2</f>
        <v>1.2481504605757021E-3</v>
      </c>
      <c r="M518" s="1">
        <f t="shared" si="12"/>
        <v>0.24841534814421451</v>
      </c>
    </row>
    <row r="519" spans="2:13" x14ac:dyDescent="0.2">
      <c r="B519" t="s">
        <v>50</v>
      </c>
      <c r="C519" s="3" t="s">
        <v>193</v>
      </c>
      <c r="D519" t="s">
        <v>200</v>
      </c>
      <c r="E519">
        <v>0.61739938435876107</v>
      </c>
      <c r="F519">
        <v>9.6973029280415221E-2</v>
      </c>
      <c r="G519" s="1">
        <v>0.42733573949739917</v>
      </c>
      <c r="H519" s="1">
        <v>0.80746302922012303</v>
      </c>
      <c r="I519">
        <v>6.3667123626038125</v>
      </c>
      <c r="J519">
        <v>0.65020672590940032</v>
      </c>
      <c r="K519">
        <f>Table2125[[#This Row],[VALUE_ORIGINAL]]-Table2125[[#This Row],[ESTIMATE_VALUE]]</f>
        <v>3.2807341550639246E-2</v>
      </c>
      <c r="L519">
        <f>Table2125[[#This Row],[DIFFENCE_ORIGINAL]]^2</f>
        <v>1.0763216596203003E-3</v>
      </c>
      <c r="M519" s="1">
        <f t="shared" si="12"/>
        <v>0.35713561199462451</v>
      </c>
    </row>
    <row r="520" spans="2:13" x14ac:dyDescent="0.2">
      <c r="B520" t="s">
        <v>50</v>
      </c>
      <c r="C520" s="3" t="s">
        <v>193</v>
      </c>
      <c r="D520" t="s">
        <v>201</v>
      </c>
      <c r="E520">
        <v>9.3916242890026425E-3</v>
      </c>
      <c r="F520">
        <v>6.488518574066747E-2</v>
      </c>
      <c r="G520" s="1">
        <v>-0.11778100289289745</v>
      </c>
      <c r="H520" s="1">
        <v>0.13656425147090273</v>
      </c>
      <c r="I520">
        <v>0.14474219626247203</v>
      </c>
      <c r="J520">
        <v>7.7300338965894623E-3</v>
      </c>
      <c r="K520">
        <f>Table2125[[#This Row],[VALUE_ORIGINAL]]-Table2125[[#This Row],[ESTIMATE_VALUE]]</f>
        <v>-1.6615903924131802E-3</v>
      </c>
      <c r="L520">
        <f>Table2125[[#This Row],[DIFFENCE_ORIGINAL]]^2</f>
        <v>2.7608826321597862E-6</v>
      </c>
      <c r="M520" s="1">
        <f t="shared" si="12"/>
        <v>0.25434525436380018</v>
      </c>
    </row>
    <row r="521" spans="2:13" x14ac:dyDescent="0.2">
      <c r="B521" t="s">
        <v>50</v>
      </c>
      <c r="C521" s="3" t="s">
        <v>193</v>
      </c>
      <c r="D521" t="s">
        <v>202</v>
      </c>
      <c r="E521">
        <v>-0.20154861468588725</v>
      </c>
      <c r="F521">
        <v>8.6317552649414375E-2</v>
      </c>
      <c r="G521" s="1">
        <v>-0.37072790911237929</v>
      </c>
      <c r="H521" s="1">
        <v>-3.2369320259395179E-2</v>
      </c>
      <c r="I521">
        <v>-2.3349667419846001</v>
      </c>
      <c r="J521">
        <v>-0.17085366093454202</v>
      </c>
      <c r="K521">
        <f>Table2125[[#This Row],[VALUE_ORIGINAL]]-Table2125[[#This Row],[ESTIMATE_VALUE]]</f>
        <v>3.0694953751345233E-2</v>
      </c>
      <c r="L521">
        <f>Table2125[[#This Row],[DIFFENCE_ORIGINAL]]^2</f>
        <v>9.421801857972228E-4</v>
      </c>
      <c r="M521" s="1">
        <f t="shared" si="12"/>
        <v>0.32091488911403199</v>
      </c>
    </row>
    <row r="522" spans="2:13" x14ac:dyDescent="0.2">
      <c r="B522" t="s">
        <v>50</v>
      </c>
      <c r="C522" s="3" t="s">
        <v>193</v>
      </c>
      <c r="D522" t="s">
        <v>203</v>
      </c>
      <c r="E522">
        <v>0.30430501157592432</v>
      </c>
      <c r="F522">
        <v>7.0605761512292503E-2</v>
      </c>
      <c r="G522" s="1">
        <v>0.16592026191080675</v>
      </c>
      <c r="H522" s="1">
        <v>0.44268976124104187</v>
      </c>
      <c r="I522">
        <v>4.309917562789046</v>
      </c>
      <c r="J522">
        <v>0.33797024276195176</v>
      </c>
      <c r="K522">
        <f>Table2125[[#This Row],[VALUE_ORIGINAL]]-Table2125[[#This Row],[ESTIMATE_VALUE]]</f>
        <v>3.3665231186027433E-2</v>
      </c>
      <c r="L522">
        <f>Table2125[[#This Row],[DIFFENCE_ORIGINAL]]^2</f>
        <v>1.133347790808674E-3</v>
      </c>
      <c r="M522" s="1">
        <f t="shared" si="12"/>
        <v>0.23889817802922172</v>
      </c>
    </row>
    <row r="523" spans="2:13" x14ac:dyDescent="0.2">
      <c r="B523" t="s">
        <v>50</v>
      </c>
      <c r="C523" s="3" t="s">
        <v>193</v>
      </c>
      <c r="D523" t="s">
        <v>204</v>
      </c>
      <c r="E523">
        <v>0.96851748469923082</v>
      </c>
      <c r="F523">
        <v>0.15393224223336421</v>
      </c>
      <c r="G523" s="1">
        <v>0.66681583386234156</v>
      </c>
      <c r="H523" s="1">
        <v>1.2702191355361201</v>
      </c>
      <c r="I523">
        <v>6.2918428955964911</v>
      </c>
      <c r="J523">
        <v>0.9383390542325335</v>
      </c>
      <c r="K523">
        <f>Table2125[[#This Row],[VALUE_ORIGINAL]]-Table2125[[#This Row],[ESTIMATE_VALUE]]</f>
        <v>-3.0178430466697326E-2</v>
      </c>
      <c r="L523">
        <f>Table2125[[#This Row],[DIFFENCE_ORIGINAL]]^2</f>
        <v>9.1073766543328541E-4</v>
      </c>
      <c r="M523" s="1">
        <f t="shared" si="12"/>
        <v>0.56967394866408139</v>
      </c>
    </row>
    <row r="524" spans="2:13" x14ac:dyDescent="0.2">
      <c r="B524" t="s">
        <v>50</v>
      </c>
      <c r="C524" s="3" t="s">
        <v>193</v>
      </c>
      <c r="D524" t="s">
        <v>205</v>
      </c>
      <c r="E524">
        <v>0.63114544552695651</v>
      </c>
      <c r="F524">
        <v>0.11309708749607209</v>
      </c>
      <c r="G524" s="1">
        <v>0.40947922727828001</v>
      </c>
      <c r="H524" s="1">
        <v>0.852811663775633</v>
      </c>
      <c r="I524">
        <v>5.5805632090116948</v>
      </c>
      <c r="J524">
        <v>0.6075493255989568</v>
      </c>
      <c r="K524">
        <f>Table2125[[#This Row],[VALUE_ORIGINAL]]-Table2125[[#This Row],[ESTIMATE_VALUE]]</f>
        <v>-2.3596119927999704E-2</v>
      </c>
      <c r="L524">
        <f>Table2125[[#This Row],[DIFFENCE_ORIGINAL]]^2</f>
        <v>5.5677687565654471E-4</v>
      </c>
      <c r="M524" s="1">
        <f t="shared" si="12"/>
        <v>0.40726078442451807</v>
      </c>
    </row>
    <row r="525" spans="2:13" x14ac:dyDescent="0.2">
      <c r="B525" t="s">
        <v>50</v>
      </c>
      <c r="C525" s="3" t="s">
        <v>193</v>
      </c>
      <c r="D525" t="s">
        <v>206</v>
      </c>
      <c r="E525">
        <v>0.78179448140337404</v>
      </c>
      <c r="F525">
        <v>0.19471237718392406</v>
      </c>
      <c r="G525" s="1">
        <v>0.40016523477870442</v>
      </c>
      <c r="H525" s="1">
        <v>1.1634237280280437</v>
      </c>
      <c r="I525">
        <v>4.0151247327482213</v>
      </c>
      <c r="J525">
        <v>1.08664570593377</v>
      </c>
      <c r="K525">
        <f>Table2125[[#This Row],[VALUE_ORIGINAL]]-Table2125[[#This Row],[ESTIMATE_VALUE]]</f>
        <v>0.30485122453039593</v>
      </c>
      <c r="L525">
        <f>Table2125[[#This Row],[DIFFENCE_ORIGINAL]]^2</f>
        <v>9.2934269097681876E-2</v>
      </c>
      <c r="M525" s="1">
        <f t="shared" si="12"/>
        <v>0.45083666204506079</v>
      </c>
    </row>
    <row r="526" spans="2:13" x14ac:dyDescent="0.2">
      <c r="B526" t="s">
        <v>50</v>
      </c>
      <c r="C526" s="3" t="s">
        <v>193</v>
      </c>
      <c r="D526" t="s">
        <v>207</v>
      </c>
      <c r="E526">
        <v>-0.6101248318242577</v>
      </c>
      <c r="F526">
        <v>0.15628767200401228</v>
      </c>
      <c r="G526" s="1">
        <v>-0.91644304017973055</v>
      </c>
      <c r="H526" s="1">
        <v>-0.30380662346878479</v>
      </c>
      <c r="I526">
        <v>-3.9038577003603607</v>
      </c>
      <c r="J526">
        <v>-0.61753334723645281</v>
      </c>
      <c r="K526">
        <f>Table2125[[#This Row],[VALUE_ORIGINAL]]-Table2125[[#This Row],[ESTIMATE_VALUE]]</f>
        <v>-7.4085154121951158E-3</v>
      </c>
      <c r="L526">
        <f>Table2125[[#This Row],[DIFFENCE_ORIGINAL]]^2</f>
        <v>5.4886100612732565E-5</v>
      </c>
      <c r="M526" s="1">
        <f t="shared" si="12"/>
        <v>0.61263641671094571</v>
      </c>
    </row>
    <row r="527" spans="2:13" x14ac:dyDescent="0.2">
      <c r="B527" t="s">
        <v>50</v>
      </c>
      <c r="C527" s="3" t="s">
        <v>193</v>
      </c>
      <c r="D527" t="s">
        <v>208</v>
      </c>
      <c r="E527">
        <v>-0.74766530827846223</v>
      </c>
      <c r="F527">
        <v>0.15120758558585601</v>
      </c>
      <c r="G527" s="1">
        <v>-1.0440267302159978</v>
      </c>
      <c r="H527" s="1">
        <v>-0.45130388634092672</v>
      </c>
      <c r="I527">
        <v>-4.9446283093643881</v>
      </c>
      <c r="J527">
        <v>-0.71591551141548337</v>
      </c>
      <c r="K527">
        <f>Table2125[[#This Row],[VALUE_ORIGINAL]]-Table2125[[#This Row],[ESTIMATE_VALUE]]</f>
        <v>3.1749796862978852E-2</v>
      </c>
      <c r="L527">
        <f>Table2125[[#This Row],[DIFFENCE_ORIGINAL]]^2</f>
        <v>1.0080496008404217E-3</v>
      </c>
      <c r="M527" s="1">
        <f t="shared" si="12"/>
        <v>0.55153006653855052</v>
      </c>
    </row>
    <row r="528" spans="2:13" x14ac:dyDescent="0.2">
      <c r="B528" t="s">
        <v>50</v>
      </c>
      <c r="C528" s="3" t="s">
        <v>193</v>
      </c>
      <c r="D528" t="s">
        <v>209</v>
      </c>
      <c r="E528">
        <v>1.4939094903037251</v>
      </c>
      <c r="F528">
        <v>0.13197544829043203</v>
      </c>
      <c r="G528" s="1">
        <v>1.2352423648109501</v>
      </c>
      <c r="H528" s="1">
        <v>1.7525766157965001</v>
      </c>
      <c r="I528">
        <v>11.319601559648808</v>
      </c>
      <c r="J528">
        <v>1.2394604645576883</v>
      </c>
      <c r="K528">
        <f>Table2125[[#This Row],[VALUE_ORIGINAL]]-Table2125[[#This Row],[ESTIMATE_VALUE]]</f>
        <v>-0.25444902574603678</v>
      </c>
      <c r="L528">
        <f>Table2125[[#This Row],[DIFFENCE_ORIGINAL]]^2</f>
        <v>6.4744306703107296E-2</v>
      </c>
      <c r="M528" s="1">
        <f t="shared" si="12"/>
        <v>0.23520240874308596</v>
      </c>
    </row>
    <row r="529" spans="2:13" x14ac:dyDescent="0.2">
      <c r="B529" t="s">
        <v>50</v>
      </c>
      <c r="C529" s="3" t="s">
        <v>193</v>
      </c>
      <c r="D529" t="s">
        <v>210</v>
      </c>
      <c r="E529">
        <v>1.5605134805760932</v>
      </c>
      <c r="F529">
        <v>0.17634574690993329</v>
      </c>
      <c r="G529" s="1">
        <v>1.2148821678058086</v>
      </c>
      <c r="H529" s="1">
        <v>1.9061447933463778</v>
      </c>
      <c r="I529">
        <v>8.8491699285104328</v>
      </c>
      <c r="J529">
        <v>1.6724555469236593</v>
      </c>
      <c r="K529">
        <f>Table2125[[#This Row],[VALUE_ORIGINAL]]-Table2125[[#This Row],[ESTIMATE_VALUE]]</f>
        <v>0.11194206634756609</v>
      </c>
      <c r="L529">
        <f>Table2125[[#This Row],[DIFFENCE_ORIGINAL]]^2</f>
        <v>1.2531026218162889E-2</v>
      </c>
      <c r="M529" s="1">
        <f t="shared" si="12"/>
        <v>0.53564797212871751</v>
      </c>
    </row>
    <row r="530" spans="2:13" x14ac:dyDescent="0.2">
      <c r="B530" t="s">
        <v>50</v>
      </c>
      <c r="C530" s="3" t="s">
        <v>193</v>
      </c>
      <c r="D530" t="s">
        <v>211</v>
      </c>
      <c r="E530">
        <v>2.5418139897976619</v>
      </c>
      <c r="F530">
        <v>0.24556851669929997</v>
      </c>
      <c r="G530" s="1">
        <v>2.0605085413301114</v>
      </c>
      <c r="H530" s="1">
        <v>3.0231194382652125</v>
      </c>
      <c r="I530">
        <v>10.350732349416466</v>
      </c>
      <c r="J530">
        <v>2.5272646073036431</v>
      </c>
      <c r="K530">
        <f>Table2125[[#This Row],[VALUE_ORIGINAL]]-Table2125[[#This Row],[ESTIMATE_VALUE]]</f>
        <v>-1.4549382494018825E-2</v>
      </c>
      <c r="L530">
        <f>Table2125[[#This Row],[DIFFENCE_ORIGINAL]]^2</f>
        <v>2.1168453095726146E-4</v>
      </c>
      <c r="M530" s="1">
        <f t="shared" si="12"/>
        <v>0.96261089693510105</v>
      </c>
    </row>
    <row r="531" spans="2:13" x14ac:dyDescent="0.2">
      <c r="B531" t="s">
        <v>50</v>
      </c>
      <c r="C531" s="3" t="s">
        <v>193</v>
      </c>
      <c r="D531" t="s">
        <v>212</v>
      </c>
      <c r="E531">
        <v>2.3002099791576884</v>
      </c>
      <c r="F531">
        <v>0.20795373708412865</v>
      </c>
      <c r="G531" s="1">
        <v>1.892628144022285</v>
      </c>
      <c r="H531" s="1">
        <v>2.7077918142930919</v>
      </c>
      <c r="I531">
        <v>11.06116202291247</v>
      </c>
      <c r="J531">
        <v>2.4525326132505092</v>
      </c>
      <c r="K531">
        <f>Table2125[[#This Row],[VALUE_ORIGINAL]]-Table2125[[#This Row],[ESTIMATE_VALUE]]</f>
        <v>0.15232263409282076</v>
      </c>
      <c r="L531">
        <f>Table2125[[#This Row],[DIFFENCE_ORIGINAL]]^2</f>
        <v>2.3202184856975363E-2</v>
      </c>
      <c r="M531" s="1">
        <f t="shared" si="12"/>
        <v>0.6893879239698677</v>
      </c>
    </row>
    <row r="532" spans="2:13" x14ac:dyDescent="0.2">
      <c r="B532" t="s">
        <v>50</v>
      </c>
      <c r="C532" s="3" t="s">
        <v>193</v>
      </c>
      <c r="D532" t="s">
        <v>213</v>
      </c>
      <c r="E532">
        <v>2.2767261749695336</v>
      </c>
      <c r="F532">
        <v>0.15758154373356878</v>
      </c>
      <c r="G532" s="1">
        <v>1.9678720246235153</v>
      </c>
      <c r="H532" s="1">
        <v>2.5855803253155516</v>
      </c>
      <c r="I532">
        <v>14.447924046352227</v>
      </c>
      <c r="J532">
        <v>2.1789632911969177</v>
      </c>
      <c r="K532">
        <f>Table2125[[#This Row],[VALUE_ORIGINAL]]-Table2125[[#This Row],[ESTIMATE_VALUE]]</f>
        <v>-9.7762883772615883E-2</v>
      </c>
      <c r="L532">
        <f>Table2125[[#This Row],[DIFFENCE_ORIGINAL]]^2</f>
        <v>9.5575814435380022E-3</v>
      </c>
      <c r="M532" s="1">
        <f t="shared" si="12"/>
        <v>0.52833671015074546</v>
      </c>
    </row>
    <row r="533" spans="2:13" x14ac:dyDescent="0.2">
      <c r="B533" t="s">
        <v>50</v>
      </c>
      <c r="C533" s="3" t="s">
        <v>193</v>
      </c>
      <c r="D533" t="s">
        <v>214</v>
      </c>
      <c r="E533">
        <v>1.5447737706742182</v>
      </c>
      <c r="F533">
        <v>0.1498616081963835</v>
      </c>
      <c r="G533" s="1">
        <v>1.2510504159440541</v>
      </c>
      <c r="H533" s="1">
        <v>1.8384971254043823</v>
      </c>
      <c r="I533">
        <v>10.308002091168651</v>
      </c>
      <c r="J533">
        <v>1.63819866406962</v>
      </c>
      <c r="K533">
        <f>Table2125[[#This Row],[VALUE_ORIGINAL]]-Table2125[[#This Row],[ESTIMATE_VALUE]]</f>
        <v>9.3424893395401831E-2</v>
      </c>
      <c r="L533">
        <f>Table2125[[#This Row],[DIFFENCE_ORIGINAL]]^2</f>
        <v>8.7282107059421972E-3</v>
      </c>
      <c r="M533" s="1">
        <f t="shared" si="12"/>
        <v>0.54791354925807645</v>
      </c>
    </row>
    <row r="534" spans="2:13" x14ac:dyDescent="0.2">
      <c r="B534" t="s">
        <v>50</v>
      </c>
      <c r="C534" s="3" t="s">
        <v>193</v>
      </c>
      <c r="D534" t="s">
        <v>215</v>
      </c>
      <c r="E534">
        <v>2.2428977162160333</v>
      </c>
      <c r="F534">
        <v>0.17539472866307901</v>
      </c>
      <c r="G534" s="1">
        <v>1.8991303649582234</v>
      </c>
      <c r="H534" s="1">
        <v>2.5866650674738434</v>
      </c>
      <c r="I534">
        <v>12.787714507227196</v>
      </c>
      <c r="J534">
        <v>1.8620504944211793</v>
      </c>
      <c r="K534">
        <f>Table2125[[#This Row],[VALUE_ORIGINAL]]-Table2125[[#This Row],[ESTIMATE_VALUE]]</f>
        <v>-0.38084722179485397</v>
      </c>
      <c r="L534">
        <f>Table2125[[#This Row],[DIFFENCE_ORIGINAL]]^2</f>
        <v>0.14504460634885868</v>
      </c>
      <c r="M534" s="1">
        <f t="shared" si="12"/>
        <v>0.26790398932042225</v>
      </c>
    </row>
    <row r="535" spans="2:13" x14ac:dyDescent="0.2">
      <c r="B535" t="s">
        <v>50</v>
      </c>
      <c r="C535" s="3" t="s">
        <v>193</v>
      </c>
      <c r="D535" t="s">
        <v>216</v>
      </c>
      <c r="E535">
        <v>0.15017659386821836</v>
      </c>
      <c r="F535">
        <v>6.4932624867277383E-2</v>
      </c>
      <c r="G535" s="1">
        <v>2.29109877067048E-2</v>
      </c>
      <c r="H535" s="1">
        <v>0.27744220002973191</v>
      </c>
      <c r="I535">
        <v>2.3128064540002824</v>
      </c>
      <c r="J535">
        <v>0.13511635076601486</v>
      </c>
      <c r="K535">
        <f>Table2125[[#This Row],[VALUE_ORIGINAL]]-Table2125[[#This Row],[ESTIMATE_VALUE]]</f>
        <v>-1.5060243102203497E-2</v>
      </c>
      <c r="L535">
        <f>Table2125[[#This Row],[DIFFENCE_ORIGINAL]]^2</f>
        <v>2.26810922297468E-4</v>
      </c>
      <c r="M535" s="1">
        <f t="shared" si="12"/>
        <v>0.22452346231089887</v>
      </c>
    </row>
    <row r="536" spans="2:13" x14ac:dyDescent="0.2">
      <c r="B536" t="s">
        <v>50</v>
      </c>
      <c r="C536" s="3" t="s">
        <v>193</v>
      </c>
      <c r="D536" t="s">
        <v>217</v>
      </c>
      <c r="E536">
        <v>-4.9024805043855257E-2</v>
      </c>
      <c r="F536">
        <v>2.5109867206543832E-2</v>
      </c>
      <c r="G536" s="1">
        <v>-9.8239240425264523E-2</v>
      </c>
      <c r="H536" s="1">
        <v>1.8963033755401565E-4</v>
      </c>
      <c r="I536">
        <v>-1.9524119598322289</v>
      </c>
      <c r="J536">
        <v>-3.5504282346820917E-2</v>
      </c>
      <c r="K536">
        <f>Table2125[[#This Row],[VALUE_ORIGINAL]]-Table2125[[#This Row],[ESTIMATE_VALUE]]</f>
        <v>1.352052269703434E-2</v>
      </c>
      <c r="L536">
        <f>Table2125[[#This Row],[DIFFENCE_ORIGINAL]]^2</f>
        <v>1.8280453400102074E-4</v>
      </c>
      <c r="M536" s="1">
        <f t="shared" si="12"/>
        <v>7.8085544740437718E-2</v>
      </c>
    </row>
    <row r="537" spans="2:13" x14ac:dyDescent="0.2">
      <c r="B537" t="s">
        <v>50</v>
      </c>
      <c r="C537" s="3" t="s">
        <v>193</v>
      </c>
      <c r="D537" t="s">
        <v>218</v>
      </c>
      <c r="E537">
        <v>0.19595781657002742</v>
      </c>
      <c r="F537">
        <v>8.9985962676962072E-2</v>
      </c>
      <c r="G537" s="1">
        <v>1.9588570609016281E-2</v>
      </c>
      <c r="H537" s="1">
        <v>0.37232706253103853</v>
      </c>
      <c r="I537">
        <v>2.177648721428814</v>
      </c>
      <c r="J537">
        <v>0.14365900352318275</v>
      </c>
      <c r="K537">
        <f>Table2125[[#This Row],[VALUE_ORIGINAL]]-Table2125[[#This Row],[ESTIMATE_VALUE]]</f>
        <v>-5.2298813046844667E-2</v>
      </c>
      <c r="L537">
        <f>Table2125[[#This Row],[DIFFENCE_ORIGINAL]]^2</f>
        <v>2.7351658461088101E-3</v>
      </c>
      <c r="M537" s="1">
        <f t="shared" si="12"/>
        <v>0.2500616563647885</v>
      </c>
    </row>
    <row r="538" spans="2:13" x14ac:dyDescent="0.2">
      <c r="B538" t="s">
        <v>50</v>
      </c>
      <c r="C538" s="3" t="s">
        <v>193</v>
      </c>
      <c r="D538" t="s">
        <v>219</v>
      </c>
      <c r="E538">
        <v>1.893374306287112E-3</v>
      </c>
      <c r="F538">
        <v>1.3147645894342258E-2</v>
      </c>
      <c r="G538" s="1">
        <v>-2.3875538128109615E-2</v>
      </c>
      <c r="H538" s="1">
        <v>2.7662286740683842E-2</v>
      </c>
      <c r="I538">
        <v>0.14400861732227482</v>
      </c>
      <c r="J538">
        <v>1.5517947441329087E-3</v>
      </c>
      <c r="K538">
        <f>Table2125[[#This Row],[VALUE_ORIGINAL]]-Table2125[[#This Row],[ESTIMATE_VALUE]]</f>
        <v>-3.4157956215420324E-4</v>
      </c>
      <c r="L538">
        <f>Table2125[[#This Row],[DIFFENCE_ORIGINAL]]^2</f>
        <v>1.1667659728145719E-7</v>
      </c>
      <c r="M538" s="1">
        <f t="shared" si="12"/>
        <v>5.1537824868793457E-2</v>
      </c>
    </row>
    <row r="539" spans="2:13" x14ac:dyDescent="0.2">
      <c r="B539" t="s">
        <v>50</v>
      </c>
      <c r="C539" s="3" t="s">
        <v>193</v>
      </c>
      <c r="D539" t="s">
        <v>220</v>
      </c>
      <c r="E539">
        <v>6.1348630701393167E-2</v>
      </c>
      <c r="F539">
        <v>3.1757901949774479E-2</v>
      </c>
      <c r="G539" s="1">
        <v>-8.9571334471916231E-4</v>
      </c>
      <c r="H539" s="1">
        <v>0.1235929747475055</v>
      </c>
      <c r="I539">
        <v>1.9317595601377193</v>
      </c>
      <c r="J539">
        <v>6.784710822842771E-2</v>
      </c>
      <c r="K539">
        <f>Table2125[[#This Row],[VALUE_ORIGINAL]]-Table2125[[#This Row],[ESTIMATE_VALUE]]</f>
        <v>6.4984775270345435E-3</v>
      </c>
      <c r="L539">
        <f>Table2125[[#This Row],[DIFFENCE_ORIGINAL]]^2</f>
        <v>4.2230210169372994E-5</v>
      </c>
      <c r="M539" s="1">
        <f t="shared" si="12"/>
        <v>0.11952323070829596</v>
      </c>
    </row>
    <row r="540" spans="2:13" x14ac:dyDescent="0.2">
      <c r="B540" t="s">
        <v>50</v>
      </c>
      <c r="C540" s="3" t="s">
        <v>193</v>
      </c>
      <c r="D540" t="s">
        <v>221</v>
      </c>
      <c r="E540">
        <v>-1.2508902463718009E-2</v>
      </c>
      <c r="F540">
        <v>1.5397119388409798E-2</v>
      </c>
      <c r="G540" s="1">
        <v>-4.2686701930664588E-2</v>
      </c>
      <c r="H540" s="1">
        <v>1.7668897003228573E-2</v>
      </c>
      <c r="I540">
        <v>-0.81241835879600321</v>
      </c>
      <c r="J540">
        <v>-5.3636467190411518E-3</v>
      </c>
      <c r="K540">
        <f>Table2125[[#This Row],[VALUE_ORIGINAL]]-Table2125[[#This Row],[ESTIMATE_VALUE]]</f>
        <v>7.1452557446768572E-3</v>
      </c>
      <c r="L540">
        <f>Table2125[[#This Row],[DIFFENCE_ORIGINAL]]^2</f>
        <v>5.1054679656837628E-5</v>
      </c>
      <c r="M540" s="1">
        <f t="shared" si="12"/>
        <v>5.3153544681432185E-2</v>
      </c>
    </row>
    <row r="541" spans="2:13" x14ac:dyDescent="0.2">
      <c r="B541" t="s">
        <v>50</v>
      </c>
      <c r="C541" s="3" t="s">
        <v>193</v>
      </c>
      <c r="D541" t="s">
        <v>222</v>
      </c>
      <c r="E541">
        <v>1.4943944576413364E-2</v>
      </c>
      <c r="F541">
        <v>5.2377856827636786E-2</v>
      </c>
      <c r="G541" s="1">
        <v>-8.771476839315008E-2</v>
      </c>
      <c r="H541" s="1">
        <v>0.1176026575459768</v>
      </c>
      <c r="I541">
        <v>0.28531034833270047</v>
      </c>
      <c r="J541">
        <v>-3.3726285046907015E-2</v>
      </c>
      <c r="K541">
        <f>Table2125[[#This Row],[VALUE_ORIGINAL]]-Table2125[[#This Row],[ESTIMATE_VALUE]]</f>
        <v>-4.8670229623320377E-2</v>
      </c>
      <c r="L541">
        <f>Table2125[[#This Row],[DIFFENCE_ORIGINAL]]^2</f>
        <v>2.3687912515867322E-3</v>
      </c>
      <c r="M541" s="1">
        <f t="shared" si="12"/>
        <v>0.16001425896808985</v>
      </c>
    </row>
    <row r="542" spans="2:13" x14ac:dyDescent="0.2">
      <c r="B542" t="s">
        <v>50</v>
      </c>
      <c r="C542" s="3" t="s">
        <v>193</v>
      </c>
      <c r="D542" t="s">
        <v>223</v>
      </c>
      <c r="E542">
        <v>-4.8784164733935102E-3</v>
      </c>
      <c r="F542">
        <v>1.7346738634853229E-2</v>
      </c>
      <c r="G542" s="1">
        <v>-3.8877399446935336E-2</v>
      </c>
      <c r="H542" s="1">
        <v>2.9120566500148319E-2</v>
      </c>
      <c r="I542">
        <v>-0.28122960609965902</v>
      </c>
      <c r="J542">
        <v>8.8621957300221432E-3</v>
      </c>
      <c r="K542">
        <f>Table2125[[#This Row],[VALUE_ORIGINAL]]-Table2125[[#This Row],[ESTIMATE_VALUE]]</f>
        <v>1.3740612203415653E-2</v>
      </c>
      <c r="L542">
        <f>Table2125[[#This Row],[DIFFENCE_ORIGINAL]]^2</f>
        <v>1.8880442372465518E-4</v>
      </c>
      <c r="M542" s="1">
        <f t="shared" si="12"/>
        <v>4.980051123553704E-2</v>
      </c>
    </row>
    <row r="543" spans="2:13" x14ac:dyDescent="0.2">
      <c r="B543" t="s">
        <v>50</v>
      </c>
      <c r="C543" s="3" t="s">
        <v>193</v>
      </c>
      <c r="D543" t="s">
        <v>224</v>
      </c>
      <c r="E543">
        <v>1.9499594941586932E-2</v>
      </c>
      <c r="F543">
        <v>6.854068475426757E-2</v>
      </c>
      <c r="G543" s="1">
        <v>-0.11483767865249103</v>
      </c>
      <c r="H543" s="1">
        <v>0.15383686853566489</v>
      </c>
      <c r="I543">
        <v>0.28449664621088899</v>
      </c>
      <c r="J543">
        <v>-3.5858609819679511E-2</v>
      </c>
      <c r="K543">
        <f>Table2125[[#This Row],[VALUE_ORIGINAL]]-Table2125[[#This Row],[ESTIMATE_VALUE]]</f>
        <v>-5.5358204761266447E-2</v>
      </c>
      <c r="L543">
        <f>Table2125[[#This Row],[DIFFENCE_ORIGINAL]]^2</f>
        <v>3.0645308343903031E-3</v>
      </c>
      <c r="M543" s="1">
        <f t="shared" si="12"/>
        <v>0.19075478161659104</v>
      </c>
    </row>
    <row r="544" spans="2:13" x14ac:dyDescent="0.2">
      <c r="B544" t="s">
        <v>50</v>
      </c>
      <c r="C544" s="3" t="s">
        <v>193</v>
      </c>
      <c r="D544" t="s">
        <v>225</v>
      </c>
      <c r="E544">
        <v>4.8916728912455666E-3</v>
      </c>
      <c r="F544">
        <v>3.3814458279894391E-2</v>
      </c>
      <c r="G544" s="1">
        <v>-6.138344749407966E-2</v>
      </c>
      <c r="H544" s="1">
        <v>7.1166793276570786E-2</v>
      </c>
      <c r="I544">
        <v>0.14466216938196783</v>
      </c>
      <c r="J544">
        <v>3.6143877640496679E-3</v>
      </c>
      <c r="K544">
        <f>Table2125[[#This Row],[VALUE_ORIGINAL]]-Table2125[[#This Row],[ESTIMATE_VALUE]]</f>
        <v>-1.2772851271958987E-3</v>
      </c>
      <c r="L544">
        <f>Table2125[[#This Row],[DIFFENCE_ORIGINAL]]^2</f>
        <v>1.6314572961558433E-6</v>
      </c>
      <c r="M544" s="1">
        <f t="shared" si="12"/>
        <v>0.13255024077065045</v>
      </c>
    </row>
    <row r="545" spans="2:13" x14ac:dyDescent="0.2">
      <c r="B545" t="s">
        <v>50</v>
      </c>
      <c r="C545" s="3" t="s">
        <v>193</v>
      </c>
      <c r="D545" t="s">
        <v>226</v>
      </c>
      <c r="E545">
        <v>0.15849873568081133</v>
      </c>
      <c r="F545">
        <v>4.4895209036910112E-2</v>
      </c>
      <c r="G545" s="1">
        <v>7.0505742890070361E-2</v>
      </c>
      <c r="H545" s="1">
        <v>0.24649172847155229</v>
      </c>
      <c r="I545">
        <v>3.530415362372036</v>
      </c>
      <c r="J545">
        <v>0.15802718673596655</v>
      </c>
      <c r="K545">
        <f>Table2125[[#This Row],[VALUE_ORIGINAL]]-Table2125[[#This Row],[ESTIMATE_VALUE]]</f>
        <v>-4.7154894484477405E-4</v>
      </c>
      <c r="L545">
        <f>Table2125[[#This Row],[DIFFENCE_ORIGINAL]]^2</f>
        <v>2.2235840738421976E-7</v>
      </c>
      <c r="M545" s="1">
        <f t="shared" si="12"/>
        <v>0.17598598558148193</v>
      </c>
    </row>
    <row r="546" spans="2:13" x14ac:dyDescent="0.2">
      <c r="B546" t="s">
        <v>50</v>
      </c>
      <c r="C546" s="3" t="s">
        <v>193</v>
      </c>
      <c r="D546" t="s">
        <v>227</v>
      </c>
      <c r="E546">
        <v>-3.2317676899818175E-2</v>
      </c>
      <c r="F546">
        <v>3.6948613218857396E-2</v>
      </c>
      <c r="G546" s="1">
        <v>-0.10473562808747922</v>
      </c>
      <c r="H546" s="1">
        <v>4.0100274287842859E-2</v>
      </c>
      <c r="I546">
        <v>-0.87466549037689623</v>
      </c>
      <c r="J546">
        <v>-1.2492824289606614E-2</v>
      </c>
      <c r="K546">
        <f>Table2125[[#This Row],[VALUE_ORIGINAL]]-Table2125[[#This Row],[ESTIMATE_VALUE]]</f>
        <v>1.9824852610211559E-2</v>
      </c>
      <c r="L546">
        <f>Table2125[[#This Row],[DIFFENCE_ORIGINAL]]^2</f>
        <v>3.9302478101661207E-4</v>
      </c>
      <c r="M546" s="1">
        <f t="shared" si="12"/>
        <v>0.12186542593884866</v>
      </c>
    </row>
    <row r="547" spans="2:13" x14ac:dyDescent="0.2">
      <c r="B547" t="s">
        <v>50</v>
      </c>
      <c r="C547" s="3" t="s">
        <v>193</v>
      </c>
      <c r="D547" t="s">
        <v>228</v>
      </c>
      <c r="E547">
        <v>0.50848056265519836</v>
      </c>
      <c r="F547">
        <v>0.12915988547146687</v>
      </c>
      <c r="G547" s="1">
        <v>0.25533183888380517</v>
      </c>
      <c r="H547" s="1">
        <v>0.76162928642659156</v>
      </c>
      <c r="I547">
        <v>3.9368303928043393</v>
      </c>
      <c r="J547">
        <v>0.39573237926974142</v>
      </c>
      <c r="K547">
        <f>Table2125[[#This Row],[VALUE_ORIGINAL]]-Table2125[[#This Row],[ESTIMATE_VALUE]]</f>
        <v>-0.11274818338545695</v>
      </c>
      <c r="L547">
        <f>Table2125[[#This Row],[DIFFENCE_ORIGINAL]]^2</f>
        <v>1.2712152856720629E-2</v>
      </c>
      <c r="M547" s="1">
        <f t="shared" si="12"/>
        <v>0.39214077294075234</v>
      </c>
    </row>
    <row r="548" spans="2:13" x14ac:dyDescent="0.2">
      <c r="B548" t="s">
        <v>50</v>
      </c>
      <c r="C548" s="3" t="s">
        <v>229</v>
      </c>
      <c r="D548" t="s">
        <v>194</v>
      </c>
      <c r="E548">
        <v>0.25841618590058418</v>
      </c>
      <c r="F548">
        <v>8.3564759835307617E-2</v>
      </c>
      <c r="G548" s="1">
        <v>9.4632266246642033E-2</v>
      </c>
      <c r="H548" s="1">
        <v>0.42220010555452636</v>
      </c>
      <c r="I548">
        <v>3.0924062536633854</v>
      </c>
      <c r="J548">
        <v>0.17809498483468869</v>
      </c>
      <c r="K548">
        <f>Table2125[[#This Row],[VALUE_ORIGINAL]]-Table2125[[#This Row],[ESTIMATE_VALUE]]</f>
        <v>-8.0321201065895492E-2</v>
      </c>
      <c r="L548">
        <f>Table2125[[#This Row],[DIFFENCE_ORIGINAL]]^2</f>
        <v>6.451495340668011E-3</v>
      </c>
      <c r="M548" s="1">
        <f t="shared" si="12"/>
        <v>0.23055320156195966</v>
      </c>
    </row>
    <row r="549" spans="2:13" x14ac:dyDescent="0.2">
      <c r="B549" t="s">
        <v>50</v>
      </c>
      <c r="C549" s="3" t="s">
        <v>229</v>
      </c>
      <c r="D549" t="s">
        <v>196</v>
      </c>
      <c r="E549">
        <v>0.20801368065625275</v>
      </c>
      <c r="F549">
        <v>8.4553900190956946E-2</v>
      </c>
      <c r="G549" s="1">
        <v>4.2291081529582775E-2</v>
      </c>
      <c r="H549" s="1">
        <v>0.37373627978292273</v>
      </c>
      <c r="I549">
        <v>2.4601311138394992</v>
      </c>
      <c r="J549">
        <v>0.1861868037015833</v>
      </c>
      <c r="K549">
        <f>Table2125[[#This Row],[VALUE_ORIGINAL]]-Table2125[[#This Row],[ESTIMATE_VALUE]]</f>
        <v>-2.182687695466945E-2</v>
      </c>
      <c r="L549">
        <f>Table2125[[#This Row],[DIFFENCE_ORIGINAL]]^2</f>
        <v>4.7641255759428032E-4</v>
      </c>
      <c r="M549" s="1">
        <f t="shared" si="12"/>
        <v>0.3024697593813343</v>
      </c>
    </row>
    <row r="550" spans="2:13" x14ac:dyDescent="0.2">
      <c r="B550" t="s">
        <v>50</v>
      </c>
      <c r="C550" s="3" t="s">
        <v>229</v>
      </c>
      <c r="D550" t="s">
        <v>197</v>
      </c>
      <c r="E550">
        <v>0.51062869951763667</v>
      </c>
      <c r="F550">
        <v>6.7390243179843934E-2</v>
      </c>
      <c r="G550" s="1">
        <v>0.3785462499757466</v>
      </c>
      <c r="H550" s="1">
        <v>0.64271114905952675</v>
      </c>
      <c r="I550">
        <v>7.5771903382945949</v>
      </c>
      <c r="J550">
        <v>0.49300171462900477</v>
      </c>
      <c r="K550">
        <f>Table2125[[#This Row],[VALUE_ORIGINAL]]-Table2125[[#This Row],[ESTIMATE_VALUE]]</f>
        <v>-1.7626984888631902E-2</v>
      </c>
      <c r="L550">
        <f>Table2125[[#This Row],[DIFFENCE_ORIGINAL]]^2</f>
        <v>3.1071059626405745E-4</v>
      </c>
      <c r="M550" s="1">
        <f t="shared" si="12"/>
        <v>0.26416489908378016</v>
      </c>
    </row>
    <row r="551" spans="2:13" x14ac:dyDescent="0.2">
      <c r="B551" t="s">
        <v>50</v>
      </c>
      <c r="C551" s="3" t="s">
        <v>229</v>
      </c>
      <c r="D551" t="s">
        <v>198</v>
      </c>
      <c r="E551">
        <v>0.71880641296185632</v>
      </c>
      <c r="F551">
        <v>8.435332594263753E-2</v>
      </c>
      <c r="G551" s="1">
        <v>0.55347693213811855</v>
      </c>
      <c r="H551" s="1">
        <v>0.8841358937855941</v>
      </c>
      <c r="I551">
        <v>8.5213760682141153</v>
      </c>
      <c r="J551">
        <v>0.62967048026352512</v>
      </c>
      <c r="K551">
        <f>Table2125[[#This Row],[VALUE_ORIGINAL]]-Table2125[[#This Row],[ESTIMATE_VALUE]]</f>
        <v>-8.9135932698331199E-2</v>
      </c>
      <c r="L551">
        <f>Table2125[[#This Row],[DIFFENCE_ORIGINAL]]^2</f>
        <v>7.9452144980014291E-3</v>
      </c>
      <c r="M551" s="1">
        <f t="shared" si="12"/>
        <v>0.26230546650785891</v>
      </c>
    </row>
    <row r="552" spans="2:13" x14ac:dyDescent="0.2">
      <c r="B552" t="s">
        <v>50</v>
      </c>
      <c r="C552" s="3" t="s">
        <v>229</v>
      </c>
      <c r="D552" t="s">
        <v>200</v>
      </c>
      <c r="E552">
        <v>0.57958613518599844</v>
      </c>
      <c r="F552">
        <v>8.5109789482514894E-2</v>
      </c>
      <c r="G552" s="1">
        <v>0.41277401306848338</v>
      </c>
      <c r="H552" s="1">
        <v>0.7463982573035135</v>
      </c>
      <c r="I552">
        <v>6.8098645139413678</v>
      </c>
      <c r="J552">
        <v>0.61415608553746992</v>
      </c>
      <c r="K552">
        <f>Table2125[[#This Row],[VALUE_ORIGINAL]]-Table2125[[#This Row],[ESTIMATE_VALUE]]</f>
        <v>3.4569950351471479E-2</v>
      </c>
      <c r="L552">
        <f>Table2125[[#This Row],[DIFFENCE_ORIGINAL]]^2</f>
        <v>1.195081467303203E-3</v>
      </c>
      <c r="M552" s="1">
        <f t="shared" si="12"/>
        <v>0.31252077224293795</v>
      </c>
    </row>
    <row r="553" spans="2:13" x14ac:dyDescent="0.2">
      <c r="B553" t="s">
        <v>50</v>
      </c>
      <c r="C553" s="3" t="s">
        <v>229</v>
      </c>
      <c r="D553" t="s">
        <v>203</v>
      </c>
      <c r="E553">
        <v>0.22948675271080027</v>
      </c>
      <c r="F553">
        <v>6.3890796927518687E-2</v>
      </c>
      <c r="G553" s="1">
        <v>0.10426309178930132</v>
      </c>
      <c r="H553" s="1">
        <v>0.35471041363229922</v>
      </c>
      <c r="I553">
        <v>3.5918592934619826</v>
      </c>
      <c r="J553">
        <v>0.28679382089966404</v>
      </c>
      <c r="K553">
        <f>Table2125[[#This Row],[VALUE_ORIGINAL]]-Table2125[[#This Row],[ESTIMATE_VALUE]]</f>
        <v>5.7307068188863775E-2</v>
      </c>
      <c r="L553">
        <f>Table2125[[#This Row],[DIFFENCE_ORIGINAL]]^2</f>
        <v>3.2841000644030826E-3</v>
      </c>
      <c r="M553" s="1">
        <f t="shared" si="12"/>
        <v>0.18904010324385881</v>
      </c>
    </row>
    <row r="554" spans="2:13" x14ac:dyDescent="0.2">
      <c r="B554" t="s">
        <v>50</v>
      </c>
      <c r="C554" s="3" t="s">
        <v>229</v>
      </c>
      <c r="D554" t="s">
        <v>204</v>
      </c>
      <c r="E554">
        <v>0.96851739704487683</v>
      </c>
      <c r="F554">
        <v>0.15393222310817151</v>
      </c>
      <c r="G554" s="1">
        <v>0.66681578369267647</v>
      </c>
      <c r="H554" s="1">
        <v>1.2702190103970772</v>
      </c>
      <c r="I554">
        <v>6.2918431078870256</v>
      </c>
      <c r="J554">
        <v>0.93833938901761638</v>
      </c>
      <c r="K554">
        <f>Table2125[[#This Row],[VALUE_ORIGINAL]]-Table2125[[#This Row],[ESTIMATE_VALUE]]</f>
        <v>-3.017800802726045E-2</v>
      </c>
      <c r="L554">
        <f>Table2125[[#This Row],[DIFFENCE_ORIGINAL]]^2</f>
        <v>9.1071216849339615E-4</v>
      </c>
      <c r="M554" s="1">
        <f t="shared" si="12"/>
        <v>0.56967442831471859</v>
      </c>
    </row>
    <row r="555" spans="2:13" x14ac:dyDescent="0.2">
      <c r="B555" t="s">
        <v>50</v>
      </c>
      <c r="C555" s="3" t="s">
        <v>229</v>
      </c>
      <c r="D555" t="s">
        <v>205</v>
      </c>
      <c r="E555">
        <v>0.63154897257300846</v>
      </c>
      <c r="F555">
        <v>0.11303023636230074</v>
      </c>
      <c r="G555" s="1">
        <v>0.41001378013884948</v>
      </c>
      <c r="H555" s="1">
        <v>0.85308416500716744</v>
      </c>
      <c r="I555">
        <v>5.5874338840509639</v>
      </c>
      <c r="J555">
        <v>0.60929656060243609</v>
      </c>
      <c r="K555">
        <f>Table2125[[#This Row],[VALUE_ORIGINAL]]-Table2125[[#This Row],[ESTIMATE_VALUE]]</f>
        <v>-2.2252411970572372E-2</v>
      </c>
      <c r="L555">
        <f>Table2125[[#This Row],[DIFFENCE_ORIGINAL]]^2</f>
        <v>4.951698385080726E-4</v>
      </c>
      <c r="M555" s="1">
        <f t="shared" si="12"/>
        <v>0.40992891523232033</v>
      </c>
    </row>
    <row r="556" spans="2:13" x14ac:dyDescent="0.2">
      <c r="B556" t="s">
        <v>50</v>
      </c>
      <c r="C556" s="3" t="s">
        <v>229</v>
      </c>
      <c r="D556" t="s">
        <v>206</v>
      </c>
      <c r="E556">
        <v>0.78430269330234148</v>
      </c>
      <c r="F556">
        <v>0.19498645114949381</v>
      </c>
      <c r="G556" s="1">
        <v>0.40213627157605508</v>
      </c>
      <c r="H556" s="1">
        <v>1.1664691150286279</v>
      </c>
      <c r="I556">
        <v>4.0223445715262844</v>
      </c>
      <c r="J556">
        <v>1.0886970694377851</v>
      </c>
      <c r="K556">
        <f>Table2125[[#This Row],[VALUE_ORIGINAL]]-Table2125[[#This Row],[ESTIMATE_VALUE]]</f>
        <v>0.30439437613544362</v>
      </c>
      <c r="L556">
        <f>Table2125[[#This Row],[DIFFENCE_ORIGINAL]]^2</f>
        <v>9.2655936222885926E-2</v>
      </c>
      <c r="M556" s="1">
        <f t="shared" si="12"/>
        <v>0.45263922019658942</v>
      </c>
    </row>
    <row r="557" spans="2:13" x14ac:dyDescent="0.2">
      <c r="B557" t="s">
        <v>50</v>
      </c>
      <c r="C557" s="3" t="s">
        <v>229</v>
      </c>
      <c r="D557" t="s">
        <v>207</v>
      </c>
      <c r="E557">
        <v>-0.61978209910575466</v>
      </c>
      <c r="F557">
        <v>0.15935372385057975</v>
      </c>
      <c r="G557" s="1">
        <v>-0.93210965865523232</v>
      </c>
      <c r="H557" s="1">
        <v>-0.307454539556277</v>
      </c>
      <c r="I557">
        <v>-3.8893480750214664</v>
      </c>
      <c r="J557">
        <v>-0.62421866503422796</v>
      </c>
      <c r="K557">
        <f>Table2125[[#This Row],[VALUE_ORIGINAL]]-Table2125[[#This Row],[ESTIMATE_VALUE]]</f>
        <v>-4.4365659284733017E-3</v>
      </c>
      <c r="L557">
        <f>Table2125[[#This Row],[DIFFENCE_ORIGINAL]]^2</f>
        <v>1.9683117237690169E-5</v>
      </c>
      <c r="M557" s="1">
        <f t="shared" si="12"/>
        <v>0.62465511909895532</v>
      </c>
    </row>
    <row r="558" spans="2:13" x14ac:dyDescent="0.2">
      <c r="B558" t="s">
        <v>50</v>
      </c>
      <c r="C558" s="3" t="s">
        <v>229</v>
      </c>
      <c r="D558" t="s">
        <v>208</v>
      </c>
      <c r="E558">
        <v>-0.770539745303499</v>
      </c>
      <c r="F558">
        <v>0.15187381555821072</v>
      </c>
      <c r="G558" s="1">
        <v>-1.0682069539922709</v>
      </c>
      <c r="H558" s="1">
        <v>-0.47287253661472711</v>
      </c>
      <c r="I558">
        <v>-5.0735522938657178</v>
      </c>
      <c r="J558">
        <v>-0.72723229200793349</v>
      </c>
      <c r="K558">
        <f>Table2125[[#This Row],[VALUE_ORIGINAL]]-Table2125[[#This Row],[ESTIMATE_VALUE]]</f>
        <v>4.3307453295565512E-2</v>
      </c>
      <c r="L558">
        <f>Table2125[[#This Row],[DIFFENCE_ORIGINAL]]^2</f>
        <v>1.8755355109475881E-3</v>
      </c>
      <c r="M558" s="1">
        <f t="shared" si="12"/>
        <v>0.54507156340611163</v>
      </c>
    </row>
    <row r="559" spans="2:13" x14ac:dyDescent="0.2">
      <c r="B559" t="s">
        <v>50</v>
      </c>
      <c r="C559" s="3" t="s">
        <v>229</v>
      </c>
      <c r="D559" t="s">
        <v>209</v>
      </c>
      <c r="E559">
        <v>1.4948665800668697</v>
      </c>
      <c r="F559">
        <v>0.13269423591086549</v>
      </c>
      <c r="G559" s="1">
        <v>1.2347906567255118</v>
      </c>
      <c r="H559" s="1">
        <v>1.7549425034082275</v>
      </c>
      <c r="I559">
        <v>11.265497478511532</v>
      </c>
      <c r="J559">
        <v>1.2430248254460445</v>
      </c>
      <c r="K559">
        <f>Table2125[[#This Row],[VALUE_ORIGINAL]]-Table2125[[#This Row],[ESTIMATE_VALUE]]</f>
        <v>-0.25184175462082514</v>
      </c>
      <c r="L559">
        <f>Table2125[[#This Row],[DIFFENCE_ORIGINAL]]^2</f>
        <v>6.3424269370495903E-2</v>
      </c>
      <c r="M559" s="1">
        <f t="shared" si="12"/>
        <v>0.23738493654535087</v>
      </c>
    </row>
    <row r="560" spans="2:13" x14ac:dyDescent="0.2">
      <c r="B560" t="s">
        <v>50</v>
      </c>
      <c r="C560" s="3" t="s">
        <v>229</v>
      </c>
      <c r="D560" t="s">
        <v>210</v>
      </c>
      <c r="E560">
        <v>1.5606832907278603</v>
      </c>
      <c r="F560">
        <v>0.17633396682899108</v>
      </c>
      <c r="G560" s="1">
        <v>1.2150750664919574</v>
      </c>
      <c r="H560" s="1">
        <v>1.9062915149637631</v>
      </c>
      <c r="I560">
        <v>8.8507241049106149</v>
      </c>
      <c r="J560">
        <v>1.6733121077986997</v>
      </c>
      <c r="K560">
        <f>Table2125[[#This Row],[VALUE_ORIGINAL]]-Table2125[[#This Row],[ESTIMATE_VALUE]]</f>
        <v>0.11262881707083938</v>
      </c>
      <c r="L560">
        <f>Table2125[[#This Row],[DIFFENCE_ORIGINAL]]^2</f>
        <v>1.26852504347766E-2</v>
      </c>
      <c r="M560" s="1">
        <f t="shared" si="12"/>
        <v>0.53547287586974912</v>
      </c>
    </row>
    <row r="561" spans="2:13" x14ac:dyDescent="0.2">
      <c r="B561" t="s">
        <v>50</v>
      </c>
      <c r="C561" s="3" t="s">
        <v>229</v>
      </c>
      <c r="D561" t="s">
        <v>211</v>
      </c>
      <c r="E561">
        <v>2.5539418390616166</v>
      </c>
      <c r="F561">
        <v>0.24866441703118233</v>
      </c>
      <c r="G561" s="1">
        <v>2.0665685374438509</v>
      </c>
      <c r="H561" s="1">
        <v>3.0413151406793824</v>
      </c>
      <c r="I561">
        <v>10.270636505026589</v>
      </c>
      <c r="J561">
        <v>2.5314973886483343</v>
      </c>
      <c r="K561">
        <f>Table2125[[#This Row],[VALUE_ORIGINAL]]-Table2125[[#This Row],[ESTIMATE_VALUE]]</f>
        <v>-2.2444450413282357E-2</v>
      </c>
      <c r="L561">
        <f>Table2125[[#This Row],[DIFFENCE_ORIGINAL]]^2</f>
        <v>5.0375335435429061E-4</v>
      </c>
      <c r="M561" s="1">
        <f t="shared" si="12"/>
        <v>0.97474660323553142</v>
      </c>
    </row>
    <row r="562" spans="2:13" x14ac:dyDescent="0.2">
      <c r="B562" t="s">
        <v>50</v>
      </c>
      <c r="C562" s="3" t="s">
        <v>229</v>
      </c>
      <c r="D562" t="s">
        <v>212</v>
      </c>
      <c r="E562">
        <v>2.303322146315216</v>
      </c>
      <c r="F562">
        <v>0.20850851990164801</v>
      </c>
      <c r="G562" s="1">
        <v>1.8946529568382329</v>
      </c>
      <c r="H562" s="1">
        <v>2.7119913357921992</v>
      </c>
      <c r="I562">
        <v>11.046657217660346</v>
      </c>
      <c r="J562">
        <v>2.4547514023718633</v>
      </c>
      <c r="K562">
        <f>Table2125[[#This Row],[VALUE_ORIGINAL]]-Table2125[[#This Row],[ESTIMATE_VALUE]]</f>
        <v>0.15142925605664725</v>
      </c>
      <c r="L562">
        <f>Table2125[[#This Row],[DIFFENCE_ORIGINAL]]^2</f>
        <v>2.2930819589869641E-2</v>
      </c>
      <c r="M562" s="1">
        <f t="shared" si="12"/>
        <v>0.69152765066220789</v>
      </c>
    </row>
    <row r="563" spans="2:13" x14ac:dyDescent="0.2">
      <c r="B563" t="s">
        <v>50</v>
      </c>
      <c r="C563" s="3" t="s">
        <v>229</v>
      </c>
      <c r="D563" t="s">
        <v>213</v>
      </c>
      <c r="E563">
        <v>2.3292551149526606</v>
      </c>
      <c r="F563">
        <v>0.15976697665957468</v>
      </c>
      <c r="G563" s="1">
        <v>2.016117594781043</v>
      </c>
      <c r="H563" s="1">
        <v>2.6423926351242781</v>
      </c>
      <c r="I563">
        <v>14.579077376645536</v>
      </c>
      <c r="J563">
        <v>2.2103927780125763</v>
      </c>
      <c r="K563">
        <f>Table2125[[#This Row],[VALUE_ORIGINAL]]-Table2125[[#This Row],[ESTIMATE_VALUE]]</f>
        <v>-0.1188623369400843</v>
      </c>
      <c r="L563">
        <f>Table2125[[#This Row],[DIFFENCE_ORIGINAL]]^2</f>
        <v>1.4128255142858129E-2</v>
      </c>
      <c r="M563" s="1">
        <f t="shared" si="12"/>
        <v>0.50725505881092259</v>
      </c>
    </row>
    <row r="564" spans="2:13" x14ac:dyDescent="0.2">
      <c r="B564" t="s">
        <v>50</v>
      </c>
      <c r="C564" s="3" t="s">
        <v>229</v>
      </c>
      <c r="D564" t="s">
        <v>214</v>
      </c>
      <c r="E564">
        <v>1.5447731487232106</v>
      </c>
      <c r="F564">
        <v>0.14986149798373777</v>
      </c>
      <c r="G564" s="1">
        <v>1.2510500100058626</v>
      </c>
      <c r="H564" s="1">
        <v>1.8384962874405586</v>
      </c>
      <c r="I564">
        <v>10.308005521810824</v>
      </c>
      <c r="J564">
        <v>1.6381993326590256</v>
      </c>
      <c r="K564">
        <f>Table2125[[#This Row],[VALUE_ORIGINAL]]-Table2125[[#This Row],[ESTIMATE_VALUE]]</f>
        <v>9.3426183935815033E-2</v>
      </c>
      <c r="L564">
        <f>Table2125[[#This Row],[DIFFENCE_ORIGINAL]]^2</f>
        <v>8.7284518448087437E-3</v>
      </c>
      <c r="M564" s="1">
        <f t="shared" si="12"/>
        <v>0.54791232345504781</v>
      </c>
    </row>
    <row r="565" spans="2:13" x14ac:dyDescent="0.2">
      <c r="B565" t="s">
        <v>50</v>
      </c>
      <c r="C565" s="3" t="s">
        <v>229</v>
      </c>
      <c r="D565" t="s">
        <v>215</v>
      </c>
      <c r="E565">
        <v>2.2428986632158541</v>
      </c>
      <c r="F565">
        <v>0.17539486460707354</v>
      </c>
      <c r="G565" s="1">
        <v>1.8991310455127111</v>
      </c>
      <c r="H565" s="1">
        <v>2.5866662809189971</v>
      </c>
      <c r="I565">
        <v>12.787709995047367</v>
      </c>
      <c r="J565">
        <v>1.8620498846317752</v>
      </c>
      <c r="K565">
        <f>Table2125[[#This Row],[VALUE_ORIGINAL]]-Table2125[[#This Row],[ESTIMATE_VALUE]]</f>
        <v>-0.38084877858407884</v>
      </c>
      <c r="L565">
        <f>Table2125[[#This Row],[DIFFENCE_ORIGINAL]]^2</f>
        <v>0.14504579214898472</v>
      </c>
      <c r="M565" s="1">
        <f t="shared" si="12"/>
        <v>0.26790254209877151</v>
      </c>
    </row>
    <row r="566" spans="2:13" x14ac:dyDescent="0.2">
      <c r="B566" t="s">
        <v>50</v>
      </c>
      <c r="C566" s="3" t="s">
        <v>229</v>
      </c>
      <c r="D566" t="s">
        <v>216</v>
      </c>
      <c r="E566">
        <v>0.1497744384556261</v>
      </c>
      <c r="F566">
        <v>4.9061828015151888E-2</v>
      </c>
      <c r="G566" s="1">
        <v>5.3615022530230177E-2</v>
      </c>
      <c r="H566" s="1">
        <v>0.24593385438102203</v>
      </c>
      <c r="I566">
        <v>3.0527692202861028</v>
      </c>
      <c r="J566">
        <v>0.10937811873992748</v>
      </c>
      <c r="K566">
        <f>Table2125[[#This Row],[VALUE_ORIGINAL]]-Table2125[[#This Row],[ESTIMATE_VALUE]]</f>
        <v>-4.0396319715698625E-2</v>
      </c>
      <c r="L566">
        <f>Table2125[[#This Row],[DIFFENCE_ORIGINAL]]^2</f>
        <v>1.6318626465729414E-3</v>
      </c>
      <c r="M566" s="1">
        <f t="shared" si="12"/>
        <v>0.14681277275978738</v>
      </c>
    </row>
    <row r="567" spans="2:13" x14ac:dyDescent="0.2">
      <c r="B567" t="s">
        <v>50</v>
      </c>
      <c r="C567" s="3" t="s">
        <v>229</v>
      </c>
      <c r="D567" t="s">
        <v>218</v>
      </c>
      <c r="E567">
        <v>0.18575121163848315</v>
      </c>
      <c r="F567">
        <v>6.6595126019114909E-2</v>
      </c>
      <c r="G567" s="1">
        <v>5.5227163095111692E-2</v>
      </c>
      <c r="H567" s="1">
        <v>0.31627526018185459</v>
      </c>
      <c r="I567">
        <v>2.7892613580334196</v>
      </c>
      <c r="J567">
        <v>0.11214115463338366</v>
      </c>
      <c r="K567">
        <f>Table2125[[#This Row],[VALUE_ORIGINAL]]-Table2125[[#This Row],[ESTIMATE_VALUE]]</f>
        <v>-7.3610057005099497E-2</v>
      </c>
      <c r="L567">
        <f>Table2125[[#This Row],[DIFFENCE_ORIGINAL]]^2</f>
        <v>5.4184404922939973E-3</v>
      </c>
      <c r="M567" s="1">
        <f t="shared" si="12"/>
        <v>0.15684820078589543</v>
      </c>
    </row>
    <row r="568" spans="2:13" x14ac:dyDescent="0.2">
      <c r="B568" t="s">
        <v>50</v>
      </c>
      <c r="C568" s="3" t="s">
        <v>229</v>
      </c>
      <c r="D568" t="s">
        <v>220</v>
      </c>
      <c r="E568">
        <v>4.7736384093224851E-2</v>
      </c>
      <c r="F568">
        <v>2.3372009287991422E-2</v>
      </c>
      <c r="G568" s="1">
        <v>1.9280876424260449E-3</v>
      </c>
      <c r="H568" s="1">
        <v>9.3544680544023651E-2</v>
      </c>
      <c r="I568">
        <v>2.0424595722607335</v>
      </c>
      <c r="J568">
        <v>5.3397224834672789E-2</v>
      </c>
      <c r="K568">
        <f>Table2125[[#This Row],[VALUE_ORIGINAL]]-Table2125[[#This Row],[ESTIMATE_VALUE]]</f>
        <v>5.6608407414479381E-3</v>
      </c>
      <c r="L568">
        <f>Table2125[[#This Row],[DIFFENCE_ORIGINAL]]^2</f>
        <v>3.2045117900036843E-5</v>
      </c>
      <c r="M568" s="1">
        <f t="shared" si="12"/>
        <v>8.8796526113497615E-2</v>
      </c>
    </row>
    <row r="569" spans="2:13" x14ac:dyDescent="0.2">
      <c r="B569" t="s">
        <v>50</v>
      </c>
      <c r="C569" s="3" t="s">
        <v>229</v>
      </c>
      <c r="D569" t="s">
        <v>226</v>
      </c>
      <c r="E569">
        <v>0.11718252209324143</v>
      </c>
      <c r="F569">
        <v>3.7200306100164657E-2</v>
      </c>
      <c r="G569" s="1">
        <v>4.4271261923053043E-2</v>
      </c>
      <c r="H569" s="1">
        <v>0.19009378226342982</v>
      </c>
      <c r="I569">
        <v>3.1500418780888135</v>
      </c>
      <c r="J569">
        <v>0.14138984544853808</v>
      </c>
      <c r="K569">
        <f>Table2125[[#This Row],[VALUE_ORIGINAL]]-Table2125[[#This Row],[ESTIMATE_VALUE]]</f>
        <v>2.4207323355296656E-2</v>
      </c>
      <c r="L569">
        <f>Table2125[[#This Row],[DIFFENCE_ORIGINAL]]^2</f>
        <v>5.8599450402789098E-4</v>
      </c>
      <c r="M569" s="1">
        <f t="shared" si="12"/>
        <v>0.12768535860264058</v>
      </c>
    </row>
    <row r="570" spans="2:13" x14ac:dyDescent="0.2">
      <c r="B570" t="s">
        <v>50</v>
      </c>
      <c r="C570" s="3" t="s">
        <v>229</v>
      </c>
      <c r="D570" t="s">
        <v>230</v>
      </c>
      <c r="E570">
        <v>0.50044455628057549</v>
      </c>
      <c r="F570">
        <v>0.12322570699503889</v>
      </c>
      <c r="G570" s="1">
        <v>0.25892660860081396</v>
      </c>
      <c r="H570" s="1">
        <v>0.74196250396033703</v>
      </c>
      <c r="I570">
        <v>4.0612025565470979</v>
      </c>
      <c r="J570">
        <v>0.41630634365652197</v>
      </c>
      <c r="K570">
        <f>Table2125[[#This Row],[VALUE_ORIGINAL]]-Table2125[[#This Row],[ESTIMATE_VALUE]]</f>
        <v>-8.4138212624053521E-2</v>
      </c>
      <c r="L570">
        <f>Table2125[[#This Row],[DIFFENCE_ORIGINAL]]^2</f>
        <v>7.0792388235704391E-3</v>
      </c>
      <c r="M570" s="1">
        <f t="shared" si="12"/>
        <v>0.36159145227612788</v>
      </c>
    </row>
    <row r="571" spans="2:13" x14ac:dyDescent="0.2">
      <c r="B571" t="s">
        <v>50</v>
      </c>
      <c r="C571" s="3" t="s">
        <v>231</v>
      </c>
      <c r="D571" t="s">
        <v>194</v>
      </c>
      <c r="E571">
        <v>0.24324069000115348</v>
      </c>
      <c r="F571">
        <v>0.10267490263989325</v>
      </c>
      <c r="G571" s="1">
        <v>4.1588661044569125E-2</v>
      </c>
      <c r="H571" s="1">
        <v>0.44772176787599649</v>
      </c>
      <c r="I571">
        <v>2.3690374545984216</v>
      </c>
      <c r="J571">
        <v>0.20780501289267483</v>
      </c>
      <c r="K571">
        <f>Table2125[[#This Row],[VALUE_ORIGINAL]]-Table2125[[#This Row],[ESTIMATE_VALUE]]</f>
        <v>-3.5435677108478641E-2</v>
      </c>
      <c r="L571">
        <f>Table2125[[#This Row],[DIFFENCE_ORIGINAL]]^2</f>
        <v>1.2556872121363572E-3</v>
      </c>
      <c r="M571" s="1">
        <f t="shared" si="12"/>
        <v>0.34026336245793731</v>
      </c>
    </row>
    <row r="572" spans="2:13" x14ac:dyDescent="0.2">
      <c r="B572" t="s">
        <v>50</v>
      </c>
      <c r="C572" s="3" t="s">
        <v>231</v>
      </c>
      <c r="D572" t="s">
        <v>195</v>
      </c>
      <c r="E572">
        <v>2.4204798490230977E-2</v>
      </c>
      <c r="F572">
        <v>8.7067194038787668E-2</v>
      </c>
      <c r="G572" s="1">
        <v>-0.14940979869268062</v>
      </c>
      <c r="H572" s="1">
        <v>0.19226750383615276</v>
      </c>
      <c r="I572">
        <v>0.27800136156274835</v>
      </c>
      <c r="J572">
        <v>-5.1870327243506383E-2</v>
      </c>
      <c r="K572">
        <f>Table2125[[#This Row],[VALUE_ORIGINAL]]-Table2125[[#This Row],[ESTIMATE_VALUE]]</f>
        <v>-7.6075125733737356E-2</v>
      </c>
      <c r="L572">
        <f>Table2125[[#This Row],[DIFFENCE_ORIGINAL]]^2</f>
        <v>5.7874247554039479E-3</v>
      </c>
      <c r="M572" s="1">
        <f t="shared" si="12"/>
        <v>0.25490636077512879</v>
      </c>
    </row>
    <row r="573" spans="2:13" x14ac:dyDescent="0.2">
      <c r="B573" t="s">
        <v>50</v>
      </c>
      <c r="C573" s="3" t="s">
        <v>231</v>
      </c>
      <c r="D573" t="s">
        <v>196</v>
      </c>
      <c r="E573">
        <v>0.20160234326401852</v>
      </c>
      <c r="F573">
        <v>8.6910937818723888E-2</v>
      </c>
      <c r="G573" s="1">
        <v>2.0432261037548992E-2</v>
      </c>
      <c r="H573" s="1">
        <v>0.38268962332206913</v>
      </c>
      <c r="I573">
        <v>2.319642939356084</v>
      </c>
      <c r="J573">
        <v>0.20074890821112473</v>
      </c>
      <c r="K573">
        <f>Table2125[[#This Row],[VALUE_ORIGINAL]]-Table2125[[#This Row],[ESTIMATE_VALUE]]</f>
        <v>-8.5343505289378618E-4</v>
      </c>
      <c r="L573">
        <f>Table2125[[#This Row],[DIFFENCE_ORIGINAL]]^2</f>
        <v>7.2835138950781959E-7</v>
      </c>
      <c r="M573" s="1">
        <f t="shared" si="12"/>
        <v>0.33089877334746781</v>
      </c>
    </row>
    <row r="574" spans="2:13" x14ac:dyDescent="0.2">
      <c r="B574" t="s">
        <v>50</v>
      </c>
      <c r="C574" s="3" t="s">
        <v>231</v>
      </c>
      <c r="D574" t="s">
        <v>197</v>
      </c>
      <c r="E574">
        <v>0.52085470430119596</v>
      </c>
      <c r="F574">
        <v>8.0828501077832002E-2</v>
      </c>
      <c r="G574" s="1">
        <v>0.37319645456205591</v>
      </c>
      <c r="H574" s="1">
        <v>0.68157125175490596</v>
      </c>
      <c r="I574">
        <v>6.4439485745213876</v>
      </c>
      <c r="J574">
        <v>0.46757738389135417</v>
      </c>
      <c r="K574">
        <f>Table2125[[#This Row],[VALUE_ORIGINAL]]-Table2125[[#This Row],[ESTIMATE_VALUE]]</f>
        <v>-5.3277320409841789E-2</v>
      </c>
      <c r="L574">
        <f>Table2125[[#This Row],[DIFFENCE_ORIGINAL]]^2</f>
        <v>2.8384728700529445E-3</v>
      </c>
      <c r="M574" s="1">
        <f t="shared" si="12"/>
        <v>0.27253227848196521</v>
      </c>
    </row>
    <row r="575" spans="2:13" x14ac:dyDescent="0.2">
      <c r="B575" t="s">
        <v>50</v>
      </c>
      <c r="C575" s="3" t="s">
        <v>231</v>
      </c>
      <c r="D575" t="s">
        <v>198</v>
      </c>
      <c r="E575">
        <v>0.80561312648218919</v>
      </c>
      <c r="F575">
        <v>0.10270042506863705</v>
      </c>
      <c r="G575" s="1">
        <v>0.59221740050175653</v>
      </c>
      <c r="H575" s="1">
        <v>1.0038127289716421</v>
      </c>
      <c r="I575">
        <v>7.8443017732767846</v>
      </c>
      <c r="J575">
        <v>0.69131566830138669</v>
      </c>
      <c r="K575">
        <f>Table2125[[#This Row],[VALUE_ORIGINAL]]-Table2125[[#This Row],[ESTIMATE_VALUE]]</f>
        <v>-0.1142974581808025</v>
      </c>
      <c r="L575">
        <f>Table2125[[#This Row],[DIFFENCE_ORIGINAL]]^2</f>
        <v>1.3063908946592297E-2</v>
      </c>
      <c r="M575" s="1">
        <f t="shared" si="12"/>
        <v>0.29453426010530326</v>
      </c>
    </row>
    <row r="576" spans="2:13" x14ac:dyDescent="0.2">
      <c r="B576" t="s">
        <v>50</v>
      </c>
      <c r="C576" s="3" t="s">
        <v>231</v>
      </c>
      <c r="D576" t="s">
        <v>199</v>
      </c>
      <c r="E576">
        <v>-6.2047378490841749E-2</v>
      </c>
      <c r="F576">
        <v>7.0938551990700066E-2</v>
      </c>
      <c r="G576" s="1">
        <v>-0.21490325057697429</v>
      </c>
      <c r="H576" s="1">
        <v>7.2951230945733164E-2</v>
      </c>
      <c r="I576">
        <v>-0.87466373008256593</v>
      </c>
      <c r="J576">
        <v>-2.6718205550997486E-2</v>
      </c>
      <c r="K576">
        <f>Table2125[[#This Row],[VALUE_ORIGINAL]]-Table2125[[#This Row],[ESTIMATE_VALUE]]</f>
        <v>3.5329172939844264E-2</v>
      </c>
      <c r="L576">
        <f>Table2125[[#This Row],[DIFFENCE_ORIGINAL]]^2</f>
        <v>1.2481504606134241E-3</v>
      </c>
      <c r="M576" s="1">
        <f t="shared" si="12"/>
        <v>0.25382743696560672</v>
      </c>
    </row>
    <row r="577" spans="2:13" x14ac:dyDescent="0.2">
      <c r="B577" t="s">
        <v>50</v>
      </c>
      <c r="C577" s="3" t="s">
        <v>231</v>
      </c>
      <c r="D577" t="s">
        <v>200</v>
      </c>
      <c r="E577">
        <v>0.61739938435875452</v>
      </c>
      <c r="F577">
        <v>0.10047056941344035</v>
      </c>
      <c r="G577" s="1">
        <v>0.41712723306817895</v>
      </c>
      <c r="H577" s="1">
        <v>0.81322969172400006</v>
      </c>
      <c r="I577">
        <v>6.1450769908363094</v>
      </c>
      <c r="J577">
        <v>0.65020672590915329</v>
      </c>
      <c r="K577">
        <f>Table2125[[#This Row],[VALUE_ORIGINAL]]-Table2125[[#This Row],[ESTIMATE_VALUE]]</f>
        <v>3.2807341550398772E-2</v>
      </c>
      <c r="L577">
        <f>Table2125[[#This Row],[DIFFENCE_ORIGINAL]]^2</f>
        <v>1.0763216596045217E-3</v>
      </c>
      <c r="M577" s="1">
        <f t="shared" si="12"/>
        <v>0.38441747890710942</v>
      </c>
    </row>
    <row r="578" spans="2:13" x14ac:dyDescent="0.2">
      <c r="B578" t="s">
        <v>50</v>
      </c>
      <c r="C578" s="3" t="s">
        <v>231</v>
      </c>
      <c r="D578" t="s">
        <v>201</v>
      </c>
      <c r="E578">
        <v>9.3916242889923261E-3</v>
      </c>
      <c r="F578">
        <v>6.552817791616028E-2</v>
      </c>
      <c r="G578" s="1">
        <v>-0.11938138951623868</v>
      </c>
      <c r="H578" s="1">
        <v>0.13823104716625442</v>
      </c>
      <c r="I578">
        <v>0.14332192024335541</v>
      </c>
      <c r="J578">
        <v>7.7300338961066107E-3</v>
      </c>
      <c r="K578">
        <f>Table2125[[#This Row],[VALUE_ORIGINAL]]-Table2125[[#This Row],[ESTIMATE_VALUE]]</f>
        <v>-1.6615903928857154E-3</v>
      </c>
      <c r="L578">
        <f>Table2125[[#This Row],[DIFFENCE_ORIGINAL]]^2</f>
        <v>2.7608826337301061E-6</v>
      </c>
      <c r="M578" s="1">
        <f t="shared" ref="M578:M628" si="13">MAX(0,MIN(H462,H578)-MAX(G462,G578))</f>
        <v>0.25761243668249312</v>
      </c>
    </row>
    <row r="579" spans="2:13" x14ac:dyDescent="0.2">
      <c r="B579" t="s">
        <v>50</v>
      </c>
      <c r="C579" s="3" t="s">
        <v>231</v>
      </c>
      <c r="D579" t="s">
        <v>202</v>
      </c>
      <c r="E579">
        <v>-0.20154861468589882</v>
      </c>
      <c r="F579">
        <v>8.5734392514063881E-2</v>
      </c>
      <c r="G579" s="1">
        <v>-0.37084640641304611</v>
      </c>
      <c r="H579" s="1">
        <v>-3.3113376153061536E-2</v>
      </c>
      <c r="I579">
        <v>-2.3508490440733776</v>
      </c>
      <c r="J579">
        <v>-0.17085366093449028</v>
      </c>
      <c r="K579">
        <f>Table2125[[#This Row],[VALUE_ORIGINAL]]-Table2125[[#This Row],[ESTIMATE_VALUE]]</f>
        <v>3.0694953751408544E-2</v>
      </c>
      <c r="L579">
        <f>Table2125[[#This Row],[DIFFENCE_ORIGINAL]]^2</f>
        <v>9.4218018580110945E-4</v>
      </c>
      <c r="M579" s="1">
        <f t="shared" si="13"/>
        <v>0.31406883201084257</v>
      </c>
    </row>
    <row r="580" spans="2:13" x14ac:dyDescent="0.2">
      <c r="B580" t="s">
        <v>50</v>
      </c>
      <c r="C580" s="3" t="s">
        <v>231</v>
      </c>
      <c r="D580" t="s">
        <v>203</v>
      </c>
      <c r="E580">
        <v>0.30430501157590578</v>
      </c>
      <c r="F580">
        <v>7.4097715688454691E-2</v>
      </c>
      <c r="G580" s="1">
        <v>0.16683257790061545</v>
      </c>
      <c r="H580" s="1">
        <v>0.45204918165963126</v>
      </c>
      <c r="I580">
        <v>4.1068069204098308</v>
      </c>
      <c r="J580">
        <v>0.33797024276205284</v>
      </c>
      <c r="K580">
        <f>Table2125[[#This Row],[VALUE_ORIGINAL]]-Table2125[[#This Row],[ESTIMATE_VALUE]]</f>
        <v>3.366523118614706E-2</v>
      </c>
      <c r="L580">
        <f>Table2125[[#This Row],[DIFFENCE_ORIGINAL]]^2</f>
        <v>1.1333477908167286E-3</v>
      </c>
      <c r="M580" s="1">
        <f t="shared" si="13"/>
        <v>0.25616607757144333</v>
      </c>
    </row>
    <row r="581" spans="2:13" x14ac:dyDescent="0.2">
      <c r="B581" t="s">
        <v>50</v>
      </c>
      <c r="C581" s="3" t="s">
        <v>231</v>
      </c>
      <c r="D581" t="s">
        <v>204</v>
      </c>
      <c r="E581">
        <v>0.96851743497370946</v>
      </c>
      <c r="F581">
        <v>0.15700869574157386</v>
      </c>
      <c r="G581" s="1">
        <v>0.67793396658153304</v>
      </c>
      <c r="H581" s="1">
        <v>1.2978635280948638</v>
      </c>
      <c r="I581">
        <v>6.1685592024012887</v>
      </c>
      <c r="J581">
        <v>0.93833895589413963</v>
      </c>
      <c r="K581">
        <f>Table2125[[#This Row],[VALUE_ORIGINAL]]-Table2125[[#This Row],[ESTIMATE_VALUE]]</f>
        <v>-3.0178479079569831E-2</v>
      </c>
      <c r="L581">
        <f>Table2125[[#This Row],[DIFFENCE_ORIGINAL]]^2</f>
        <v>9.10740599556034E-4</v>
      </c>
      <c r="M581" s="1">
        <f t="shared" si="13"/>
        <v>0.57620385147979813</v>
      </c>
    </row>
    <row r="582" spans="2:13" x14ac:dyDescent="0.2">
      <c r="B582" t="s">
        <v>50</v>
      </c>
      <c r="C582" s="3" t="s">
        <v>231</v>
      </c>
      <c r="D582" t="s">
        <v>205</v>
      </c>
      <c r="E582">
        <v>0.63114545964063695</v>
      </c>
      <c r="F582">
        <v>0.11422939098858687</v>
      </c>
      <c r="G582" s="1">
        <v>0.38753529870832948</v>
      </c>
      <c r="H582" s="1">
        <v>0.85078907677199878</v>
      </c>
      <c r="I582">
        <v>5.5252457723747943</v>
      </c>
      <c r="J582">
        <v>0.60754936146128558</v>
      </c>
      <c r="K582">
        <f>Table2125[[#This Row],[VALUE_ORIGINAL]]-Table2125[[#This Row],[ESTIMATE_VALUE]]</f>
        <v>-2.3596098179351377E-2</v>
      </c>
      <c r="L582">
        <f>Table2125[[#This Row],[DIFFENCE_ORIGINAL]]^2</f>
        <v>5.5677584928958941E-4</v>
      </c>
      <c r="M582" s="1">
        <f t="shared" si="13"/>
        <v>0.42816125423597445</v>
      </c>
    </row>
    <row r="583" spans="2:13" x14ac:dyDescent="0.2">
      <c r="B583" t="s">
        <v>50</v>
      </c>
      <c r="C583" s="3" t="s">
        <v>231</v>
      </c>
      <c r="D583" t="s">
        <v>206</v>
      </c>
      <c r="E583">
        <v>0.78179453198458182</v>
      </c>
      <c r="F583">
        <v>0.19399093431086142</v>
      </c>
      <c r="G583" s="1">
        <v>0.38090132777433061</v>
      </c>
      <c r="H583" s="1">
        <v>1.1850926777813851</v>
      </c>
      <c r="I583">
        <v>4.0300570475720923</v>
      </c>
      <c r="J583">
        <v>1.0866457673320569</v>
      </c>
      <c r="K583">
        <f>Table2125[[#This Row],[VALUE_ORIGINAL]]-Table2125[[#This Row],[ESTIMATE_VALUE]]</f>
        <v>0.30485123534747505</v>
      </c>
      <c r="L583">
        <f>Table2125[[#This Row],[DIFFENCE_ORIGINAL]]^2</f>
        <v>9.2934275692881624E-2</v>
      </c>
      <c r="M583" s="1">
        <f t="shared" si="13"/>
        <v>0.4831793367092263</v>
      </c>
    </row>
    <row r="584" spans="2:13" x14ac:dyDescent="0.2">
      <c r="B584" t="s">
        <v>50</v>
      </c>
      <c r="C584" s="3" t="s">
        <v>231</v>
      </c>
      <c r="D584" t="s">
        <v>207</v>
      </c>
      <c r="E584">
        <v>-0.61012521873470182</v>
      </c>
      <c r="F584">
        <v>0.16109185371740531</v>
      </c>
      <c r="G584" s="1">
        <v>-0.93772411366214792</v>
      </c>
      <c r="H584" s="1">
        <v>-0.29254705986559559</v>
      </c>
      <c r="I584">
        <v>-3.787436823497055</v>
      </c>
      <c r="J584">
        <v>-0.61753343218162815</v>
      </c>
      <c r="K584">
        <f>Table2125[[#This Row],[VALUE_ORIGINAL]]-Table2125[[#This Row],[ESTIMATE_VALUE]]</f>
        <v>-7.4082134469263261E-3</v>
      </c>
      <c r="L584">
        <f>Table2125[[#This Row],[DIFFENCE_ORIGINAL]]^2</f>
        <v>5.488162647522004E-5</v>
      </c>
      <c r="M584" s="1">
        <f t="shared" si="13"/>
        <v>0.63255394618818639</v>
      </c>
    </row>
    <row r="585" spans="2:13" x14ac:dyDescent="0.2">
      <c r="B585" t="s">
        <v>50</v>
      </c>
      <c r="C585" s="3" t="s">
        <v>231</v>
      </c>
      <c r="D585" t="s">
        <v>208</v>
      </c>
      <c r="E585">
        <v>-0.74766519580849966</v>
      </c>
      <c r="F585">
        <v>0.15257724273506515</v>
      </c>
      <c r="G585" s="1">
        <v>-1.0580303272182654</v>
      </c>
      <c r="H585" s="1">
        <v>-0.42920465586972367</v>
      </c>
      <c r="I585">
        <v>-4.9002405758946903</v>
      </c>
      <c r="J585">
        <v>-0.71591539894851897</v>
      </c>
      <c r="K585">
        <f>Table2125[[#This Row],[VALUE_ORIGINAL]]-Table2125[[#This Row],[ESTIMATE_VALUE]]</f>
        <v>3.1749796859980695E-2</v>
      </c>
      <c r="L585">
        <f>Table2125[[#This Row],[DIFFENCE_ORIGINAL]]^2</f>
        <v>1.0080496006500399E-3</v>
      </c>
      <c r="M585" s="1">
        <f t="shared" si="13"/>
        <v>0.57770556828072406</v>
      </c>
    </row>
    <row r="586" spans="2:13" x14ac:dyDescent="0.2">
      <c r="B586" t="s">
        <v>50</v>
      </c>
      <c r="C586" s="3" t="s">
        <v>231</v>
      </c>
      <c r="D586" t="s">
        <v>209</v>
      </c>
      <c r="E586">
        <v>1.4939096777329854</v>
      </c>
      <c r="F586">
        <v>0.12871151006976736</v>
      </c>
      <c r="G586" s="1">
        <v>1.2234786580434316</v>
      </c>
      <c r="H586" s="1">
        <v>1.7247463055579637</v>
      </c>
      <c r="I586">
        <v>11.606651782138366</v>
      </c>
      <c r="J586">
        <v>1.2394604950166366</v>
      </c>
      <c r="K586">
        <f>Table2125[[#This Row],[VALUE_ORIGINAL]]-Table2125[[#This Row],[ESTIMATE_VALUE]]</f>
        <v>-0.25444918271634887</v>
      </c>
      <c r="L586">
        <f>Table2125[[#This Row],[DIFFENCE_ORIGINAL]]^2</f>
        <v>6.4744386585017896E-2</v>
      </c>
      <c r="M586" s="1">
        <f t="shared" si="13"/>
        <v>0.22909877665555678</v>
      </c>
    </row>
    <row r="587" spans="2:13" x14ac:dyDescent="0.2">
      <c r="B587" t="s">
        <v>50</v>
      </c>
      <c r="C587" s="3" t="s">
        <v>231</v>
      </c>
      <c r="D587" t="s">
        <v>210</v>
      </c>
      <c r="E587">
        <v>1.56051367636146</v>
      </c>
      <c r="F587">
        <v>0.18410414030628058</v>
      </c>
      <c r="G587" s="1">
        <v>1.1733563436276078</v>
      </c>
      <c r="H587" s="1">
        <v>1.884046526309257</v>
      </c>
      <c r="I587">
        <v>8.4762551986356609</v>
      </c>
      <c r="J587">
        <v>1.6724555880239564</v>
      </c>
      <c r="K587">
        <f>Table2125[[#This Row],[VALUE_ORIGINAL]]-Table2125[[#This Row],[ESTIMATE_VALUE]]</f>
        <v>0.11194191166249645</v>
      </c>
      <c r="L587">
        <f>Table2125[[#This Row],[DIFFENCE_ORIGINAL]]^2</f>
        <v>1.2530991586654159E-2</v>
      </c>
      <c r="M587" s="1">
        <f t="shared" si="13"/>
        <v>0.53890579109044956</v>
      </c>
    </row>
    <row r="588" spans="2:13" x14ac:dyDescent="0.2">
      <c r="B588" t="s">
        <v>50</v>
      </c>
      <c r="C588" s="3" t="s">
        <v>231</v>
      </c>
      <c r="D588" t="s">
        <v>211</v>
      </c>
      <c r="E588">
        <v>2.5418132511285019</v>
      </c>
      <c r="F588">
        <v>0.24191392494876404</v>
      </c>
      <c r="G588" s="1">
        <v>2.0253526586010033</v>
      </c>
      <c r="H588" s="1">
        <v>2.9856921193350803</v>
      </c>
      <c r="I588">
        <v>10.507097727701467</v>
      </c>
      <c r="J588">
        <v>2.5272644775104984</v>
      </c>
      <c r="K588">
        <f>Table2125[[#This Row],[VALUE_ORIGINAL]]-Table2125[[#This Row],[ESTIMATE_VALUE]]</f>
        <v>-1.4548773618003441E-2</v>
      </c>
      <c r="L588">
        <f>Table2125[[#This Row],[DIFFENCE_ORIGINAL]]^2</f>
        <v>2.1166681378791293E-4</v>
      </c>
      <c r="M588" s="1">
        <f t="shared" si="13"/>
        <v>0.96033946073407694</v>
      </c>
    </row>
    <row r="589" spans="2:13" x14ac:dyDescent="0.2">
      <c r="B589" t="s">
        <v>50</v>
      </c>
      <c r="C589" s="3" t="s">
        <v>231</v>
      </c>
      <c r="D589" t="s">
        <v>212</v>
      </c>
      <c r="E589">
        <v>2.3002096172446587</v>
      </c>
      <c r="F589">
        <v>0.21197710932808742</v>
      </c>
      <c r="G589" s="1">
        <v>1.8818529933620634</v>
      </c>
      <c r="H589" s="1">
        <v>2.7070418538555918</v>
      </c>
      <c r="I589">
        <v>10.851217023082011</v>
      </c>
      <c r="J589">
        <v>2.4525327381213602</v>
      </c>
      <c r="K589">
        <f>Table2125[[#This Row],[VALUE_ORIGINAL]]-Table2125[[#This Row],[ESTIMATE_VALUE]]</f>
        <v>0.15232312087670152</v>
      </c>
      <c r="L589">
        <f>Table2125[[#This Row],[DIFFENCE_ORIGINAL]]^2</f>
        <v>2.3202333153618224E-2</v>
      </c>
      <c r="M589" s="1">
        <f t="shared" si="13"/>
        <v>0.6948303241960212</v>
      </c>
    </row>
    <row r="590" spans="2:13" x14ac:dyDescent="0.2">
      <c r="B590" t="s">
        <v>50</v>
      </c>
      <c r="C590" s="3" t="s">
        <v>231</v>
      </c>
      <c r="D590" t="s">
        <v>213</v>
      </c>
      <c r="E590">
        <v>2.2767256621239174</v>
      </c>
      <c r="F590">
        <v>0.15423416548402069</v>
      </c>
      <c r="G590" s="1">
        <v>1.9415756139294775</v>
      </c>
      <c r="H590" s="1">
        <v>2.5390174852735861</v>
      </c>
      <c r="I590">
        <v>14.761487216396263</v>
      </c>
      <c r="J590">
        <v>2.1789633379921782</v>
      </c>
      <c r="K590">
        <f>Table2125[[#This Row],[VALUE_ORIGINAL]]-Table2125[[#This Row],[ESTIMATE_VALUE]]</f>
        <v>-9.7762324131739131E-2</v>
      </c>
      <c r="L590">
        <f>Table2125[[#This Row],[DIFFENCE_ORIGINAL]]^2</f>
        <v>9.5574720196392234E-3</v>
      </c>
      <c r="M590" s="1">
        <f t="shared" si="13"/>
        <v>0.52633392878375562</v>
      </c>
    </row>
    <row r="591" spans="2:13" x14ac:dyDescent="0.2">
      <c r="B591" t="s">
        <v>50</v>
      </c>
      <c r="C591" s="3" t="s">
        <v>231</v>
      </c>
      <c r="D591" t="s">
        <v>214</v>
      </c>
      <c r="E591">
        <v>1.5447741957382892</v>
      </c>
      <c r="F591">
        <v>0.15635652657365026</v>
      </c>
      <c r="G591" s="1">
        <v>1.2420363625730799</v>
      </c>
      <c r="H591" s="1">
        <v>1.8775158201406639</v>
      </c>
      <c r="I591">
        <v>9.8798190877605485</v>
      </c>
      <c r="J591">
        <v>1.6381983949503764</v>
      </c>
      <c r="K591">
        <f>Table2125[[#This Row],[VALUE_ORIGINAL]]-Table2125[[#This Row],[ESTIMATE_VALUE]]</f>
        <v>9.3424199212087222E-2</v>
      </c>
      <c r="L591">
        <f>Table2125[[#This Row],[DIFFENCE_ORIGINAL]]^2</f>
        <v>8.7280809984197592E-3</v>
      </c>
      <c r="M591" s="1">
        <f t="shared" si="13"/>
        <v>0.56864305524800174</v>
      </c>
    </row>
    <row r="592" spans="2:13" x14ac:dyDescent="0.2">
      <c r="B592" t="s">
        <v>50</v>
      </c>
      <c r="C592" s="3" t="s">
        <v>231</v>
      </c>
      <c r="D592" t="s">
        <v>215</v>
      </c>
      <c r="E592">
        <v>2.2428967913872042</v>
      </c>
      <c r="F592">
        <v>0.17240242604205355</v>
      </c>
      <c r="G592" s="1">
        <v>1.9146958228775031</v>
      </c>
      <c r="H592" s="1">
        <v>2.5804618635203589</v>
      </c>
      <c r="I592">
        <v>13.009659103289543</v>
      </c>
      <c r="J592">
        <v>1.8620511679084852</v>
      </c>
      <c r="K592">
        <f>Table2125[[#This Row],[VALUE_ORIGINAL]]-Table2125[[#This Row],[ESTIMATE_VALUE]]</f>
        <v>-0.38084562347871898</v>
      </c>
      <c r="L592">
        <f>Table2125[[#This Row],[DIFFENCE_ORIGINAL]]^2</f>
        <v>0.14504338892289417</v>
      </c>
      <c r="M592" s="1">
        <f t="shared" si="13"/>
        <v>0.25412710606333455</v>
      </c>
    </row>
    <row r="593" spans="2:13" x14ac:dyDescent="0.2">
      <c r="B593" t="s">
        <v>50</v>
      </c>
      <c r="C593" s="3" t="s">
        <v>231</v>
      </c>
      <c r="D593" t="s">
        <v>216</v>
      </c>
      <c r="E593">
        <v>0.15017665225771082</v>
      </c>
      <c r="F593">
        <v>6.5521207803211148E-2</v>
      </c>
      <c r="G593" s="1">
        <v>2.3323800621765339E-2</v>
      </c>
      <c r="H593" s="1">
        <v>0.28174327694666162</v>
      </c>
      <c r="I593">
        <v>2.2920311955902433</v>
      </c>
      <c r="J593">
        <v>0.13511621706045548</v>
      </c>
      <c r="K593">
        <f>Table2125[[#This Row],[VALUE_ORIGINAL]]-Table2125[[#This Row],[ESTIMATE_VALUE]]</f>
        <v>-1.5060435197255334E-2</v>
      </c>
      <c r="L593">
        <f>Table2125[[#This Row],[DIFFENCE_ORIGINAL]]^2</f>
        <v>2.2681670833072732E-4</v>
      </c>
      <c r="M593" s="1">
        <f t="shared" si="13"/>
        <v>0.2314804084129998</v>
      </c>
    </row>
    <row r="594" spans="2:13" x14ac:dyDescent="0.2">
      <c r="B594" t="s">
        <v>50</v>
      </c>
      <c r="C594" s="3" t="s">
        <v>231</v>
      </c>
      <c r="D594" t="s">
        <v>217</v>
      </c>
      <c r="E594">
        <v>-4.9024824104974642E-2</v>
      </c>
      <c r="F594">
        <v>2.6281660602355421E-2</v>
      </c>
      <c r="G594" s="1">
        <v>-0.10401361600661813</v>
      </c>
      <c r="H594" s="1">
        <v>-2.0768659208692934E-3</v>
      </c>
      <c r="I594">
        <v>-1.8653624992243043</v>
      </c>
      <c r="J594">
        <v>-3.5504247213252446E-2</v>
      </c>
      <c r="K594">
        <f>Table2125[[#This Row],[VALUE_ORIGINAL]]-Table2125[[#This Row],[ESTIMATE_VALUE]]</f>
        <v>1.3520576891722196E-2</v>
      </c>
      <c r="L594">
        <f>Table2125[[#This Row],[DIFFENCE_ORIGINAL]]^2</f>
        <v>1.8280599948497224E-4</v>
      </c>
      <c r="M594" s="1">
        <f t="shared" si="13"/>
        <v>8.9075652377375025E-2</v>
      </c>
    </row>
    <row r="595" spans="2:13" x14ac:dyDescent="0.2">
      <c r="B595" t="s">
        <v>50</v>
      </c>
      <c r="C595" s="3" t="s">
        <v>231</v>
      </c>
      <c r="D595" t="s">
        <v>218</v>
      </c>
      <c r="E595">
        <v>0.19595789275951422</v>
      </c>
      <c r="F595">
        <v>9.0017655901077992E-2</v>
      </c>
      <c r="G595" s="1">
        <v>3.3115392705260836E-2</v>
      </c>
      <c r="H595" s="1">
        <v>0.38940533568698044</v>
      </c>
      <c r="I595">
        <v>2.1768828658997279</v>
      </c>
      <c r="J595">
        <v>0.14365886136427777</v>
      </c>
      <c r="K595">
        <f>Table2125[[#This Row],[VALUE_ORIGINAL]]-Table2125[[#This Row],[ESTIMATE_VALUE]]</f>
        <v>-5.2299031395236451E-2</v>
      </c>
      <c r="L595">
        <f>Table2125[[#This Row],[DIFFENCE_ORIGINAL]]^2</f>
        <v>2.7351886848799279E-3</v>
      </c>
      <c r="M595" s="1">
        <f t="shared" si="13"/>
        <v>0.25650495776812632</v>
      </c>
    </row>
    <row r="596" spans="2:13" x14ac:dyDescent="0.2">
      <c r="B596" t="s">
        <v>50</v>
      </c>
      <c r="C596" s="3" t="s">
        <v>231</v>
      </c>
      <c r="D596" t="s">
        <v>219</v>
      </c>
      <c r="E596">
        <v>1.8933734637161248E-3</v>
      </c>
      <c r="F596">
        <v>1.4502239524521253E-2</v>
      </c>
      <c r="G596" s="1">
        <v>-2.7878419543693824E-2</v>
      </c>
      <c r="H596" s="1">
        <v>3.3604579887803319E-2</v>
      </c>
      <c r="I596">
        <v>0.13055731568318782</v>
      </c>
      <c r="J596">
        <v>1.5517958650783888E-3</v>
      </c>
      <c r="K596">
        <f>Table2125[[#This Row],[VALUE_ORIGINAL]]-Table2125[[#This Row],[ESTIMATE_VALUE]]</f>
        <v>-3.4157759863773598E-4</v>
      </c>
      <c r="L596">
        <f>Table2125[[#This Row],[DIFFENCE_ORIGINAL]]^2</f>
        <v>1.1667525589112226E-7</v>
      </c>
      <c r="M596" s="1">
        <f t="shared" si="13"/>
        <v>6.148299943149714E-2</v>
      </c>
    </row>
    <row r="597" spans="2:13" x14ac:dyDescent="0.2">
      <c r="B597" t="s">
        <v>50</v>
      </c>
      <c r="C597" s="3" t="s">
        <v>231</v>
      </c>
      <c r="D597" t="s">
        <v>220</v>
      </c>
      <c r="E597">
        <v>6.1348603400686888E-2</v>
      </c>
      <c r="F597">
        <v>3.2258778124097783E-2</v>
      </c>
      <c r="G597" s="1">
        <v>4.6506319789018872E-3</v>
      </c>
      <c r="H597" s="1">
        <v>0.13705585557550151</v>
      </c>
      <c r="I597">
        <v>1.9017646348749513</v>
      </c>
      <c r="J597">
        <v>6.7847157242330883E-2</v>
      </c>
      <c r="K597">
        <f>Table2125[[#This Row],[VALUE_ORIGINAL]]-Table2125[[#This Row],[ESTIMATE_VALUE]]</f>
        <v>6.4985538416439947E-3</v>
      </c>
      <c r="L597">
        <f>Table2125[[#This Row],[DIFFENCE_ORIGINAL]]^2</f>
        <v>4.2231202032745923E-5</v>
      </c>
      <c r="M597" s="1">
        <f t="shared" si="13"/>
        <v>0.12543150173232276</v>
      </c>
    </row>
    <row r="598" spans="2:13" x14ac:dyDescent="0.2">
      <c r="B598" t="s">
        <v>50</v>
      </c>
      <c r="C598" s="3" t="s">
        <v>231</v>
      </c>
      <c r="D598" t="s">
        <v>221</v>
      </c>
      <c r="E598">
        <v>-1.2508896897143157E-2</v>
      </c>
      <c r="F598">
        <v>1.7251568914019213E-2</v>
      </c>
      <c r="G598" s="1">
        <v>-5.1475847001314717E-2</v>
      </c>
      <c r="H598" s="1">
        <v>1.4182354457485707E-2</v>
      </c>
      <c r="I598">
        <v>-0.72508749549022178</v>
      </c>
      <c r="J598">
        <v>-5.3636505937231576E-3</v>
      </c>
      <c r="K598">
        <f>Table2125[[#This Row],[VALUE_ORIGINAL]]-Table2125[[#This Row],[ESTIMATE_VALUE]]</f>
        <v>7.1452463034199993E-3</v>
      </c>
      <c r="L598">
        <f>Table2125[[#This Row],[DIFFENCE_ORIGINAL]]^2</f>
        <v>5.1054544736537165E-5</v>
      </c>
      <c r="M598" s="1">
        <f t="shared" si="13"/>
        <v>5.6716493994897518E-2</v>
      </c>
    </row>
    <row r="599" spans="2:13" x14ac:dyDescent="0.2">
      <c r="B599" t="s">
        <v>50</v>
      </c>
      <c r="C599" s="3" t="s">
        <v>231</v>
      </c>
      <c r="D599" t="s">
        <v>222</v>
      </c>
      <c r="E599">
        <v>1.4944027686396317E-2</v>
      </c>
      <c r="F599">
        <v>5.4557589085255612E-2</v>
      </c>
      <c r="G599" s="1">
        <v>-9.685220121066794E-2</v>
      </c>
      <c r="H599" s="1">
        <v>0.11936127732618385</v>
      </c>
      <c r="I599">
        <v>0.27391290445484506</v>
      </c>
      <c r="J599">
        <v>-3.3726435648836643E-2</v>
      </c>
      <c r="K599">
        <f>Table2125[[#This Row],[VALUE_ORIGINAL]]-Table2125[[#This Row],[ESTIMATE_VALUE]]</f>
        <v>-4.8670463335232964E-2</v>
      </c>
      <c r="L599">
        <f>Table2125[[#This Row],[DIFFENCE_ORIGINAL]]^2</f>
        <v>2.3688140012662561E-3</v>
      </c>
      <c r="M599" s="1">
        <f t="shared" si="13"/>
        <v>0.16305412161206848</v>
      </c>
    </row>
    <row r="600" spans="2:13" x14ac:dyDescent="0.2">
      <c r="B600" t="s">
        <v>50</v>
      </c>
      <c r="C600" s="3" t="s">
        <v>231</v>
      </c>
      <c r="D600" t="s">
        <v>223</v>
      </c>
      <c r="E600">
        <v>-4.8784436044573892E-3</v>
      </c>
      <c r="F600">
        <v>1.9502007540073904E-2</v>
      </c>
      <c r="G600" s="1">
        <v>-4.8671016609965312E-2</v>
      </c>
      <c r="H600" s="1">
        <v>3.3767742531632804E-2</v>
      </c>
      <c r="I600">
        <v>-0.25015084187783582</v>
      </c>
      <c r="J600">
        <v>8.8622353034230935E-3</v>
      </c>
      <c r="K600">
        <f>Table2125[[#This Row],[VALUE_ORIGINAL]]-Table2125[[#This Row],[ESTIMATE_VALUE]]</f>
        <v>1.3740678907880482E-2</v>
      </c>
      <c r="L600">
        <f>Table2125[[#This Row],[DIFFENCE_ORIGINAL]]^2</f>
        <v>1.8880625684947156E-4</v>
      </c>
      <c r="M600" s="1">
        <f t="shared" si="13"/>
        <v>5.2445554606072038E-2</v>
      </c>
    </row>
    <row r="601" spans="2:13" x14ac:dyDescent="0.2">
      <c r="B601" t="s">
        <v>50</v>
      </c>
      <c r="C601" s="3" t="s">
        <v>231</v>
      </c>
      <c r="D601" t="s">
        <v>224</v>
      </c>
      <c r="E601">
        <v>1.9499703387586349E-2</v>
      </c>
      <c r="F601">
        <v>7.0458100733048132E-2</v>
      </c>
      <c r="G601" s="1">
        <v>-0.12320363215936951</v>
      </c>
      <c r="H601" s="1">
        <v>0.15250806035294512</v>
      </c>
      <c r="I601">
        <v>0.27675601789873511</v>
      </c>
      <c r="J601">
        <v>-3.5858769943356239E-2</v>
      </c>
      <c r="K601">
        <f>Table2125[[#This Row],[VALUE_ORIGINAL]]-Table2125[[#This Row],[ESTIMATE_VALUE]]</f>
        <v>-5.5358473330942584E-2</v>
      </c>
      <c r="L601">
        <f>Table2125[[#This Row],[DIFFENCE_ORIGINAL]]^2</f>
        <v>3.0645605695326815E-3</v>
      </c>
      <c r="M601" s="1">
        <f t="shared" si="13"/>
        <v>0.19781322571041171</v>
      </c>
    </row>
    <row r="602" spans="2:13" x14ac:dyDescent="0.2">
      <c r="B602" t="s">
        <v>50</v>
      </c>
      <c r="C602" s="3" t="s">
        <v>231</v>
      </c>
      <c r="D602" t="s">
        <v>225</v>
      </c>
      <c r="E602">
        <v>4.8916716919510279E-3</v>
      </c>
      <c r="F602">
        <v>3.504320436245404E-2</v>
      </c>
      <c r="G602" s="1">
        <v>-6.5721195541065078E-2</v>
      </c>
      <c r="H602" s="1">
        <v>7.2589499412906502E-2</v>
      </c>
      <c r="I602">
        <v>0.13958973732413749</v>
      </c>
      <c r="J602">
        <v>3.614389026533021E-3</v>
      </c>
      <c r="K602">
        <f>Table2125[[#This Row],[VALUE_ORIGINAL]]-Table2125[[#This Row],[ESTIMATE_VALUE]]</f>
        <v>-1.277282665418007E-3</v>
      </c>
      <c r="L602">
        <f>Table2125[[#This Row],[DIFFENCE_ORIGINAL]]^2</f>
        <v>1.6314510073773284E-6</v>
      </c>
      <c r="M602" s="1">
        <f t="shared" si="13"/>
        <v>0.13831069495397158</v>
      </c>
    </row>
    <row r="603" spans="2:13" x14ac:dyDescent="0.2">
      <c r="B603" t="s">
        <v>50</v>
      </c>
      <c r="C603" s="3" t="s">
        <v>231</v>
      </c>
      <c r="D603" t="s">
        <v>226</v>
      </c>
      <c r="E603">
        <v>0.15849869682174042</v>
      </c>
      <c r="F603">
        <v>4.7568407550604749E-2</v>
      </c>
      <c r="G603" s="1">
        <v>7.7175442148731788E-2</v>
      </c>
      <c r="H603" s="1">
        <v>0.25829595280061685</v>
      </c>
      <c r="I603">
        <v>3.3320160371802352</v>
      </c>
      <c r="J603">
        <v>0.15802724194380655</v>
      </c>
      <c r="K603">
        <f>Table2125[[#This Row],[VALUE_ORIGINAL]]-Table2125[[#This Row],[ESTIMATE_VALUE]]</f>
        <v>-4.7145487793387453E-4</v>
      </c>
      <c r="L603">
        <f>Table2125[[#This Row],[DIFFENCE_ORIGINAL]]^2</f>
        <v>2.2226970192764454E-7</v>
      </c>
      <c r="M603" s="1">
        <f t="shared" si="13"/>
        <v>0.17912046102469048</v>
      </c>
    </row>
    <row r="604" spans="2:13" x14ac:dyDescent="0.2">
      <c r="B604" t="s">
        <v>50</v>
      </c>
      <c r="C604" s="3" t="s">
        <v>231</v>
      </c>
      <c r="D604" t="s">
        <v>227</v>
      </c>
      <c r="E604">
        <v>-3.2317668976511768E-2</v>
      </c>
      <c r="F604">
        <v>3.8429798843875713E-2</v>
      </c>
      <c r="G604" s="1">
        <v>-0.11938315787405838</v>
      </c>
      <c r="H604" s="1">
        <v>3.8475042840723186E-2</v>
      </c>
      <c r="I604">
        <v>-0.84095337339144072</v>
      </c>
      <c r="J604">
        <v>-1.2492828653806862E-2</v>
      </c>
      <c r="K604">
        <f>Table2125[[#This Row],[VALUE_ORIGINAL]]-Table2125[[#This Row],[ESTIMATE_VALUE]]</f>
        <v>1.9824840322704908E-2</v>
      </c>
      <c r="L604">
        <f>Table2125[[#This Row],[DIFFENCE_ORIGINAL]]^2</f>
        <v>3.9302429382074644E-4</v>
      </c>
      <c r="M604" s="1">
        <f t="shared" si="13"/>
        <v>0.12916206369999739</v>
      </c>
    </row>
    <row r="605" spans="2:13" x14ac:dyDescent="0.2">
      <c r="B605" t="s">
        <v>50</v>
      </c>
      <c r="C605" s="3" t="s">
        <v>231</v>
      </c>
      <c r="D605" t="s">
        <v>228</v>
      </c>
      <c r="E605">
        <v>0.5084807878862152</v>
      </c>
      <c r="F605">
        <v>0.13116310598360043</v>
      </c>
      <c r="G605" s="1">
        <v>0.2492647930125724</v>
      </c>
      <c r="H605" s="1">
        <v>0.78051363983024935</v>
      </c>
      <c r="I605">
        <v>3.8767059080606976</v>
      </c>
      <c r="J605">
        <v>0.39573196575292979</v>
      </c>
      <c r="K605">
        <f>Table2125[[#This Row],[VALUE_ORIGINAL]]-Table2125[[#This Row],[ESTIMATE_VALUE]]</f>
        <v>-0.11274882213328541</v>
      </c>
      <c r="L605">
        <f>Table2125[[#This Row],[DIFFENCE_ORIGINAL]]^2</f>
        <v>1.271229689244323E-2</v>
      </c>
      <c r="M605" s="1">
        <f t="shared" si="13"/>
        <v>0.42110643698918615</v>
      </c>
    </row>
    <row r="606" spans="2:13" x14ac:dyDescent="0.2">
      <c r="B606" t="s">
        <v>50</v>
      </c>
      <c r="C606" s="3" t="s">
        <v>232</v>
      </c>
      <c r="D606" t="s">
        <v>194</v>
      </c>
      <c r="E606">
        <v>0.25841601116523233</v>
      </c>
      <c r="F606">
        <v>8.5856101930996562E-2</v>
      </c>
      <c r="G606" s="1">
        <v>9.9659272361328932E-2</v>
      </c>
      <c r="H606" s="1">
        <v>0.4369414470347413</v>
      </c>
      <c r="I606">
        <v>3.0098735599820725</v>
      </c>
      <c r="J606">
        <v>0.17809481069039715</v>
      </c>
      <c r="K606">
        <f>Table2125[[#This Row],[VALUE_ORIGINAL]]-Table2125[[#This Row],[ESTIMATE_VALUE]]</f>
        <v>-8.032120047483518E-2</v>
      </c>
      <c r="L606">
        <f>Table2125[[#This Row],[DIFFENCE_ORIGINAL]]^2</f>
        <v>6.4514952457186631E-3</v>
      </c>
      <c r="M606" s="1">
        <f t="shared" si="13"/>
        <v>0.24356328551679896</v>
      </c>
    </row>
    <row r="607" spans="2:13" x14ac:dyDescent="0.2">
      <c r="B607" t="s">
        <v>50</v>
      </c>
      <c r="C607" s="3" t="s">
        <v>232</v>
      </c>
      <c r="D607" t="s">
        <v>196</v>
      </c>
      <c r="E607">
        <v>0.20801386241038028</v>
      </c>
      <c r="F607">
        <v>8.6953102343316033E-2</v>
      </c>
      <c r="G607" s="1">
        <v>4.477575665207275E-2</v>
      </c>
      <c r="H607" s="1">
        <v>0.3810919643731111</v>
      </c>
      <c r="I607">
        <v>2.3922534884273743</v>
      </c>
      <c r="J607">
        <v>0.18618608877542239</v>
      </c>
      <c r="K607">
        <f>Table2125[[#This Row],[VALUE_ORIGINAL]]-Table2125[[#This Row],[ESTIMATE_VALUE]]</f>
        <v>-2.1827773634957887E-2</v>
      </c>
      <c r="L607">
        <f>Table2125[[#This Row],[DIFFENCE_ORIGINAL]]^2</f>
        <v>4.7645170185896263E-4</v>
      </c>
      <c r="M607" s="1">
        <f t="shared" si="13"/>
        <v>0.30983321926888019</v>
      </c>
    </row>
    <row r="608" spans="2:13" x14ac:dyDescent="0.2">
      <c r="B608" t="s">
        <v>50</v>
      </c>
      <c r="C608" s="3" t="s">
        <v>232</v>
      </c>
      <c r="D608" t="s">
        <v>197</v>
      </c>
      <c r="E608">
        <v>0.5106289729636706</v>
      </c>
      <c r="F608">
        <v>6.7870046610807755E-2</v>
      </c>
      <c r="G608" s="1">
        <v>0.37350894328652096</v>
      </c>
      <c r="H608" s="1">
        <v>0.64171028344676673</v>
      </c>
      <c r="I608">
        <v>7.5236278514999144</v>
      </c>
      <c r="J608">
        <v>0.49300215558615001</v>
      </c>
      <c r="K608">
        <f>Table2125[[#This Row],[VALUE_ORIGINAL]]-Table2125[[#This Row],[ESTIMATE_VALUE]]</f>
        <v>-1.7626817377520587E-2</v>
      </c>
      <c r="L608">
        <f>Table2125[[#This Row],[DIFFENCE_ORIGINAL]]^2</f>
        <v>3.1070469086046175E-4</v>
      </c>
      <c r="M608" s="1">
        <f t="shared" si="13"/>
        <v>0.26820134016024577</v>
      </c>
    </row>
    <row r="609" spans="2:13" x14ac:dyDescent="0.2">
      <c r="B609" t="s">
        <v>50</v>
      </c>
      <c r="C609" s="3" t="s">
        <v>232</v>
      </c>
      <c r="D609" t="s">
        <v>198</v>
      </c>
      <c r="E609">
        <v>0.71880640114474414</v>
      </c>
      <c r="F609">
        <v>8.5724806380887808E-2</v>
      </c>
      <c r="G609" s="1">
        <v>0.54833767984326809</v>
      </c>
      <c r="H609" s="1">
        <v>0.87476561949323228</v>
      </c>
      <c r="I609">
        <v>8.3850454902281442</v>
      </c>
      <c r="J609">
        <v>0.6296703541777926</v>
      </c>
      <c r="K609">
        <f>Table2125[[#This Row],[VALUE_ORIGINAL]]-Table2125[[#This Row],[ESTIMATE_VALUE]]</f>
        <v>-8.9136046966951543E-2</v>
      </c>
      <c r="L609">
        <f>Table2125[[#This Row],[DIFFENCE_ORIGINAL]]^2</f>
        <v>7.9452348688945906E-3</v>
      </c>
      <c r="M609" s="1">
        <f t="shared" si="13"/>
        <v>0.27275453731632315</v>
      </c>
    </row>
    <row r="610" spans="2:13" x14ac:dyDescent="0.2">
      <c r="B610" t="s">
        <v>50</v>
      </c>
      <c r="C610" s="3" t="s">
        <v>232</v>
      </c>
      <c r="D610" t="s">
        <v>200</v>
      </c>
      <c r="E610">
        <v>0.5795859907349038</v>
      </c>
      <c r="F610">
        <v>8.5950295240317179E-2</v>
      </c>
      <c r="G610" s="1">
        <v>0.39587483618188568</v>
      </c>
      <c r="H610" s="1">
        <v>0.73076732102569064</v>
      </c>
      <c r="I610">
        <v>6.7432693408949946</v>
      </c>
      <c r="J610">
        <v>0.6141559553028032</v>
      </c>
      <c r="K610">
        <f>Table2125[[#This Row],[VALUE_ORIGINAL]]-Table2125[[#This Row],[ESTIMATE_VALUE]]</f>
        <v>3.4569964567899403E-2</v>
      </c>
      <c r="L610">
        <f>Table2125[[#This Row],[DIFFENCE_ORIGINAL]]^2</f>
        <v>1.19508245022582E-3</v>
      </c>
      <c r="M610" s="1">
        <f t="shared" si="13"/>
        <v>0.30854981482911059</v>
      </c>
    </row>
    <row r="611" spans="2:13" x14ac:dyDescent="0.2">
      <c r="B611" t="s">
        <v>50</v>
      </c>
      <c r="C611" s="3" t="s">
        <v>232</v>
      </c>
      <c r="D611" t="s">
        <v>203</v>
      </c>
      <c r="E611">
        <v>0.22948678187772548</v>
      </c>
      <c r="F611">
        <v>6.4888938125625378E-2</v>
      </c>
      <c r="G611" s="1">
        <v>0.10271449335848619</v>
      </c>
      <c r="H611" s="1">
        <v>0.35801162049428242</v>
      </c>
      <c r="I611">
        <v>3.5366086810272295</v>
      </c>
      <c r="J611">
        <v>0.2867938421283156</v>
      </c>
      <c r="K611">
        <f>Table2125[[#This Row],[VALUE_ORIGINAL]]-Table2125[[#This Row],[ESTIMATE_VALUE]]</f>
        <v>5.7307060250590125E-2</v>
      </c>
      <c r="L611">
        <f>Table2125[[#This Row],[DIFFENCE_ORIGINAL]]^2</f>
        <v>3.2840991545647668E-3</v>
      </c>
      <c r="M611" s="1">
        <f t="shared" si="13"/>
        <v>0.19369514297564183</v>
      </c>
    </row>
    <row r="612" spans="2:13" x14ac:dyDescent="0.2">
      <c r="B612" t="s">
        <v>50</v>
      </c>
      <c r="C612" s="3" t="s">
        <v>232</v>
      </c>
      <c r="D612" t="s">
        <v>204</v>
      </c>
      <c r="E612">
        <v>0.96851741807129699</v>
      </c>
      <c r="F612">
        <v>0.1525612072513258</v>
      </c>
      <c r="G612" s="1">
        <v>0.65779748981846453</v>
      </c>
      <c r="H612" s="1">
        <v>1.2745496377423902</v>
      </c>
      <c r="I612">
        <v>6.3483859070135953</v>
      </c>
      <c r="J612">
        <v>0.93833906021054048</v>
      </c>
      <c r="K612">
        <f>Table2125[[#This Row],[VALUE_ORIGINAL]]-Table2125[[#This Row],[ESTIMATE_VALUE]]</f>
        <v>-3.0178357860756511E-2</v>
      </c>
      <c r="L612">
        <f>Table2125[[#This Row],[DIFFENCE_ORIGINAL]]^2</f>
        <v>9.1073328317188432E-4</v>
      </c>
      <c r="M612" s="1">
        <f t="shared" si="13"/>
        <v>0.58747235121020036</v>
      </c>
    </row>
    <row r="613" spans="2:13" x14ac:dyDescent="0.2">
      <c r="B613" t="s">
        <v>50</v>
      </c>
      <c r="C613" s="3" t="s">
        <v>232</v>
      </c>
      <c r="D613" t="s">
        <v>205</v>
      </c>
      <c r="E613">
        <v>0.63154933291788773</v>
      </c>
      <c r="F613">
        <v>0.11558662136801537</v>
      </c>
      <c r="G613" s="1">
        <v>0.41315596222843354</v>
      </c>
      <c r="H613" s="1">
        <v>0.85700763684531411</v>
      </c>
      <c r="I613">
        <v>5.4638618677770898</v>
      </c>
      <c r="J613">
        <v>0.60929653109160198</v>
      </c>
      <c r="K613">
        <f>Table2125[[#This Row],[VALUE_ORIGINAL]]-Table2125[[#This Row],[ESTIMATE_VALUE]]</f>
        <v>-2.2252801826285751E-2</v>
      </c>
      <c r="L613">
        <f>Table2125[[#This Row],[DIFFENCE_ORIGINAL]]^2</f>
        <v>4.951871891199465E-4</v>
      </c>
      <c r="M613" s="1">
        <f t="shared" si="13"/>
        <v>0.39835288206654484</v>
      </c>
    </row>
    <row r="614" spans="2:13" x14ac:dyDescent="0.2">
      <c r="B614" t="s">
        <v>50</v>
      </c>
      <c r="C614" s="3" t="s">
        <v>232</v>
      </c>
      <c r="D614" t="s">
        <v>206</v>
      </c>
      <c r="E614">
        <v>0.78430220726338751</v>
      </c>
      <c r="F614">
        <v>0.19815341772246298</v>
      </c>
      <c r="G614" s="1">
        <v>0.39570049082601738</v>
      </c>
      <c r="H614" s="1">
        <v>1.2057917189756098</v>
      </c>
      <c r="I614">
        <v>3.9580554111960584</v>
      </c>
      <c r="J614">
        <v>1.0886973669257032</v>
      </c>
      <c r="K614">
        <f>Table2125[[#This Row],[VALUE_ORIGINAL]]-Table2125[[#This Row],[ESTIMATE_VALUE]]</f>
        <v>0.30439515966231567</v>
      </c>
      <c r="L614">
        <f>Table2125[[#This Row],[DIFFENCE_ORIGINAL]]^2</f>
        <v>9.2656413225846654E-2</v>
      </c>
      <c r="M614" s="1">
        <f t="shared" si="13"/>
        <v>0.48933136016532741</v>
      </c>
    </row>
    <row r="615" spans="2:13" x14ac:dyDescent="0.2">
      <c r="B615" t="s">
        <v>50</v>
      </c>
      <c r="C615" s="3" t="s">
        <v>232</v>
      </c>
      <c r="D615" t="s">
        <v>207</v>
      </c>
      <c r="E615">
        <v>-0.61978322458053114</v>
      </c>
      <c r="F615">
        <v>0.15928822198826664</v>
      </c>
      <c r="G615" s="1">
        <v>-0.93435228015940108</v>
      </c>
      <c r="H615" s="1">
        <v>-0.32322824335877859</v>
      </c>
      <c r="I615">
        <v>-3.8909545027515287</v>
      </c>
      <c r="J615">
        <v>-0.62421856699554268</v>
      </c>
      <c r="K615">
        <f>Table2125[[#This Row],[VALUE_ORIGINAL]]-Table2125[[#This Row],[ESTIMATE_VALUE]]</f>
        <v>-4.4353424150115339E-3</v>
      </c>
      <c r="L615">
        <f>Table2125[[#This Row],[DIFFENCE_ORIGINAL]]^2</f>
        <v>1.9672262338400346E-5</v>
      </c>
      <c r="M615" s="1">
        <f t="shared" si="13"/>
        <v>0.61112403680062255</v>
      </c>
    </row>
    <row r="616" spans="2:13" x14ac:dyDescent="0.2">
      <c r="B616" t="s">
        <v>50</v>
      </c>
      <c r="C616" s="3" t="s">
        <v>232</v>
      </c>
      <c r="D616" t="s">
        <v>208</v>
      </c>
      <c r="E616">
        <v>-0.77053943601393826</v>
      </c>
      <c r="F616">
        <v>0.15242395842719783</v>
      </c>
      <c r="G616" s="1">
        <v>-1.0860199924385119</v>
      </c>
      <c r="H616" s="1">
        <v>-0.47025949529985067</v>
      </c>
      <c r="I616">
        <v>-5.0552383231929419</v>
      </c>
      <c r="J616">
        <v>-0.72723214521847124</v>
      </c>
      <c r="K616">
        <f>Table2125[[#This Row],[VALUE_ORIGINAL]]-Table2125[[#This Row],[ESTIMATE_VALUE]]</f>
        <v>4.3307290795467024E-2</v>
      </c>
      <c r="L616">
        <f>Table2125[[#This Row],[DIFFENCE_ORIGINAL]]^2</f>
        <v>1.8755214360431428E-3</v>
      </c>
      <c r="M616" s="1">
        <f t="shared" si="13"/>
        <v>0.53991957549609304</v>
      </c>
    </row>
    <row r="617" spans="2:13" x14ac:dyDescent="0.2">
      <c r="B617" t="s">
        <v>50</v>
      </c>
      <c r="C617" s="3" t="s">
        <v>232</v>
      </c>
      <c r="D617" t="s">
        <v>209</v>
      </c>
      <c r="E617">
        <v>1.4948670006150313</v>
      </c>
      <c r="F617">
        <v>0.13057199074839199</v>
      </c>
      <c r="G617" s="1">
        <v>1.2375762075848931</v>
      </c>
      <c r="H617" s="1">
        <v>1.7340715745813544</v>
      </c>
      <c r="I617">
        <v>11.448603885465696</v>
      </c>
      <c r="J617">
        <v>1.2430246361528332</v>
      </c>
      <c r="K617">
        <f>Table2125[[#This Row],[VALUE_ORIGINAL]]-Table2125[[#This Row],[ESTIMATE_VALUE]]</f>
        <v>-0.2518423644621981</v>
      </c>
      <c r="L617">
        <f>Table2125[[#This Row],[DIFFENCE_ORIGINAL]]^2</f>
        <v>6.3424576537910615E-2</v>
      </c>
      <c r="M617" s="1">
        <f t="shared" si="13"/>
        <v>0.20676130866631737</v>
      </c>
    </row>
    <row r="618" spans="2:13" x14ac:dyDescent="0.2">
      <c r="B618" t="s">
        <v>50</v>
      </c>
      <c r="C618" s="3" t="s">
        <v>232</v>
      </c>
      <c r="D618" t="s">
        <v>210</v>
      </c>
      <c r="E618">
        <v>1.5606837220651408</v>
      </c>
      <c r="F618">
        <v>0.16922287285416024</v>
      </c>
      <c r="G618" s="1">
        <v>1.2266898537567774</v>
      </c>
      <c r="H618" s="1">
        <v>1.8921948667882174</v>
      </c>
      <c r="I618">
        <v>9.2226523267346394</v>
      </c>
      <c r="J618">
        <v>1.6733120944990389</v>
      </c>
      <c r="K618">
        <f>Table2125[[#This Row],[VALUE_ORIGINAL]]-Table2125[[#This Row],[ESTIMATE_VALUE]]</f>
        <v>0.11262837243389812</v>
      </c>
      <c r="L618">
        <f>Table2125[[#This Row],[DIFFENCE_ORIGINAL]]^2</f>
        <v>1.2685150277108861E-2</v>
      </c>
      <c r="M618" s="1">
        <f t="shared" si="13"/>
        <v>0.5349852469932872</v>
      </c>
    </row>
    <row r="619" spans="2:13" x14ac:dyDescent="0.2">
      <c r="B619" t="s">
        <v>50</v>
      </c>
      <c r="C619" s="3" t="s">
        <v>232</v>
      </c>
      <c r="D619" t="s">
        <v>211</v>
      </c>
      <c r="E619">
        <v>2.5539404546864497</v>
      </c>
      <c r="F619">
        <v>0.25731549911658808</v>
      </c>
      <c r="G619" s="1">
        <v>2.0398509748190148</v>
      </c>
      <c r="H619" s="1">
        <v>3.0544715045969206</v>
      </c>
      <c r="I619">
        <v>9.9253269369882577</v>
      </c>
      <c r="J619">
        <v>2.5314968979657961</v>
      </c>
      <c r="K619">
        <f>Table2125[[#This Row],[VALUE_ORIGINAL]]-Table2125[[#This Row],[ESTIMATE_VALUE]]</f>
        <v>-2.2443556720653568E-2</v>
      </c>
      <c r="L619">
        <f>Table2125[[#This Row],[DIFFENCE_ORIGINAL]]^2</f>
        <v>5.0371323827319396E-4</v>
      </c>
      <c r="M619" s="1">
        <f t="shared" si="13"/>
        <v>0.94349491073933622</v>
      </c>
    </row>
    <row r="620" spans="2:13" x14ac:dyDescent="0.2">
      <c r="B620" t="s">
        <v>50</v>
      </c>
      <c r="C620" s="3" t="s">
        <v>232</v>
      </c>
      <c r="D620" t="s">
        <v>212</v>
      </c>
      <c r="E620">
        <v>2.3033219118651904</v>
      </c>
      <c r="F620">
        <v>0.20871509321373075</v>
      </c>
      <c r="G620" s="1">
        <v>1.8876251568777964</v>
      </c>
      <c r="H620" s="1">
        <v>2.6962616139060636</v>
      </c>
      <c r="I620">
        <v>11.035722795123959</v>
      </c>
      <c r="J620">
        <v>2.4547512895524033</v>
      </c>
      <c r="K620">
        <f>Table2125[[#This Row],[VALUE_ORIGINAL]]-Table2125[[#This Row],[ESTIMATE_VALUE]]</f>
        <v>0.15142937768721287</v>
      </c>
      <c r="L620">
        <f>Table2125[[#This Row],[DIFFENCE_ORIGINAL]]^2</f>
        <v>2.2930856426736566E-2</v>
      </c>
      <c r="M620" s="1">
        <f t="shared" si="13"/>
        <v>0.67157382500234064</v>
      </c>
    </row>
    <row r="621" spans="2:13" x14ac:dyDescent="0.2">
      <c r="B621" t="s">
        <v>50</v>
      </c>
      <c r="C621" s="3" t="s">
        <v>232</v>
      </c>
      <c r="D621" t="s">
        <v>213</v>
      </c>
      <c r="E621">
        <v>2.3292552111134555</v>
      </c>
      <c r="F621">
        <v>0.15950405112052954</v>
      </c>
      <c r="G621" s="1">
        <v>2.010025520591193</v>
      </c>
      <c r="H621" s="1">
        <v>2.6315495735146155</v>
      </c>
      <c r="I621">
        <v>14.603110044856161</v>
      </c>
      <c r="J621">
        <v>2.2103929548828756</v>
      </c>
      <c r="K621">
        <f>Table2125[[#This Row],[VALUE_ORIGINAL]]-Table2125[[#This Row],[ESTIMATE_VALUE]]</f>
        <v>-0.11886225623057989</v>
      </c>
      <c r="L621">
        <f>Table2125[[#This Row],[DIFFENCE_ORIGINAL]]^2</f>
        <v>1.4128235956224028E-2</v>
      </c>
      <c r="M621" s="1">
        <f t="shared" si="13"/>
        <v>0.49396993162325353</v>
      </c>
    </row>
    <row r="622" spans="2:13" x14ac:dyDescent="0.2">
      <c r="B622" t="s">
        <v>50</v>
      </c>
      <c r="C622" s="3" t="s">
        <v>232</v>
      </c>
      <c r="D622" t="s">
        <v>214</v>
      </c>
      <c r="E622">
        <v>1.5447739213305043</v>
      </c>
      <c r="F622">
        <v>0.14672180908235977</v>
      </c>
      <c r="G622" s="1">
        <v>1.2747828808839594</v>
      </c>
      <c r="H622" s="1">
        <v>1.8293789464984413</v>
      </c>
      <c r="I622">
        <v>10.52859101855384</v>
      </c>
      <c r="J622">
        <v>1.6381988893183386</v>
      </c>
      <c r="K622">
        <f>Table2125[[#This Row],[VALUE_ORIGINAL]]-Table2125[[#This Row],[ESTIMATE_VALUE]]</f>
        <v>9.3424967987834284E-2</v>
      </c>
      <c r="L622">
        <f>Table2125[[#This Row],[DIFFENCE_ORIGINAL]]^2</f>
        <v>8.7282246435278609E-3</v>
      </c>
      <c r="M622" s="1">
        <f t="shared" si="13"/>
        <v>0.52676112356060512</v>
      </c>
    </row>
    <row r="623" spans="2:13" x14ac:dyDescent="0.2">
      <c r="B623" t="s">
        <v>50</v>
      </c>
      <c r="C623" s="3" t="s">
        <v>232</v>
      </c>
      <c r="D623" t="s">
        <v>215</v>
      </c>
      <c r="E623">
        <v>2.2428969745798679</v>
      </c>
      <c r="F623">
        <v>0.16995018950403454</v>
      </c>
      <c r="G623" s="1">
        <v>1.9022110816100115</v>
      </c>
      <c r="H623" s="1">
        <v>2.5804591241492547</v>
      </c>
      <c r="I623">
        <v>13.197378485574578</v>
      </c>
      <c r="J623">
        <v>1.8620513228561157</v>
      </c>
      <c r="K623">
        <f>Table2125[[#This Row],[VALUE_ORIGINAL]]-Table2125[[#This Row],[ESTIMATE_VALUE]]</f>
        <v>-0.38084565172375218</v>
      </c>
      <c r="L623">
        <f>Table2125[[#This Row],[DIFFENCE_ORIGINAL]]^2</f>
        <v>0.14504341043688954</v>
      </c>
      <c r="M623" s="1">
        <f t="shared" si="13"/>
        <v>0.25927363668787962</v>
      </c>
    </row>
    <row r="624" spans="2:13" x14ac:dyDescent="0.2">
      <c r="B624" t="s">
        <v>50</v>
      </c>
      <c r="C624" s="3" t="s">
        <v>232</v>
      </c>
      <c r="D624" t="s">
        <v>216</v>
      </c>
      <c r="E624">
        <v>0.14977429985296314</v>
      </c>
      <c r="F624">
        <v>5.0794457077779721E-2</v>
      </c>
      <c r="G624" s="1">
        <v>5.1960896490921935E-2</v>
      </c>
      <c r="H624" s="1">
        <v>0.26020917393323473</v>
      </c>
      <c r="I624">
        <v>2.9486347225568168</v>
      </c>
      <c r="J624">
        <v>0.10937798859403275</v>
      </c>
      <c r="K624">
        <f>Table2125[[#This Row],[VALUE_ORIGINAL]]-Table2125[[#This Row],[ESTIMATE_VALUE]]</f>
        <v>-4.0396311258930395E-2</v>
      </c>
      <c r="L624">
        <f>Table2125[[#This Row],[DIFFENCE_ORIGINAL]]^2</f>
        <v>1.6318619633283865E-3</v>
      </c>
      <c r="M624" s="1">
        <f t="shared" si="13"/>
        <v>0.16170341201483995</v>
      </c>
    </row>
    <row r="625" spans="2:13" x14ac:dyDescent="0.2">
      <c r="B625" t="s">
        <v>50</v>
      </c>
      <c r="C625" s="3" t="s">
        <v>232</v>
      </c>
      <c r="D625" t="s">
        <v>218</v>
      </c>
      <c r="E625">
        <v>0.18575108298386067</v>
      </c>
      <c r="F625">
        <v>6.9126956346991439E-2</v>
      </c>
      <c r="G625" s="1">
        <v>6.2870052835592063E-2</v>
      </c>
      <c r="H625" s="1">
        <v>0.33195982744287716</v>
      </c>
      <c r="I625">
        <v>2.6871005581593925</v>
      </c>
      <c r="J625">
        <v>0.1121410225246493</v>
      </c>
      <c r="K625">
        <f>Table2125[[#This Row],[VALUE_ORIGINAL]]-Table2125[[#This Row],[ESTIMATE_VALUE]]</f>
        <v>-7.3610060459211368E-2</v>
      </c>
      <c r="L625">
        <f>Table2125[[#This Row],[DIFFENCE_ORIGINAL]]^2</f>
        <v>5.4184410008087528E-3</v>
      </c>
      <c r="M625" s="1">
        <f t="shared" si="13"/>
        <v>0.16740921575656975</v>
      </c>
    </row>
    <row r="626" spans="2:13" x14ac:dyDescent="0.2">
      <c r="B626" t="s">
        <v>50</v>
      </c>
      <c r="C626" s="3" t="s">
        <v>232</v>
      </c>
      <c r="D626" t="s">
        <v>220</v>
      </c>
      <c r="E626">
        <v>4.7736431870514136E-2</v>
      </c>
      <c r="F626">
        <v>2.4672964892573344E-2</v>
      </c>
      <c r="G626" s="1">
        <v>8.69967174666577E-3</v>
      </c>
      <c r="H626" s="1">
        <v>0.10138857669433862</v>
      </c>
      <c r="I626">
        <v>1.9347667407771889</v>
      </c>
      <c r="J626">
        <v>5.3397023750747043E-2</v>
      </c>
      <c r="K626">
        <f>Table2125[[#This Row],[VALUE_ORIGINAL]]-Table2125[[#This Row],[ESTIMATE_VALUE]]</f>
        <v>5.6605918802329069E-3</v>
      </c>
      <c r="L626">
        <f>Table2125[[#This Row],[DIFFENCE_ORIGINAL]]^2</f>
        <v>3.2042300434558717E-5</v>
      </c>
      <c r="M626" s="1">
        <f t="shared" si="13"/>
        <v>9.2688904947672845E-2</v>
      </c>
    </row>
    <row r="627" spans="2:13" x14ac:dyDescent="0.2">
      <c r="B627" t="s">
        <v>50</v>
      </c>
      <c r="C627" s="3" t="s">
        <v>232</v>
      </c>
      <c r="D627" t="s">
        <v>226</v>
      </c>
      <c r="E627">
        <v>0.11718259973896085</v>
      </c>
      <c r="F627">
        <v>3.8326517771893248E-2</v>
      </c>
      <c r="G627" s="1">
        <v>5.0862821215810802E-2</v>
      </c>
      <c r="H627" s="1">
        <v>0.19571812597121319</v>
      </c>
      <c r="I627">
        <v>3.0574809962228477</v>
      </c>
      <c r="J627">
        <v>0.14138998237809358</v>
      </c>
      <c r="K627">
        <f>Table2125[[#This Row],[VALUE_ORIGINAL]]-Table2125[[#This Row],[ESTIMATE_VALUE]]</f>
        <v>2.4207382639132732E-2</v>
      </c>
      <c r="L627">
        <f>Table2125[[#This Row],[DIFFENCE_ORIGINAL]]^2</f>
        <v>5.8599737423738478E-4</v>
      </c>
      <c r="M627" s="1">
        <f t="shared" si="13"/>
        <v>0.12824050461983635</v>
      </c>
    </row>
    <row r="628" spans="2:13" x14ac:dyDescent="0.2">
      <c r="B628" t="s">
        <v>50</v>
      </c>
      <c r="C628" s="3" t="s">
        <v>232</v>
      </c>
      <c r="D628" t="s">
        <v>230</v>
      </c>
      <c r="E628">
        <v>0.50044441444629884</v>
      </c>
      <c r="F628">
        <v>0.12704789389084559</v>
      </c>
      <c r="G628" s="1">
        <v>0.2634953969017349</v>
      </c>
      <c r="H628" s="1">
        <v>0.75600692092433863</v>
      </c>
      <c r="I628">
        <v>3.939021727320096</v>
      </c>
      <c r="J628">
        <v>0.4163060172475227</v>
      </c>
      <c r="K628">
        <f>Table2125[[#This Row],[VALUE_ORIGINAL]]-Table2125[[#This Row],[ESTIMATE_VALUE]]</f>
        <v>-8.4138397198776138E-2</v>
      </c>
      <c r="L628">
        <f>Table2125[[#This Row],[DIFFENCE_ORIGINAL]]^2</f>
        <v>7.0792698831790204E-3</v>
      </c>
      <c r="M628" s="1">
        <f t="shared" si="13"/>
        <v>0.38596998704016511</v>
      </c>
    </row>
    <row r="629" spans="2:13" x14ac:dyDescent="0.2">
      <c r="B629" t="s">
        <v>71</v>
      </c>
      <c r="C629" s="3" t="s">
        <v>193</v>
      </c>
      <c r="D629" t="s">
        <v>194</v>
      </c>
      <c r="E629">
        <v>6.9977970886096509E-3</v>
      </c>
      <c r="F629">
        <v>5.7845753352699592E-2</v>
      </c>
      <c r="G629" s="1">
        <v>-0.1063777961412686</v>
      </c>
      <c r="H629" s="1">
        <v>0.1203733903184879</v>
      </c>
      <c r="I629">
        <v>0.12097339360319823</v>
      </c>
      <c r="J629">
        <v>0.20780521852805617</v>
      </c>
      <c r="K629">
        <f>Table2125[[#This Row],[VALUE_ORIGINAL]]-Table2125[[#This Row],[ESTIMATE_VALUE]]</f>
        <v>0.20080742143944652</v>
      </c>
      <c r="L629">
        <f>Table2125[[#This Row],[DIFFENCE_ORIGINAL]]^2</f>
        <v>4.0323620505159488E-2</v>
      </c>
      <c r="M629" s="1">
        <f>MAX(0,MIN(H397,H629)-MAX(G397,G629))</f>
        <v>8.5817608674369827E-2</v>
      </c>
    </row>
    <row r="630" spans="2:13" x14ac:dyDescent="0.2">
      <c r="B630" t="s">
        <v>71</v>
      </c>
      <c r="C630" s="3" t="s">
        <v>193</v>
      </c>
      <c r="D630" t="s">
        <v>195</v>
      </c>
      <c r="E630">
        <v>-2.0114736720229436E-2</v>
      </c>
      <c r="F630">
        <v>4.1464594216111483E-2</v>
      </c>
      <c r="G630" s="1">
        <v>-0.10138384801737577</v>
      </c>
      <c r="H630" s="1">
        <v>6.1154374576916887E-2</v>
      </c>
      <c r="I630">
        <v>-0.48510632023534078</v>
      </c>
      <c r="J630">
        <v>-5.1870095621875237E-2</v>
      </c>
      <c r="K630">
        <f>Table2125[[#This Row],[VALUE_ORIGINAL]]-Table2125[[#This Row],[ESTIMATE_VALUE]]</f>
        <v>-3.1755358901645797E-2</v>
      </c>
      <c r="L630">
        <f>Table2125[[#This Row],[DIFFENCE_ORIGINAL]]^2</f>
        <v>1.0084028189723349E-3</v>
      </c>
      <c r="M630" s="1">
        <f t="shared" ref="M630:M693" si="14">MAX(0,MIN(H398,H630)-MAX(G398,G630))</f>
        <v>0.16253822259429265</v>
      </c>
    </row>
    <row r="631" spans="2:13" x14ac:dyDescent="0.2">
      <c r="B631" t="s">
        <v>71</v>
      </c>
      <c r="C631" s="3" t="s">
        <v>193</v>
      </c>
      <c r="D631" t="s">
        <v>196</v>
      </c>
      <c r="E631">
        <v>-5.7399987327702538E-2</v>
      </c>
      <c r="F631">
        <v>7.8241727479367057E-2</v>
      </c>
      <c r="G631" s="1">
        <v>-0.21075095527545981</v>
      </c>
      <c r="H631" s="1">
        <v>9.5950980620054721E-2</v>
      </c>
      <c r="I631">
        <v>-0.733623721981846</v>
      </c>
      <c r="J631">
        <v>0.20074876318686907</v>
      </c>
      <c r="K631">
        <f>Table2125[[#This Row],[VALUE_ORIGINAL]]-Table2125[[#This Row],[ESTIMATE_VALUE]]</f>
        <v>0.25814875051457159</v>
      </c>
      <c r="L631">
        <f>Table2125[[#This Row],[DIFFENCE_ORIGINAL]]^2</f>
        <v>6.6640777392234521E-2</v>
      </c>
      <c r="M631" s="1">
        <f t="shared" si="14"/>
        <v>6.5912598713793874E-2</v>
      </c>
    </row>
    <row r="632" spans="2:13" x14ac:dyDescent="0.2">
      <c r="B632" t="s">
        <v>71</v>
      </c>
      <c r="C632" s="3" t="s">
        <v>193</v>
      </c>
      <c r="D632" t="s">
        <v>197</v>
      </c>
      <c r="E632">
        <v>0.16842047040657576</v>
      </c>
      <c r="F632">
        <v>6.7560823687779034E-2</v>
      </c>
      <c r="G632" s="1">
        <v>3.6003689212668333E-2</v>
      </c>
      <c r="H632" s="1">
        <v>0.30083725160048319</v>
      </c>
      <c r="I632">
        <v>2.4928717741053985</v>
      </c>
      <c r="J632">
        <v>0.46757722054030804</v>
      </c>
      <c r="K632">
        <f>Table2125[[#This Row],[VALUE_ORIGINAL]]-Table2125[[#This Row],[ESTIMATE_VALUE]]</f>
        <v>0.29915675013373227</v>
      </c>
      <c r="L632">
        <f>Table2125[[#This Row],[DIFFENCE_ORIGINAL]]^2</f>
        <v>8.9494761150576321E-2</v>
      </c>
      <c r="M632" s="1">
        <f t="shared" si="14"/>
        <v>1.3545275325844652E-2</v>
      </c>
    </row>
    <row r="633" spans="2:13" x14ac:dyDescent="0.2">
      <c r="B633" t="s">
        <v>71</v>
      </c>
      <c r="C633" s="3" t="s">
        <v>193</v>
      </c>
      <c r="D633" t="s">
        <v>198</v>
      </c>
      <c r="E633">
        <v>6.4109744779556499E-2</v>
      </c>
      <c r="F633">
        <v>0.12441488436616846</v>
      </c>
      <c r="G633" s="1">
        <v>-0.17973894771884905</v>
      </c>
      <c r="H633" s="1">
        <v>0.30795843727796202</v>
      </c>
      <c r="I633">
        <v>0.51528999207903092</v>
      </c>
      <c r="J633">
        <v>0.69131566830111679</v>
      </c>
      <c r="K633">
        <f>Table2125[[#This Row],[VALUE_ORIGINAL]]-Table2125[[#This Row],[ESTIMATE_VALUE]]</f>
        <v>0.62720592352156035</v>
      </c>
      <c r="L633">
        <f>Table2125[[#This Row],[DIFFENCE_ORIGINAL]]^2</f>
        <v>0.3933872705005334</v>
      </c>
      <c r="M633" s="1">
        <f t="shared" si="14"/>
        <v>0</v>
      </c>
    </row>
    <row r="634" spans="2:13" x14ac:dyDescent="0.2">
      <c r="B634" t="s">
        <v>71</v>
      </c>
      <c r="C634" s="3" t="s">
        <v>193</v>
      </c>
      <c r="D634" t="s">
        <v>199</v>
      </c>
      <c r="E634">
        <v>-1.432694535995813E-2</v>
      </c>
      <c r="F634">
        <v>8.6065346266321938E-2</v>
      </c>
      <c r="G634" s="1">
        <v>-0.18301192435891789</v>
      </c>
      <c r="H634" s="1">
        <v>0.15435803363900163</v>
      </c>
      <c r="I634">
        <v>-0.1664659004057755</v>
      </c>
      <c r="J634">
        <v>-2.6718205551524845E-2</v>
      </c>
      <c r="K634">
        <f>Table2125[[#This Row],[VALUE_ORIGINAL]]-Table2125[[#This Row],[ESTIMATE_VALUE]]</f>
        <v>-1.2391260191566715E-2</v>
      </c>
      <c r="L634">
        <f>Table2125[[#This Row],[DIFFENCE_ORIGINAL]]^2</f>
        <v>1.5354332913510599E-4</v>
      </c>
      <c r="M634" s="1">
        <f t="shared" si="14"/>
        <v>0.29482037626288266</v>
      </c>
    </row>
    <row r="635" spans="2:13" x14ac:dyDescent="0.2">
      <c r="B635" t="s">
        <v>71</v>
      </c>
      <c r="C635" s="3" t="s">
        <v>193</v>
      </c>
      <c r="D635" t="s">
        <v>200</v>
      </c>
      <c r="E635">
        <v>-0.14343460197637375</v>
      </c>
      <c r="F635">
        <v>0.10023625134859232</v>
      </c>
      <c r="G635" s="1">
        <v>-0.33989404456491912</v>
      </c>
      <c r="H635" s="1">
        <v>5.3024840612171581E-2</v>
      </c>
      <c r="I635">
        <v>-1.4309653448386674</v>
      </c>
      <c r="J635">
        <v>0.65020672590940032</v>
      </c>
      <c r="K635">
        <f>Table2125[[#This Row],[VALUE_ORIGINAL]]-Table2125[[#This Row],[ESTIMATE_VALUE]]</f>
        <v>0.79364132788577413</v>
      </c>
      <c r="L635">
        <f>Table2125[[#This Row],[DIFFENCE_ORIGINAL]]^2</f>
        <v>0.62986655732829488</v>
      </c>
      <c r="M635" s="1">
        <f t="shared" si="14"/>
        <v>0</v>
      </c>
    </row>
    <row r="636" spans="2:13" x14ac:dyDescent="0.2">
      <c r="B636" t="s">
        <v>71</v>
      </c>
      <c r="C636" s="3" t="s">
        <v>193</v>
      </c>
      <c r="D636" t="s">
        <v>201</v>
      </c>
      <c r="E636">
        <v>0.15257176584638976</v>
      </c>
      <c r="F636">
        <v>7.7508575883826994E-2</v>
      </c>
      <c r="G636" s="1">
        <v>6.5774862109910237E-4</v>
      </c>
      <c r="H636" s="1">
        <v>0.30448578307168039</v>
      </c>
      <c r="I636">
        <v>1.9684501244748778</v>
      </c>
      <c r="J636">
        <v>7.7300338965894623E-3</v>
      </c>
      <c r="K636">
        <f>Table2125[[#This Row],[VALUE_ORIGINAL]]-Table2125[[#This Row],[ESTIMATE_VALUE]]</f>
        <v>-0.1448417319498003</v>
      </c>
      <c r="L636">
        <f>Table2125[[#This Row],[DIFFENCE_ORIGINAL]]^2</f>
        <v>2.0979127314217801E-2</v>
      </c>
      <c r="M636" s="1">
        <f t="shared" si="14"/>
        <v>0.15463636308023163</v>
      </c>
    </row>
    <row r="637" spans="2:13" x14ac:dyDescent="0.2">
      <c r="B637" t="s">
        <v>71</v>
      </c>
      <c r="C637" s="3" t="s">
        <v>193</v>
      </c>
      <c r="D637" t="s">
        <v>202</v>
      </c>
      <c r="E637">
        <v>2.5123559274304239E-2</v>
      </c>
      <c r="F637">
        <v>9.8413884984728403E-2</v>
      </c>
      <c r="G637" s="1">
        <v>-0.16776411087443061</v>
      </c>
      <c r="H637" s="1">
        <v>0.21801122942303908</v>
      </c>
      <c r="I637">
        <v>0.25528470172885509</v>
      </c>
      <c r="J637">
        <v>-0.17085366093454202</v>
      </c>
      <c r="K637">
        <f>Table2125[[#This Row],[VALUE_ORIGINAL]]-Table2125[[#This Row],[ESTIMATE_VALUE]]</f>
        <v>-0.19597722020884625</v>
      </c>
      <c r="L637">
        <f>Table2125[[#This Row],[DIFFENCE_ORIGINAL]]^2</f>
        <v>3.8407070840786615E-2</v>
      </c>
      <c r="M637" s="1">
        <f t="shared" si="14"/>
        <v>0.17934099837877371</v>
      </c>
    </row>
    <row r="638" spans="2:13" x14ac:dyDescent="0.2">
      <c r="B638" t="s">
        <v>71</v>
      </c>
      <c r="C638" s="3" t="s">
        <v>193</v>
      </c>
      <c r="D638" t="s">
        <v>203</v>
      </c>
      <c r="E638">
        <v>-2.511751841664283E-3</v>
      </c>
      <c r="F638">
        <v>6.9950525431178953E-2</v>
      </c>
      <c r="G638" s="1">
        <v>-0.13961226238642813</v>
      </c>
      <c r="H638" s="1">
        <v>0.13458875870309958</v>
      </c>
      <c r="I638">
        <v>-3.5907547887334711E-2</v>
      </c>
      <c r="J638">
        <v>0.33797024276195176</v>
      </c>
      <c r="K638">
        <f>Table2125[[#This Row],[VALUE_ORIGINAL]]-Table2125[[#This Row],[ESTIMATE_VALUE]]</f>
        <v>0.34048199460361606</v>
      </c>
      <c r="L638">
        <f>Table2125[[#This Row],[DIFFENCE_ORIGINAL]]^2</f>
        <v>0.11592798864925684</v>
      </c>
      <c r="M638" s="1">
        <f t="shared" si="14"/>
        <v>0</v>
      </c>
    </row>
    <row r="639" spans="2:13" x14ac:dyDescent="0.2">
      <c r="B639" t="s">
        <v>71</v>
      </c>
      <c r="C639" s="3" t="s">
        <v>193</v>
      </c>
      <c r="D639" t="s">
        <v>204</v>
      </c>
      <c r="E639">
        <v>-0.24339055650714969</v>
      </c>
      <c r="F639">
        <v>0.14089678378500767</v>
      </c>
      <c r="G639" s="1">
        <v>-0.51954317826329177</v>
      </c>
      <c r="H639" s="1">
        <v>3.2762065248992334E-2</v>
      </c>
      <c r="I639">
        <v>-1.7274386963902297</v>
      </c>
      <c r="J639">
        <v>0.9383390542325335</v>
      </c>
      <c r="K639">
        <f>Table2125[[#This Row],[VALUE_ORIGINAL]]-Table2125[[#This Row],[ESTIMATE_VALUE]]</f>
        <v>1.1817296107396831</v>
      </c>
      <c r="L639">
        <f>Table2125[[#This Row],[DIFFENCE_ORIGINAL]]^2</f>
        <v>1.3964848728989629</v>
      </c>
      <c r="M639" s="1">
        <f t="shared" si="14"/>
        <v>0</v>
      </c>
    </row>
    <row r="640" spans="2:13" x14ac:dyDescent="0.2">
      <c r="B640" t="s">
        <v>71</v>
      </c>
      <c r="C640" s="3" t="s">
        <v>193</v>
      </c>
      <c r="D640" t="s">
        <v>205</v>
      </c>
      <c r="E640">
        <v>-6.4294162972205859E-2</v>
      </c>
      <c r="F640">
        <v>0.10033036839738324</v>
      </c>
      <c r="G640" s="1">
        <v>-0.26093807158671256</v>
      </c>
      <c r="H640" s="1">
        <v>0.13234974564230087</v>
      </c>
      <c r="I640">
        <v>-0.64082454793301391</v>
      </c>
      <c r="J640">
        <v>0.6075493255989568</v>
      </c>
      <c r="K640">
        <f>Table2125[[#This Row],[VALUE_ORIGINAL]]-Table2125[[#This Row],[ESTIMATE_VALUE]]</f>
        <v>0.67184348857116261</v>
      </c>
      <c r="L640">
        <f>Table2125[[#This Row],[DIFFENCE_ORIGINAL]]^2</f>
        <v>0.45137367313546989</v>
      </c>
      <c r="M640" s="1">
        <f t="shared" si="14"/>
        <v>0</v>
      </c>
    </row>
    <row r="641" spans="2:13" x14ac:dyDescent="0.2">
      <c r="B641" t="s">
        <v>71</v>
      </c>
      <c r="C641" s="3" t="s">
        <v>193</v>
      </c>
      <c r="D641" t="s">
        <v>206</v>
      </c>
      <c r="E641">
        <v>-0.49728067459455016</v>
      </c>
      <c r="F641">
        <v>0.21153513643228189</v>
      </c>
      <c r="G641" s="1">
        <v>-0.91188192346658925</v>
      </c>
      <c r="H641" s="1">
        <v>-8.267942572251108E-2</v>
      </c>
      <c r="I641">
        <v>-2.3508183225803867</v>
      </c>
      <c r="J641">
        <v>1.08664570593377</v>
      </c>
      <c r="K641">
        <f>Table2125[[#This Row],[VALUE_ORIGINAL]]-Table2125[[#This Row],[ESTIMATE_VALUE]]</f>
        <v>1.5839263805283201</v>
      </c>
      <c r="L641">
        <f>Table2125[[#This Row],[DIFFENCE_ORIGINAL]]^2</f>
        <v>2.5088227789335447</v>
      </c>
      <c r="M641" s="1">
        <f t="shared" si="14"/>
        <v>0</v>
      </c>
    </row>
    <row r="642" spans="2:13" x14ac:dyDescent="0.2">
      <c r="B642" t="s">
        <v>71</v>
      </c>
      <c r="C642" s="3" t="s">
        <v>193</v>
      </c>
      <c r="D642" t="s">
        <v>207</v>
      </c>
      <c r="E642">
        <v>-0.14826634136955261</v>
      </c>
      <c r="F642">
        <v>0.1840711493940336</v>
      </c>
      <c r="G642" s="1">
        <v>-0.5090391647747502</v>
      </c>
      <c r="H642" s="1">
        <v>0.21250648203564496</v>
      </c>
      <c r="I642">
        <v>-0.80548386782854764</v>
      </c>
      <c r="J642">
        <v>-0.61753334723645281</v>
      </c>
      <c r="K642">
        <f>Table2125[[#This Row],[VALUE_ORIGINAL]]-Table2125[[#This Row],[ESTIMATE_VALUE]]</f>
        <v>-0.46926700586690018</v>
      </c>
      <c r="L642">
        <f>Table2125[[#This Row],[DIFFENCE_ORIGINAL]]^2</f>
        <v>0.22021152279528533</v>
      </c>
      <c r="M642" s="1">
        <f t="shared" si="14"/>
        <v>0.2054993980223519</v>
      </c>
    </row>
    <row r="643" spans="2:13" x14ac:dyDescent="0.2">
      <c r="B643" t="s">
        <v>71</v>
      </c>
      <c r="C643" s="3" t="s">
        <v>193</v>
      </c>
      <c r="D643" t="s">
        <v>208</v>
      </c>
      <c r="E643">
        <v>2.1942329473625323E-2</v>
      </c>
      <c r="F643">
        <v>0.19825961214614896</v>
      </c>
      <c r="G643" s="1">
        <v>-0.36663936992170637</v>
      </c>
      <c r="H643" s="1">
        <v>0.41052402886895706</v>
      </c>
      <c r="I643">
        <v>0.1106747321660769</v>
      </c>
      <c r="J643">
        <v>-0.71591551141548337</v>
      </c>
      <c r="K643">
        <f>Table2125[[#This Row],[VALUE_ORIGINAL]]-Table2125[[#This Row],[ESTIMATE_VALUE]]</f>
        <v>-0.73785784088910866</v>
      </c>
      <c r="L643">
        <f>Table2125[[#This Row],[DIFFENCE_ORIGINAL]]^2</f>
        <v>0.5444341933615372</v>
      </c>
      <c r="M643" s="1">
        <f t="shared" si="14"/>
        <v>0</v>
      </c>
    </row>
    <row r="644" spans="2:13" x14ac:dyDescent="0.2">
      <c r="B644" t="s">
        <v>71</v>
      </c>
      <c r="C644" s="3" t="s">
        <v>193</v>
      </c>
      <c r="D644" t="s">
        <v>209</v>
      </c>
      <c r="E644">
        <v>1.1264768518276425</v>
      </c>
      <c r="F644">
        <v>0.10533571235446701</v>
      </c>
      <c r="G644" s="1">
        <v>0.92002264932701638</v>
      </c>
      <c r="H644" s="1">
        <v>1.3329310543282686</v>
      </c>
      <c r="I644">
        <v>10.69415895757097</v>
      </c>
      <c r="J644">
        <v>1.2394604645576883</v>
      </c>
      <c r="K644">
        <f>Table2125[[#This Row],[VALUE_ORIGINAL]]-Table2125[[#This Row],[ESTIMATE_VALUE]]</f>
        <v>0.11298361273004587</v>
      </c>
      <c r="L644">
        <f>Table2125[[#This Row],[DIFFENCE_ORIGINAL]]^2</f>
        <v>1.2765296745532983E-2</v>
      </c>
      <c r="M644" s="1">
        <f t="shared" si="14"/>
        <v>0.32445489876692801</v>
      </c>
    </row>
    <row r="645" spans="2:13" x14ac:dyDescent="0.2">
      <c r="B645" t="s">
        <v>71</v>
      </c>
      <c r="C645" s="3" t="s">
        <v>193</v>
      </c>
      <c r="D645" t="s">
        <v>210</v>
      </c>
      <c r="E645">
        <v>2.2028009975771936</v>
      </c>
      <c r="F645">
        <v>0.15611810920578489</v>
      </c>
      <c r="G645" s="1">
        <v>1.8968151261993642</v>
      </c>
      <c r="H645" s="1">
        <v>2.5087868689550232</v>
      </c>
      <c r="I645">
        <v>14.109836512775097</v>
      </c>
      <c r="J645">
        <v>1.6724555469236593</v>
      </c>
      <c r="K645">
        <f>Table2125[[#This Row],[VALUE_ORIGINAL]]-Table2125[[#This Row],[ESTIMATE_VALUE]]</f>
        <v>-0.53034545065353433</v>
      </c>
      <c r="L645">
        <f>Table2125[[#This Row],[DIFFENCE_ORIGINAL]]^2</f>
        <v>0.28126629702890044</v>
      </c>
      <c r="M645" s="1">
        <f t="shared" si="14"/>
        <v>7.7599146430294086E-2</v>
      </c>
    </row>
    <row r="646" spans="2:13" x14ac:dyDescent="0.2">
      <c r="B646" t="s">
        <v>71</v>
      </c>
      <c r="C646" s="3" t="s">
        <v>193</v>
      </c>
      <c r="D646" t="s">
        <v>211</v>
      </c>
      <c r="E646">
        <v>3.3671898441286738</v>
      </c>
      <c r="F646">
        <v>0.36160241527319076</v>
      </c>
      <c r="G646" s="1">
        <v>2.6584621334705236</v>
      </c>
      <c r="H646" s="1">
        <v>4.075917554786824</v>
      </c>
      <c r="I646">
        <v>9.3118566190570391</v>
      </c>
      <c r="J646">
        <v>2.5272646073036431</v>
      </c>
      <c r="K646">
        <f>Table2125[[#This Row],[VALUE_ORIGINAL]]-Table2125[[#This Row],[ESTIMATE_VALUE]]</f>
        <v>-0.83992523682503073</v>
      </c>
      <c r="L646">
        <f>Table2125[[#This Row],[DIFFENCE_ORIGINAL]]^2</f>
        <v>0.70547440345558399</v>
      </c>
      <c r="M646" s="1">
        <f t="shared" si="14"/>
        <v>0.38384230267052333</v>
      </c>
    </row>
    <row r="647" spans="2:13" x14ac:dyDescent="0.2">
      <c r="B647" t="s">
        <v>71</v>
      </c>
      <c r="C647" s="3" t="s">
        <v>193</v>
      </c>
      <c r="D647" t="s">
        <v>212</v>
      </c>
      <c r="E647">
        <v>3.1210422165366589</v>
      </c>
      <c r="F647">
        <v>0.21018411841918808</v>
      </c>
      <c r="G647" s="1">
        <v>2.7090889143127486</v>
      </c>
      <c r="H647" s="1">
        <v>3.5329955187605693</v>
      </c>
      <c r="I647">
        <v>14.8490867911918</v>
      </c>
      <c r="J647">
        <v>2.4525326132505092</v>
      </c>
      <c r="K647">
        <f>Table2125[[#This Row],[VALUE_ORIGINAL]]-Table2125[[#This Row],[ESTIMATE_VALUE]]</f>
        <v>-0.66850960328614972</v>
      </c>
      <c r="L647">
        <f>Table2125[[#This Row],[DIFFENCE_ORIGINAL]]^2</f>
        <v>0.44690508968580528</v>
      </c>
      <c r="M647" s="1">
        <f t="shared" si="14"/>
        <v>0.17757242186504563</v>
      </c>
    </row>
    <row r="648" spans="2:13" x14ac:dyDescent="0.2">
      <c r="B648" t="s">
        <v>71</v>
      </c>
      <c r="C648" s="3" t="s">
        <v>193</v>
      </c>
      <c r="D648" t="s">
        <v>213</v>
      </c>
      <c r="E648">
        <v>2.5021694983433904</v>
      </c>
      <c r="F648">
        <v>0.16265888776035967</v>
      </c>
      <c r="G648" s="1">
        <v>2.1833639365677424</v>
      </c>
      <c r="H648" s="1">
        <v>2.8209750601190384</v>
      </c>
      <c r="I648">
        <v>15.382925168096316</v>
      </c>
      <c r="J648">
        <v>2.1789632911969177</v>
      </c>
      <c r="K648">
        <f>Table2125[[#This Row],[VALUE_ORIGINAL]]-Table2125[[#This Row],[ESTIMATE_VALUE]]</f>
        <v>-0.32320620714647275</v>
      </c>
      <c r="L648">
        <f>Table2125[[#This Row],[DIFFENCE_ORIGINAL]]^2</f>
        <v>0.10446225233800865</v>
      </c>
      <c r="M648" s="1">
        <f t="shared" si="14"/>
        <v>0.31284479820651834</v>
      </c>
    </row>
    <row r="649" spans="2:13" x14ac:dyDescent="0.2">
      <c r="B649" t="s">
        <v>71</v>
      </c>
      <c r="C649" s="3" t="s">
        <v>193</v>
      </c>
      <c r="D649" t="s">
        <v>214</v>
      </c>
      <c r="E649">
        <v>1.5447734894332992</v>
      </c>
      <c r="F649">
        <v>0.14986153677763597</v>
      </c>
      <c r="G649" s="1">
        <v>1.2510502746813079</v>
      </c>
      <c r="H649" s="1">
        <v>1.8384967041852904</v>
      </c>
      <c r="I649">
        <v>10.308005126928791</v>
      </c>
      <c r="J649">
        <v>1.63819866406962</v>
      </c>
      <c r="K649">
        <f>Table2125[[#This Row],[VALUE_ORIGINAL]]-Table2125[[#This Row],[ESTIMATE_VALUE]]</f>
        <v>9.3425174636320829E-2</v>
      </c>
      <c r="L649">
        <f>Table2125[[#This Row],[DIFFENCE_ORIGINAL]]^2</f>
        <v>8.7282632558270453E-3</v>
      </c>
      <c r="M649" s="1">
        <f t="shared" si="14"/>
        <v>0.54791312803898462</v>
      </c>
    </row>
    <row r="650" spans="2:13" x14ac:dyDescent="0.2">
      <c r="B650" t="s">
        <v>71</v>
      </c>
      <c r="C650" s="3" t="s">
        <v>193</v>
      </c>
      <c r="D650" t="s">
        <v>215</v>
      </c>
      <c r="E650">
        <v>2.093862427615846</v>
      </c>
      <c r="F650">
        <v>0.16315379497036006</v>
      </c>
      <c r="G650" s="1">
        <v>1.7740868655329081</v>
      </c>
      <c r="H650" s="1">
        <v>2.4136379896987838</v>
      </c>
      <c r="I650">
        <v>12.833672842217585</v>
      </c>
      <c r="J650">
        <v>1.8620504944211793</v>
      </c>
      <c r="K650">
        <f>Table2125[[#This Row],[VALUE_ORIGINAL]]-Table2125[[#This Row],[ESTIMATE_VALUE]]</f>
        <v>-0.23181193319466664</v>
      </c>
      <c r="L650">
        <f>Table2125[[#This Row],[DIFFENCE_ORIGINAL]]^2</f>
        <v>5.3736772371448589E-2</v>
      </c>
      <c r="M650" s="1">
        <f t="shared" si="14"/>
        <v>0.39294748874573759</v>
      </c>
    </row>
    <row r="651" spans="2:13" x14ac:dyDescent="0.2">
      <c r="B651" t="s">
        <v>71</v>
      </c>
      <c r="C651" s="3" t="s">
        <v>193</v>
      </c>
      <c r="D651" t="s">
        <v>216</v>
      </c>
      <c r="E651">
        <v>-1.0037262401161524E-3</v>
      </c>
      <c r="F651">
        <v>8.3798897295977916E-3</v>
      </c>
      <c r="G651" s="1">
        <v>-1.7428008304544912E-2</v>
      </c>
      <c r="H651" s="1">
        <v>1.5420555824312607E-2</v>
      </c>
      <c r="I651">
        <v>-0.11977797709807431</v>
      </c>
      <c r="J651">
        <v>0.13511635076601486</v>
      </c>
      <c r="K651">
        <f>Table2125[[#This Row],[VALUE_ORIGINAL]]-Table2125[[#This Row],[ESTIMATE_VALUE]]</f>
        <v>0.13612007700613102</v>
      </c>
      <c r="L651">
        <f>Table2125[[#This Row],[DIFFENCE_ORIGINAL]]^2</f>
        <v>1.8528675364155037E-2</v>
      </c>
      <c r="M651" s="1">
        <f t="shared" si="14"/>
        <v>0</v>
      </c>
    </row>
    <row r="652" spans="2:13" x14ac:dyDescent="0.2">
      <c r="B652" t="s">
        <v>71</v>
      </c>
      <c r="C652" s="3" t="s">
        <v>193</v>
      </c>
      <c r="D652" t="s">
        <v>217</v>
      </c>
      <c r="E652">
        <v>1.7580956994523819E-4</v>
      </c>
      <c r="F652">
        <v>1.5453711032222585E-3</v>
      </c>
      <c r="G652" s="1">
        <v>-2.853062135119318E-3</v>
      </c>
      <c r="H652" s="1">
        <v>3.204681275009794E-3</v>
      </c>
      <c r="I652">
        <v>0.11376527591246988</v>
      </c>
      <c r="J652">
        <v>-3.5504282346820917E-2</v>
      </c>
      <c r="K652">
        <f>Table2125[[#This Row],[VALUE_ORIGINAL]]-Table2125[[#This Row],[ESTIMATE_VALUE]]</f>
        <v>-3.5680091916766153E-2</v>
      </c>
      <c r="L652">
        <f>Table2125[[#This Row],[DIFFENCE_ORIGINAL]]^2</f>
        <v>1.2730689591888813E-3</v>
      </c>
      <c r="M652" s="1">
        <f t="shared" si="14"/>
        <v>6.0577434101291121E-3</v>
      </c>
    </row>
    <row r="653" spans="2:13" x14ac:dyDescent="0.2">
      <c r="B653" t="s">
        <v>71</v>
      </c>
      <c r="C653" s="3" t="s">
        <v>193</v>
      </c>
      <c r="D653" t="s">
        <v>218</v>
      </c>
      <c r="E653">
        <v>4.4862698536988826E-4</v>
      </c>
      <c r="F653">
        <v>3.9742080331875646E-3</v>
      </c>
      <c r="G653" s="1">
        <v>-7.3406776267474997E-3</v>
      </c>
      <c r="H653" s="1">
        <v>8.2379315974872771E-3</v>
      </c>
      <c r="I653">
        <v>0.11288462547091709</v>
      </c>
      <c r="J653">
        <v>0.14365900352318275</v>
      </c>
      <c r="K653">
        <f>Table2125[[#This Row],[VALUE_ORIGINAL]]-Table2125[[#This Row],[ESTIMATE_VALUE]]</f>
        <v>0.14321037653781288</v>
      </c>
      <c r="L653">
        <f>Table2125[[#This Row],[DIFFENCE_ORIGINAL]]^2</f>
        <v>2.0509211948102145E-2</v>
      </c>
      <c r="M653" s="1">
        <f t="shared" si="14"/>
        <v>0</v>
      </c>
    </row>
    <row r="654" spans="2:13" x14ac:dyDescent="0.2">
      <c r="B654" t="s">
        <v>71</v>
      </c>
      <c r="C654" s="3" t="s">
        <v>193</v>
      </c>
      <c r="D654" t="s">
        <v>219</v>
      </c>
      <c r="E654">
        <v>-8.7576174261479716E-3</v>
      </c>
      <c r="F654">
        <v>1.2932481531771348E-2</v>
      </c>
      <c r="G654" s="1">
        <v>-3.4104815459149201E-2</v>
      </c>
      <c r="H654" s="1">
        <v>1.6589580606853255E-2</v>
      </c>
      <c r="I654">
        <v>-0.67717996771408884</v>
      </c>
      <c r="J654">
        <v>1.5517947441329087E-3</v>
      </c>
      <c r="K654">
        <f>Table2125[[#This Row],[VALUE_ORIGINAL]]-Table2125[[#This Row],[ESTIMATE_VALUE]]</f>
        <v>1.030941217028088E-2</v>
      </c>
      <c r="L654">
        <f>Table2125[[#This Row],[DIFFENCE_ORIGINAL]]^2</f>
        <v>1.0628397929673553E-4</v>
      </c>
      <c r="M654" s="1">
        <f t="shared" si="14"/>
        <v>4.4534773929663353E-2</v>
      </c>
    </row>
    <row r="655" spans="2:13" x14ac:dyDescent="0.2">
      <c r="B655" t="s">
        <v>71</v>
      </c>
      <c r="C655" s="3" t="s">
        <v>193</v>
      </c>
      <c r="D655" t="s">
        <v>220</v>
      </c>
      <c r="E655">
        <v>1.4417452388186335E-4</v>
      </c>
      <c r="F655">
        <v>4.0057635038010945E-3</v>
      </c>
      <c r="G655" s="1">
        <v>-7.7069776741532561E-3</v>
      </c>
      <c r="H655" s="1">
        <v>7.9953267219169833E-3</v>
      </c>
      <c r="I655">
        <v>3.5991771292802288E-2</v>
      </c>
      <c r="J655">
        <v>6.784710822842771E-2</v>
      </c>
      <c r="K655">
        <f>Table2125[[#This Row],[VALUE_ORIGINAL]]-Table2125[[#This Row],[ESTIMATE_VALUE]]</f>
        <v>6.7702933704545845E-2</v>
      </c>
      <c r="L655">
        <f>Table2125[[#This Row],[DIFFENCE_ORIGINAL]]^2</f>
        <v>4.5836872322021294E-3</v>
      </c>
      <c r="M655" s="1">
        <f t="shared" si="14"/>
        <v>3.9255826827074448E-3</v>
      </c>
    </row>
    <row r="656" spans="2:13" x14ac:dyDescent="0.2">
      <c r="B656" t="s">
        <v>71</v>
      </c>
      <c r="C656" s="3" t="s">
        <v>193</v>
      </c>
      <c r="D656" t="s">
        <v>221</v>
      </c>
      <c r="E656">
        <v>8.2236648210628333E-4</v>
      </c>
      <c r="F656">
        <v>5.1409229443353304E-3</v>
      </c>
      <c r="G656" s="1">
        <v>-9.2536573360865754E-3</v>
      </c>
      <c r="H656" s="1">
        <v>1.0898390300299142E-2</v>
      </c>
      <c r="I656">
        <v>0.15996475555278081</v>
      </c>
      <c r="J656">
        <v>-5.3636467190411518E-3</v>
      </c>
      <c r="K656">
        <f>Table2125[[#This Row],[VALUE_ORIGINAL]]-Table2125[[#This Row],[ESTIMATE_VALUE]]</f>
        <v>-6.1860132011474353E-3</v>
      </c>
      <c r="L656">
        <f>Table2125[[#This Row],[DIFFENCE_ORIGINAL]]^2</f>
        <v>3.826675932477034E-5</v>
      </c>
      <c r="M656" s="1">
        <f t="shared" si="14"/>
        <v>2.0152047636385718E-2</v>
      </c>
    </row>
    <row r="657" spans="2:13" x14ac:dyDescent="0.2">
      <c r="B657" t="s">
        <v>71</v>
      </c>
      <c r="C657" s="3" t="s">
        <v>193</v>
      </c>
      <c r="D657" t="s">
        <v>222</v>
      </c>
      <c r="E657">
        <v>2.8851492553256587E-3</v>
      </c>
      <c r="F657">
        <v>6.0192499522056875E-3</v>
      </c>
      <c r="G657" s="1">
        <v>-8.9123638649419284E-3</v>
      </c>
      <c r="H657" s="1">
        <v>1.4682662375593245E-2</v>
      </c>
      <c r="I657">
        <v>0.47932039344344352</v>
      </c>
      <c r="J657">
        <v>-3.3726285046907015E-2</v>
      </c>
      <c r="K657">
        <f>Table2125[[#This Row],[VALUE_ORIGINAL]]-Table2125[[#This Row],[ESTIMATE_VALUE]]</f>
        <v>-3.6611434302232675E-2</v>
      </c>
      <c r="L657">
        <f>Table2125[[#This Row],[DIFFENCE_ORIGINAL]]^2</f>
        <v>1.3403971216666994E-3</v>
      </c>
      <c r="M657" s="1">
        <f t="shared" si="14"/>
        <v>2.3595026240535173E-2</v>
      </c>
    </row>
    <row r="658" spans="2:13" x14ac:dyDescent="0.2">
      <c r="B658" t="s">
        <v>71</v>
      </c>
      <c r="C658" s="3" t="s">
        <v>193</v>
      </c>
      <c r="D658" t="s">
        <v>223</v>
      </c>
      <c r="E658">
        <v>-5.0535378027770827E-4</v>
      </c>
      <c r="F658">
        <v>2.3699197556549213E-3</v>
      </c>
      <c r="G658" s="1">
        <v>-5.1503111476113176E-3</v>
      </c>
      <c r="H658" s="1">
        <v>4.1396035870559017E-3</v>
      </c>
      <c r="I658">
        <v>-0.21323666300172051</v>
      </c>
      <c r="J658">
        <v>8.8621957300221432E-3</v>
      </c>
      <c r="K658">
        <f>Table2125[[#This Row],[VALUE_ORIGINAL]]-Table2125[[#This Row],[ESTIMATE_VALUE]]</f>
        <v>9.367549510299852E-3</v>
      </c>
      <c r="L658">
        <f>Table2125[[#This Row],[DIFFENCE_ORIGINAL]]^2</f>
        <v>8.7750983827918999E-5</v>
      </c>
      <c r="M658" s="1">
        <f t="shared" si="14"/>
        <v>9.2899147346672192E-3</v>
      </c>
    </row>
    <row r="659" spans="2:13" x14ac:dyDescent="0.2">
      <c r="B659" t="s">
        <v>71</v>
      </c>
      <c r="C659" s="3" t="s">
        <v>193</v>
      </c>
      <c r="D659" t="s">
        <v>224</v>
      </c>
      <c r="E659">
        <v>-1.2895506374418825E-3</v>
      </c>
      <c r="F659">
        <v>3.7109394583829526E-3</v>
      </c>
      <c r="G659" s="1">
        <v>-8.562858324681042E-3</v>
      </c>
      <c r="H659" s="1">
        <v>5.9837570497972776E-3</v>
      </c>
      <c r="I659">
        <v>-0.34749977786051139</v>
      </c>
      <c r="J659">
        <v>-3.5858609819679511E-2</v>
      </c>
      <c r="K659">
        <f>Table2125[[#This Row],[VALUE_ORIGINAL]]-Table2125[[#This Row],[ESTIMATE_VALUE]]</f>
        <v>-3.4569059182237627E-2</v>
      </c>
      <c r="L659">
        <f>Table2125[[#This Row],[DIFFENCE_ORIGINAL]]^2</f>
        <v>1.1950198527450476E-3</v>
      </c>
      <c r="M659" s="1">
        <f t="shared" si="14"/>
        <v>1.4546615374478319E-2</v>
      </c>
    </row>
    <row r="660" spans="2:13" x14ac:dyDescent="0.2">
      <c r="B660" t="s">
        <v>71</v>
      </c>
      <c r="C660" s="3" t="s">
        <v>193</v>
      </c>
      <c r="D660" t="s">
        <v>225</v>
      </c>
      <c r="E660">
        <v>2.5696208574610892E-2</v>
      </c>
      <c r="F660">
        <v>1.7388373385593476E-2</v>
      </c>
      <c r="G660" s="1">
        <v>-8.384377010887116E-3</v>
      </c>
      <c r="H660" s="1">
        <v>5.97767941601089E-2</v>
      </c>
      <c r="I660">
        <v>1.4777810439647323</v>
      </c>
      <c r="J660">
        <v>3.6143877640496679E-3</v>
      </c>
      <c r="K660">
        <f>Table2125[[#This Row],[VALUE_ORIGINAL]]-Table2125[[#This Row],[ESTIMATE_VALUE]]</f>
        <v>-2.2081820810561224E-2</v>
      </c>
      <c r="L660">
        <f>Table2125[[#This Row],[DIFFENCE_ORIGINAL]]^2</f>
        <v>4.8760681030973475E-4</v>
      </c>
      <c r="M660" s="1">
        <f t="shared" si="14"/>
        <v>6.8161171170996016E-2</v>
      </c>
    </row>
    <row r="661" spans="2:13" x14ac:dyDescent="0.2">
      <c r="B661" t="s">
        <v>71</v>
      </c>
      <c r="C661" s="3" t="s">
        <v>193</v>
      </c>
      <c r="D661" t="s">
        <v>226</v>
      </c>
      <c r="E661">
        <v>-4.2303042671768156E-4</v>
      </c>
      <c r="F661">
        <v>1.1810291354417043E-2</v>
      </c>
      <c r="G661" s="1">
        <v>-2.3570776128299855E-2</v>
      </c>
      <c r="H661" s="1">
        <v>2.2724715274864495E-2</v>
      </c>
      <c r="I661">
        <v>-3.581879684614795E-2</v>
      </c>
      <c r="J661">
        <v>0.15802718673596655</v>
      </c>
      <c r="K661">
        <f>Table2125[[#This Row],[VALUE_ORIGINAL]]-Table2125[[#This Row],[ESTIMATE_VALUE]]</f>
        <v>0.15845021716268423</v>
      </c>
      <c r="L661">
        <f>Table2125[[#This Row],[DIFFENCE_ORIGINAL]]^2</f>
        <v>2.5106471318901792E-2</v>
      </c>
      <c r="M661" s="1">
        <f t="shared" si="14"/>
        <v>0</v>
      </c>
    </row>
    <row r="662" spans="2:13" x14ac:dyDescent="0.2">
      <c r="B662" t="s">
        <v>71</v>
      </c>
      <c r="C662" s="3" t="s">
        <v>193</v>
      </c>
      <c r="D662" t="s">
        <v>227</v>
      </c>
      <c r="E662">
        <v>-2.4129508770134563E-3</v>
      </c>
      <c r="F662">
        <v>1.4588576223316569E-2</v>
      </c>
      <c r="G662" s="1">
        <v>-3.1006034860431284E-2</v>
      </c>
      <c r="H662" s="1">
        <v>2.6180133106404373E-2</v>
      </c>
      <c r="I662">
        <v>-0.16540002534016274</v>
      </c>
      <c r="J662">
        <v>-1.2492824289606614E-2</v>
      </c>
      <c r="K662">
        <f>Table2125[[#This Row],[VALUE_ORIGINAL]]-Table2125[[#This Row],[ESTIMATE_VALUE]]</f>
        <v>-1.0079873412593157E-2</v>
      </c>
      <c r="L662">
        <f>Table2125[[#This Row],[DIFFENCE_ORIGINAL]]^2</f>
        <v>1.0160384801390242E-4</v>
      </c>
      <c r="M662" s="1">
        <f t="shared" si="14"/>
        <v>5.7186167966835656E-2</v>
      </c>
    </row>
    <row r="663" spans="2:13" x14ac:dyDescent="0.2">
      <c r="B663" t="s">
        <v>71</v>
      </c>
      <c r="C663" s="3" t="s">
        <v>193</v>
      </c>
      <c r="D663" t="s">
        <v>228</v>
      </c>
      <c r="E663">
        <v>1.5780106003524974E-2</v>
      </c>
      <c r="F663">
        <v>1.9749079658065501E-2</v>
      </c>
      <c r="G663" s="1">
        <v>-2.2927378854096007E-2</v>
      </c>
      <c r="H663" s="1">
        <v>5.4487590861145956E-2</v>
      </c>
      <c r="I663">
        <v>0.79902994350829903</v>
      </c>
      <c r="J663">
        <v>0.39573237926974142</v>
      </c>
      <c r="K663">
        <f>Table2125[[#This Row],[VALUE_ORIGINAL]]-Table2125[[#This Row],[ESTIMATE_VALUE]]</f>
        <v>0.37995227326621644</v>
      </c>
      <c r="L663">
        <f>Table2125[[#This Row],[DIFFENCE_ORIGINAL]]^2</f>
        <v>0.14436372996016561</v>
      </c>
      <c r="M663" s="1">
        <f t="shared" si="14"/>
        <v>0</v>
      </c>
    </row>
    <row r="664" spans="2:13" x14ac:dyDescent="0.2">
      <c r="B664" t="s">
        <v>71</v>
      </c>
      <c r="C664" s="3" t="s">
        <v>229</v>
      </c>
      <c r="D664" t="s">
        <v>194</v>
      </c>
      <c r="E664">
        <v>1.0167017824759093E-2</v>
      </c>
      <c r="F664">
        <v>5.6864475951885728E-2</v>
      </c>
      <c r="G664" s="1">
        <v>-0.10128530704068091</v>
      </c>
      <c r="H664" s="1">
        <v>0.1216193426901991</v>
      </c>
      <c r="I664">
        <v>0.17879383665404089</v>
      </c>
      <c r="J664">
        <v>0.17809498483468869</v>
      </c>
      <c r="K664">
        <f>Table2125[[#This Row],[VALUE_ORIGINAL]]-Table2125[[#This Row],[ESTIMATE_VALUE]]</f>
        <v>0.1679279670099296</v>
      </c>
      <c r="L664">
        <f>Table2125[[#This Row],[DIFFENCE_ORIGINAL]]^2</f>
        <v>2.8199802104088002E-2</v>
      </c>
      <c r="M664" s="1">
        <f t="shared" si="14"/>
        <v>9.0614840829423379E-2</v>
      </c>
    </row>
    <row r="665" spans="2:13" x14ac:dyDescent="0.2">
      <c r="B665" t="s">
        <v>71</v>
      </c>
      <c r="C665" s="3" t="s">
        <v>229</v>
      </c>
      <c r="D665" t="s">
        <v>196</v>
      </c>
      <c r="E665">
        <v>-5.7580861885133394E-2</v>
      </c>
      <c r="F665">
        <v>7.8297075076881162E-2</v>
      </c>
      <c r="G665" s="1">
        <v>-0.21104030913064911</v>
      </c>
      <c r="H665" s="1">
        <v>9.5878585360382323E-2</v>
      </c>
      <c r="I665">
        <v>-0.73541523522550256</v>
      </c>
      <c r="J665">
        <v>0.1861868037015833</v>
      </c>
      <c r="K665">
        <f>Table2125[[#This Row],[VALUE_ORIGINAL]]-Table2125[[#This Row],[ESTIMATE_VALUE]]</f>
        <v>0.2437676655867167</v>
      </c>
      <c r="L665">
        <f>Table2125[[#This Row],[DIFFENCE_ORIGINAL]]^2</f>
        <v>5.9422674785597346E-2</v>
      </c>
      <c r="M665" s="1">
        <f t="shared" si="14"/>
        <v>6.8265818868132794E-2</v>
      </c>
    </row>
    <row r="666" spans="2:13" x14ac:dyDescent="0.2">
      <c r="B666" t="s">
        <v>71</v>
      </c>
      <c r="C666" s="3" t="s">
        <v>229</v>
      </c>
      <c r="D666" t="s">
        <v>197</v>
      </c>
      <c r="E666">
        <v>0.16727243650760953</v>
      </c>
      <c r="F666">
        <v>6.7742611396715072E-2</v>
      </c>
      <c r="G666" s="1">
        <v>3.4499357951355419E-2</v>
      </c>
      <c r="H666" s="1">
        <v>0.30004551506386368</v>
      </c>
      <c r="I666">
        <v>2.4692351395789385</v>
      </c>
      <c r="J666">
        <v>0.49300171462900477</v>
      </c>
      <c r="K666">
        <f>Table2125[[#This Row],[VALUE_ORIGINAL]]-Table2125[[#This Row],[ESTIMATE_VALUE]]</f>
        <v>0.32572927812139524</v>
      </c>
      <c r="L666">
        <f>Table2125[[#This Row],[DIFFENCE_ORIGINAL]]^2</f>
        <v>0.10609956262548526</v>
      </c>
      <c r="M666" s="1">
        <f t="shared" si="14"/>
        <v>0</v>
      </c>
    </row>
    <row r="667" spans="2:13" x14ac:dyDescent="0.2">
      <c r="B667" t="s">
        <v>71</v>
      </c>
      <c r="C667" s="3" t="s">
        <v>229</v>
      </c>
      <c r="D667" t="s">
        <v>198</v>
      </c>
      <c r="E667">
        <v>6.480594192849469E-2</v>
      </c>
      <c r="F667">
        <v>0.12303358351514151</v>
      </c>
      <c r="G667" s="1">
        <v>-0.17633545065008355</v>
      </c>
      <c r="H667" s="1">
        <v>0.3059473345070729</v>
      </c>
      <c r="I667">
        <v>0.52673375900263153</v>
      </c>
      <c r="J667">
        <v>0.62967048026352512</v>
      </c>
      <c r="K667">
        <f>Table2125[[#This Row],[VALUE_ORIGINAL]]-Table2125[[#This Row],[ESTIMATE_VALUE]]</f>
        <v>0.56486453833503047</v>
      </c>
      <c r="L667">
        <f>Table2125[[#This Row],[DIFFENCE_ORIGINAL]]^2</f>
        <v>0.31907194666844713</v>
      </c>
      <c r="M667" s="1">
        <f t="shared" si="14"/>
        <v>0</v>
      </c>
    </row>
    <row r="668" spans="2:13" x14ac:dyDescent="0.2">
      <c r="B668" t="s">
        <v>71</v>
      </c>
      <c r="C668" s="3" t="s">
        <v>229</v>
      </c>
      <c r="D668" t="s">
        <v>200</v>
      </c>
      <c r="E668">
        <v>-0.15171998456034574</v>
      </c>
      <c r="F668">
        <v>0.10277324545184485</v>
      </c>
      <c r="G668" s="1">
        <v>-0.35315184422025653</v>
      </c>
      <c r="H668" s="1">
        <v>4.9711875099565039E-2</v>
      </c>
      <c r="I668">
        <v>-1.4762595449166314</v>
      </c>
      <c r="J668">
        <v>0.61415608553746992</v>
      </c>
      <c r="K668">
        <f>Table2125[[#This Row],[VALUE_ORIGINAL]]-Table2125[[#This Row],[ESTIMATE_VALUE]]</f>
        <v>0.76587607009781566</v>
      </c>
      <c r="L668">
        <f>Table2125[[#This Row],[DIFFENCE_ORIGINAL]]^2</f>
        <v>0.58656615474847429</v>
      </c>
      <c r="M668" s="1">
        <f t="shared" si="14"/>
        <v>0</v>
      </c>
    </row>
    <row r="669" spans="2:13" x14ac:dyDescent="0.2">
      <c r="B669" t="s">
        <v>71</v>
      </c>
      <c r="C669" s="3" t="s">
        <v>229</v>
      </c>
      <c r="D669" t="s">
        <v>203</v>
      </c>
      <c r="E669">
        <v>3.9143267195911888E-3</v>
      </c>
      <c r="F669">
        <v>6.9529291569715782E-2</v>
      </c>
      <c r="G669" s="1">
        <v>-0.13236058062763612</v>
      </c>
      <c r="H669" s="1">
        <v>0.14018923406681849</v>
      </c>
      <c r="I669">
        <v>5.6297520530125968E-2</v>
      </c>
      <c r="J669">
        <v>0.28679382089966404</v>
      </c>
      <c r="K669">
        <f>Table2125[[#This Row],[VALUE_ORIGINAL]]-Table2125[[#This Row],[ESTIMATE_VALUE]]</f>
        <v>0.28287949418007285</v>
      </c>
      <c r="L669">
        <f>Table2125[[#This Row],[DIFFENCE_ORIGINAL]]^2</f>
        <v>8.0020808227573875E-2</v>
      </c>
      <c r="M669" s="1">
        <f t="shared" si="14"/>
        <v>0</v>
      </c>
    </row>
    <row r="670" spans="2:13" x14ac:dyDescent="0.2">
      <c r="B670" t="s">
        <v>71</v>
      </c>
      <c r="C670" s="3" t="s">
        <v>229</v>
      </c>
      <c r="D670" t="s">
        <v>204</v>
      </c>
      <c r="E670">
        <v>-0.24338928988616609</v>
      </c>
      <c r="F670">
        <v>0.1408967582812064</v>
      </c>
      <c r="G670" s="1">
        <v>-0.5195418616557762</v>
      </c>
      <c r="H670" s="1">
        <v>3.2763281883444018E-2</v>
      </c>
      <c r="I670">
        <v>-1.7274300193649716</v>
      </c>
      <c r="J670">
        <v>0.93833938901761638</v>
      </c>
      <c r="K670">
        <f>Table2125[[#This Row],[VALUE_ORIGINAL]]-Table2125[[#This Row],[ESTIMATE_VALUE]]</f>
        <v>1.1817286789037824</v>
      </c>
      <c r="L670">
        <f>Table2125[[#This Row],[DIFFENCE_ORIGINAL]]^2</f>
        <v>1.3964826705436788</v>
      </c>
      <c r="M670" s="1">
        <f t="shared" si="14"/>
        <v>0</v>
      </c>
    </row>
    <row r="671" spans="2:13" x14ac:dyDescent="0.2">
      <c r="B671" t="s">
        <v>71</v>
      </c>
      <c r="C671" s="3" t="s">
        <v>229</v>
      </c>
      <c r="D671" t="s">
        <v>205</v>
      </c>
      <c r="E671">
        <v>-6.4340930493326745E-2</v>
      </c>
      <c r="F671">
        <v>0.10042497083901564</v>
      </c>
      <c r="G671" s="1">
        <v>-0.2611702564862825</v>
      </c>
      <c r="H671" s="1">
        <v>0.13248839549962904</v>
      </c>
      <c r="I671">
        <v>-0.6406865738250227</v>
      </c>
      <c r="J671">
        <v>0.60929656060243609</v>
      </c>
      <c r="K671">
        <f>Table2125[[#This Row],[VALUE_ORIGINAL]]-Table2125[[#This Row],[ESTIMATE_VALUE]]</f>
        <v>0.67363749109576287</v>
      </c>
      <c r="L671">
        <f>Table2125[[#This Row],[DIFFENCE_ORIGINAL]]^2</f>
        <v>0.45378746940979403</v>
      </c>
      <c r="M671" s="1">
        <f t="shared" si="14"/>
        <v>0</v>
      </c>
    </row>
    <row r="672" spans="2:13" x14ac:dyDescent="0.2">
      <c r="B672" t="s">
        <v>71</v>
      </c>
      <c r="C672" s="3" t="s">
        <v>229</v>
      </c>
      <c r="D672" t="s">
        <v>206</v>
      </c>
      <c r="E672">
        <v>-0.50223742999056198</v>
      </c>
      <c r="F672">
        <v>0.21816247916462556</v>
      </c>
      <c r="G672" s="1">
        <v>-0.9298280319311979</v>
      </c>
      <c r="H672" s="1">
        <v>-7.4646828049926062E-2</v>
      </c>
      <c r="I672">
        <v>-2.3021256080041761</v>
      </c>
      <c r="J672">
        <v>1.0886970694377851</v>
      </c>
      <c r="K672">
        <f>Table2125[[#This Row],[VALUE_ORIGINAL]]-Table2125[[#This Row],[ESTIMATE_VALUE]]</f>
        <v>1.590934499428347</v>
      </c>
      <c r="L672">
        <f>Table2125[[#This Row],[DIFFENCE_ORIGINAL]]^2</f>
        <v>2.5310725814713249</v>
      </c>
      <c r="M672" s="1">
        <f t="shared" si="14"/>
        <v>0</v>
      </c>
    </row>
    <row r="673" spans="2:13" x14ac:dyDescent="0.2">
      <c r="B673" t="s">
        <v>71</v>
      </c>
      <c r="C673" s="3" t="s">
        <v>229</v>
      </c>
      <c r="D673" t="s">
        <v>207</v>
      </c>
      <c r="E673">
        <v>-0.15052951882022209</v>
      </c>
      <c r="F673">
        <v>0.18698088156736178</v>
      </c>
      <c r="G673" s="1">
        <v>-0.51700531248980042</v>
      </c>
      <c r="H673" s="1">
        <v>0.21594627484935619</v>
      </c>
      <c r="I673">
        <v>-0.80505299557052457</v>
      </c>
      <c r="J673">
        <v>-0.62421866503422796</v>
      </c>
      <c r="K673">
        <f>Table2125[[#This Row],[VALUE_ORIGINAL]]-Table2125[[#This Row],[ESTIMATE_VALUE]]</f>
        <v>-0.47368914621400587</v>
      </c>
      <c r="L673">
        <f>Table2125[[#This Row],[DIFFENCE_ORIGINAL]]^2</f>
        <v>0.22438140724095385</v>
      </c>
      <c r="M673" s="1">
        <f t="shared" si="14"/>
        <v>0.21089406959436363</v>
      </c>
    </row>
    <row r="674" spans="2:13" x14ac:dyDescent="0.2">
      <c r="B674" t="s">
        <v>71</v>
      </c>
      <c r="C674" s="3" t="s">
        <v>229</v>
      </c>
      <c r="D674" t="s">
        <v>208</v>
      </c>
      <c r="E674">
        <v>2.2156175424033205E-2</v>
      </c>
      <c r="F674">
        <v>0.19842931270713832</v>
      </c>
      <c r="G674" s="1">
        <v>-0.3667581309589939</v>
      </c>
      <c r="H674" s="1">
        <v>0.4110704818070603</v>
      </c>
      <c r="I674">
        <v>0.11165777435682342</v>
      </c>
      <c r="J674">
        <v>-0.72723229200793349</v>
      </c>
      <c r="K674">
        <f>Table2125[[#This Row],[VALUE_ORIGINAL]]-Table2125[[#This Row],[ESTIMATE_VALUE]]</f>
        <v>-0.74938846743196674</v>
      </c>
      <c r="L674">
        <f>Table2125[[#This Row],[DIFFENCE_ORIGINAL]]^2</f>
        <v>0.56158307512003192</v>
      </c>
      <c r="M674" s="1">
        <f t="shared" si="14"/>
        <v>0</v>
      </c>
    </row>
    <row r="675" spans="2:13" x14ac:dyDescent="0.2">
      <c r="B675" t="s">
        <v>71</v>
      </c>
      <c r="C675" s="3" t="s">
        <v>229</v>
      </c>
      <c r="D675" t="s">
        <v>209</v>
      </c>
      <c r="E675">
        <v>1.1273094175222953</v>
      </c>
      <c r="F675">
        <v>0.10540604343313834</v>
      </c>
      <c r="G675" s="1">
        <v>0.92071736864047948</v>
      </c>
      <c r="H675" s="1">
        <v>1.3339014664041111</v>
      </c>
      <c r="I675">
        <v>10.694922044364331</v>
      </c>
      <c r="J675">
        <v>1.2430248254460445</v>
      </c>
      <c r="K675">
        <f>Table2125[[#This Row],[VALUE_ORIGINAL]]-Table2125[[#This Row],[ESTIMATE_VALUE]]</f>
        <v>0.11571540792374924</v>
      </c>
      <c r="L675">
        <f>Table2125[[#This Row],[DIFFENCE_ORIGINAL]]^2</f>
        <v>1.3390055630959687E-2</v>
      </c>
      <c r="M675" s="1">
        <f t="shared" si="14"/>
        <v>0.32002740878288471</v>
      </c>
    </row>
    <row r="676" spans="2:13" x14ac:dyDescent="0.2">
      <c r="B676" t="s">
        <v>71</v>
      </c>
      <c r="C676" s="3" t="s">
        <v>229</v>
      </c>
      <c r="D676" t="s">
        <v>210</v>
      </c>
      <c r="E676">
        <v>2.2028029880974032</v>
      </c>
      <c r="F676">
        <v>0.15611844190104504</v>
      </c>
      <c r="G676" s="1">
        <v>1.8968164646488461</v>
      </c>
      <c r="H676" s="1">
        <v>2.5087895115459604</v>
      </c>
      <c r="I676">
        <v>14.109819194157982</v>
      </c>
      <c r="J676">
        <v>1.6733121077986997</v>
      </c>
      <c r="K676">
        <f>Table2125[[#This Row],[VALUE_ORIGINAL]]-Table2125[[#This Row],[ESTIMATE_VALUE]]</f>
        <v>-0.5294908802987035</v>
      </c>
      <c r="L676">
        <f>Table2125[[#This Row],[DIFFENCE_ORIGINAL]]^2</f>
        <v>0.28036059231949595</v>
      </c>
      <c r="M676" s="1">
        <f t="shared" si="14"/>
        <v>7.8989111854539162E-2</v>
      </c>
    </row>
    <row r="677" spans="2:13" x14ac:dyDescent="0.2">
      <c r="B677" t="s">
        <v>71</v>
      </c>
      <c r="C677" s="3" t="s">
        <v>229</v>
      </c>
      <c r="D677" t="s">
        <v>211</v>
      </c>
      <c r="E677">
        <v>3.3676552314814252</v>
      </c>
      <c r="F677">
        <v>0.3623433732830087</v>
      </c>
      <c r="G677" s="1">
        <v>2.6574752698099755</v>
      </c>
      <c r="H677" s="1">
        <v>4.0778351931528753</v>
      </c>
      <c r="I677">
        <v>9.2940991330097109</v>
      </c>
      <c r="J677">
        <v>2.5314973886483343</v>
      </c>
      <c r="K677">
        <f>Table2125[[#This Row],[VALUE_ORIGINAL]]-Table2125[[#This Row],[ESTIMATE_VALUE]]</f>
        <v>-0.83615784283309091</v>
      </c>
      <c r="L677">
        <f>Table2125[[#This Row],[DIFFENCE_ORIGINAL]]^2</f>
        <v>0.69915993813128796</v>
      </c>
      <c r="M677" s="1">
        <f t="shared" si="14"/>
        <v>0.39005961907295594</v>
      </c>
    </row>
    <row r="678" spans="2:13" x14ac:dyDescent="0.2">
      <c r="B678" t="s">
        <v>71</v>
      </c>
      <c r="C678" s="3" t="s">
        <v>229</v>
      </c>
      <c r="D678" t="s">
        <v>212</v>
      </c>
      <c r="E678">
        <v>3.1738229586158582</v>
      </c>
      <c r="F678">
        <v>0.21430332733621882</v>
      </c>
      <c r="G678" s="1">
        <v>2.7537961552697712</v>
      </c>
      <c r="H678" s="1">
        <v>3.5938497619619452</v>
      </c>
      <c r="I678">
        <v>14.809956513817781</v>
      </c>
      <c r="J678">
        <v>2.4547514023718633</v>
      </c>
      <c r="K678">
        <f>Table2125[[#This Row],[VALUE_ORIGINAL]]-Table2125[[#This Row],[ESTIMATE_VALUE]]</f>
        <v>-0.71907155624399488</v>
      </c>
      <c r="L678">
        <f>Table2125[[#This Row],[DIFFENCE_ORIGINAL]]^2</f>
        <v>0.51706390299916072</v>
      </c>
      <c r="M678" s="1">
        <f t="shared" si="14"/>
        <v>0.1352429643439641</v>
      </c>
    </row>
    <row r="679" spans="2:13" x14ac:dyDescent="0.2">
      <c r="B679" t="s">
        <v>71</v>
      </c>
      <c r="C679" s="3" t="s">
        <v>229</v>
      </c>
      <c r="D679" t="s">
        <v>213</v>
      </c>
      <c r="E679">
        <v>2.5029956563171427</v>
      </c>
      <c r="F679">
        <v>0.16244706111964982</v>
      </c>
      <c r="G679" s="1">
        <v>2.1846052671282523</v>
      </c>
      <c r="H679" s="1">
        <v>2.8213860455060331</v>
      </c>
      <c r="I679">
        <v>15.408069798650097</v>
      </c>
      <c r="J679">
        <v>2.2103927780125763</v>
      </c>
      <c r="K679">
        <f>Table2125[[#This Row],[VALUE_ORIGINAL]]-Table2125[[#This Row],[ESTIMATE_VALUE]]</f>
        <v>-0.29260287830456644</v>
      </c>
      <c r="L679">
        <f>Table2125[[#This Row],[DIFFENCE_ORIGINAL]]^2</f>
        <v>8.5616444392116922E-2</v>
      </c>
      <c r="M679" s="1">
        <f t="shared" si="14"/>
        <v>0.33876738646371329</v>
      </c>
    </row>
    <row r="680" spans="2:13" x14ac:dyDescent="0.2">
      <c r="B680" t="s">
        <v>71</v>
      </c>
      <c r="C680" s="3" t="s">
        <v>229</v>
      </c>
      <c r="D680" t="s">
        <v>214</v>
      </c>
      <c r="E680">
        <v>1.5447725561608849</v>
      </c>
      <c r="F680">
        <v>0.14986133735438828</v>
      </c>
      <c r="G680" s="1">
        <v>1.251049732271277</v>
      </c>
      <c r="H680" s="1">
        <v>1.8384953800504928</v>
      </c>
      <c r="I680">
        <v>10.308012616408501</v>
      </c>
      <c r="J680">
        <v>1.6381993326590256</v>
      </c>
      <c r="K680">
        <f>Table2125[[#This Row],[VALUE_ORIGINAL]]-Table2125[[#This Row],[ESTIMATE_VALUE]]</f>
        <v>9.3426776498140685E-2</v>
      </c>
      <c r="L680">
        <f>Table2125[[#This Row],[DIFFENCE_ORIGINAL]]^2</f>
        <v>8.728562566833532E-3</v>
      </c>
      <c r="M680" s="1">
        <f t="shared" si="14"/>
        <v>0.54791141606498206</v>
      </c>
    </row>
    <row r="681" spans="2:13" x14ac:dyDescent="0.2">
      <c r="B681" t="s">
        <v>71</v>
      </c>
      <c r="C681" s="3" t="s">
        <v>229</v>
      </c>
      <c r="D681" t="s">
        <v>215</v>
      </c>
      <c r="E681">
        <v>2.0938636945334927</v>
      </c>
      <c r="F681">
        <v>0.16315398969686276</v>
      </c>
      <c r="G681" s="1">
        <v>1.7740877507936228</v>
      </c>
      <c r="H681" s="1">
        <v>2.4136396382733629</v>
      </c>
      <c r="I681">
        <v>12.833665290219717</v>
      </c>
      <c r="J681">
        <v>1.8620498846317752</v>
      </c>
      <c r="K681">
        <f>Table2125[[#This Row],[VALUE_ORIGINAL]]-Table2125[[#This Row],[ESTIMATE_VALUE]]</f>
        <v>-0.23181380990171752</v>
      </c>
      <c r="L681">
        <f>Table2125[[#This Row],[DIFFENCE_ORIGINAL]]^2</f>
        <v>5.3737642461149628E-2</v>
      </c>
      <c r="M681" s="1">
        <f t="shared" si="14"/>
        <v>0.39294583681785977</v>
      </c>
    </row>
    <row r="682" spans="2:13" x14ac:dyDescent="0.2">
      <c r="B682" t="s">
        <v>71</v>
      </c>
      <c r="C682" s="3" t="s">
        <v>229</v>
      </c>
      <c r="D682" t="s">
        <v>216</v>
      </c>
      <c r="E682">
        <v>-1.5425397873972096E-3</v>
      </c>
      <c r="F682">
        <v>8.7663742891885901E-3</v>
      </c>
      <c r="G682" s="1">
        <v>-1.8724317669204758E-2</v>
      </c>
      <c r="H682" s="1">
        <v>1.563923809441034E-2</v>
      </c>
      <c r="I682">
        <v>-0.17596097731072194</v>
      </c>
      <c r="J682">
        <v>0.10937811873992748</v>
      </c>
      <c r="K682">
        <f>Table2125[[#This Row],[VALUE_ORIGINAL]]-Table2125[[#This Row],[ESTIMATE_VALUE]]</f>
        <v>0.11092065852732469</v>
      </c>
      <c r="L682">
        <f>Table2125[[#This Row],[DIFFENCE_ORIGINAL]]^2</f>
        <v>1.2303392488135367E-2</v>
      </c>
      <c r="M682" s="1">
        <f t="shared" si="14"/>
        <v>0</v>
      </c>
    </row>
    <row r="683" spans="2:13" x14ac:dyDescent="0.2">
      <c r="B683" t="s">
        <v>71</v>
      </c>
      <c r="C683" s="3" t="s">
        <v>229</v>
      </c>
      <c r="D683" t="s">
        <v>218</v>
      </c>
      <c r="E683">
        <v>6.5888316673730818E-4</v>
      </c>
      <c r="F683">
        <v>4.1321691693374058E-3</v>
      </c>
      <c r="G683" s="1">
        <v>-7.4400195831907977E-3</v>
      </c>
      <c r="H683" s="1">
        <v>8.7577859166654143E-3</v>
      </c>
      <c r="I683">
        <v>0.15945212786217081</v>
      </c>
      <c r="J683">
        <v>0.11214115463338366</v>
      </c>
      <c r="K683">
        <f>Table2125[[#This Row],[VALUE_ORIGINAL]]-Table2125[[#This Row],[ESTIMATE_VALUE]]</f>
        <v>0.11148227146664635</v>
      </c>
      <c r="L683">
        <f>Table2125[[#This Row],[DIFFENCE_ORIGINAL]]^2</f>
        <v>1.2428296851363032E-2</v>
      </c>
      <c r="M683" s="1">
        <f t="shared" si="14"/>
        <v>0</v>
      </c>
    </row>
    <row r="684" spans="2:13" x14ac:dyDescent="0.2">
      <c r="B684" t="s">
        <v>71</v>
      </c>
      <c r="C684" s="3" t="s">
        <v>229</v>
      </c>
      <c r="D684" t="s">
        <v>220</v>
      </c>
      <c r="E684">
        <v>-2.2539030621406751E-4</v>
      </c>
      <c r="F684">
        <v>4.037430812806905E-3</v>
      </c>
      <c r="G684" s="1">
        <v>-8.1386092893878763E-3</v>
      </c>
      <c r="H684" s="1">
        <v>7.6878286769597416E-3</v>
      </c>
      <c r="I684">
        <v>-5.5825181077808123E-2</v>
      </c>
      <c r="J684">
        <v>5.3397224834672789E-2</v>
      </c>
      <c r="K684">
        <f>Table2125[[#This Row],[VALUE_ORIGINAL]]-Table2125[[#This Row],[ESTIMATE_VALUE]]</f>
        <v>5.3622615140886856E-2</v>
      </c>
      <c r="L684">
        <f>Table2125[[#This Row],[DIFFENCE_ORIGINAL]]^2</f>
        <v>2.8753848545476682E-3</v>
      </c>
      <c r="M684" s="1">
        <f t="shared" si="14"/>
        <v>2.9396742464336987E-3</v>
      </c>
    </row>
    <row r="685" spans="2:13" x14ac:dyDescent="0.2">
      <c r="B685" t="s">
        <v>71</v>
      </c>
      <c r="C685" s="3" t="s">
        <v>229</v>
      </c>
      <c r="D685" t="s">
        <v>226</v>
      </c>
      <c r="E685">
        <v>6.5475896767285663E-4</v>
      </c>
      <c r="F685">
        <v>1.1592941169118531E-2</v>
      </c>
      <c r="G685" s="1">
        <v>-2.2066988198691125E-2</v>
      </c>
      <c r="H685" s="1">
        <v>2.3376506134036839E-2</v>
      </c>
      <c r="I685">
        <v>5.6479107253387471E-2</v>
      </c>
      <c r="J685">
        <v>0.14138984544853808</v>
      </c>
      <c r="K685">
        <f>Table2125[[#This Row],[VALUE_ORIGINAL]]-Table2125[[#This Row],[ESTIMATE_VALUE]]</f>
        <v>0.14073508648086522</v>
      </c>
      <c r="L685">
        <f>Table2125[[#This Row],[DIFFENCE_ORIGINAL]]^2</f>
        <v>1.9806364566776612E-2</v>
      </c>
      <c r="M685" s="1">
        <f t="shared" si="14"/>
        <v>0</v>
      </c>
    </row>
    <row r="686" spans="2:13" x14ac:dyDescent="0.2">
      <c r="B686" t="s">
        <v>71</v>
      </c>
      <c r="C686" s="3" t="s">
        <v>229</v>
      </c>
      <c r="D686" t="s">
        <v>230</v>
      </c>
      <c r="E686">
        <v>-4.5428795920111225E-4</v>
      </c>
      <c r="F686">
        <v>9.253304298285879E-3</v>
      </c>
      <c r="G686" s="1">
        <v>-1.8590431121831109E-2</v>
      </c>
      <c r="H686" s="1">
        <v>1.7681855203428885E-2</v>
      </c>
      <c r="I686">
        <v>-4.9094674135515728E-2</v>
      </c>
      <c r="J686">
        <v>0.41630634365652197</v>
      </c>
      <c r="K686">
        <f>Table2125[[#This Row],[VALUE_ORIGINAL]]-Table2125[[#This Row],[ESTIMATE_VALUE]]</f>
        <v>0.41676063161572308</v>
      </c>
      <c r="L686">
        <f>Table2125[[#This Row],[DIFFENCE_ORIGINAL]]^2</f>
        <v>0.17368942406473645</v>
      </c>
      <c r="M686" s="1">
        <f t="shared" si="14"/>
        <v>0</v>
      </c>
    </row>
    <row r="687" spans="2:13" x14ac:dyDescent="0.2">
      <c r="B687" t="s">
        <v>71</v>
      </c>
      <c r="C687" s="3" t="s">
        <v>231</v>
      </c>
      <c r="D687" t="s">
        <v>194</v>
      </c>
      <c r="E687">
        <v>6.997797093357622E-3</v>
      </c>
      <c r="F687">
        <v>5.7582435032913409E-2</v>
      </c>
      <c r="G687" s="1">
        <v>-0.10945005215239238</v>
      </c>
      <c r="H687" s="1">
        <v>0.12173470232333046</v>
      </c>
      <c r="I687">
        <v>0.12152659208242526</v>
      </c>
      <c r="J687">
        <v>0.20780501289267483</v>
      </c>
      <c r="K687">
        <f>Table2125[[#This Row],[VALUE_ORIGINAL]]-Table2125[[#This Row],[ESTIMATE_VALUE]]</f>
        <v>0.20080721579931721</v>
      </c>
      <c r="L687">
        <f>Table2125[[#This Row],[DIFFENCE_ORIGINAL]]^2</f>
        <v>4.0323537917073549E-2</v>
      </c>
      <c r="M687" s="1">
        <f t="shared" si="14"/>
        <v>8.069392903076858E-2</v>
      </c>
    </row>
    <row r="688" spans="2:13" x14ac:dyDescent="0.2">
      <c r="B688" t="s">
        <v>71</v>
      </c>
      <c r="C688" s="3" t="s">
        <v>231</v>
      </c>
      <c r="D688" t="s">
        <v>195</v>
      </c>
      <c r="E688">
        <v>-2.0114736732742403E-2</v>
      </c>
      <c r="F688">
        <v>4.2481193775462431E-2</v>
      </c>
      <c r="G688" s="1">
        <v>-0.11075591716931614</v>
      </c>
      <c r="H688" s="1">
        <v>5.8138809540844695E-2</v>
      </c>
      <c r="I688">
        <v>-0.47349744545928646</v>
      </c>
      <c r="J688">
        <v>-5.1870327243506383E-2</v>
      </c>
      <c r="K688">
        <f>Table2125[[#This Row],[VALUE_ORIGINAL]]-Table2125[[#This Row],[ESTIMATE_VALUE]]</f>
        <v>-3.175559051076398E-2</v>
      </c>
      <c r="L688">
        <f>Table2125[[#This Row],[DIFFENCE_ORIGINAL]]^2</f>
        <v>1.0084175286873233E-3</v>
      </c>
      <c r="M688" s="1">
        <f t="shared" si="14"/>
        <v>0.16889472671016084</v>
      </c>
    </row>
    <row r="689" spans="2:13" x14ac:dyDescent="0.2">
      <c r="B689" t="s">
        <v>71</v>
      </c>
      <c r="C689" s="3" t="s">
        <v>231</v>
      </c>
      <c r="D689" t="s">
        <v>196</v>
      </c>
      <c r="E689">
        <v>-5.7399987327419917E-2</v>
      </c>
      <c r="F689">
        <v>8.0621409007746461E-2</v>
      </c>
      <c r="G689" s="1">
        <v>-0.22514005670625681</v>
      </c>
      <c r="H689" s="1">
        <v>0.10128589098460553</v>
      </c>
      <c r="I689">
        <v>-0.71196953804050578</v>
      </c>
      <c r="J689">
        <v>0.20074890821112473</v>
      </c>
      <c r="K689">
        <f>Table2125[[#This Row],[VALUE_ORIGINAL]]-Table2125[[#This Row],[ESTIMATE_VALUE]]</f>
        <v>0.25814889553854464</v>
      </c>
      <c r="L689">
        <f>Table2125[[#This Row],[DIFFENCE_ORIGINAL]]^2</f>
        <v>6.6640852267770431E-2</v>
      </c>
      <c r="M689" s="1">
        <f t="shared" si="14"/>
        <v>6.6058338257106844E-2</v>
      </c>
    </row>
    <row r="690" spans="2:13" x14ac:dyDescent="0.2">
      <c r="B690" t="s">
        <v>71</v>
      </c>
      <c r="C690" s="3" t="s">
        <v>231</v>
      </c>
      <c r="D690" t="s">
        <v>197</v>
      </c>
      <c r="E690">
        <v>0.16842047040583091</v>
      </c>
      <c r="F690">
        <v>6.8110085616688854E-2</v>
      </c>
      <c r="G690" s="1">
        <v>3.7184038373698242E-2</v>
      </c>
      <c r="H690" s="1">
        <v>0.30556782912826447</v>
      </c>
      <c r="I690">
        <v>2.472768443629195</v>
      </c>
      <c r="J690">
        <v>0.46757738389135417</v>
      </c>
      <c r="K690">
        <f>Table2125[[#This Row],[VALUE_ORIGINAL]]-Table2125[[#This Row],[ESTIMATE_VALUE]]</f>
        <v>0.29915691348552326</v>
      </c>
      <c r="L690">
        <f>Table2125[[#This Row],[DIFFENCE_ORIGINAL]]^2</f>
        <v>8.9494858886184844E-2</v>
      </c>
      <c r="M690" s="1">
        <f t="shared" si="14"/>
        <v>1.0698308665116063E-2</v>
      </c>
    </row>
    <row r="691" spans="2:13" x14ac:dyDescent="0.2">
      <c r="B691" t="s">
        <v>71</v>
      </c>
      <c r="C691" s="3" t="s">
        <v>231</v>
      </c>
      <c r="D691" t="s">
        <v>198</v>
      </c>
      <c r="E691">
        <v>6.4109744779556499E-2</v>
      </c>
      <c r="F691">
        <v>0.1246136824501428</v>
      </c>
      <c r="G691" s="1">
        <v>-0.17357194488131847</v>
      </c>
      <c r="H691" s="1">
        <v>0.31970559971455836</v>
      </c>
      <c r="I691">
        <v>0.514467942195725</v>
      </c>
      <c r="J691">
        <v>0.69131566830138669</v>
      </c>
      <c r="K691">
        <f>Table2125[[#This Row],[VALUE_ORIGINAL]]-Table2125[[#This Row],[ESTIMATE_VALUE]]</f>
        <v>0.62720592352183013</v>
      </c>
      <c r="L691">
        <f>Table2125[[#This Row],[DIFFENCE_ORIGINAL]]^2</f>
        <v>0.39338727050087186</v>
      </c>
      <c r="M691" s="1">
        <f t="shared" si="14"/>
        <v>0</v>
      </c>
    </row>
    <row r="692" spans="2:13" x14ac:dyDescent="0.2">
      <c r="B692" t="s">
        <v>71</v>
      </c>
      <c r="C692" s="3" t="s">
        <v>231</v>
      </c>
      <c r="D692" t="s">
        <v>199</v>
      </c>
      <c r="E692">
        <v>-1.432694535995813E-2</v>
      </c>
      <c r="F692">
        <v>8.3717526117247684E-2</v>
      </c>
      <c r="G692" s="1">
        <v>-0.1820660900726771</v>
      </c>
      <c r="H692" s="1">
        <v>0.15406123089447327</v>
      </c>
      <c r="I692">
        <v>-0.17113436127929799</v>
      </c>
      <c r="J692">
        <v>-2.6718205550997486E-2</v>
      </c>
      <c r="K692">
        <f>Table2125[[#This Row],[VALUE_ORIGINAL]]-Table2125[[#This Row],[ESTIMATE_VALUE]]</f>
        <v>-1.2391260191039356E-2</v>
      </c>
      <c r="L692">
        <f>Table2125[[#This Row],[DIFFENCE_ORIGINAL]]^2</f>
        <v>1.5354332912203669E-4</v>
      </c>
      <c r="M692" s="1">
        <f t="shared" si="14"/>
        <v>0.31484341214120604</v>
      </c>
    </row>
    <row r="693" spans="2:13" x14ac:dyDescent="0.2">
      <c r="B693" t="s">
        <v>71</v>
      </c>
      <c r="C693" s="3" t="s">
        <v>231</v>
      </c>
      <c r="D693" t="s">
        <v>200</v>
      </c>
      <c r="E693">
        <v>-0.14343460197637373</v>
      </c>
      <c r="F693">
        <v>0.10446597790260574</v>
      </c>
      <c r="G693" s="1">
        <v>-0.34484934211667984</v>
      </c>
      <c r="H693" s="1">
        <v>5.6667131650993151E-2</v>
      </c>
      <c r="I693">
        <v>-1.3730269400253801</v>
      </c>
      <c r="J693">
        <v>0.65020672590915329</v>
      </c>
      <c r="K693">
        <f>Table2125[[#This Row],[VALUE_ORIGINAL]]-Table2125[[#This Row],[ESTIMATE_VALUE]]</f>
        <v>0.79364132788552699</v>
      </c>
      <c r="L693">
        <f>Table2125[[#This Row],[DIFFENCE_ORIGINAL]]^2</f>
        <v>0.62986655732790253</v>
      </c>
      <c r="M693" s="1">
        <f t="shared" si="14"/>
        <v>0</v>
      </c>
    </row>
    <row r="694" spans="2:13" x14ac:dyDescent="0.2">
      <c r="B694" t="s">
        <v>71</v>
      </c>
      <c r="C694" s="3" t="s">
        <v>231</v>
      </c>
      <c r="D694" t="s">
        <v>201</v>
      </c>
      <c r="E694">
        <v>0.15257176584638973</v>
      </c>
      <c r="F694">
        <v>7.7789635514378383E-2</v>
      </c>
      <c r="G694" s="1">
        <v>2.3365169960093575E-4</v>
      </c>
      <c r="H694" s="1">
        <v>0.30828010373289172</v>
      </c>
      <c r="I694">
        <v>1.9613379705087943</v>
      </c>
      <c r="J694">
        <v>7.7300338961066107E-3</v>
      </c>
      <c r="K694">
        <f>Table2125[[#This Row],[VALUE_ORIGINAL]]-Table2125[[#This Row],[ESTIMATE_VALUE]]</f>
        <v>-0.14484173195028313</v>
      </c>
      <c r="L694">
        <f>Table2125[[#This Row],[DIFFENCE_ORIGINAL]]^2</f>
        <v>2.0979127314357669E-2</v>
      </c>
      <c r="M694" s="1">
        <f t="shared" ref="M694:M744" si="15">MAX(0,MIN(H462,H694)-MAX(G462,G694))</f>
        <v>0.16663569455480079</v>
      </c>
    </row>
    <row r="695" spans="2:13" x14ac:dyDescent="0.2">
      <c r="B695" t="s">
        <v>71</v>
      </c>
      <c r="C695" s="3" t="s">
        <v>231</v>
      </c>
      <c r="D695" t="s">
        <v>202</v>
      </c>
      <c r="E695">
        <v>2.5123559274304239E-2</v>
      </c>
      <c r="F695">
        <v>0.1004342965482565</v>
      </c>
      <c r="G695" s="1">
        <v>-0.17748602623790127</v>
      </c>
      <c r="H695" s="1">
        <v>0.22063234939977594</v>
      </c>
      <c r="I695">
        <v>0.25014920338724045</v>
      </c>
      <c r="J695">
        <v>-0.17085366093449028</v>
      </c>
      <c r="K695">
        <f>Table2125[[#This Row],[VALUE_ORIGINAL]]-Table2125[[#This Row],[ESTIMATE_VALUE]]</f>
        <v>-0.19597722020879452</v>
      </c>
      <c r="L695">
        <f>Table2125[[#This Row],[DIFFENCE_ORIGINAL]]^2</f>
        <v>3.840707084076634E-2</v>
      </c>
      <c r="M695" s="1">
        <f t="shared" si="15"/>
        <v>0.19265566176973292</v>
      </c>
    </row>
    <row r="696" spans="2:13" x14ac:dyDescent="0.2">
      <c r="B696" t="s">
        <v>71</v>
      </c>
      <c r="C696" s="3" t="s">
        <v>231</v>
      </c>
      <c r="D696" t="s">
        <v>203</v>
      </c>
      <c r="E696">
        <v>-2.5117518416642795E-3</v>
      </c>
      <c r="F696">
        <v>6.8696315826255072E-2</v>
      </c>
      <c r="G696" s="1">
        <v>-0.13683722378265042</v>
      </c>
      <c r="H696" s="1">
        <v>0.13803079705954305</v>
      </c>
      <c r="I696">
        <v>-3.6563122948498963E-2</v>
      </c>
      <c r="J696">
        <v>0.33797024276205284</v>
      </c>
      <c r="K696">
        <f>Table2125[[#This Row],[VALUE_ORIGINAL]]-Table2125[[#This Row],[ESTIMATE_VALUE]]</f>
        <v>0.34048199460371714</v>
      </c>
      <c r="L696">
        <f>Table2125[[#This Row],[DIFFENCE_ORIGINAL]]^2</f>
        <v>0.11592798864932567</v>
      </c>
      <c r="M696" s="1">
        <f t="shared" si="15"/>
        <v>0</v>
      </c>
    </row>
    <row r="697" spans="2:13" x14ac:dyDescent="0.2">
      <c r="B697" t="s">
        <v>71</v>
      </c>
      <c r="C697" s="3" t="s">
        <v>231</v>
      </c>
      <c r="D697" t="s">
        <v>204</v>
      </c>
      <c r="E697">
        <v>-0.24339042704198277</v>
      </c>
      <c r="F697">
        <v>0.13827048915807136</v>
      </c>
      <c r="G697" s="1">
        <v>-0.50690091544738891</v>
      </c>
      <c r="H697" s="1">
        <v>3.491677935476372E-2</v>
      </c>
      <c r="I697">
        <v>-1.7602485427222139</v>
      </c>
      <c r="J697">
        <v>0.93833895589413963</v>
      </c>
      <c r="K697">
        <f>Table2125[[#This Row],[VALUE_ORIGINAL]]-Table2125[[#This Row],[ESTIMATE_VALUE]]</f>
        <v>1.1817293829361224</v>
      </c>
      <c r="L697">
        <f>Table2125[[#This Row],[DIFFENCE_ORIGINAL]]^2</f>
        <v>1.3964843344945885</v>
      </c>
      <c r="M697" s="1">
        <f t="shared" si="15"/>
        <v>0</v>
      </c>
    </row>
    <row r="698" spans="2:13" x14ac:dyDescent="0.2">
      <c r="B698" t="s">
        <v>71</v>
      </c>
      <c r="C698" s="3" t="s">
        <v>231</v>
      </c>
      <c r="D698" t="s">
        <v>205</v>
      </c>
      <c r="E698">
        <v>-6.4294131189437234E-2</v>
      </c>
      <c r="F698">
        <v>0.10232472491065046</v>
      </c>
      <c r="G698" s="1">
        <v>-0.27054712655347052</v>
      </c>
      <c r="H698" s="1">
        <v>0.13318556633269818</v>
      </c>
      <c r="I698">
        <v>-0.62833426862939146</v>
      </c>
      <c r="J698">
        <v>0.60754936146128558</v>
      </c>
      <c r="K698">
        <f>Table2125[[#This Row],[VALUE_ORIGINAL]]-Table2125[[#This Row],[ESTIMATE_VALUE]]</f>
        <v>0.67184349265072285</v>
      </c>
      <c r="L698">
        <f>Table2125[[#This Row],[DIFFENCE_ORIGINAL]]^2</f>
        <v>0.45137367861712191</v>
      </c>
      <c r="M698" s="1">
        <f t="shared" si="15"/>
        <v>0</v>
      </c>
    </row>
    <row r="699" spans="2:13" x14ac:dyDescent="0.2">
      <c r="B699" t="s">
        <v>71</v>
      </c>
      <c r="C699" s="3" t="s">
        <v>231</v>
      </c>
      <c r="D699" t="s">
        <v>206</v>
      </c>
      <c r="E699">
        <v>-0.49728064264899069</v>
      </c>
      <c r="F699">
        <v>0.20811173089766721</v>
      </c>
      <c r="G699" s="1">
        <v>-0.89290691859921645</v>
      </c>
      <c r="H699" s="1">
        <v>-8.075516256709081E-2</v>
      </c>
      <c r="I699">
        <v>-2.3894887640596951</v>
      </c>
      <c r="J699">
        <v>1.0866457673320569</v>
      </c>
      <c r="K699">
        <f>Table2125[[#This Row],[VALUE_ORIGINAL]]-Table2125[[#This Row],[ESTIMATE_VALUE]]</f>
        <v>1.5839264099810475</v>
      </c>
      <c r="L699">
        <f>Table2125[[#This Row],[DIFFENCE_ORIGINAL]]^2</f>
        <v>2.5088228722354495</v>
      </c>
      <c r="M699" s="1">
        <f t="shared" si="15"/>
        <v>0</v>
      </c>
    </row>
    <row r="700" spans="2:13" x14ac:dyDescent="0.2">
      <c r="B700" t="s">
        <v>71</v>
      </c>
      <c r="C700" s="3" t="s">
        <v>231</v>
      </c>
      <c r="D700" t="s">
        <v>207</v>
      </c>
      <c r="E700">
        <v>-0.14826646285425832</v>
      </c>
      <c r="F700">
        <v>0.18457301385587646</v>
      </c>
      <c r="G700" s="1">
        <v>-0.51019041437580182</v>
      </c>
      <c r="H700" s="1">
        <v>0.21027731890215867</v>
      </c>
      <c r="I700">
        <v>-0.80329436983692504</v>
      </c>
      <c r="J700">
        <v>-0.61753343218162815</v>
      </c>
      <c r="K700">
        <f>Table2125[[#This Row],[VALUE_ORIGINAL]]-Table2125[[#This Row],[ESTIMATE_VALUE]]</f>
        <v>-0.46926696932736983</v>
      </c>
      <c r="L700">
        <f>Table2125[[#This Row],[DIFFENCE_ORIGINAL]]^2</f>
        <v>0.22021148850169467</v>
      </c>
      <c r="M700" s="1">
        <f t="shared" si="15"/>
        <v>0.20581003443996371</v>
      </c>
    </row>
    <row r="701" spans="2:13" x14ac:dyDescent="0.2">
      <c r="B701" t="s">
        <v>71</v>
      </c>
      <c r="C701" s="3" t="s">
        <v>231</v>
      </c>
      <c r="D701" t="s">
        <v>208</v>
      </c>
      <c r="E701">
        <v>2.1942419769955396E-2</v>
      </c>
      <c r="F701">
        <v>0.20465576043706482</v>
      </c>
      <c r="G701" s="1">
        <v>-0.40440649490297176</v>
      </c>
      <c r="H701" s="1">
        <v>0.44859473701586605</v>
      </c>
      <c r="I701">
        <v>0.10721623336228089</v>
      </c>
      <c r="J701">
        <v>-0.71591539894851897</v>
      </c>
      <c r="K701">
        <f>Table2125[[#This Row],[VALUE_ORIGINAL]]-Table2125[[#This Row],[ESTIMATE_VALUE]]</f>
        <v>-0.73785781871847433</v>
      </c>
      <c r="L701">
        <f>Table2125[[#This Row],[DIFFENCE_ORIGINAL]]^2</f>
        <v>0.54443416064398498</v>
      </c>
      <c r="M701" s="1">
        <f t="shared" si="15"/>
        <v>0</v>
      </c>
    </row>
    <row r="702" spans="2:13" x14ac:dyDescent="0.2">
      <c r="B702" t="s">
        <v>71</v>
      </c>
      <c r="C702" s="3" t="s">
        <v>231</v>
      </c>
      <c r="D702" t="s">
        <v>209</v>
      </c>
      <c r="E702">
        <v>1.126477343169263</v>
      </c>
      <c r="F702">
        <v>9.98707709401431E-2</v>
      </c>
      <c r="G702" s="1">
        <v>0.92204212161539167</v>
      </c>
      <c r="H702" s="1">
        <v>1.3036221908383581</v>
      </c>
      <c r="I702">
        <v>11.279349629176387</v>
      </c>
      <c r="J702">
        <v>1.2394604950166366</v>
      </c>
      <c r="K702">
        <f>Table2125[[#This Row],[VALUE_ORIGINAL]]-Table2125[[#This Row],[ESTIMATE_VALUE]]</f>
        <v>0.11298315184737362</v>
      </c>
      <c r="L702">
        <f>Table2125[[#This Row],[DIFFENCE_ORIGINAL]]^2</f>
        <v>1.2765192601366685E-2</v>
      </c>
      <c r="M702" s="1">
        <f t="shared" si="15"/>
        <v>0.32156134440558859</v>
      </c>
    </row>
    <row r="703" spans="2:13" x14ac:dyDescent="0.2">
      <c r="B703" t="s">
        <v>71</v>
      </c>
      <c r="C703" s="3" t="s">
        <v>231</v>
      </c>
      <c r="D703" t="s">
        <v>210</v>
      </c>
      <c r="E703">
        <v>2.2028010795727369</v>
      </c>
      <c r="F703">
        <v>0.15817596031865369</v>
      </c>
      <c r="G703" s="1">
        <v>1.862669241156153</v>
      </c>
      <c r="H703" s="1">
        <v>2.4901121217724391</v>
      </c>
      <c r="I703">
        <v>13.926269675461933</v>
      </c>
      <c r="J703">
        <v>1.6724555880239564</v>
      </c>
      <c r="K703">
        <f>Table2125[[#This Row],[VALUE_ORIGINAL]]-Table2125[[#This Row],[ESTIMATE_VALUE]]</f>
        <v>-0.53034549154878041</v>
      </c>
      <c r="L703">
        <f>Table2125[[#This Row],[DIFFENCE_ORIGINAL]]^2</f>
        <v>0.28126634040611753</v>
      </c>
      <c r="M703" s="1">
        <f t="shared" si="15"/>
        <v>0.10625853037712507</v>
      </c>
    </row>
    <row r="704" spans="2:13" x14ac:dyDescent="0.2">
      <c r="B704" t="s">
        <v>71</v>
      </c>
      <c r="C704" s="3" t="s">
        <v>231</v>
      </c>
      <c r="D704" t="s">
        <v>211</v>
      </c>
      <c r="E704">
        <v>3.3671905718106148</v>
      </c>
      <c r="F704">
        <v>0.35912382570108548</v>
      </c>
      <c r="G704" s="1">
        <v>2.6635811172920509</v>
      </c>
      <c r="H704" s="1">
        <v>4.0491549174738477</v>
      </c>
      <c r="I704">
        <v>9.3761269256840549</v>
      </c>
      <c r="J704">
        <v>2.5272644775104984</v>
      </c>
      <c r="K704">
        <f>Table2125[[#This Row],[VALUE_ORIGINAL]]-Table2125[[#This Row],[ESTIMATE_VALUE]]</f>
        <v>-0.83992609430011633</v>
      </c>
      <c r="L704">
        <f>Table2125[[#This Row],[DIFFENCE_ORIGINAL]]^2</f>
        <v>0.70547584388624796</v>
      </c>
      <c r="M704" s="1">
        <f t="shared" si="15"/>
        <v>0.3324803132509464</v>
      </c>
    </row>
    <row r="705" spans="2:13" x14ac:dyDescent="0.2">
      <c r="B705" t="s">
        <v>71</v>
      </c>
      <c r="C705" s="3" t="s">
        <v>231</v>
      </c>
      <c r="D705" t="s">
        <v>212</v>
      </c>
      <c r="E705">
        <v>3.1210429413386733</v>
      </c>
      <c r="F705">
        <v>0.20787467808289689</v>
      </c>
      <c r="G705" s="1">
        <v>2.675673586542918</v>
      </c>
      <c r="H705" s="1">
        <v>3.4864231277142927</v>
      </c>
      <c r="I705">
        <v>15.014060250734602</v>
      </c>
      <c r="J705">
        <v>2.4525327381213602</v>
      </c>
      <c r="K705">
        <f>Table2125[[#This Row],[VALUE_ORIGINAL]]-Table2125[[#This Row],[ESTIMATE_VALUE]]</f>
        <v>-0.66851020321731314</v>
      </c>
      <c r="L705">
        <f>Table2125[[#This Row],[DIFFENCE_ORIGINAL]]^2</f>
        <v>0.44690589180565332</v>
      </c>
      <c r="M705" s="1">
        <f t="shared" si="15"/>
        <v>0.19130992908114353</v>
      </c>
    </row>
    <row r="706" spans="2:13" x14ac:dyDescent="0.2">
      <c r="B706" t="s">
        <v>71</v>
      </c>
      <c r="C706" s="3" t="s">
        <v>231</v>
      </c>
      <c r="D706" t="s">
        <v>213</v>
      </c>
      <c r="E706">
        <v>2.5021690937981895</v>
      </c>
      <c r="F706">
        <v>0.16379861293768566</v>
      </c>
      <c r="G706" s="1">
        <v>2.1184346683546789</v>
      </c>
      <c r="H706" s="1">
        <v>2.7645071784304824</v>
      </c>
      <c r="I706">
        <v>15.275886949971282</v>
      </c>
      <c r="J706">
        <v>2.1789633379921782</v>
      </c>
      <c r="K706">
        <f>Table2125[[#This Row],[VALUE_ORIGINAL]]-Table2125[[#This Row],[ESTIMATE_VALUE]]</f>
        <v>-0.3232057558060113</v>
      </c>
      <c r="L706">
        <f>Table2125[[#This Row],[DIFFENCE_ORIGINAL]]^2</f>
        <v>0.10446196058613501</v>
      </c>
      <c r="M706" s="1">
        <f t="shared" si="15"/>
        <v>0.34947487435855429</v>
      </c>
    </row>
    <row r="707" spans="2:13" x14ac:dyDescent="0.2">
      <c r="B707" t="s">
        <v>71</v>
      </c>
      <c r="C707" s="3" t="s">
        <v>231</v>
      </c>
      <c r="D707" t="s">
        <v>214</v>
      </c>
      <c r="E707">
        <v>1.5447738602071224</v>
      </c>
      <c r="F707">
        <v>0.1491011198826368</v>
      </c>
      <c r="G707" s="1">
        <v>1.2526083420126584</v>
      </c>
      <c r="H707" s="1">
        <v>1.8359420894008842</v>
      </c>
      <c r="I707">
        <v>10.360578521630643</v>
      </c>
      <c r="J707">
        <v>1.6381983949503764</v>
      </c>
      <c r="K707">
        <f>Table2125[[#This Row],[VALUE_ORIGINAL]]-Table2125[[#This Row],[ESTIMATE_VALUE]]</f>
        <v>9.3424534743254073E-2</v>
      </c>
      <c r="L707">
        <f>Table2125[[#This Row],[DIFFENCE_ORIGINAL]]^2</f>
        <v>8.7281436919934875E-3</v>
      </c>
      <c r="M707" s="1">
        <f t="shared" si="15"/>
        <v>0.52706932450822208</v>
      </c>
    </row>
    <row r="708" spans="2:13" x14ac:dyDescent="0.2">
      <c r="B708" t="s">
        <v>71</v>
      </c>
      <c r="C708" s="3" t="s">
        <v>231</v>
      </c>
      <c r="D708" t="s">
        <v>215</v>
      </c>
      <c r="E708">
        <v>2.093862186596116</v>
      </c>
      <c r="F708">
        <v>0.16720372817000478</v>
      </c>
      <c r="G708" s="1">
        <v>1.760465599017444</v>
      </c>
      <c r="H708" s="1">
        <v>2.4145445544075295</v>
      </c>
      <c r="I708">
        <v>12.522819972454064</v>
      </c>
      <c r="J708">
        <v>1.8620511679084852</v>
      </c>
      <c r="K708">
        <f>Table2125[[#This Row],[VALUE_ORIGINAL]]-Table2125[[#This Row],[ESTIMATE_VALUE]]</f>
        <v>-0.23181101868763077</v>
      </c>
      <c r="L708">
        <f>Table2125[[#This Row],[DIFFENCE_ORIGINAL]]^2</f>
        <v>5.37363483849971E-2</v>
      </c>
      <c r="M708" s="1">
        <f t="shared" si="15"/>
        <v>0.40835732992339357</v>
      </c>
    </row>
    <row r="709" spans="2:13" x14ac:dyDescent="0.2">
      <c r="B709" t="s">
        <v>71</v>
      </c>
      <c r="C709" s="3" t="s">
        <v>231</v>
      </c>
      <c r="D709" t="s">
        <v>216</v>
      </c>
      <c r="E709">
        <v>-1.0037262407971755E-3</v>
      </c>
      <c r="F709">
        <v>1.0122393716380918E-2</v>
      </c>
      <c r="G709" s="1">
        <v>-2.5215611487543484E-2</v>
      </c>
      <c r="H709" s="1">
        <v>1.989203163478611E-2</v>
      </c>
      <c r="I709">
        <v>-9.9158980466533361E-2</v>
      </c>
      <c r="J709">
        <v>0.13511621706045548</v>
      </c>
      <c r="K709">
        <f>Table2125[[#This Row],[VALUE_ORIGINAL]]-Table2125[[#This Row],[ESTIMATE_VALUE]]</f>
        <v>0.13611994330125265</v>
      </c>
      <c r="L709">
        <f>Table2125[[#This Row],[DIFFENCE_ORIGINAL]]^2</f>
        <v>1.8528638964336236E-2</v>
      </c>
      <c r="M709" s="1">
        <f t="shared" si="15"/>
        <v>0</v>
      </c>
    </row>
    <row r="710" spans="2:13" x14ac:dyDescent="0.2">
      <c r="B710" t="s">
        <v>71</v>
      </c>
      <c r="C710" s="3" t="s">
        <v>231</v>
      </c>
      <c r="D710" t="s">
        <v>217</v>
      </c>
      <c r="E710">
        <v>1.7580957006452412E-4</v>
      </c>
      <c r="F710">
        <v>5.611442140074344E-3</v>
      </c>
      <c r="G710" s="1">
        <v>-1.3195489768411334E-2</v>
      </c>
      <c r="H710" s="1">
        <v>1.2070461194888325E-2</v>
      </c>
      <c r="I710">
        <v>3.1330550271377273E-2</v>
      </c>
      <c r="J710">
        <v>-3.5504247213252446E-2</v>
      </c>
      <c r="K710">
        <f>Table2125[[#This Row],[VALUE_ORIGINAL]]-Table2125[[#This Row],[ESTIMATE_VALUE]]</f>
        <v>-3.5680056783316969E-2</v>
      </c>
      <c r="L710">
        <f>Table2125[[#This Row],[DIFFENCE_ORIGINAL]]^2</f>
        <v>1.2730664520607233E-3</v>
      </c>
      <c r="M710" s="1">
        <f t="shared" si="15"/>
        <v>1.7983375563176585E-2</v>
      </c>
    </row>
    <row r="711" spans="2:13" x14ac:dyDescent="0.2">
      <c r="B711" t="s">
        <v>71</v>
      </c>
      <c r="C711" s="3" t="s">
        <v>231</v>
      </c>
      <c r="D711" t="s">
        <v>218</v>
      </c>
      <c r="E711">
        <v>4.4862698567427943E-4</v>
      </c>
      <c r="F711">
        <v>8.3224299223549712E-3</v>
      </c>
      <c r="G711" s="1">
        <v>-1.3320969240309484E-2</v>
      </c>
      <c r="H711" s="1">
        <v>2.28710415023896E-2</v>
      </c>
      <c r="I711">
        <v>5.3905769091454593E-2</v>
      </c>
      <c r="J711">
        <v>0.14365886136427777</v>
      </c>
      <c r="K711">
        <f>Table2125[[#This Row],[VALUE_ORIGINAL]]-Table2125[[#This Row],[ESTIMATE_VALUE]]</f>
        <v>0.1432102343786035</v>
      </c>
      <c r="L711">
        <f>Table2125[[#This Row],[DIFFENCE_ORIGINAL]]^2</f>
        <v>2.0509171230774548E-2</v>
      </c>
      <c r="M711" s="1">
        <f t="shared" si="15"/>
        <v>0</v>
      </c>
    </row>
    <row r="712" spans="2:13" x14ac:dyDescent="0.2">
      <c r="B712" t="s">
        <v>71</v>
      </c>
      <c r="C712" s="3" t="s">
        <v>231</v>
      </c>
      <c r="D712" t="s">
        <v>219</v>
      </c>
      <c r="E712">
        <v>-8.7576174261048498E-3</v>
      </c>
      <c r="F712">
        <v>1.523261962292771E-2</v>
      </c>
      <c r="G712" s="1">
        <v>-4.5976398501976531E-2</v>
      </c>
      <c r="H712" s="1">
        <v>1.7853771348902616E-2</v>
      </c>
      <c r="I712">
        <v>-0.57492523563859832</v>
      </c>
      <c r="J712">
        <v>1.5517958650783888E-3</v>
      </c>
      <c r="K712">
        <f>Table2125[[#This Row],[VALUE_ORIGINAL]]-Table2125[[#This Row],[ESTIMATE_VALUE]]</f>
        <v>1.0309413291183239E-2</v>
      </c>
      <c r="L712">
        <f>Table2125[[#This Row],[DIFFENCE_ORIGINAL]]^2</f>
        <v>1.0628400240842562E-4</v>
      </c>
      <c r="M712" s="1">
        <f t="shared" si="15"/>
        <v>4.9693154641595044E-2</v>
      </c>
    </row>
    <row r="713" spans="2:13" x14ac:dyDescent="0.2">
      <c r="B713" t="s">
        <v>71</v>
      </c>
      <c r="C713" s="3" t="s">
        <v>231</v>
      </c>
      <c r="D713" t="s">
        <v>220</v>
      </c>
      <c r="E713">
        <v>1.4417452388115328E-4</v>
      </c>
      <c r="F713">
        <v>6.5475724338165207E-3</v>
      </c>
      <c r="G713" s="1">
        <v>-1.4641446260557153E-2</v>
      </c>
      <c r="H713" s="1">
        <v>1.4021190838658531E-2</v>
      </c>
      <c r="I713">
        <v>2.2019538590597194E-2</v>
      </c>
      <c r="J713">
        <v>6.7847157242330883E-2</v>
      </c>
      <c r="K713">
        <f>Table2125[[#This Row],[VALUE_ORIGINAL]]-Table2125[[#This Row],[ESTIMATE_VALUE]]</f>
        <v>6.7702982718449725E-2</v>
      </c>
      <c r="L713">
        <f>Table2125[[#This Row],[DIFFENCE_ORIGINAL]]^2</f>
        <v>4.5836938689747019E-3</v>
      </c>
      <c r="M713" s="1">
        <f t="shared" si="15"/>
        <v>2.396836995479764E-3</v>
      </c>
    </row>
    <row r="714" spans="2:13" x14ac:dyDescent="0.2">
      <c r="B714" t="s">
        <v>71</v>
      </c>
      <c r="C714" s="3" t="s">
        <v>231</v>
      </c>
      <c r="D714" t="s">
        <v>221</v>
      </c>
      <c r="E714">
        <v>8.2236648210223427E-4</v>
      </c>
      <c r="F714">
        <v>8.1230395946127725E-3</v>
      </c>
      <c r="G714" s="1">
        <v>-1.6680675567224249E-2</v>
      </c>
      <c r="H714" s="1">
        <v>1.8941334411719961E-2</v>
      </c>
      <c r="I714">
        <v>0.10123876321465065</v>
      </c>
      <c r="J714">
        <v>-5.3636505937231576E-3</v>
      </c>
      <c r="K714">
        <f>Table2125[[#This Row],[VALUE_ORIGINAL]]-Table2125[[#This Row],[ESTIMATE_VALUE]]</f>
        <v>-6.1860170758253922E-3</v>
      </c>
      <c r="L714">
        <f>Table2125[[#This Row],[DIFFENCE_ORIGINAL]]^2</f>
        <v>3.8266807262403336E-5</v>
      </c>
      <c r="M714" s="1">
        <f t="shared" si="15"/>
        <v>3.5622009978944214E-2</v>
      </c>
    </row>
    <row r="715" spans="2:13" x14ac:dyDescent="0.2">
      <c r="B715" t="s">
        <v>71</v>
      </c>
      <c r="C715" s="3" t="s">
        <v>231</v>
      </c>
      <c r="D715" t="s">
        <v>222</v>
      </c>
      <c r="E715">
        <v>2.8851492571204504E-3</v>
      </c>
      <c r="F715">
        <v>7.4012359253036765E-3</v>
      </c>
      <c r="G715" s="1">
        <v>-1.1765322699255348E-2</v>
      </c>
      <c r="H715" s="1">
        <v>1.9141578656888609E-2</v>
      </c>
      <c r="I715">
        <v>0.38981992821720129</v>
      </c>
      <c r="J715">
        <v>-3.3726435648836643E-2</v>
      </c>
      <c r="K715">
        <f>Table2125[[#This Row],[VALUE_ORIGINAL]]-Table2125[[#This Row],[ESTIMATE_VALUE]]</f>
        <v>-3.6611584905957097E-2</v>
      </c>
      <c r="L715">
        <f>Table2125[[#This Row],[DIFFENCE_ORIGINAL]]^2</f>
        <v>1.3404081493261055E-3</v>
      </c>
      <c r="M715" s="1">
        <f t="shared" si="15"/>
        <v>3.0906901356143955E-2</v>
      </c>
    </row>
    <row r="716" spans="2:13" x14ac:dyDescent="0.2">
      <c r="B716" t="s">
        <v>71</v>
      </c>
      <c r="C716" s="3" t="s">
        <v>231</v>
      </c>
      <c r="D716" t="s">
        <v>223</v>
      </c>
      <c r="E716">
        <v>-5.0535378059207855E-4</v>
      </c>
      <c r="F716">
        <v>4.9916618101602051E-3</v>
      </c>
      <c r="G716" s="1">
        <v>-1.5016274707304923E-2</v>
      </c>
      <c r="H716" s="1">
        <v>7.0563970298258552E-3</v>
      </c>
      <c r="I716">
        <v>-0.10123958709772037</v>
      </c>
      <c r="J716">
        <v>8.8622353034230935E-3</v>
      </c>
      <c r="K716">
        <f>Table2125[[#This Row],[VALUE_ORIGINAL]]-Table2125[[#This Row],[ESTIMATE_VALUE]]</f>
        <v>9.3675890840151724E-3</v>
      </c>
      <c r="L716">
        <f>Table2125[[#This Row],[DIFFENCE_ORIGINAL]]^2</f>
        <v>8.7751725246960218E-5</v>
      </c>
      <c r="M716" s="1">
        <f t="shared" si="15"/>
        <v>2.2072671737130779E-2</v>
      </c>
    </row>
    <row r="717" spans="2:13" x14ac:dyDescent="0.2">
      <c r="B717" t="s">
        <v>71</v>
      </c>
      <c r="C717" s="3" t="s">
        <v>231</v>
      </c>
      <c r="D717" t="s">
        <v>224</v>
      </c>
      <c r="E717">
        <v>-1.2895506382440856E-3</v>
      </c>
      <c r="F717">
        <v>7.0866640387333519E-3</v>
      </c>
      <c r="G717" s="1">
        <v>-1.900937586674897E-2</v>
      </c>
      <c r="H717" s="1">
        <v>1.0298751804129657E-2</v>
      </c>
      <c r="I717">
        <v>-0.18196864296033086</v>
      </c>
      <c r="J717">
        <v>-3.5858769943356239E-2</v>
      </c>
      <c r="K717">
        <f>Table2125[[#This Row],[VALUE_ORIGINAL]]-Table2125[[#This Row],[ESTIMATE_VALUE]]</f>
        <v>-3.4569219305112156E-2</v>
      </c>
      <c r="L717">
        <f>Table2125[[#This Row],[DIFFENCE_ORIGINAL]]^2</f>
        <v>1.1950309233649389E-3</v>
      </c>
      <c r="M717" s="1">
        <f t="shared" si="15"/>
        <v>2.9308127670878627E-2</v>
      </c>
    </row>
    <row r="718" spans="2:13" x14ac:dyDescent="0.2">
      <c r="B718" t="s">
        <v>71</v>
      </c>
      <c r="C718" s="3" t="s">
        <v>231</v>
      </c>
      <c r="D718" t="s">
        <v>225</v>
      </c>
      <c r="E718">
        <v>2.5696208574497247E-2</v>
      </c>
      <c r="F718">
        <v>1.9075796194949944E-2</v>
      </c>
      <c r="G718" s="1">
        <v>-8.7817470541927335E-4</v>
      </c>
      <c r="H718" s="1">
        <v>7.3572119832659877E-2</v>
      </c>
      <c r="I718">
        <v>1.3470582465805525</v>
      </c>
      <c r="J718">
        <v>3.614389026533021E-3</v>
      </c>
      <c r="K718">
        <f>Table2125[[#This Row],[VALUE_ORIGINAL]]-Table2125[[#This Row],[ESTIMATE_VALUE]]</f>
        <v>-2.2081819547964225E-2</v>
      </c>
      <c r="L718">
        <f>Table2125[[#This Row],[DIFFENCE_ORIGINAL]]^2</f>
        <v>4.8760675454885495E-4</v>
      </c>
      <c r="M718" s="1">
        <f t="shared" si="15"/>
        <v>7.4450294538079151E-2</v>
      </c>
    </row>
    <row r="719" spans="2:13" x14ac:dyDescent="0.2">
      <c r="B719" t="s">
        <v>71</v>
      </c>
      <c r="C719" s="3" t="s">
        <v>231</v>
      </c>
      <c r="D719" t="s">
        <v>226</v>
      </c>
      <c r="E719">
        <v>-4.2303042671581006E-4</v>
      </c>
      <c r="F719">
        <v>1.2331688581479693E-2</v>
      </c>
      <c r="G719" s="1">
        <v>-2.7499919397546684E-2</v>
      </c>
      <c r="H719" s="1">
        <v>2.1569223981890175E-2</v>
      </c>
      <c r="I719">
        <v>-3.4304339095226337E-2</v>
      </c>
      <c r="J719">
        <v>0.15802724194380655</v>
      </c>
      <c r="K719">
        <f>Table2125[[#This Row],[VALUE_ORIGINAL]]-Table2125[[#This Row],[ESTIMATE_VALUE]]</f>
        <v>0.15845027237052237</v>
      </c>
      <c r="L719">
        <f>Table2125[[#This Row],[DIFFENCE_ORIGINAL]]^2</f>
        <v>2.5106488814292723E-2</v>
      </c>
      <c r="M719" s="1">
        <f t="shared" si="15"/>
        <v>0</v>
      </c>
    </row>
    <row r="720" spans="2:13" x14ac:dyDescent="0.2">
      <c r="B720" t="s">
        <v>71</v>
      </c>
      <c r="C720" s="3" t="s">
        <v>231</v>
      </c>
      <c r="D720" t="s">
        <v>227</v>
      </c>
      <c r="E720">
        <v>-2.4129508770027847E-3</v>
      </c>
      <c r="F720">
        <v>1.5307969457110838E-2</v>
      </c>
      <c r="G720" s="1">
        <v>-3.5373213505949547E-2</v>
      </c>
      <c r="H720" s="1">
        <v>2.8548276881131329E-2</v>
      </c>
      <c r="I720">
        <v>-0.15762710291285065</v>
      </c>
      <c r="J720">
        <v>-1.2492828653806862E-2</v>
      </c>
      <c r="K720">
        <f>Table2125[[#This Row],[VALUE_ORIGINAL]]-Table2125[[#This Row],[ESTIMATE_VALUE]]</f>
        <v>-1.0079877776804077E-2</v>
      </c>
      <c r="L720">
        <f>Table2125[[#This Row],[DIFFENCE_ORIGINAL]]^2</f>
        <v>1.0160393599530869E-4</v>
      </c>
      <c r="M720" s="1">
        <f t="shared" si="15"/>
        <v>6.3921490387080879E-2</v>
      </c>
    </row>
    <row r="721" spans="2:13" x14ac:dyDescent="0.2">
      <c r="B721" t="s">
        <v>71</v>
      </c>
      <c r="C721" s="3" t="s">
        <v>231</v>
      </c>
      <c r="D721" t="s">
        <v>228</v>
      </c>
      <c r="E721">
        <v>1.5780106003883104E-2</v>
      </c>
      <c r="F721">
        <v>2.7627962048424118E-2</v>
      </c>
      <c r="G721" s="1">
        <v>-3.5002719630024701E-2</v>
      </c>
      <c r="H721" s="1">
        <v>8.0991412178474886E-2</v>
      </c>
      <c r="I721">
        <v>0.57116431448056049</v>
      </c>
      <c r="J721">
        <v>0.39573196575292979</v>
      </c>
      <c r="K721">
        <f>Table2125[[#This Row],[VALUE_ORIGINAL]]-Table2125[[#This Row],[ESTIMATE_VALUE]]</f>
        <v>0.37995185974904666</v>
      </c>
      <c r="L721">
        <f>Table2125[[#This Row],[DIFFENCE_ORIGINAL]]^2</f>
        <v>0.14436341572675923</v>
      </c>
      <c r="M721" s="1">
        <f t="shared" si="15"/>
        <v>0</v>
      </c>
    </row>
    <row r="722" spans="2:13" x14ac:dyDescent="0.2">
      <c r="B722" t="s">
        <v>71</v>
      </c>
      <c r="C722" s="3" t="s">
        <v>232</v>
      </c>
      <c r="D722" t="s">
        <v>194</v>
      </c>
      <c r="E722">
        <v>1.0167017052683931E-2</v>
      </c>
      <c r="F722">
        <v>5.7944165943041047E-2</v>
      </c>
      <c r="G722" s="1">
        <v>-0.11269026679023332</v>
      </c>
      <c r="H722" s="1">
        <v>0.11747628730819906</v>
      </c>
      <c r="I722">
        <v>0.17546230733009566</v>
      </c>
      <c r="J722">
        <v>0.17809481069039715</v>
      </c>
      <c r="K722">
        <f>Table2125[[#This Row],[VALUE_ORIGINAL]]-Table2125[[#This Row],[ESTIMATE_VALUE]]</f>
        <v>0.16792779363771321</v>
      </c>
      <c r="L722">
        <f>Table2125[[#This Row],[DIFFENCE_ORIGINAL]]^2</f>
        <v>2.8199743876030393E-2</v>
      </c>
      <c r="M722" s="1">
        <f t="shared" si="15"/>
        <v>7.9458977872231537E-2</v>
      </c>
    </row>
    <row r="723" spans="2:13" x14ac:dyDescent="0.2">
      <c r="B723" t="s">
        <v>71</v>
      </c>
      <c r="C723" s="3" t="s">
        <v>232</v>
      </c>
      <c r="D723" t="s">
        <v>196</v>
      </c>
      <c r="E723">
        <v>-5.7580866380584787E-2</v>
      </c>
      <c r="F723">
        <v>7.635021629002807E-2</v>
      </c>
      <c r="G723" s="1">
        <v>-0.22075281576541425</v>
      </c>
      <c r="H723" s="1">
        <v>8.6429505591957945E-2</v>
      </c>
      <c r="I723">
        <v>-0.75416769170443454</v>
      </c>
      <c r="J723">
        <v>0.18618608877542239</v>
      </c>
      <c r="K723">
        <f>Table2125[[#This Row],[VALUE_ORIGINAL]]-Table2125[[#This Row],[ESTIMATE_VALUE]]</f>
        <v>0.24376695515600719</v>
      </c>
      <c r="L723">
        <f>Table2125[[#This Row],[DIFFENCE_ORIGINAL]]^2</f>
        <v>5.9422328426030818E-2</v>
      </c>
      <c r="M723" s="1">
        <f t="shared" si="15"/>
        <v>7.6416448819573865E-2</v>
      </c>
    </row>
    <row r="724" spans="2:13" x14ac:dyDescent="0.2">
      <c r="B724" t="s">
        <v>71</v>
      </c>
      <c r="C724" s="3" t="s">
        <v>232</v>
      </c>
      <c r="D724" t="s">
        <v>197</v>
      </c>
      <c r="E724">
        <v>0.16727242772053044</v>
      </c>
      <c r="F724">
        <v>6.818323896901346E-2</v>
      </c>
      <c r="G724" s="1">
        <v>3.5131969214558405E-2</v>
      </c>
      <c r="H724" s="1">
        <v>0.30064164731093029</v>
      </c>
      <c r="I724">
        <v>2.4532778179773631</v>
      </c>
      <c r="J724">
        <v>0.49300215558615001</v>
      </c>
      <c r="K724">
        <f>Table2125[[#This Row],[VALUE_ORIGINAL]]-Table2125[[#This Row],[ESTIMATE_VALUE]]</f>
        <v>0.3257297278656196</v>
      </c>
      <c r="L724">
        <f>Table2125[[#This Row],[DIFFENCE_ORIGINAL]]^2</f>
        <v>0.1060998556154106</v>
      </c>
      <c r="M724" s="1">
        <f t="shared" si="15"/>
        <v>0</v>
      </c>
    </row>
    <row r="725" spans="2:13" x14ac:dyDescent="0.2">
      <c r="B725" t="s">
        <v>71</v>
      </c>
      <c r="C725" s="3" t="s">
        <v>232</v>
      </c>
      <c r="D725" t="s">
        <v>198</v>
      </c>
      <c r="E725">
        <v>6.480593913047937E-2</v>
      </c>
      <c r="F725">
        <v>0.12333488870562942</v>
      </c>
      <c r="G725" s="1">
        <v>-0.16861029046922232</v>
      </c>
      <c r="H725" s="1">
        <v>0.30802978326352548</v>
      </c>
      <c r="I725">
        <v>0.5254469340395278</v>
      </c>
      <c r="J725">
        <v>0.6296703541777926</v>
      </c>
      <c r="K725">
        <f>Table2125[[#This Row],[VALUE_ORIGINAL]]-Table2125[[#This Row],[ESTIMATE_VALUE]]</f>
        <v>0.56486441504731322</v>
      </c>
      <c r="L725">
        <f>Table2125[[#This Row],[DIFFENCE_ORIGINAL]]^2</f>
        <v>0.31907180738674334</v>
      </c>
      <c r="M725" s="1">
        <f t="shared" si="15"/>
        <v>0</v>
      </c>
    </row>
    <row r="726" spans="2:13" x14ac:dyDescent="0.2">
      <c r="B726" t="s">
        <v>71</v>
      </c>
      <c r="C726" s="3" t="s">
        <v>232</v>
      </c>
      <c r="D726" t="s">
        <v>200</v>
      </c>
      <c r="E726">
        <v>-0.15171997211478416</v>
      </c>
      <c r="F726">
        <v>0.10358552804808821</v>
      </c>
      <c r="G726" s="1">
        <v>-0.35833423468333964</v>
      </c>
      <c r="H726" s="1">
        <v>4.9687686351960109E-2</v>
      </c>
      <c r="I726">
        <v>-1.4646830978585172</v>
      </c>
      <c r="J726">
        <v>0.6141559553028032</v>
      </c>
      <c r="K726">
        <f>Table2125[[#This Row],[VALUE_ORIGINAL]]-Table2125[[#This Row],[ESTIMATE_VALUE]]</f>
        <v>0.76587592741758737</v>
      </c>
      <c r="L726">
        <f>Table2125[[#This Row],[DIFFENCE_ORIGINAL]]^2</f>
        <v>0.58656593619774955</v>
      </c>
      <c r="M726" s="1">
        <f t="shared" si="15"/>
        <v>0</v>
      </c>
    </row>
    <row r="727" spans="2:13" x14ac:dyDescent="0.2">
      <c r="B727" t="s">
        <v>71</v>
      </c>
      <c r="C727" s="3" t="s">
        <v>232</v>
      </c>
      <c r="D727" t="s">
        <v>203</v>
      </c>
      <c r="E727">
        <v>3.9143527771258691E-3</v>
      </c>
      <c r="F727">
        <v>7.0389518023459885E-2</v>
      </c>
      <c r="G727" s="1">
        <v>-0.14019726148748604</v>
      </c>
      <c r="H727" s="1">
        <v>0.14454763996966252</v>
      </c>
      <c r="I727">
        <v>5.5609881798327807E-2</v>
      </c>
      <c r="J727">
        <v>0.2867938421283156</v>
      </c>
      <c r="K727">
        <f>Table2125[[#This Row],[VALUE_ORIGINAL]]-Table2125[[#This Row],[ESTIMATE_VALUE]]</f>
        <v>0.28287948935118973</v>
      </c>
      <c r="L727">
        <f>Table2125[[#This Row],[DIFFENCE_ORIGINAL]]^2</f>
        <v>8.0020805495589861E-2</v>
      </c>
      <c r="M727" s="1">
        <f t="shared" si="15"/>
        <v>0</v>
      </c>
    </row>
    <row r="728" spans="2:13" x14ac:dyDescent="0.2">
      <c r="B728" t="s">
        <v>71</v>
      </c>
      <c r="C728" s="3" t="s">
        <v>232</v>
      </c>
      <c r="D728" t="s">
        <v>204</v>
      </c>
      <c r="E728">
        <v>-0.24338957427348071</v>
      </c>
      <c r="F728">
        <v>0.13760526323613548</v>
      </c>
      <c r="G728" s="1">
        <v>-0.5206044744619952</v>
      </c>
      <c r="H728" s="1">
        <v>3.2054574612712203E-2</v>
      </c>
      <c r="I728">
        <v>-1.7687519252502402</v>
      </c>
      <c r="J728">
        <v>0.93833906021054048</v>
      </c>
      <c r="K728">
        <f>Table2125[[#This Row],[VALUE_ORIGINAL]]-Table2125[[#This Row],[ESTIMATE_VALUE]]</f>
        <v>1.1817286344840212</v>
      </c>
      <c r="L728">
        <f>Table2125[[#This Row],[DIFFENCE_ORIGINAL]]^2</f>
        <v>1.3964825655594695</v>
      </c>
      <c r="M728" s="1">
        <f t="shared" si="15"/>
        <v>0</v>
      </c>
    </row>
    <row r="729" spans="2:13" x14ac:dyDescent="0.2">
      <c r="B729" t="s">
        <v>71</v>
      </c>
      <c r="C729" s="3" t="s">
        <v>232</v>
      </c>
      <c r="D729" t="s">
        <v>205</v>
      </c>
      <c r="E729">
        <v>-6.4341193982744821E-2</v>
      </c>
      <c r="F729">
        <v>0.10388216040590373</v>
      </c>
      <c r="G729" s="1">
        <v>-0.26631572584977536</v>
      </c>
      <c r="H729" s="1">
        <v>0.13626925548118712</v>
      </c>
      <c r="I729">
        <v>-0.61936711492465502</v>
      </c>
      <c r="J729">
        <v>0.60929653109160198</v>
      </c>
      <c r="K729">
        <f>Table2125[[#This Row],[VALUE_ORIGINAL]]-Table2125[[#This Row],[ESTIMATE_VALUE]]</f>
        <v>0.67363772507434683</v>
      </c>
      <c r="L729">
        <f>Table2125[[#This Row],[DIFFENCE_ORIGINAL]]^2</f>
        <v>0.4537877846433413</v>
      </c>
      <c r="M729" s="1">
        <f t="shared" si="15"/>
        <v>0</v>
      </c>
    </row>
    <row r="730" spans="2:13" x14ac:dyDescent="0.2">
      <c r="B730" t="s">
        <v>71</v>
      </c>
      <c r="C730" s="3" t="s">
        <v>232</v>
      </c>
      <c r="D730" t="s">
        <v>206</v>
      </c>
      <c r="E730">
        <v>-0.50223735329036978</v>
      </c>
      <c r="F730">
        <v>0.21655144638516352</v>
      </c>
      <c r="G730" s="1">
        <v>-0.91967387447931404</v>
      </c>
      <c r="H730" s="1">
        <v>-5.0529105052995071E-2</v>
      </c>
      <c r="I730">
        <v>-2.3192518991403022</v>
      </c>
      <c r="J730">
        <v>1.0886973669257032</v>
      </c>
      <c r="K730">
        <f>Table2125[[#This Row],[VALUE_ORIGINAL]]-Table2125[[#This Row],[ESTIMATE_VALUE]]</f>
        <v>1.5909347202160729</v>
      </c>
      <c r="L730">
        <f>Table2125[[#This Row],[DIFFENCE_ORIGINAL]]^2</f>
        <v>2.5310732839889938</v>
      </c>
      <c r="M730" s="1">
        <f t="shared" si="15"/>
        <v>0</v>
      </c>
    </row>
    <row r="731" spans="2:13" x14ac:dyDescent="0.2">
      <c r="B731" t="s">
        <v>71</v>
      </c>
      <c r="C731" s="3" t="s">
        <v>232</v>
      </c>
      <c r="D731" t="s">
        <v>207</v>
      </c>
      <c r="E731">
        <v>-0.15053010534492714</v>
      </c>
      <c r="F731">
        <v>0.18618660202910703</v>
      </c>
      <c r="G731" s="1">
        <v>-0.52782586534146636</v>
      </c>
      <c r="H731" s="1">
        <v>0.22614141302321558</v>
      </c>
      <c r="I731">
        <v>-0.80849053425119377</v>
      </c>
      <c r="J731">
        <v>-0.62421856699554268</v>
      </c>
      <c r="K731">
        <f>Table2125[[#This Row],[VALUE_ORIGINAL]]-Table2125[[#This Row],[ESTIMATE_VALUE]]</f>
        <v>-0.47368846165061551</v>
      </c>
      <c r="L731">
        <f>Table2125[[#This Row],[DIFFENCE_ORIGINAL]]^2</f>
        <v>0.22438075870092664</v>
      </c>
      <c r="M731" s="1">
        <f t="shared" si="15"/>
        <v>0.21499197519359731</v>
      </c>
    </row>
    <row r="732" spans="2:13" x14ac:dyDescent="0.2">
      <c r="B732" t="s">
        <v>71</v>
      </c>
      <c r="C732" s="3" t="s">
        <v>232</v>
      </c>
      <c r="D732" t="s">
        <v>208</v>
      </c>
      <c r="E732">
        <v>2.2156362328815047E-2</v>
      </c>
      <c r="F732">
        <v>0.1953603361390332</v>
      </c>
      <c r="G732" s="1">
        <v>-0.34889173899719034</v>
      </c>
      <c r="H732" s="1">
        <v>0.40924051279329765</v>
      </c>
      <c r="I732">
        <v>0.1134127979440356</v>
      </c>
      <c r="J732">
        <v>-0.72723214521847124</v>
      </c>
      <c r="K732">
        <f>Table2125[[#This Row],[VALUE_ORIGINAL]]-Table2125[[#This Row],[ESTIMATE_VALUE]]</f>
        <v>-0.74938850754728625</v>
      </c>
      <c r="L732">
        <f>Table2125[[#This Row],[DIFFENCE_ORIGINAL]]^2</f>
        <v>0.56158313524394909</v>
      </c>
      <c r="M732" s="1">
        <f t="shared" si="15"/>
        <v>0</v>
      </c>
    </row>
    <row r="733" spans="2:13" x14ac:dyDescent="0.2">
      <c r="B733" t="s">
        <v>71</v>
      </c>
      <c r="C733" s="3" t="s">
        <v>232</v>
      </c>
      <c r="D733" t="s">
        <v>209</v>
      </c>
      <c r="E733">
        <v>1.1273094375138166</v>
      </c>
      <c r="F733">
        <v>0.10963461473008641</v>
      </c>
      <c r="G733" s="1">
        <v>0.89448621783790183</v>
      </c>
      <c r="H733" s="1">
        <v>1.3441662796886231</v>
      </c>
      <c r="I733">
        <v>10.282422575107161</v>
      </c>
      <c r="J733">
        <v>1.2430246361528332</v>
      </c>
      <c r="K733">
        <f>Table2125[[#This Row],[VALUE_ORIGINAL]]-Table2125[[#This Row],[ESTIMATE_VALUE]]</f>
        <v>0.11571519863901658</v>
      </c>
      <c r="L733">
        <f>Table2125[[#This Row],[DIFFENCE_ORIGINAL]]^2</f>
        <v>1.3390007196067064E-2</v>
      </c>
      <c r="M733" s="1">
        <f t="shared" si="15"/>
        <v>0.32565549804571736</v>
      </c>
    </row>
    <row r="734" spans="2:13" x14ac:dyDescent="0.2">
      <c r="B734" t="s">
        <v>71</v>
      </c>
      <c r="C734" s="3" t="s">
        <v>232</v>
      </c>
      <c r="D734" t="s">
        <v>210</v>
      </c>
      <c r="E734">
        <v>2.2028033890875851</v>
      </c>
      <c r="F734">
        <v>0.1577008983114486</v>
      </c>
      <c r="G734" s="1">
        <v>1.8495473178054487</v>
      </c>
      <c r="H734" s="1">
        <v>2.4738761685608281</v>
      </c>
      <c r="I734">
        <v>13.968236152575349</v>
      </c>
      <c r="J734">
        <v>1.6733120944990389</v>
      </c>
      <c r="K734">
        <f>Table2125[[#This Row],[VALUE_ORIGINAL]]-Table2125[[#This Row],[ESTIMATE_VALUE]]</f>
        <v>-0.52949129458854616</v>
      </c>
      <c r="L734">
        <f>Table2125[[#This Row],[DIFFENCE_ORIGINAL]]^2</f>
        <v>0.28036103104505455</v>
      </c>
      <c r="M734" s="1">
        <f t="shared" si="15"/>
        <v>8.7539593914690128E-2</v>
      </c>
    </row>
    <row r="735" spans="2:13" x14ac:dyDescent="0.2">
      <c r="B735" t="s">
        <v>71</v>
      </c>
      <c r="C735" s="3" t="s">
        <v>232</v>
      </c>
      <c r="D735" t="s">
        <v>211</v>
      </c>
      <c r="E735">
        <v>3.3676560477812165</v>
      </c>
      <c r="F735">
        <v>0.3692476376221398</v>
      </c>
      <c r="G735" s="1">
        <v>2.6433178077139652</v>
      </c>
      <c r="H735" s="1">
        <v>4.105710485642315</v>
      </c>
      <c r="I735">
        <v>9.1203184655914349</v>
      </c>
      <c r="J735">
        <v>2.5314968979657961</v>
      </c>
      <c r="K735">
        <f>Table2125[[#This Row],[VALUE_ORIGINAL]]-Table2125[[#This Row],[ESTIMATE_VALUE]]</f>
        <v>-0.83615914981542039</v>
      </c>
      <c r="L735">
        <f>Table2125[[#This Row],[DIFFENCE_ORIGINAL]]^2</f>
        <v>0.69916212382004661</v>
      </c>
      <c r="M735" s="1">
        <f t="shared" si="15"/>
        <v>0.34976881188028441</v>
      </c>
    </row>
    <row r="736" spans="2:13" x14ac:dyDescent="0.2">
      <c r="B736" t="s">
        <v>71</v>
      </c>
      <c r="C736" s="3" t="s">
        <v>232</v>
      </c>
      <c r="D736" t="s">
        <v>212</v>
      </c>
      <c r="E736">
        <v>3.1738239568362725</v>
      </c>
      <c r="F736">
        <v>0.21580104405145858</v>
      </c>
      <c r="G736" s="1">
        <v>2.7352718871789414</v>
      </c>
      <c r="H736" s="1">
        <v>3.5956561645446605</v>
      </c>
      <c r="I736">
        <v>14.707176097254942</v>
      </c>
      <c r="J736">
        <v>2.4547512895524033</v>
      </c>
      <c r="K736">
        <f>Table2125[[#This Row],[VALUE_ORIGINAL]]-Table2125[[#This Row],[ESTIMATE_VALUE]]</f>
        <v>-0.7190726672838692</v>
      </c>
      <c r="L736">
        <f>Table2125[[#This Row],[DIFFENCE_ORIGINAL]]^2</f>
        <v>0.51706550083473801</v>
      </c>
      <c r="M736" s="1">
        <f t="shared" si="15"/>
        <v>0.12753518577686673</v>
      </c>
    </row>
    <row r="737" spans="2:13" x14ac:dyDescent="0.2">
      <c r="B737" t="s">
        <v>71</v>
      </c>
      <c r="C737" s="3" t="s">
        <v>232</v>
      </c>
      <c r="D737" t="s">
        <v>213</v>
      </c>
      <c r="E737">
        <v>2.5029964438775338</v>
      </c>
      <c r="F737">
        <v>0.16572457621662484</v>
      </c>
      <c r="G737" s="1">
        <v>2.150860011809888</v>
      </c>
      <c r="H737" s="1">
        <v>2.8022770670257557</v>
      </c>
      <c r="I737">
        <v>15.10335099970793</v>
      </c>
      <c r="J737">
        <v>2.2103929548828756</v>
      </c>
      <c r="K737">
        <f>Table2125[[#This Row],[VALUE_ORIGINAL]]-Table2125[[#This Row],[ESTIMATE_VALUE]]</f>
        <v>-0.29260348899465827</v>
      </c>
      <c r="L737">
        <f>Table2125[[#This Row],[DIFFENCE_ORIGINAL]]^2</f>
        <v>8.5616801771847106E-2</v>
      </c>
      <c r="M737" s="1">
        <f t="shared" si="15"/>
        <v>0.35313544040455858</v>
      </c>
    </row>
    <row r="738" spans="2:13" x14ac:dyDescent="0.2">
      <c r="B738" t="s">
        <v>71</v>
      </c>
      <c r="C738" s="3" t="s">
        <v>232</v>
      </c>
      <c r="D738" t="s">
        <v>214</v>
      </c>
      <c r="E738">
        <v>1.5447732494868214</v>
      </c>
      <c r="F738">
        <v>0.1475197752593512</v>
      </c>
      <c r="G738" s="1">
        <v>1.2566348919112815</v>
      </c>
      <c r="H738" s="1">
        <v>1.8440674917860134</v>
      </c>
      <c r="I738">
        <v>10.471635052120913</v>
      </c>
      <c r="J738">
        <v>1.6381988893183386</v>
      </c>
      <c r="K738">
        <f>Table2125[[#This Row],[VALUE_ORIGINAL]]-Table2125[[#This Row],[ESTIMATE_VALUE]]</f>
        <v>9.3425639831517193E-2</v>
      </c>
      <c r="L738">
        <f>Table2125[[#This Row],[DIFFENCE_ORIGINAL]]^2</f>
        <v>8.7283501779283727E-3</v>
      </c>
      <c r="M738" s="1">
        <f t="shared" si="15"/>
        <v>0.54144966884817713</v>
      </c>
    </row>
    <row r="739" spans="2:13" x14ac:dyDescent="0.2">
      <c r="B739" t="s">
        <v>71</v>
      </c>
      <c r="C739" s="3" t="s">
        <v>232</v>
      </c>
      <c r="D739" t="s">
        <v>215</v>
      </c>
      <c r="E739">
        <v>2.0938626011384924</v>
      </c>
      <c r="F739">
        <v>0.15836500965112807</v>
      </c>
      <c r="G739" s="1">
        <v>1.789985964371148</v>
      </c>
      <c r="H739" s="1">
        <v>2.3881017200254777</v>
      </c>
      <c r="I739">
        <v>13.221750219642521</v>
      </c>
      <c r="J739">
        <v>1.8620513228561157</v>
      </c>
      <c r="K739">
        <f>Table2125[[#This Row],[VALUE_ORIGINAL]]-Table2125[[#This Row],[ESTIMATE_VALUE]]</f>
        <v>-0.23181127828237669</v>
      </c>
      <c r="L739">
        <f>Table2125[[#This Row],[DIFFENCE_ORIGINAL]]^2</f>
        <v>5.3736468738909485E-2</v>
      </c>
      <c r="M739" s="1">
        <f t="shared" si="15"/>
        <v>0.37149875392674314</v>
      </c>
    </row>
    <row r="740" spans="2:13" x14ac:dyDescent="0.2">
      <c r="B740" t="s">
        <v>71</v>
      </c>
      <c r="C740" s="3" t="s">
        <v>232</v>
      </c>
      <c r="D740" t="s">
        <v>216</v>
      </c>
      <c r="E740">
        <v>-1.5425395437237411E-3</v>
      </c>
      <c r="F740">
        <v>1.0806600858658207E-2</v>
      </c>
      <c r="G740" s="1">
        <v>-2.5535589960904676E-2</v>
      </c>
      <c r="H740" s="1">
        <v>2.0043671160592715E-2</v>
      </c>
      <c r="I740">
        <v>-0.1427404938795222</v>
      </c>
      <c r="J740">
        <v>0.10937798859403275</v>
      </c>
      <c r="K740">
        <f>Table2125[[#This Row],[VALUE_ORIGINAL]]-Table2125[[#This Row],[ESTIMATE_VALUE]]</f>
        <v>0.11092052813775649</v>
      </c>
      <c r="L740">
        <f>Table2125[[#This Row],[DIFFENCE_ORIGINAL]]^2</f>
        <v>1.2303363562358829E-2</v>
      </c>
      <c r="M740" s="1">
        <f t="shared" si="15"/>
        <v>0</v>
      </c>
    </row>
    <row r="741" spans="2:13" x14ac:dyDescent="0.2">
      <c r="B741" t="s">
        <v>71</v>
      </c>
      <c r="C741" s="3" t="s">
        <v>232</v>
      </c>
      <c r="D741" t="s">
        <v>218</v>
      </c>
      <c r="E741">
        <v>6.5888308825478052E-4</v>
      </c>
      <c r="F741">
        <v>8.2467111250522206E-3</v>
      </c>
      <c r="G741" s="1">
        <v>-1.2784585238868195E-2</v>
      </c>
      <c r="H741" s="1">
        <v>2.2842746862320473E-2</v>
      </c>
      <c r="I741">
        <v>7.9896467605515678E-2</v>
      </c>
      <c r="J741">
        <v>0.1121410225246493</v>
      </c>
      <c r="K741">
        <f>Table2125[[#This Row],[VALUE_ORIGINAL]]-Table2125[[#This Row],[ESTIMATE_VALUE]]</f>
        <v>0.11148213943639453</v>
      </c>
      <c r="L741">
        <f>Table2125[[#This Row],[DIFFENCE_ORIGINAL]]^2</f>
        <v>1.2428267413315711E-2</v>
      </c>
      <c r="M741" s="1">
        <f t="shared" si="15"/>
        <v>8.0341071586577731E-4</v>
      </c>
    </row>
    <row r="742" spans="2:13" x14ac:dyDescent="0.2">
      <c r="B742" t="s">
        <v>71</v>
      </c>
      <c r="C742" s="3" t="s">
        <v>232</v>
      </c>
      <c r="D742" t="s">
        <v>220</v>
      </c>
      <c r="E742">
        <v>-2.2539182422615567E-4</v>
      </c>
      <c r="F742">
        <v>6.5286981512361906E-3</v>
      </c>
      <c r="G742" s="1">
        <v>-1.4934241383016895E-2</v>
      </c>
      <c r="H742" s="1">
        <v>1.3480884178564396E-2</v>
      </c>
      <c r="I742">
        <v>-3.4523241694590881E-2</v>
      </c>
      <c r="J742">
        <v>5.3397023750747043E-2</v>
      </c>
      <c r="K742">
        <f>Table2125[[#This Row],[VALUE_ORIGINAL]]-Table2125[[#This Row],[ESTIMATE_VALUE]]</f>
        <v>5.3622415574973201E-2</v>
      </c>
      <c r="L742">
        <f>Table2125[[#This Row],[DIFFENCE_ORIGINAL]]^2</f>
        <v>2.8753634520951284E-3</v>
      </c>
      <c r="M742" s="1">
        <f t="shared" si="15"/>
        <v>1.0495344565306215E-2</v>
      </c>
    </row>
    <row r="743" spans="2:13" x14ac:dyDescent="0.2">
      <c r="B743" t="s">
        <v>71</v>
      </c>
      <c r="C743" s="3" t="s">
        <v>232</v>
      </c>
      <c r="D743" t="s">
        <v>226</v>
      </c>
      <c r="E743">
        <v>6.5476329198444459E-4</v>
      </c>
      <c r="F743">
        <v>1.2758646073331369E-2</v>
      </c>
      <c r="G743" s="1">
        <v>-2.8807262996992704E-2</v>
      </c>
      <c r="H743" s="1">
        <v>2.5337165329705369E-2</v>
      </c>
      <c r="I743">
        <v>5.1319182946304699E-2</v>
      </c>
      <c r="J743">
        <v>0.14138998237809358</v>
      </c>
      <c r="K743">
        <f>Table2125[[#This Row],[VALUE_ORIGINAL]]-Table2125[[#This Row],[ESTIMATE_VALUE]]</f>
        <v>0.14073521908610914</v>
      </c>
      <c r="L743">
        <f>Table2125[[#This Row],[DIFFENCE_ORIGINAL]]^2</f>
        <v>1.9806401891215138E-2</v>
      </c>
      <c r="M743" s="1">
        <f t="shared" si="15"/>
        <v>0</v>
      </c>
    </row>
    <row r="744" spans="2:13" x14ac:dyDescent="0.2">
      <c r="B744" t="s">
        <v>71</v>
      </c>
      <c r="C744" s="3" t="s">
        <v>232</v>
      </c>
      <c r="D744" t="s">
        <v>230</v>
      </c>
      <c r="E744">
        <v>-4.542849877106715E-4</v>
      </c>
      <c r="F744">
        <v>1.4670069585332892E-2</v>
      </c>
      <c r="G744" s="1">
        <v>-3.3885325952271068E-2</v>
      </c>
      <c r="H744" s="1">
        <v>3.2469605606889593E-2</v>
      </c>
      <c r="I744">
        <v>-3.0966791607100811E-2</v>
      </c>
      <c r="J744">
        <v>0.4163060172475227</v>
      </c>
      <c r="K744">
        <f>Table2125[[#This Row],[VALUE_ORIGINAL]]-Table2125[[#This Row],[ESTIMATE_VALUE]]</f>
        <v>0.41676030223523336</v>
      </c>
      <c r="L744">
        <f>Table2125[[#This Row],[DIFFENCE_ORIGINAL]]^2</f>
        <v>0.17368914951920306</v>
      </c>
      <c r="M744" s="1">
        <f t="shared" si="15"/>
        <v>0</v>
      </c>
    </row>
    <row r="745" spans="2:13" x14ac:dyDescent="0.2">
      <c r="B745" t="s">
        <v>92</v>
      </c>
      <c r="C745" s="3" t="s">
        <v>193</v>
      </c>
      <c r="D745" t="s">
        <v>194</v>
      </c>
      <c r="E745">
        <v>0.26016202030445673</v>
      </c>
      <c r="F745">
        <v>7.3974297170706568E-2</v>
      </c>
      <c r="G745" s="1">
        <v>0.11517506206820868</v>
      </c>
      <c r="H745" s="1">
        <v>0.40514897854070475</v>
      </c>
      <c r="I745">
        <v>3.5169245299363183</v>
      </c>
      <c r="J745">
        <v>0.20780521852805617</v>
      </c>
      <c r="K745">
        <f>Table2125[[#This Row],[VALUE_ORIGINAL]]-Table2125[[#This Row],[ESTIMATE_VALUE]]</f>
        <v>-5.2356801776400563E-2</v>
      </c>
      <c r="L745">
        <f>Table2125[[#This Row],[DIFFENCE_ORIGINAL]]^2</f>
        <v>2.7412346922533011E-3</v>
      </c>
      <c r="M745" s="1">
        <f>MAX(0,MIN(H397,H745)-MAX(G397,G745))</f>
        <v>0.26587959334378553</v>
      </c>
    </row>
    <row r="746" spans="2:13" x14ac:dyDescent="0.2">
      <c r="B746" t="s">
        <v>92</v>
      </c>
      <c r="C746" s="3" t="s">
        <v>193</v>
      </c>
      <c r="D746" t="s">
        <v>195</v>
      </c>
      <c r="E746">
        <v>-5.3298992360904247E-2</v>
      </c>
      <c r="F746">
        <v>7.2269558989520505E-2</v>
      </c>
      <c r="G746" s="1">
        <v>-0.1949447251589573</v>
      </c>
      <c r="H746" s="1">
        <v>8.8346740437148824E-2</v>
      </c>
      <c r="I746">
        <v>-0.73750266510735041</v>
      </c>
      <c r="J746">
        <v>-5.1870095621875237E-2</v>
      </c>
      <c r="K746">
        <f>Table2125[[#This Row],[VALUE_ORIGINAL]]-Table2125[[#This Row],[ESTIMATE_VALUE]]</f>
        <v>1.4288967390290105E-3</v>
      </c>
      <c r="L746">
        <f>Table2125[[#This Row],[DIFFENCE_ORIGINAL]]^2</f>
        <v>2.0417458908077405E-6</v>
      </c>
      <c r="M746" s="1">
        <f t="shared" ref="M746:M809" si="16">MAX(0,MIN(H398,H746)-MAX(G398,G746))</f>
        <v>0.28329146559610613</v>
      </c>
    </row>
    <row r="747" spans="2:13" x14ac:dyDescent="0.2">
      <c r="B747" t="s">
        <v>92</v>
      </c>
      <c r="C747" s="3" t="s">
        <v>193</v>
      </c>
      <c r="D747" t="s">
        <v>196</v>
      </c>
      <c r="E747">
        <v>0.32110545305792815</v>
      </c>
      <c r="F747">
        <v>8.8798397488741146E-2</v>
      </c>
      <c r="G747" s="1">
        <v>0.14706379209512357</v>
      </c>
      <c r="H747" s="1">
        <v>0.49514711402073275</v>
      </c>
      <c r="I747">
        <v>3.6161176568376865</v>
      </c>
      <c r="J747">
        <v>0.20074876318686907</v>
      </c>
      <c r="K747">
        <f>Table2125[[#This Row],[VALUE_ORIGINAL]]-Table2125[[#This Row],[ESTIMATE_VALUE]]</f>
        <v>-0.12035668987105907</v>
      </c>
      <c r="L747">
        <f>Table2125[[#This Row],[DIFFENCE_ORIGINAL]]^2</f>
        <v>1.4485732796718295E-2</v>
      </c>
      <c r="M747" s="1">
        <f t="shared" si="16"/>
        <v>0.22439535237235372</v>
      </c>
    </row>
    <row r="748" spans="2:13" x14ac:dyDescent="0.2">
      <c r="B748" t="s">
        <v>92</v>
      </c>
      <c r="C748" s="3" t="s">
        <v>193</v>
      </c>
      <c r="D748" t="s">
        <v>197</v>
      </c>
      <c r="E748">
        <v>0.40746767050634353</v>
      </c>
      <c r="F748">
        <v>9.4755229957144721E-2</v>
      </c>
      <c r="G748" s="1">
        <v>0.22175083244352911</v>
      </c>
      <c r="H748" s="1">
        <v>0.59318450856915794</v>
      </c>
      <c r="I748">
        <v>4.3002129876169404</v>
      </c>
      <c r="J748">
        <v>0.46757722054030804</v>
      </c>
      <c r="K748">
        <f>Table2125[[#This Row],[VALUE_ORIGINAL]]-Table2125[[#This Row],[ESTIMATE_VALUE]]</f>
        <v>6.0109550033964509E-2</v>
      </c>
      <c r="L748">
        <f>Table2125[[#This Row],[DIFFENCE_ORIGINAL]]^2</f>
        <v>3.6131580052856829E-3</v>
      </c>
      <c r="M748" s="1">
        <f t="shared" si="16"/>
        <v>0.3058925322945194</v>
      </c>
    </row>
    <row r="749" spans="2:13" x14ac:dyDescent="0.2">
      <c r="B749" t="s">
        <v>92</v>
      </c>
      <c r="C749" s="3" t="s">
        <v>193</v>
      </c>
      <c r="D749" t="s">
        <v>198</v>
      </c>
      <c r="E749">
        <v>0.72291725940384821</v>
      </c>
      <c r="F749">
        <v>9.7579842838074693E-2</v>
      </c>
      <c r="G749" s="1">
        <v>0.53166428182414316</v>
      </c>
      <c r="H749" s="1">
        <v>0.91417023698355326</v>
      </c>
      <c r="I749">
        <v>7.4084691917721868</v>
      </c>
      <c r="J749">
        <v>0.69131566830111679</v>
      </c>
      <c r="K749">
        <f>Table2125[[#This Row],[VALUE_ORIGINAL]]-Table2125[[#This Row],[ESTIMATE_VALUE]]</f>
        <v>-3.1601591102731419E-2</v>
      </c>
      <c r="L749">
        <f>Table2125[[#This Row],[DIFFENCE_ORIGINAL]]^2</f>
        <v>9.986605602242335E-4</v>
      </c>
      <c r="M749" s="1">
        <f t="shared" si="16"/>
        <v>0.3694347305208785</v>
      </c>
    </row>
    <row r="750" spans="2:13" x14ac:dyDescent="0.2">
      <c r="B750" t="s">
        <v>92</v>
      </c>
      <c r="C750" s="3" t="s">
        <v>193</v>
      </c>
      <c r="D750" t="s">
        <v>199</v>
      </c>
      <c r="E750">
        <v>4.3808773726112443E-2</v>
      </c>
      <c r="F750">
        <v>6.9301741758349078E-2</v>
      </c>
      <c r="G750" s="1">
        <v>-9.2020144186147235E-2</v>
      </c>
      <c r="H750" s="1">
        <v>0.17963769163837212</v>
      </c>
      <c r="I750">
        <v>0.63214534894189167</v>
      </c>
      <c r="J750">
        <v>-2.6718205551524845E-2</v>
      </c>
      <c r="K750">
        <f>Table2125[[#This Row],[VALUE_ORIGINAL]]-Table2125[[#This Row],[ESTIMATE_VALUE]]</f>
        <v>-7.0526979277637292E-2</v>
      </c>
      <c r="L750">
        <f>Table2125[[#This Row],[DIFFENCE_ORIGINAL]]^2</f>
        <v>4.97405480602828E-3</v>
      </c>
      <c r="M750" s="1">
        <f t="shared" si="16"/>
        <v>0.21271212676606371</v>
      </c>
    </row>
    <row r="751" spans="2:13" x14ac:dyDescent="0.2">
      <c r="B751" t="s">
        <v>92</v>
      </c>
      <c r="C751" s="3" t="s">
        <v>193</v>
      </c>
      <c r="D751" t="s">
        <v>200</v>
      </c>
      <c r="E751">
        <v>0.71967262634502027</v>
      </c>
      <c r="F751">
        <v>8.5038866598361768E-2</v>
      </c>
      <c r="G751" s="1">
        <v>0.55299951052612506</v>
      </c>
      <c r="H751" s="1">
        <v>0.88634574216391548</v>
      </c>
      <c r="I751">
        <v>8.4628670998642459</v>
      </c>
      <c r="J751">
        <v>0.65020672590940032</v>
      </c>
      <c r="K751">
        <f>Table2125[[#This Row],[VALUE_ORIGINAL]]-Table2125[[#This Row],[ESTIMATE_VALUE]]</f>
        <v>-6.9465900435619954E-2</v>
      </c>
      <c r="L751">
        <f>Table2125[[#This Row],[DIFFENCE_ORIGINAL]]^2</f>
        <v>4.8255113233314642E-3</v>
      </c>
      <c r="M751" s="1">
        <f t="shared" si="16"/>
        <v>0.29708652406717706</v>
      </c>
    </row>
    <row r="752" spans="2:13" x14ac:dyDescent="0.2">
      <c r="B752" t="s">
        <v>92</v>
      </c>
      <c r="C752" s="3" t="s">
        <v>193</v>
      </c>
      <c r="D752" t="s">
        <v>201</v>
      </c>
      <c r="E752">
        <v>-1.5488915203715129E-2</v>
      </c>
      <c r="F752">
        <v>7.6558973320839219E-2</v>
      </c>
      <c r="G752" s="1">
        <v>-0.1655417456059228</v>
      </c>
      <c r="H752" s="1">
        <v>0.13456391519849256</v>
      </c>
      <c r="I752">
        <v>-0.202313517695764</v>
      </c>
      <c r="J752">
        <v>7.7300338965894623E-3</v>
      </c>
      <c r="K752">
        <f>Table2125[[#This Row],[VALUE_ORIGINAL]]-Table2125[[#This Row],[ESTIMATE_VALUE]]</f>
        <v>2.321894910030459E-2</v>
      </c>
      <c r="L752">
        <f>Table2125[[#This Row],[DIFFENCE_ORIGINAL]]^2</f>
        <v>5.3911959732253531E-4</v>
      </c>
      <c r="M752" s="1">
        <f t="shared" si="16"/>
        <v>0.27439795910664433</v>
      </c>
    </row>
    <row r="753" spans="2:13" x14ac:dyDescent="0.2">
      <c r="B753" t="s">
        <v>92</v>
      </c>
      <c r="C753" s="3" t="s">
        <v>193</v>
      </c>
      <c r="D753" t="s">
        <v>202</v>
      </c>
      <c r="E753">
        <v>-0.20438905427452811</v>
      </c>
      <c r="F753">
        <v>9.6047522126054469E-2</v>
      </c>
      <c r="G753" s="1">
        <v>-0.3926387384459088</v>
      </c>
      <c r="H753" s="1">
        <v>-1.6139370103147421E-2</v>
      </c>
      <c r="I753">
        <v>-2.1279992419407168</v>
      </c>
      <c r="J753">
        <v>-0.17085366093454202</v>
      </c>
      <c r="K753">
        <f>Table2125[[#This Row],[VALUE_ORIGINAL]]-Table2125[[#This Row],[ESTIMATE_VALUE]]</f>
        <v>3.3535393339986092E-2</v>
      </c>
      <c r="L753">
        <f>Table2125[[#This Row],[DIFFENCE_ORIGINAL]]^2</f>
        <v>1.1246226064675834E-3</v>
      </c>
      <c r="M753" s="1">
        <f t="shared" si="16"/>
        <v>0.33714483927027972</v>
      </c>
    </row>
    <row r="754" spans="2:13" x14ac:dyDescent="0.2">
      <c r="B754" t="s">
        <v>92</v>
      </c>
      <c r="C754" s="3" t="s">
        <v>193</v>
      </c>
      <c r="D754" t="s">
        <v>203</v>
      </c>
      <c r="E754">
        <v>0.26244235652798015</v>
      </c>
      <c r="F754">
        <v>6.6562301375411026E-2</v>
      </c>
      <c r="G754" s="1">
        <v>0.13198264310407365</v>
      </c>
      <c r="H754" s="1">
        <v>0.39290206995188665</v>
      </c>
      <c r="I754">
        <v>3.9428077320795545</v>
      </c>
      <c r="J754">
        <v>0.33797024276195176</v>
      </c>
      <c r="K754">
        <f>Table2125[[#This Row],[VALUE_ORIGINAL]]-Table2125[[#This Row],[ESTIMATE_VALUE]]</f>
        <v>7.5527886233971608E-2</v>
      </c>
      <c r="L754">
        <f>Table2125[[#This Row],[DIFFENCE_ORIGINAL]]^2</f>
        <v>5.7044615989717577E-3</v>
      </c>
      <c r="M754" s="1">
        <f t="shared" si="16"/>
        <v>0.1891104867400665</v>
      </c>
    </row>
    <row r="755" spans="2:13" x14ac:dyDescent="0.2">
      <c r="B755" t="s">
        <v>92</v>
      </c>
      <c r="C755" s="3" t="s">
        <v>193</v>
      </c>
      <c r="D755" t="s">
        <v>204</v>
      </c>
      <c r="E755">
        <v>0.82907482615636063</v>
      </c>
      <c r="F755">
        <v>0.1275380675442416</v>
      </c>
      <c r="G755" s="1">
        <v>0.57910480711181034</v>
      </c>
      <c r="H755" s="1">
        <v>1.0790448452009109</v>
      </c>
      <c r="I755">
        <v>6.5006067766297573</v>
      </c>
      <c r="J755">
        <v>0.9383390542325335</v>
      </c>
      <c r="K755">
        <f>Table2125[[#This Row],[VALUE_ORIGINAL]]-Table2125[[#This Row],[ESTIMATE_VALUE]]</f>
        <v>0.10926422807617286</v>
      </c>
      <c r="L755">
        <f>Table2125[[#This Row],[DIFFENCE_ORIGINAL]]^2</f>
        <v>1.1938671537081922E-2</v>
      </c>
      <c r="M755" s="1">
        <f t="shared" si="16"/>
        <v>0.43885651926226688</v>
      </c>
    </row>
    <row r="756" spans="2:13" x14ac:dyDescent="0.2">
      <c r="B756" t="s">
        <v>92</v>
      </c>
      <c r="C756" s="3" t="s">
        <v>193</v>
      </c>
      <c r="D756" t="s">
        <v>205</v>
      </c>
      <c r="E756">
        <v>0.67336636472923517</v>
      </c>
      <c r="F756">
        <v>0.10436663201943661</v>
      </c>
      <c r="G756" s="1">
        <v>0.46881152478339466</v>
      </c>
      <c r="H756" s="1">
        <v>0.87792120467507573</v>
      </c>
      <c r="I756">
        <v>6.4519315388450167</v>
      </c>
      <c r="J756">
        <v>0.6075493255989568</v>
      </c>
      <c r="K756">
        <f>Table2125[[#This Row],[VALUE_ORIGINAL]]-Table2125[[#This Row],[ESTIMATE_VALUE]]</f>
        <v>-6.5817039130278365E-2</v>
      </c>
      <c r="L756">
        <f>Table2125[[#This Row],[DIFFENCE_ORIGINAL]]^2</f>
        <v>4.3318826398765931E-3</v>
      </c>
      <c r="M756" s="1">
        <f t="shared" si="16"/>
        <v>0.34792848691940342</v>
      </c>
    </row>
    <row r="757" spans="2:13" x14ac:dyDescent="0.2">
      <c r="B757" t="s">
        <v>92</v>
      </c>
      <c r="C757" s="3" t="s">
        <v>193</v>
      </c>
      <c r="D757" t="s">
        <v>206</v>
      </c>
      <c r="E757">
        <v>1.0621243279795496</v>
      </c>
      <c r="F757">
        <v>0.17484187002593657</v>
      </c>
      <c r="G757" s="1">
        <v>0.71944055973908072</v>
      </c>
      <c r="H757" s="1">
        <v>1.4048080962200185</v>
      </c>
      <c r="I757">
        <v>6.0747710363769896</v>
      </c>
      <c r="J757">
        <v>1.08664570593377</v>
      </c>
      <c r="K757">
        <f>Table2125[[#This Row],[VALUE_ORIGINAL]]-Table2125[[#This Row],[ESTIMATE_VALUE]]</f>
        <v>2.452137795422038E-2</v>
      </c>
      <c r="L757">
        <f>Table2125[[#This Row],[DIFFENCE_ORIGINAL]]^2</f>
        <v>6.0129797677372526E-4</v>
      </c>
      <c r="M757" s="1">
        <f t="shared" si="16"/>
        <v>0.68536753648093773</v>
      </c>
    </row>
    <row r="758" spans="2:13" x14ac:dyDescent="0.2">
      <c r="B758" t="s">
        <v>92</v>
      </c>
      <c r="C758" s="3" t="s">
        <v>193</v>
      </c>
      <c r="D758" t="s">
        <v>207</v>
      </c>
      <c r="E758">
        <v>-0.73933489305712907</v>
      </c>
      <c r="F758">
        <v>0.15939995040937355</v>
      </c>
      <c r="G758" s="1">
        <v>-1.0517530549969718</v>
      </c>
      <c r="H758" s="1">
        <v>-0.42691673111728634</v>
      </c>
      <c r="I758">
        <v>-4.6382379113566667</v>
      </c>
      <c r="J758">
        <v>-0.61753334723645281</v>
      </c>
      <c r="K758">
        <f>Table2125[[#This Row],[VALUE_ORIGINAL]]-Table2125[[#This Row],[ESTIMATE_VALUE]]</f>
        <v>0.12180154582067626</v>
      </c>
      <c r="L758">
        <f>Table2125[[#This Row],[DIFFENCE_ORIGINAL]]^2</f>
        <v>1.4835616564306299E-2</v>
      </c>
      <c r="M758" s="1">
        <f t="shared" si="16"/>
        <v>0.50461019660322104</v>
      </c>
    </row>
    <row r="759" spans="2:13" x14ac:dyDescent="0.2">
      <c r="B759" t="s">
        <v>92</v>
      </c>
      <c r="C759" s="3" t="s">
        <v>193</v>
      </c>
      <c r="D759" t="s">
        <v>208</v>
      </c>
      <c r="E759">
        <v>-0.93603570030181504</v>
      </c>
      <c r="F759">
        <v>0.17797917971301475</v>
      </c>
      <c r="G759" s="1">
        <v>-1.2848684825373056</v>
      </c>
      <c r="H759" s="1">
        <v>-0.58720291806632441</v>
      </c>
      <c r="I759">
        <v>-5.2592426923819975</v>
      </c>
      <c r="J759">
        <v>-0.71591551141548337</v>
      </c>
      <c r="K759">
        <f>Table2125[[#This Row],[VALUE_ORIGINAL]]-Table2125[[#This Row],[ESTIMATE_VALUE]]</f>
        <v>0.22012018888633167</v>
      </c>
      <c r="L759">
        <f>Table2125[[#This Row],[DIFFENCE_ORIGINAL]]^2</f>
        <v>4.8452897555354334E-2</v>
      </c>
      <c r="M759" s="1">
        <f t="shared" si="16"/>
        <v>0.41563103481315278</v>
      </c>
    </row>
    <row r="760" spans="2:13" x14ac:dyDescent="0.2">
      <c r="B760" t="s">
        <v>92</v>
      </c>
      <c r="C760" s="3" t="s">
        <v>193</v>
      </c>
      <c r="D760" t="s">
        <v>209</v>
      </c>
      <c r="E760">
        <v>1.3843853612933357</v>
      </c>
      <c r="F760">
        <v>0.11298725790373215</v>
      </c>
      <c r="G760" s="1">
        <v>1.1629344050900821</v>
      </c>
      <c r="H760" s="1">
        <v>1.6058363174965893</v>
      </c>
      <c r="I760">
        <v>12.252579511867303</v>
      </c>
      <c r="J760">
        <v>1.2394604645576883</v>
      </c>
      <c r="K760">
        <f>Table2125[[#This Row],[VALUE_ORIGINAL]]-Table2125[[#This Row],[ESTIMATE_VALUE]]</f>
        <v>-0.14492489673564735</v>
      </c>
      <c r="L760">
        <f>Table2125[[#This Row],[DIFFENCE_ORIGINAL]]^2</f>
        <v>2.1003225693838046E-2</v>
      </c>
      <c r="M760" s="1">
        <f t="shared" si="16"/>
        <v>0.30751036846395396</v>
      </c>
    </row>
    <row r="761" spans="2:13" x14ac:dyDescent="0.2">
      <c r="B761" t="s">
        <v>92</v>
      </c>
      <c r="C761" s="3" t="s">
        <v>193</v>
      </c>
      <c r="D761" t="s">
        <v>210</v>
      </c>
      <c r="E761">
        <v>1.8307229173669166</v>
      </c>
      <c r="F761">
        <v>0.13769794017982065</v>
      </c>
      <c r="G761" s="1">
        <v>1.5608399138691174</v>
      </c>
      <c r="H761" s="1">
        <v>2.1006059208647159</v>
      </c>
      <c r="I761">
        <v>13.295209172890774</v>
      </c>
      <c r="J761">
        <v>1.6724555469236593</v>
      </c>
      <c r="K761">
        <f>Table2125[[#This Row],[VALUE_ORIGINAL]]-Table2125[[#This Row],[ESTIMATE_VALUE]]</f>
        <v>-0.15826737044325734</v>
      </c>
      <c r="L761">
        <f>Table2125[[#This Row],[DIFFENCE_ORIGINAL]]^2</f>
        <v>2.5048560547023247E-2</v>
      </c>
      <c r="M761" s="1">
        <f t="shared" si="16"/>
        <v>0.41357435876054094</v>
      </c>
    </row>
    <row r="762" spans="2:13" x14ac:dyDescent="0.2">
      <c r="B762" t="s">
        <v>92</v>
      </c>
      <c r="C762" s="3" t="s">
        <v>193</v>
      </c>
      <c r="D762" t="s">
        <v>211</v>
      </c>
      <c r="E762">
        <v>2.4895559095669428</v>
      </c>
      <c r="F762">
        <v>0.25876786155504783</v>
      </c>
      <c r="G762" s="1">
        <v>1.9823802205626024</v>
      </c>
      <c r="H762" s="1">
        <v>2.9967315985712832</v>
      </c>
      <c r="I762">
        <v>9.6208079883109381</v>
      </c>
      <c r="J762">
        <v>2.5272646073036431</v>
      </c>
      <c r="K762">
        <f>Table2125[[#This Row],[VALUE_ORIGINAL]]-Table2125[[#This Row],[ESTIMATE_VALUE]]</f>
        <v>3.770869773670027E-2</v>
      </c>
      <c r="L762">
        <f>Table2125[[#This Row],[DIFFENCE_ORIGINAL]]^2</f>
        <v>1.4219458849978241E-3</v>
      </c>
      <c r="M762" s="1">
        <f t="shared" si="16"/>
        <v>0.98450682010504398</v>
      </c>
    </row>
    <row r="763" spans="2:13" x14ac:dyDescent="0.2">
      <c r="B763" t="s">
        <v>92</v>
      </c>
      <c r="C763" s="3" t="s">
        <v>193</v>
      </c>
      <c r="D763" t="s">
        <v>212</v>
      </c>
      <c r="E763">
        <v>2.3304255671433434</v>
      </c>
      <c r="F763">
        <v>0.18789519803762833</v>
      </c>
      <c r="G763" s="1">
        <v>1.9621577461215709</v>
      </c>
      <c r="H763" s="1">
        <v>2.6986933881651156</v>
      </c>
      <c r="I763">
        <v>12.402794704080979</v>
      </c>
      <c r="J763">
        <v>2.4525326132505092</v>
      </c>
      <c r="K763">
        <f>Table2125[[#This Row],[VALUE_ORIGINAL]]-Table2125[[#This Row],[ESTIMATE_VALUE]]</f>
        <v>0.12210704610716583</v>
      </c>
      <c r="L763">
        <f>Table2125[[#This Row],[DIFFENCE_ORIGINAL]]^2</f>
        <v>1.4910130709017522E-2</v>
      </c>
      <c r="M763" s="1">
        <f t="shared" si="16"/>
        <v>0.68028949784189141</v>
      </c>
    </row>
    <row r="764" spans="2:13" x14ac:dyDescent="0.2">
      <c r="B764" t="s">
        <v>92</v>
      </c>
      <c r="C764" s="3" t="s">
        <v>193</v>
      </c>
      <c r="D764" t="s">
        <v>213</v>
      </c>
      <c r="E764">
        <v>2.2791396782329674</v>
      </c>
      <c r="F764">
        <v>0.17053210914525421</v>
      </c>
      <c r="G764" s="1">
        <v>1.9449028861006157</v>
      </c>
      <c r="H764" s="1">
        <v>2.6133764703653193</v>
      </c>
      <c r="I764">
        <v>13.364871223704057</v>
      </c>
      <c r="J764">
        <v>2.1789632911969177</v>
      </c>
      <c r="K764">
        <f>Table2125[[#This Row],[VALUE_ORIGINAL]]-Table2125[[#This Row],[ESTIMATE_VALUE]]</f>
        <v>-0.1001763870360497</v>
      </c>
      <c r="L764">
        <f>Table2125[[#This Row],[DIFFENCE_ORIGINAL]]^2</f>
        <v>1.0035308519596426E-2</v>
      </c>
      <c r="M764" s="1">
        <f t="shared" si="16"/>
        <v>0.55130584867364507</v>
      </c>
    </row>
    <row r="765" spans="2:13" x14ac:dyDescent="0.2">
      <c r="B765" t="s">
        <v>92</v>
      </c>
      <c r="C765" s="3" t="s">
        <v>193</v>
      </c>
      <c r="D765" t="s">
        <v>214</v>
      </c>
      <c r="E765">
        <v>1.4715038215600837</v>
      </c>
      <c r="F765">
        <v>0.15519368963572347</v>
      </c>
      <c r="G765" s="1">
        <v>1.1673297792461788</v>
      </c>
      <c r="H765" s="1">
        <v>1.7756778638739887</v>
      </c>
      <c r="I765">
        <v>9.4817245792277607</v>
      </c>
      <c r="J765">
        <v>1.63819866406962</v>
      </c>
      <c r="K765">
        <f>Table2125[[#This Row],[VALUE_ORIGINAL]]-Table2125[[#This Row],[ESTIMATE_VALUE]]</f>
        <v>0.16669484250953626</v>
      </c>
      <c r="L765">
        <f>Table2125[[#This Row],[DIFFENCE_ORIGINAL]]^2</f>
        <v>2.7787170519279095E-2</v>
      </c>
      <c r="M765" s="1">
        <f t="shared" si="16"/>
        <v>0.48509428772768293</v>
      </c>
    </row>
    <row r="766" spans="2:13" x14ac:dyDescent="0.2">
      <c r="B766" t="s">
        <v>92</v>
      </c>
      <c r="C766" s="3" t="s">
        <v>193</v>
      </c>
      <c r="D766" t="s">
        <v>215</v>
      </c>
      <c r="E766">
        <v>1.6593018660856218</v>
      </c>
      <c r="F766">
        <v>0.14664254303541929</v>
      </c>
      <c r="G766" s="1">
        <v>1.3718877631348352</v>
      </c>
      <c r="H766" s="1">
        <v>1.9467159690364084</v>
      </c>
      <c r="I766">
        <v>11.315282944082895</v>
      </c>
      <c r="J766">
        <v>1.8620504944211793</v>
      </c>
      <c r="K766">
        <f>Table2125[[#This Row],[VALUE_ORIGINAL]]-Table2125[[#This Row],[ESTIMATE_VALUE]]</f>
        <v>0.20274862833555751</v>
      </c>
      <c r="L766">
        <f>Table2125[[#This Row],[DIFFENCE_ORIGINAL]]^2</f>
        <v>4.1107006291950035E-2</v>
      </c>
      <c r="M766" s="1">
        <f t="shared" si="16"/>
        <v>0.38964933447269545</v>
      </c>
    </row>
    <row r="767" spans="2:13" x14ac:dyDescent="0.2">
      <c r="B767" t="s">
        <v>92</v>
      </c>
      <c r="C767" s="3" t="s">
        <v>193</v>
      </c>
      <c r="D767" t="s">
        <v>216</v>
      </c>
      <c r="E767">
        <v>0.18723148442773488</v>
      </c>
      <c r="F767">
        <v>5.7146444326429853E-2</v>
      </c>
      <c r="G767" s="1">
        <v>7.5226511703409091E-2</v>
      </c>
      <c r="H767" s="1">
        <v>0.29923645715206065</v>
      </c>
      <c r="I767">
        <v>3.2763453025745219</v>
      </c>
      <c r="J767">
        <v>0.13511635076601486</v>
      </c>
      <c r="K767">
        <f>Table2125[[#This Row],[VALUE_ORIGINAL]]-Table2125[[#This Row],[ESTIMATE_VALUE]]</f>
        <v>-5.211513366172002E-2</v>
      </c>
      <c r="L767">
        <f>Table2125[[#This Row],[DIFFENCE_ORIGINAL]]^2</f>
        <v>2.715987156578943E-3</v>
      </c>
      <c r="M767" s="1">
        <f t="shared" si="16"/>
        <v>0.17220793831419456</v>
      </c>
    </row>
    <row r="768" spans="2:13" x14ac:dyDescent="0.2">
      <c r="B768" t="s">
        <v>92</v>
      </c>
      <c r="C768" s="3" t="s">
        <v>193</v>
      </c>
      <c r="D768" t="s">
        <v>217</v>
      </c>
      <c r="E768">
        <v>-5.3174269288178491E-2</v>
      </c>
      <c r="F768">
        <v>2.8007160622132498E-2</v>
      </c>
      <c r="G768" s="1">
        <v>-0.10806729541678659</v>
      </c>
      <c r="H768" s="1">
        <v>1.7187568404296028E-3</v>
      </c>
      <c r="I768">
        <v>-1.8985955058278143</v>
      </c>
      <c r="J768">
        <v>-3.5504282346820917E-2</v>
      </c>
      <c r="K768">
        <f>Table2125[[#This Row],[VALUE_ORIGINAL]]-Table2125[[#This Row],[ESTIMATE_VALUE]]</f>
        <v>1.7669986941357574E-2</v>
      </c>
      <c r="L768">
        <f>Table2125[[#This Row],[DIFFENCE_ORIGINAL]]^2</f>
        <v>3.1222843850774721E-4</v>
      </c>
      <c r="M768" s="1">
        <f t="shared" si="16"/>
        <v>7.9614671243313312E-2</v>
      </c>
    </row>
    <row r="769" spans="2:13" x14ac:dyDescent="0.2">
      <c r="B769" t="s">
        <v>92</v>
      </c>
      <c r="C769" s="3" t="s">
        <v>193</v>
      </c>
      <c r="D769" t="s">
        <v>218</v>
      </c>
      <c r="E769">
        <v>0.18807561471946618</v>
      </c>
      <c r="F769">
        <v>5.9402058835872358E-2</v>
      </c>
      <c r="G769" s="1">
        <v>7.1649718793627096E-2</v>
      </c>
      <c r="H769" s="1">
        <v>0.30450151064530528</v>
      </c>
      <c r="I769">
        <v>3.1661463997252741</v>
      </c>
      <c r="J769">
        <v>0.14365900352318275</v>
      </c>
      <c r="K769">
        <f>Table2125[[#This Row],[VALUE_ORIGINAL]]-Table2125[[#This Row],[ESTIMATE_VALUE]]</f>
        <v>-4.4416611196283429E-2</v>
      </c>
      <c r="L769">
        <f>Table2125[[#This Row],[DIFFENCE_ORIGINAL]]^2</f>
        <v>1.9728353501618106E-3</v>
      </c>
      <c r="M769" s="1">
        <f t="shared" si="16"/>
        <v>0.19800050818017767</v>
      </c>
    </row>
    <row r="770" spans="2:13" x14ac:dyDescent="0.2">
      <c r="B770" t="s">
        <v>92</v>
      </c>
      <c r="C770" s="3" t="s">
        <v>193</v>
      </c>
      <c r="D770" t="s">
        <v>219</v>
      </c>
      <c r="E770">
        <v>-4.9735751338647778E-3</v>
      </c>
      <c r="F770">
        <v>2.4587374007477129E-2</v>
      </c>
      <c r="G770" s="1">
        <v>-5.3163942662936198E-2</v>
      </c>
      <c r="H770" s="1">
        <v>4.3216792395206635E-2</v>
      </c>
      <c r="I770">
        <v>-0.20228167238812456</v>
      </c>
      <c r="J770">
        <v>1.5517947441329087E-3</v>
      </c>
      <c r="K770">
        <f>Table2125[[#This Row],[VALUE_ORIGINAL]]-Table2125[[#This Row],[ESTIMATE_VALUE]]</f>
        <v>6.5253698779976863E-3</v>
      </c>
      <c r="L770">
        <f>Table2125[[#This Row],[DIFFENCE_ORIGINAL]]^2</f>
        <v>4.2580452044679537E-5</v>
      </c>
      <c r="M770" s="1">
        <f t="shared" si="16"/>
        <v>5.8993976133886017E-2</v>
      </c>
    </row>
    <row r="771" spans="2:13" x14ac:dyDescent="0.2">
      <c r="B771" t="s">
        <v>92</v>
      </c>
      <c r="C771" s="3" t="s">
        <v>193</v>
      </c>
      <c r="D771" t="s">
        <v>220</v>
      </c>
      <c r="E771">
        <v>8.4271671794507369E-2</v>
      </c>
      <c r="F771">
        <v>3.2138929552768938E-2</v>
      </c>
      <c r="G771" s="1">
        <v>2.1280527369410274E-2</v>
      </c>
      <c r="H771" s="1">
        <v>0.14726281621960446</v>
      </c>
      <c r="I771">
        <v>2.6221057442545384</v>
      </c>
      <c r="J771">
        <v>6.784710822842771E-2</v>
      </c>
      <c r="K771">
        <f>Table2125[[#This Row],[VALUE_ORIGINAL]]-Table2125[[#This Row],[ESTIMATE_VALUE]]</f>
        <v>-1.6424563566079659E-2</v>
      </c>
      <c r="L771">
        <f>Table2125[[#This Row],[DIFFENCE_ORIGINAL]]^2</f>
        <v>2.6976628833619135E-4</v>
      </c>
      <c r="M771" s="1">
        <f t="shared" si="16"/>
        <v>0.11034394504823561</v>
      </c>
    </row>
    <row r="772" spans="2:13" x14ac:dyDescent="0.2">
      <c r="B772" t="s">
        <v>92</v>
      </c>
      <c r="C772" s="3" t="s">
        <v>193</v>
      </c>
      <c r="D772" t="s">
        <v>221</v>
      </c>
      <c r="E772">
        <v>1.4067236135235596E-2</v>
      </c>
      <c r="F772">
        <v>2.2800318573989353E-2</v>
      </c>
      <c r="G772" s="1">
        <v>-3.0620567105823164E-2</v>
      </c>
      <c r="H772" s="1">
        <v>5.8755039376294359E-2</v>
      </c>
      <c r="I772">
        <v>0.61697542030327268</v>
      </c>
      <c r="J772">
        <v>-5.3636467190411518E-3</v>
      </c>
      <c r="K772">
        <f>Table2125[[#This Row],[VALUE_ORIGINAL]]-Table2125[[#This Row],[ESTIMATE_VALUE]]</f>
        <v>-1.9430882854276747E-2</v>
      </c>
      <c r="L772">
        <f>Table2125[[#This Row],[DIFFENCE_ORIGINAL]]^2</f>
        <v>3.7755920849662607E-4</v>
      </c>
      <c r="M772" s="1">
        <f t="shared" si="16"/>
        <v>5.5377921345944471E-2</v>
      </c>
    </row>
    <row r="773" spans="2:13" x14ac:dyDescent="0.2">
      <c r="B773" t="s">
        <v>92</v>
      </c>
      <c r="C773" s="3" t="s">
        <v>193</v>
      </c>
      <c r="D773" t="s">
        <v>222</v>
      </c>
      <c r="E773">
        <v>-3.8357825813915135E-2</v>
      </c>
      <c r="F773">
        <v>5.2228090105608908E-2</v>
      </c>
      <c r="G773" s="1">
        <v>-0.14072300140222133</v>
      </c>
      <c r="H773" s="1">
        <v>6.4007349774391042E-2</v>
      </c>
      <c r="I773">
        <v>-0.7344290349571061</v>
      </c>
      <c r="J773">
        <v>-3.3726285046907015E-2</v>
      </c>
      <c r="K773">
        <f>Table2125[[#This Row],[VALUE_ORIGINAL]]-Table2125[[#This Row],[ESTIMATE_VALUE]]</f>
        <v>4.6315407670081202E-3</v>
      </c>
      <c r="L773">
        <f>Table2125[[#This Row],[DIFFENCE_ORIGINAL]]^2</f>
        <v>2.1451169876458164E-5</v>
      </c>
      <c r="M773" s="1">
        <f t="shared" si="16"/>
        <v>0.20375941044314483</v>
      </c>
    </row>
    <row r="774" spans="2:13" x14ac:dyDescent="0.2">
      <c r="B774" t="s">
        <v>92</v>
      </c>
      <c r="C774" s="3" t="s">
        <v>193</v>
      </c>
      <c r="D774" t="s">
        <v>223</v>
      </c>
      <c r="E774">
        <v>1.0893730642430518E-2</v>
      </c>
      <c r="F774">
        <v>1.5250263033440004E-2</v>
      </c>
      <c r="G774" s="1">
        <v>-1.8996235657874436E-2</v>
      </c>
      <c r="H774" s="1">
        <v>4.0783696942735474E-2</v>
      </c>
      <c r="I774">
        <v>0.7143306721033793</v>
      </c>
      <c r="J774">
        <v>8.8621957300221432E-3</v>
      </c>
      <c r="K774">
        <f>Table2125[[#This Row],[VALUE_ORIGINAL]]-Table2125[[#This Row],[ESTIMATE_VALUE]]</f>
        <v>-2.0315349124083743E-3</v>
      </c>
      <c r="L774">
        <f>Table2125[[#This Row],[DIFFENCE_ORIGINAL]]^2</f>
        <v>4.1271341003341014E-6</v>
      </c>
      <c r="M774" s="1">
        <f t="shared" si="16"/>
        <v>5.7400571853307443E-2</v>
      </c>
    </row>
    <row r="775" spans="2:13" x14ac:dyDescent="0.2">
      <c r="B775" t="s">
        <v>92</v>
      </c>
      <c r="C775" s="3" t="s">
        <v>193</v>
      </c>
      <c r="D775" t="s">
        <v>224</v>
      </c>
      <c r="E775">
        <v>-3.8530761486531541E-2</v>
      </c>
      <c r="F775">
        <v>5.2399731984860393E-2</v>
      </c>
      <c r="G775" s="1">
        <v>-0.14123234897640941</v>
      </c>
      <c r="H775" s="1">
        <v>6.4170826003346337E-2</v>
      </c>
      <c r="I775">
        <v>-0.73532363672516587</v>
      </c>
      <c r="J775">
        <v>-3.5858609819679511E-2</v>
      </c>
      <c r="K775">
        <f>Table2125[[#This Row],[VALUE_ORIGINAL]]-Table2125[[#This Row],[ESTIMATE_VALUE]]</f>
        <v>2.6721516668520295E-3</v>
      </c>
      <c r="L775">
        <f>Table2125[[#This Row],[DIFFENCE_ORIGINAL]]^2</f>
        <v>7.1403945306600798E-6</v>
      </c>
      <c r="M775" s="1">
        <f t="shared" si="16"/>
        <v>0.20540317497975574</v>
      </c>
    </row>
    <row r="776" spans="2:13" x14ac:dyDescent="0.2">
      <c r="B776" t="s">
        <v>92</v>
      </c>
      <c r="C776" s="3" t="s">
        <v>193</v>
      </c>
      <c r="D776" t="s">
        <v>225</v>
      </c>
      <c r="E776">
        <v>-6.3112321967280912E-3</v>
      </c>
      <c r="F776">
        <v>3.1210703462397252E-2</v>
      </c>
      <c r="G776" s="1">
        <v>-6.7483086915186258E-2</v>
      </c>
      <c r="H776" s="1">
        <v>5.4860622521730074E-2</v>
      </c>
      <c r="I776">
        <v>-0.20221371185471301</v>
      </c>
      <c r="J776">
        <v>3.6143877640496679E-3</v>
      </c>
      <c r="K776">
        <f>Table2125[[#This Row],[VALUE_ORIGINAL]]-Table2125[[#This Row],[ESTIMATE_VALUE]]</f>
        <v>9.9256199607777595E-3</v>
      </c>
      <c r="L776">
        <f>Table2125[[#This Row],[DIFFENCE_ORIGINAL]]^2</f>
        <v>9.8517931605789899E-5</v>
      </c>
      <c r="M776" s="1">
        <f t="shared" si="16"/>
        <v>0.12029831028020832</v>
      </c>
    </row>
    <row r="777" spans="2:13" x14ac:dyDescent="0.2">
      <c r="B777" t="s">
        <v>92</v>
      </c>
      <c r="C777" s="3" t="s">
        <v>193</v>
      </c>
      <c r="D777" t="s">
        <v>226</v>
      </c>
      <c r="E777">
        <v>0.10693677565665134</v>
      </c>
      <c r="F777">
        <v>3.690760858371063E-2</v>
      </c>
      <c r="G777" s="1">
        <v>3.4599192077077165E-2</v>
      </c>
      <c r="H777" s="1">
        <v>0.17927435923622553</v>
      </c>
      <c r="I777">
        <v>2.8974181682377669</v>
      </c>
      <c r="J777">
        <v>0.15802718673596655</v>
      </c>
      <c r="K777">
        <f>Table2125[[#This Row],[VALUE_ORIGINAL]]-Table2125[[#This Row],[ESTIMATE_VALUE]]</f>
        <v>5.1090411079315209E-2</v>
      </c>
      <c r="L777">
        <f>Table2125[[#This Row],[DIFFENCE_ORIGINAL]]^2</f>
        <v>2.6102301042534143E-3</v>
      </c>
      <c r="M777" s="1">
        <f t="shared" si="16"/>
        <v>0.11164842363567093</v>
      </c>
    </row>
    <row r="778" spans="2:13" x14ac:dyDescent="0.2">
      <c r="B778" t="s">
        <v>92</v>
      </c>
      <c r="C778" s="3" t="s">
        <v>193</v>
      </c>
      <c r="D778" t="s">
        <v>227</v>
      </c>
      <c r="E778">
        <v>1.7850658977918543E-2</v>
      </c>
      <c r="F778">
        <v>2.845667844108753E-2</v>
      </c>
      <c r="G778" s="1">
        <v>-3.7923405886250414E-2</v>
      </c>
      <c r="H778" s="1">
        <v>7.36247238420875E-2</v>
      </c>
      <c r="I778">
        <v>0.62729243031205806</v>
      </c>
      <c r="J778">
        <v>-1.2492824289606614E-2</v>
      </c>
      <c r="K778">
        <f>Table2125[[#This Row],[VALUE_ORIGINAL]]-Table2125[[#This Row],[ESTIMATE_VALUE]]</f>
        <v>-3.0343483267525159E-2</v>
      </c>
      <c r="L778">
        <f>Table2125[[#This Row],[DIFFENCE_ORIGINAL]]^2</f>
        <v>9.2072697680657927E-4</v>
      </c>
      <c r="M778" s="1">
        <f t="shared" si="16"/>
        <v>9.4702908958042994E-2</v>
      </c>
    </row>
    <row r="779" spans="2:13" x14ac:dyDescent="0.2">
      <c r="B779" t="s">
        <v>92</v>
      </c>
      <c r="C779" s="3" t="s">
        <v>193</v>
      </c>
      <c r="D779" t="s">
        <v>228</v>
      </c>
      <c r="E779">
        <v>0.46797950843472641</v>
      </c>
      <c r="F779">
        <v>0.12272080756772151</v>
      </c>
      <c r="G779" s="1">
        <v>0.22745114544832179</v>
      </c>
      <c r="H779" s="1">
        <v>0.70850787142113103</v>
      </c>
      <c r="I779">
        <v>3.8133672496938176</v>
      </c>
      <c r="J779">
        <v>0.39573237926974142</v>
      </c>
      <c r="K779">
        <f>Table2125[[#This Row],[VALUE_ORIGINAL]]-Table2125[[#This Row],[ESTIMATE_VALUE]]</f>
        <v>-7.2247129164984991E-2</v>
      </c>
      <c r="L779">
        <f>Table2125[[#This Row],[DIFFENCE_ORIGINAL]]^2</f>
        <v>5.2196476725820248E-3</v>
      </c>
      <c r="M779" s="1">
        <f t="shared" si="16"/>
        <v>0.42002146637623572</v>
      </c>
    </row>
    <row r="780" spans="2:13" x14ac:dyDescent="0.2">
      <c r="B780" t="s">
        <v>92</v>
      </c>
      <c r="C780" s="3" t="s">
        <v>229</v>
      </c>
      <c r="D780" t="s">
        <v>194</v>
      </c>
      <c r="E780">
        <v>0.23013232365196648</v>
      </c>
      <c r="F780">
        <v>6.1699174048314466E-2</v>
      </c>
      <c r="G780" s="1">
        <v>0.10920416464140179</v>
      </c>
      <c r="H780" s="1">
        <v>0.3510604826625312</v>
      </c>
      <c r="I780">
        <v>3.729909309187152</v>
      </c>
      <c r="J780">
        <v>0.17809498483468869</v>
      </c>
      <c r="K780">
        <f>Table2125[[#This Row],[VALUE_ORIGINAL]]-Table2125[[#This Row],[ESTIMATE_VALUE]]</f>
        <v>-5.203733881727779E-2</v>
      </c>
      <c r="L780">
        <f>Table2125[[#This Row],[DIFFENCE_ORIGINAL]]^2</f>
        <v>2.7078846311841659E-3</v>
      </c>
      <c r="M780" s="1">
        <f t="shared" si="16"/>
        <v>0.21598130316719991</v>
      </c>
    </row>
    <row r="781" spans="2:13" x14ac:dyDescent="0.2">
      <c r="B781" t="s">
        <v>92</v>
      </c>
      <c r="C781" s="3" t="s">
        <v>229</v>
      </c>
      <c r="D781" t="s">
        <v>196</v>
      </c>
      <c r="E781">
        <v>0.30649888602687464</v>
      </c>
      <c r="F781">
        <v>8.3720628440743877E-2</v>
      </c>
      <c r="G781" s="1">
        <v>0.14240946951995692</v>
      </c>
      <c r="H781" s="1">
        <v>0.47058830253379236</v>
      </c>
      <c r="I781">
        <v>3.6609721132684721</v>
      </c>
      <c r="J781">
        <v>0.1861868037015833</v>
      </c>
      <c r="K781">
        <f>Table2125[[#This Row],[VALUE_ORIGINAL]]-Table2125[[#This Row],[ESTIMATE_VALUE]]</f>
        <v>-0.12031208232529134</v>
      </c>
      <c r="L781">
        <f>Table2125[[#This Row],[DIFFENCE_ORIGINAL]]^2</f>
        <v>1.447499715344768E-2</v>
      </c>
      <c r="M781" s="1">
        <f t="shared" si="16"/>
        <v>0.20235137139096016</v>
      </c>
    </row>
    <row r="782" spans="2:13" x14ac:dyDescent="0.2">
      <c r="B782" t="s">
        <v>92</v>
      </c>
      <c r="C782" s="3" t="s">
        <v>229</v>
      </c>
      <c r="D782" t="s">
        <v>197</v>
      </c>
      <c r="E782">
        <v>0.43339233441648439</v>
      </c>
      <c r="F782">
        <v>8.2608427165064821E-2</v>
      </c>
      <c r="G782" s="1">
        <v>0.27148279235345718</v>
      </c>
      <c r="H782" s="1">
        <v>0.5953018764795116</v>
      </c>
      <c r="I782">
        <v>5.2463453099100574</v>
      </c>
      <c r="J782">
        <v>0.49300171462900477</v>
      </c>
      <c r="K782">
        <f>Table2125[[#This Row],[VALUE_ORIGINAL]]-Table2125[[#This Row],[ESTIMATE_VALUE]]</f>
        <v>5.960938021252038E-2</v>
      </c>
      <c r="L782">
        <f>Table2125[[#This Row],[DIFFENCE_ORIGINAL]]^2</f>
        <v>3.5532782093208163E-3</v>
      </c>
      <c r="M782" s="1">
        <f t="shared" si="16"/>
        <v>0.26176730137492488</v>
      </c>
    </row>
    <row r="783" spans="2:13" x14ac:dyDescent="0.2">
      <c r="B783" t="s">
        <v>92</v>
      </c>
      <c r="C783" s="3" t="s">
        <v>229</v>
      </c>
      <c r="D783" t="s">
        <v>198</v>
      </c>
      <c r="E783">
        <v>0.67600924098973569</v>
      </c>
      <c r="F783">
        <v>8.047329630169768E-2</v>
      </c>
      <c r="G783" s="1">
        <v>0.51828447852118797</v>
      </c>
      <c r="H783" s="1">
        <v>0.83373400345828341</v>
      </c>
      <c r="I783">
        <v>8.4004169340267776</v>
      </c>
      <c r="J783">
        <v>0.62967048026352512</v>
      </c>
      <c r="K783">
        <f>Table2125[[#This Row],[VALUE_ORIGINAL]]-Table2125[[#This Row],[ESTIMATE_VALUE]]</f>
        <v>-4.6338760726210571E-2</v>
      </c>
      <c r="L783">
        <f>Table2125[[#This Row],[DIFFENCE_ORIGINAL]]^2</f>
        <v>2.1472807456409952E-3</v>
      </c>
      <c r="M783" s="1">
        <f t="shared" si="16"/>
        <v>0.29749792012478948</v>
      </c>
    </row>
    <row r="784" spans="2:13" x14ac:dyDescent="0.2">
      <c r="B784" t="s">
        <v>92</v>
      </c>
      <c r="C784" s="3" t="s">
        <v>229</v>
      </c>
      <c r="D784" t="s">
        <v>200</v>
      </c>
      <c r="E784">
        <v>0.65373674446047303</v>
      </c>
      <c r="F784">
        <v>7.1165414797006915E-2</v>
      </c>
      <c r="G784" s="1">
        <v>0.51425509451348561</v>
      </c>
      <c r="H784" s="1">
        <v>0.79321839440746045</v>
      </c>
      <c r="I784">
        <v>9.1861579999947942</v>
      </c>
      <c r="J784">
        <v>0.61415608553746992</v>
      </c>
      <c r="K784">
        <f>Table2125[[#This Row],[VALUE_ORIGINAL]]-Table2125[[#This Row],[ESTIMATE_VALUE]]</f>
        <v>-3.9580658923003109E-2</v>
      </c>
      <c r="L784">
        <f>Table2125[[#This Row],[DIFFENCE_ORIGINAL]]^2</f>
        <v>1.5666285607791057E-3</v>
      </c>
      <c r="M784" s="1">
        <f t="shared" si="16"/>
        <v>0.27896329989397484</v>
      </c>
    </row>
    <row r="785" spans="2:13" x14ac:dyDescent="0.2">
      <c r="B785" t="s">
        <v>92</v>
      </c>
      <c r="C785" s="3" t="s">
        <v>229</v>
      </c>
      <c r="D785" t="s">
        <v>203</v>
      </c>
      <c r="E785">
        <v>0.21273726564453477</v>
      </c>
      <c r="F785">
        <v>5.653292767521273E-2</v>
      </c>
      <c r="G785" s="1">
        <v>0.10193476346051016</v>
      </c>
      <c r="H785" s="1">
        <v>0.32353976782855937</v>
      </c>
      <c r="I785">
        <v>3.7630682576131815</v>
      </c>
      <c r="J785">
        <v>0.28679382089966404</v>
      </c>
      <c r="K785">
        <f>Table2125[[#This Row],[VALUE_ORIGINAL]]-Table2125[[#This Row],[ESTIMATE_VALUE]]</f>
        <v>7.4056555255129275E-2</v>
      </c>
      <c r="L785">
        <f>Table2125[[#This Row],[DIFFENCE_ORIGINAL]]^2</f>
        <v>5.4843733762560158E-3</v>
      </c>
      <c r="M785" s="1">
        <f t="shared" si="16"/>
        <v>0.15786945744011896</v>
      </c>
    </row>
    <row r="786" spans="2:13" x14ac:dyDescent="0.2">
      <c r="B786" t="s">
        <v>92</v>
      </c>
      <c r="C786" s="3" t="s">
        <v>229</v>
      </c>
      <c r="D786" t="s">
        <v>204</v>
      </c>
      <c r="E786">
        <v>0.82907490604138201</v>
      </c>
      <c r="F786">
        <v>0.12753805206675828</v>
      </c>
      <c r="G786" s="1">
        <v>0.57910491733214164</v>
      </c>
      <c r="H786" s="1">
        <v>1.0790448947506224</v>
      </c>
      <c r="I786">
        <v>6.5006081918783938</v>
      </c>
      <c r="J786">
        <v>0.93833938901761638</v>
      </c>
      <c r="K786">
        <f>Table2125[[#This Row],[VALUE_ORIGINAL]]-Table2125[[#This Row],[ESTIMATE_VALUE]]</f>
        <v>0.10926448297623437</v>
      </c>
      <c r="L786">
        <f>Table2125[[#This Row],[DIFFENCE_ORIGINAL]]^2</f>
        <v>1.1938727240063811E-2</v>
      </c>
      <c r="M786" s="1">
        <f t="shared" si="16"/>
        <v>0.43885632872278468</v>
      </c>
    </row>
    <row r="787" spans="2:13" x14ac:dyDescent="0.2">
      <c r="B787" t="s">
        <v>92</v>
      </c>
      <c r="C787" s="3" t="s">
        <v>229</v>
      </c>
      <c r="D787" t="s">
        <v>205</v>
      </c>
      <c r="E787">
        <v>0.67501376112913891</v>
      </c>
      <c r="F787">
        <v>0.10481055181342362</v>
      </c>
      <c r="G787" s="1">
        <v>0.46958885437505937</v>
      </c>
      <c r="H787" s="1">
        <v>0.88043866788321845</v>
      </c>
      <c r="I787">
        <v>6.4403225577015464</v>
      </c>
      <c r="J787">
        <v>0.60929656060243609</v>
      </c>
      <c r="K787">
        <f>Table2125[[#This Row],[VALUE_ORIGINAL]]-Table2125[[#This Row],[ESTIMATE_VALUE]]</f>
        <v>-6.5717200526702824E-2</v>
      </c>
      <c r="L787">
        <f>Table2125[[#This Row],[DIFFENCE_ORIGINAL]]^2</f>
        <v>4.3187504450668702E-3</v>
      </c>
      <c r="M787" s="1">
        <f t="shared" si="16"/>
        <v>0.35035384099611044</v>
      </c>
    </row>
    <row r="788" spans="2:13" x14ac:dyDescent="0.2">
      <c r="B788" t="s">
        <v>92</v>
      </c>
      <c r="C788" s="3" t="s">
        <v>229</v>
      </c>
      <c r="D788" t="s">
        <v>206</v>
      </c>
      <c r="E788">
        <v>1.0667808836266592</v>
      </c>
      <c r="F788">
        <v>0.17621328924722521</v>
      </c>
      <c r="G788" s="1">
        <v>0.72140918310475866</v>
      </c>
      <c r="H788" s="1">
        <v>1.4121525841485598</v>
      </c>
      <c r="I788">
        <v>6.0539184540728819</v>
      </c>
      <c r="J788">
        <v>1.0886970694377851</v>
      </c>
      <c r="K788">
        <f>Table2125[[#This Row],[VALUE_ORIGINAL]]-Table2125[[#This Row],[ESTIMATE_VALUE]]</f>
        <v>2.1916185811125866E-2</v>
      </c>
      <c r="L788">
        <f>Table2125[[#This Row],[DIFFENCE_ORIGINAL]]^2</f>
        <v>4.8031920050779471E-4</v>
      </c>
      <c r="M788" s="1">
        <f t="shared" si="16"/>
        <v>0.69074340104380116</v>
      </c>
    </row>
    <row r="789" spans="2:13" x14ac:dyDescent="0.2">
      <c r="B789" t="s">
        <v>92</v>
      </c>
      <c r="C789" s="3" t="s">
        <v>229</v>
      </c>
      <c r="D789" t="s">
        <v>207</v>
      </c>
      <c r="E789">
        <v>-0.75562033554373509</v>
      </c>
      <c r="F789">
        <v>0.1618214403024606</v>
      </c>
      <c r="G789" s="1">
        <v>-1.0727845304629562</v>
      </c>
      <c r="H789" s="1">
        <v>-0.43845614062451399</v>
      </c>
      <c r="I789">
        <v>-4.6694698436214912</v>
      </c>
      <c r="J789">
        <v>-0.62421866503422796</v>
      </c>
      <c r="K789">
        <f>Table2125[[#This Row],[VALUE_ORIGINAL]]-Table2125[[#This Row],[ESTIMATE_VALUE]]</f>
        <v>0.13140167050950713</v>
      </c>
      <c r="L789">
        <f>Table2125[[#This Row],[DIFFENCE_ORIGINAL]]^2</f>
        <v>1.7266399012689077E-2</v>
      </c>
      <c r="M789" s="1">
        <f t="shared" si="16"/>
        <v>0.50386994654850514</v>
      </c>
    </row>
    <row r="790" spans="2:13" x14ac:dyDescent="0.2">
      <c r="B790" t="s">
        <v>92</v>
      </c>
      <c r="C790" s="3" t="s">
        <v>229</v>
      </c>
      <c r="D790" t="s">
        <v>208</v>
      </c>
      <c r="E790">
        <v>-0.95022172711825315</v>
      </c>
      <c r="F790">
        <v>0.18063989094622659</v>
      </c>
      <c r="G790" s="1">
        <v>-1.3042694075441001</v>
      </c>
      <c r="H790" s="1">
        <v>-0.59617404669240615</v>
      </c>
      <c r="I790">
        <v>-5.2603094595596156</v>
      </c>
      <c r="J790">
        <v>-0.72723229200793349</v>
      </c>
      <c r="K790">
        <f>Table2125[[#This Row],[VALUE_ORIGINAL]]-Table2125[[#This Row],[ESTIMATE_VALUE]]</f>
        <v>0.22298943511031966</v>
      </c>
      <c r="L790">
        <f>Table2125[[#This Row],[DIFFENCE_ORIGINAL]]^2</f>
        <v>4.9724288170819461E-2</v>
      </c>
      <c r="M790" s="1">
        <f t="shared" si="16"/>
        <v>0.42177005332843254</v>
      </c>
    </row>
    <row r="791" spans="2:13" x14ac:dyDescent="0.2">
      <c r="B791" t="s">
        <v>92</v>
      </c>
      <c r="C791" s="3" t="s">
        <v>229</v>
      </c>
      <c r="D791" t="s">
        <v>209</v>
      </c>
      <c r="E791">
        <v>1.3877723408213389</v>
      </c>
      <c r="F791">
        <v>0.11214333283773974</v>
      </c>
      <c r="G791" s="1">
        <v>1.167975447353081</v>
      </c>
      <c r="H791" s="1">
        <v>1.6075692342895969</v>
      </c>
      <c r="I791">
        <v>12.374987488817617</v>
      </c>
      <c r="J791">
        <v>1.2430248254460445</v>
      </c>
      <c r="K791">
        <f>Table2125[[#This Row],[VALUE_ORIGINAL]]-Table2125[[#This Row],[ESTIMATE_VALUE]]</f>
        <v>-0.1447475153752944</v>
      </c>
      <c r="L791">
        <f>Table2125[[#This Row],[DIFFENCE_ORIGINAL]]^2</f>
        <v>2.0951843207321089E-2</v>
      </c>
      <c r="M791" s="1">
        <f t="shared" si="16"/>
        <v>0.30420014591778166</v>
      </c>
    </row>
    <row r="792" spans="2:13" x14ac:dyDescent="0.2">
      <c r="B792" t="s">
        <v>92</v>
      </c>
      <c r="C792" s="3" t="s">
        <v>229</v>
      </c>
      <c r="D792" t="s">
        <v>210</v>
      </c>
      <c r="E792">
        <v>1.8315245014811263</v>
      </c>
      <c r="F792">
        <v>0.13787956673933111</v>
      </c>
      <c r="G792" s="1">
        <v>1.5612855164680508</v>
      </c>
      <c r="H792" s="1">
        <v>2.1017634864942019</v>
      </c>
      <c r="I792">
        <v>13.283509259524466</v>
      </c>
      <c r="J792">
        <v>1.6733121077986997</v>
      </c>
      <c r="K792">
        <f>Table2125[[#This Row],[VALUE_ORIGINAL]]-Table2125[[#This Row],[ESTIMATE_VALUE]]</f>
        <v>-0.15821239368242668</v>
      </c>
      <c r="L792">
        <f>Table2125[[#This Row],[DIFFENCE_ORIGINAL]]^2</f>
        <v>2.5031161514723167E-2</v>
      </c>
      <c r="M792" s="1">
        <f t="shared" si="16"/>
        <v>0.41452006003533448</v>
      </c>
    </row>
    <row r="793" spans="2:13" x14ac:dyDescent="0.2">
      <c r="B793" t="s">
        <v>92</v>
      </c>
      <c r="C793" s="3" t="s">
        <v>229</v>
      </c>
      <c r="D793" t="s">
        <v>211</v>
      </c>
      <c r="E793">
        <v>2.5009578136174091</v>
      </c>
      <c r="F793">
        <v>0.26097260783104326</v>
      </c>
      <c r="G793" s="1">
        <v>1.9894609013170688</v>
      </c>
      <c r="H793" s="1">
        <v>3.0124547259177494</v>
      </c>
      <c r="I793">
        <v>9.5832196122152347</v>
      </c>
      <c r="J793">
        <v>2.5314973886483343</v>
      </c>
      <c r="K793">
        <f>Table2125[[#This Row],[VALUE_ORIGINAL]]-Table2125[[#This Row],[ESTIMATE_VALUE]]</f>
        <v>3.0539575030925192E-2</v>
      </c>
      <c r="L793">
        <f>Table2125[[#This Row],[DIFFENCE_ORIGINAL]]^2</f>
        <v>9.3266564306950948E-4</v>
      </c>
      <c r="M793" s="1">
        <f t="shared" si="16"/>
        <v>0.9969948375040123</v>
      </c>
    </row>
    <row r="794" spans="2:13" x14ac:dyDescent="0.2">
      <c r="B794" t="s">
        <v>92</v>
      </c>
      <c r="C794" s="3" t="s">
        <v>229</v>
      </c>
      <c r="D794" t="s">
        <v>212</v>
      </c>
      <c r="E794">
        <v>2.3356883404992699</v>
      </c>
      <c r="F794">
        <v>0.18812641841753747</v>
      </c>
      <c r="G794" s="1">
        <v>1.9669673358603839</v>
      </c>
      <c r="H794" s="1">
        <v>2.7044093451381559</v>
      </c>
      <c r="I794">
        <v>12.415525475615672</v>
      </c>
      <c r="J794">
        <v>2.4547514023718633</v>
      </c>
      <c r="K794">
        <f>Table2125[[#This Row],[VALUE_ORIGINAL]]-Table2125[[#This Row],[ESTIMATE_VALUE]]</f>
        <v>0.11906306187259341</v>
      </c>
      <c r="L794">
        <f>Table2125[[#This Row],[DIFFENCE_ORIGINAL]]^2</f>
        <v>1.4176012702477007E-2</v>
      </c>
      <c r="M794" s="1">
        <f t="shared" si="16"/>
        <v>0.68394566000816459</v>
      </c>
    </row>
    <row r="795" spans="2:13" x14ac:dyDescent="0.2">
      <c r="B795" t="s">
        <v>92</v>
      </c>
      <c r="C795" s="3" t="s">
        <v>229</v>
      </c>
      <c r="D795" t="s">
        <v>213</v>
      </c>
      <c r="E795">
        <v>2.3295397278669392</v>
      </c>
      <c r="F795">
        <v>0.16805670768097952</v>
      </c>
      <c r="G795" s="1">
        <v>2.0001546334518436</v>
      </c>
      <c r="H795" s="1">
        <v>2.6589248222820348</v>
      </c>
      <c r="I795">
        <v>13.861628970437065</v>
      </c>
      <c r="J795">
        <v>2.2103927780125763</v>
      </c>
      <c r="K795">
        <f>Table2125[[#This Row],[VALUE_ORIGINAL]]-Table2125[[#This Row],[ESTIMATE_VALUE]]</f>
        <v>-0.11914694985436292</v>
      </c>
      <c r="L795">
        <f>Table2125[[#This Row],[DIFFENCE_ORIGINAL]]^2</f>
        <v>1.4195995659598072E-2</v>
      </c>
      <c r="M795" s="1">
        <f t="shared" si="16"/>
        <v>0.52321802014012198</v>
      </c>
    </row>
    <row r="796" spans="2:13" x14ac:dyDescent="0.2">
      <c r="B796" t="s">
        <v>92</v>
      </c>
      <c r="C796" s="3" t="s">
        <v>229</v>
      </c>
      <c r="D796" t="s">
        <v>214</v>
      </c>
      <c r="E796">
        <v>1.4715036725868234</v>
      </c>
      <c r="F796">
        <v>0.15519366154943806</v>
      </c>
      <c r="G796" s="1">
        <v>1.1673296853210262</v>
      </c>
      <c r="H796" s="1">
        <v>1.7756776598526205</v>
      </c>
      <c r="I796">
        <v>9.4817253352712818</v>
      </c>
      <c r="J796">
        <v>1.6381993326590256</v>
      </c>
      <c r="K796">
        <f>Table2125[[#This Row],[VALUE_ORIGINAL]]-Table2125[[#This Row],[ESTIMATE_VALUE]]</f>
        <v>0.16669566007220227</v>
      </c>
      <c r="L796">
        <f>Table2125[[#This Row],[DIFFENCE_ORIGINAL]]^2</f>
        <v>2.7787443086907209E-2</v>
      </c>
      <c r="M796" s="1">
        <f t="shared" si="16"/>
        <v>0.48509369586710971</v>
      </c>
    </row>
    <row r="797" spans="2:13" x14ac:dyDescent="0.2">
      <c r="B797" t="s">
        <v>92</v>
      </c>
      <c r="C797" s="3" t="s">
        <v>229</v>
      </c>
      <c r="D797" t="s">
        <v>215</v>
      </c>
      <c r="E797">
        <v>1.6593016878725124</v>
      </c>
      <c r="F797">
        <v>0.14664251203695697</v>
      </c>
      <c r="G797" s="1">
        <v>1.3718876456775955</v>
      </c>
      <c r="H797" s="1">
        <v>1.9467157300674294</v>
      </c>
      <c r="I797">
        <v>11.315284120708011</v>
      </c>
      <c r="J797">
        <v>1.8620498846317752</v>
      </c>
      <c r="K797">
        <f>Table2125[[#This Row],[VALUE_ORIGINAL]]-Table2125[[#This Row],[ESTIMATE_VALUE]]</f>
        <v>0.20274819675926281</v>
      </c>
      <c r="L797">
        <f>Table2125[[#This Row],[DIFFENCE_ORIGINAL]]^2</f>
        <v>4.1106831289132749E-2</v>
      </c>
      <c r="M797" s="1">
        <f t="shared" si="16"/>
        <v>0.38964954841536148</v>
      </c>
    </row>
    <row r="798" spans="2:13" x14ac:dyDescent="0.2">
      <c r="B798" t="s">
        <v>92</v>
      </c>
      <c r="C798" s="3" t="s">
        <v>229</v>
      </c>
      <c r="D798" t="s">
        <v>216</v>
      </c>
      <c r="E798">
        <v>0.15044595605936048</v>
      </c>
      <c r="F798">
        <v>4.3495096258232654E-2</v>
      </c>
      <c r="G798" s="1">
        <v>6.5197133889121628E-2</v>
      </c>
      <c r="H798" s="1">
        <v>0.23569477822959933</v>
      </c>
      <c r="I798">
        <v>3.4589176482368265</v>
      </c>
      <c r="J798">
        <v>0.10937811873992748</v>
      </c>
      <c r="K798">
        <f>Table2125[[#This Row],[VALUE_ORIGINAL]]-Table2125[[#This Row],[ESTIMATE_VALUE]]</f>
        <v>-4.1067837319433004E-2</v>
      </c>
      <c r="L798">
        <f>Table2125[[#This Row],[DIFFENCE_ORIGINAL]]^2</f>
        <v>1.6865672620954141E-3</v>
      </c>
      <c r="M798" s="1">
        <f t="shared" si="16"/>
        <v>0.13523066140089593</v>
      </c>
    </row>
    <row r="799" spans="2:13" x14ac:dyDescent="0.2">
      <c r="B799" t="s">
        <v>92</v>
      </c>
      <c r="C799" s="3" t="s">
        <v>229</v>
      </c>
      <c r="D799" t="s">
        <v>218</v>
      </c>
      <c r="E799">
        <v>0.15557157743917005</v>
      </c>
      <c r="F799">
        <v>4.6448258511808171E-2</v>
      </c>
      <c r="G799" s="1">
        <v>6.4534663611420046E-2</v>
      </c>
      <c r="H799" s="1">
        <v>0.24660849126692005</v>
      </c>
      <c r="I799">
        <v>3.349352213057037</v>
      </c>
      <c r="J799">
        <v>0.11214115463338366</v>
      </c>
      <c r="K799">
        <f>Table2125[[#This Row],[VALUE_ORIGINAL]]-Table2125[[#This Row],[ESTIMATE_VALUE]]</f>
        <v>-4.3430422805786392E-2</v>
      </c>
      <c r="L799">
        <f>Table2125[[#This Row],[DIFFENCE_ORIGINAL]]^2</f>
        <v>1.8862016250893708E-3</v>
      </c>
      <c r="M799" s="1">
        <f t="shared" si="16"/>
        <v>0.14754070026958707</v>
      </c>
    </row>
    <row r="800" spans="2:13" x14ac:dyDescent="0.2">
      <c r="B800" t="s">
        <v>92</v>
      </c>
      <c r="C800" s="3" t="s">
        <v>229</v>
      </c>
      <c r="D800" t="s">
        <v>220</v>
      </c>
      <c r="E800">
        <v>6.520373493645322E-2</v>
      </c>
      <c r="F800">
        <v>2.5307613930346206E-2</v>
      </c>
      <c r="G800" s="1">
        <v>1.5601723098330501E-2</v>
      </c>
      <c r="H800" s="1">
        <v>0.11480574677457595</v>
      </c>
      <c r="I800">
        <v>2.5764473535874441</v>
      </c>
      <c r="J800">
        <v>5.3397224834672789E-2</v>
      </c>
      <c r="K800">
        <f>Table2125[[#This Row],[VALUE_ORIGINAL]]-Table2125[[#This Row],[ESTIMATE_VALUE]]</f>
        <v>-1.1806510101780431E-2</v>
      </c>
      <c r="L800">
        <f>Table2125[[#This Row],[DIFFENCE_ORIGINAL]]^2</f>
        <v>1.3939368078344334E-4</v>
      </c>
      <c r="M800" s="1">
        <f t="shared" si="16"/>
        <v>8.6444572140489034E-2</v>
      </c>
    </row>
    <row r="801" spans="2:13" x14ac:dyDescent="0.2">
      <c r="B801" t="s">
        <v>92</v>
      </c>
      <c r="C801" s="3" t="s">
        <v>229</v>
      </c>
      <c r="D801" t="s">
        <v>226</v>
      </c>
      <c r="E801">
        <v>9.2198700175064693E-2</v>
      </c>
      <c r="F801">
        <v>2.9821566648644934E-2</v>
      </c>
      <c r="G801" s="1">
        <v>3.3749503581159794E-2</v>
      </c>
      <c r="H801" s="1">
        <v>0.15064789676896959</v>
      </c>
      <c r="I801">
        <v>3.0916786251152275</v>
      </c>
      <c r="J801">
        <v>0.14138984544853808</v>
      </c>
      <c r="K801">
        <f>Table2125[[#This Row],[VALUE_ORIGINAL]]-Table2125[[#This Row],[ESTIMATE_VALUE]]</f>
        <v>4.9191145273473388E-2</v>
      </c>
      <c r="L801">
        <f>Table2125[[#This Row],[DIFFENCE_ORIGINAL]]^2</f>
        <v>2.4197687733159634E-3</v>
      </c>
      <c r="M801" s="1">
        <f t="shared" si="16"/>
        <v>8.8239473108180339E-2</v>
      </c>
    </row>
    <row r="802" spans="2:13" x14ac:dyDescent="0.2">
      <c r="B802" t="s">
        <v>92</v>
      </c>
      <c r="C802" s="3" t="s">
        <v>229</v>
      </c>
      <c r="D802" t="s">
        <v>230</v>
      </c>
      <c r="E802">
        <v>0.46341996861004847</v>
      </c>
      <c r="F802">
        <v>9.7936064040723567E-2</v>
      </c>
      <c r="G802" s="1">
        <v>0.27146881030262204</v>
      </c>
      <c r="H802" s="1">
        <v>0.6553711269174749</v>
      </c>
      <c r="I802">
        <v>4.7318622935198844</v>
      </c>
      <c r="J802">
        <v>0.41630634365652197</v>
      </c>
      <c r="K802">
        <f>Table2125[[#This Row],[VALUE_ORIGINAL]]-Table2125[[#This Row],[ESTIMATE_VALUE]]</f>
        <v>-4.7113624953526501E-2</v>
      </c>
      <c r="L802">
        <f>Table2125[[#This Row],[DIFFENCE_ORIGINAL]]^2</f>
        <v>2.2196936562615551E-3</v>
      </c>
      <c r="M802" s="1">
        <f t="shared" si="16"/>
        <v>0.34904925057431979</v>
      </c>
    </row>
    <row r="803" spans="2:13" x14ac:dyDescent="0.2">
      <c r="B803" t="s">
        <v>92</v>
      </c>
      <c r="C803" s="3" t="s">
        <v>231</v>
      </c>
      <c r="D803" t="s">
        <v>194</v>
      </c>
      <c r="E803">
        <v>0.26016208207992197</v>
      </c>
      <c r="F803">
        <v>7.4485453500840626E-2</v>
      </c>
      <c r="G803" s="1">
        <v>0.11459806641267289</v>
      </c>
      <c r="H803" s="1">
        <v>0.41246041594638549</v>
      </c>
      <c r="I803">
        <v>3.4927904691751102</v>
      </c>
      <c r="J803">
        <v>0.20780501289267483</v>
      </c>
      <c r="K803">
        <f>Table2125[[#This Row],[VALUE_ORIGINAL]]-Table2125[[#This Row],[ESTIMATE_VALUE]]</f>
        <v>-5.2357069187247141E-2</v>
      </c>
      <c r="L803">
        <f>Table2125[[#This Row],[DIFFENCE_ORIGINAL]]^2</f>
        <v>2.741262693878184E-3</v>
      </c>
      <c r="M803" s="1">
        <f t="shared" si="16"/>
        <v>0.26725395708983357</v>
      </c>
    </row>
    <row r="804" spans="2:13" x14ac:dyDescent="0.2">
      <c r="B804" t="s">
        <v>92</v>
      </c>
      <c r="C804" s="3" t="s">
        <v>231</v>
      </c>
      <c r="D804" t="s">
        <v>195</v>
      </c>
      <c r="E804">
        <v>-5.3298923193943686E-2</v>
      </c>
      <c r="F804">
        <v>7.0271350523584061E-2</v>
      </c>
      <c r="G804" s="1">
        <v>-0.19213153477850814</v>
      </c>
      <c r="H804" s="1">
        <v>8.0999298105443693E-2</v>
      </c>
      <c r="I804">
        <v>-0.75847301634050435</v>
      </c>
      <c r="J804">
        <v>-5.1870327243506383E-2</v>
      </c>
      <c r="K804">
        <f>Table2125[[#This Row],[VALUE_ORIGINAL]]-Table2125[[#This Row],[ESTIMATE_VALUE]]</f>
        <v>1.428595950437303E-3</v>
      </c>
      <c r="L804">
        <f>Table2125[[#This Row],[DIFFENCE_ORIGINAL]]^2</f>
        <v>2.0408863896058614E-6</v>
      </c>
      <c r="M804" s="1">
        <f t="shared" si="16"/>
        <v>0.27313083288395185</v>
      </c>
    </row>
    <row r="805" spans="2:13" x14ac:dyDescent="0.2">
      <c r="B805" t="s">
        <v>92</v>
      </c>
      <c r="C805" s="3" t="s">
        <v>231</v>
      </c>
      <c r="D805" t="s">
        <v>196</v>
      </c>
      <c r="E805">
        <v>0.32110540845188001</v>
      </c>
      <c r="F805">
        <v>8.9406487267432028E-2</v>
      </c>
      <c r="G805" s="1">
        <v>0.1538893199023994</v>
      </c>
      <c r="H805" s="1">
        <v>0.5056161759907899</v>
      </c>
      <c r="I805">
        <v>3.5915224752247772</v>
      </c>
      <c r="J805">
        <v>0.20074890821112473</v>
      </c>
      <c r="K805">
        <f>Table2125[[#This Row],[VALUE_ORIGINAL]]-Table2125[[#This Row],[ESTIMATE_VALUE]]</f>
        <v>-0.12035650024075528</v>
      </c>
      <c r="L805">
        <f>Table2125[[#This Row],[DIFFENCE_ORIGINAL]]^2</f>
        <v>1.4485687150202927E-2</v>
      </c>
      <c r="M805" s="1">
        <f t="shared" si="16"/>
        <v>0.21223700617256708</v>
      </c>
    </row>
    <row r="806" spans="2:13" x14ac:dyDescent="0.2">
      <c r="B806" t="s">
        <v>92</v>
      </c>
      <c r="C806" s="3" t="s">
        <v>231</v>
      </c>
      <c r="D806" t="s">
        <v>197</v>
      </c>
      <c r="E806">
        <v>0.40746762056313768</v>
      </c>
      <c r="F806">
        <v>9.4526837167160913E-2</v>
      </c>
      <c r="G806" s="1">
        <v>0.21173750720701812</v>
      </c>
      <c r="H806" s="1">
        <v>0.58584110676074275</v>
      </c>
      <c r="I806">
        <v>4.3106024995057588</v>
      </c>
      <c r="J806">
        <v>0.46757738389135417</v>
      </c>
      <c r="K806">
        <f>Table2125[[#This Row],[VALUE_ORIGINAL]]-Table2125[[#This Row],[ESTIMATE_VALUE]]</f>
        <v>6.0109763328216492E-2</v>
      </c>
      <c r="L806">
        <f>Table2125[[#This Row],[DIFFENCE_ORIGINAL]]^2</f>
        <v>3.6131836473742001E-3</v>
      </c>
      <c r="M806" s="1">
        <f t="shared" si="16"/>
        <v>0.29097158629759434</v>
      </c>
    </row>
    <row r="807" spans="2:13" x14ac:dyDescent="0.2">
      <c r="B807" t="s">
        <v>92</v>
      </c>
      <c r="C807" s="3" t="s">
        <v>231</v>
      </c>
      <c r="D807" t="s">
        <v>198</v>
      </c>
      <c r="E807">
        <v>0.72291725977699395</v>
      </c>
      <c r="F807">
        <v>9.6897834015727394E-2</v>
      </c>
      <c r="G807" s="1">
        <v>0.54249633150557885</v>
      </c>
      <c r="H807" s="1">
        <v>0.92101811660069766</v>
      </c>
      <c r="I807">
        <v>7.4606132027642431</v>
      </c>
      <c r="J807">
        <v>0.69131566830138669</v>
      </c>
      <c r="K807">
        <f>Table2125[[#This Row],[VALUE_ORIGINAL]]-Table2125[[#This Row],[ESTIMATE_VALUE]]</f>
        <v>-3.160159147560726E-2</v>
      </c>
      <c r="L807">
        <f>Table2125[[#This Row],[DIFFENCE_ORIGINAL]]^2</f>
        <v>9.9866058379117356E-4</v>
      </c>
      <c r="M807" s="1">
        <f t="shared" si="16"/>
        <v>0.34425532910148093</v>
      </c>
    </row>
    <row r="808" spans="2:13" x14ac:dyDescent="0.2">
      <c r="B808" t="s">
        <v>92</v>
      </c>
      <c r="C808" s="3" t="s">
        <v>231</v>
      </c>
      <c r="D808" t="s">
        <v>199</v>
      </c>
      <c r="E808">
        <v>4.3808774388021818E-2</v>
      </c>
      <c r="F808">
        <v>6.9241944975861974E-2</v>
      </c>
      <c r="G808" s="1">
        <v>-9.1421481287747589E-2</v>
      </c>
      <c r="H808" s="1">
        <v>0.1721657212824271</v>
      </c>
      <c r="I808">
        <v>0.63269127410117865</v>
      </c>
      <c r="J808">
        <v>-2.6718205550997486E-2</v>
      </c>
      <c r="K808">
        <f>Table2125[[#This Row],[VALUE_ORIGINAL]]-Table2125[[#This Row],[ESTIMATE_VALUE]]</f>
        <v>-7.0526979939019296E-2</v>
      </c>
      <c r="L808">
        <f>Table2125[[#This Row],[DIFFENCE_ORIGINAL]]^2</f>
        <v>4.9740548993188307E-3</v>
      </c>
      <c r="M808" s="1">
        <f t="shared" si="16"/>
        <v>0.22538868740908002</v>
      </c>
    </row>
    <row r="809" spans="2:13" x14ac:dyDescent="0.2">
      <c r="B809" t="s">
        <v>92</v>
      </c>
      <c r="C809" s="3" t="s">
        <v>231</v>
      </c>
      <c r="D809" t="s">
        <v>200</v>
      </c>
      <c r="E809">
        <v>0.71967262605816773</v>
      </c>
      <c r="F809">
        <v>8.4673534175433232E-2</v>
      </c>
      <c r="G809" s="1">
        <v>0.54779582719681374</v>
      </c>
      <c r="H809" s="1">
        <v>0.8807618904990353</v>
      </c>
      <c r="I809">
        <v>8.4993809821034976</v>
      </c>
      <c r="J809">
        <v>0.65020672590915329</v>
      </c>
      <c r="K809">
        <f>Table2125[[#This Row],[VALUE_ORIGINAL]]-Table2125[[#This Row],[ESTIMATE_VALUE]]</f>
        <v>-6.9465900149014437E-2</v>
      </c>
      <c r="L809">
        <f>Table2125[[#This Row],[DIFFENCE_ORIGINAL]]^2</f>
        <v>4.8255112835128436E-3</v>
      </c>
      <c r="M809" s="1">
        <f t="shared" si="16"/>
        <v>0.29324972445959896</v>
      </c>
    </row>
    <row r="810" spans="2:13" x14ac:dyDescent="0.2">
      <c r="B810" t="s">
        <v>92</v>
      </c>
      <c r="C810" s="3" t="s">
        <v>231</v>
      </c>
      <c r="D810" t="s">
        <v>201</v>
      </c>
      <c r="E810">
        <v>-1.5488915712552197E-2</v>
      </c>
      <c r="F810">
        <v>7.5438189517945634E-2</v>
      </c>
      <c r="G810" s="1">
        <v>-0.15525457609752957</v>
      </c>
      <c r="H810" s="1">
        <v>0.13366304090988695</v>
      </c>
      <c r="I810">
        <v>-0.20531929267559651</v>
      </c>
      <c r="J810">
        <v>7.7300338961066107E-3</v>
      </c>
      <c r="K810">
        <f>Table2125[[#This Row],[VALUE_ORIGINAL]]-Table2125[[#This Row],[ESTIMATE_VALUE]]</f>
        <v>2.3218949608658807E-2</v>
      </c>
      <c r="L810">
        <f>Table2125[[#This Row],[DIFFENCE_ORIGINAL]]^2</f>
        <v>5.391196209294369E-4</v>
      </c>
      <c r="M810" s="1">
        <f t="shared" ref="M810:M860" si="17">MAX(0,MIN(H462,H810)-MAX(G462,G810))</f>
        <v>0.2675398215773363</v>
      </c>
    </row>
    <row r="811" spans="2:13" x14ac:dyDescent="0.2">
      <c r="B811" t="s">
        <v>92</v>
      </c>
      <c r="C811" s="3" t="s">
        <v>231</v>
      </c>
      <c r="D811" t="s">
        <v>202</v>
      </c>
      <c r="E811">
        <v>-0.2043890541321155</v>
      </c>
      <c r="F811">
        <v>9.3724783609835854E-2</v>
      </c>
      <c r="G811" s="1">
        <v>-0.38839346416927456</v>
      </c>
      <c r="H811" s="1">
        <v>-2.1373643517827098E-2</v>
      </c>
      <c r="I811">
        <v>-2.1807364739614732</v>
      </c>
      <c r="J811">
        <v>-0.17085366093449028</v>
      </c>
      <c r="K811">
        <f>Table2125[[#This Row],[VALUE_ORIGINAL]]-Table2125[[#This Row],[ESTIMATE_VALUE]]</f>
        <v>3.3535393197625218E-2</v>
      </c>
      <c r="L811">
        <f>Table2125[[#This Row],[DIFFENCE_ORIGINAL]]^2</f>
        <v>1.1246225969193278E-3</v>
      </c>
      <c r="M811" s="1">
        <f t="shared" si="17"/>
        <v>0.32580856464607699</v>
      </c>
    </row>
    <row r="812" spans="2:13" x14ac:dyDescent="0.2">
      <c r="B812" t="s">
        <v>92</v>
      </c>
      <c r="C812" s="3" t="s">
        <v>231</v>
      </c>
      <c r="D812" t="s">
        <v>203</v>
      </c>
      <c r="E812">
        <v>0.26244235678060063</v>
      </c>
      <c r="F812">
        <v>6.6530288152925568E-2</v>
      </c>
      <c r="G812" s="1">
        <v>0.13215452418314733</v>
      </c>
      <c r="H812" s="1">
        <v>0.39514630537158479</v>
      </c>
      <c r="I812">
        <v>3.944704946675631</v>
      </c>
      <c r="J812">
        <v>0.33797024276205284</v>
      </c>
      <c r="K812">
        <f>Table2125[[#This Row],[VALUE_ORIGINAL]]-Table2125[[#This Row],[ESTIMATE_VALUE]]</f>
        <v>7.5527885981452214E-2</v>
      </c>
      <c r="L812">
        <f>Table2125[[#This Row],[DIFFENCE_ORIGINAL]]^2</f>
        <v>5.7044615608272458E-3</v>
      </c>
      <c r="M812" s="1">
        <f t="shared" si="17"/>
        <v>0.19926320128339686</v>
      </c>
    </row>
    <row r="813" spans="2:13" x14ac:dyDescent="0.2">
      <c r="B813" t="s">
        <v>92</v>
      </c>
      <c r="C813" s="3" t="s">
        <v>231</v>
      </c>
      <c r="D813" t="s">
        <v>204</v>
      </c>
      <c r="E813">
        <v>0.82907496835545769</v>
      </c>
      <c r="F813">
        <v>0.1223327403135222</v>
      </c>
      <c r="G813" s="1">
        <v>0.58564486115779757</v>
      </c>
      <c r="H813" s="1">
        <v>1.0712455106634322</v>
      </c>
      <c r="I813">
        <v>6.7772124308721535</v>
      </c>
      <c r="J813">
        <v>0.93833895589413963</v>
      </c>
      <c r="K813">
        <f>Table2125[[#This Row],[VALUE_ORIGINAL]]-Table2125[[#This Row],[ESTIMATE_VALUE]]</f>
        <v>0.10926398753868194</v>
      </c>
      <c r="L813">
        <f>Table2125[[#This Row],[DIFFENCE_ORIGINAL]]^2</f>
        <v>1.1938618972853242E-2</v>
      </c>
      <c r="M813" s="1">
        <f t="shared" si="17"/>
        <v>0.42148217279389921</v>
      </c>
    </row>
    <row r="814" spans="2:13" x14ac:dyDescent="0.2">
      <c r="B814" t="s">
        <v>92</v>
      </c>
      <c r="C814" s="3" t="s">
        <v>231</v>
      </c>
      <c r="D814" t="s">
        <v>205</v>
      </c>
      <c r="E814">
        <v>0.67336610382683937</v>
      </c>
      <c r="F814">
        <v>9.9903654211067824E-2</v>
      </c>
      <c r="G814" s="1">
        <v>0.47805344278759815</v>
      </c>
      <c r="H814" s="1">
        <v>0.87927562775009716</v>
      </c>
      <c r="I814">
        <v>6.7401548936759568</v>
      </c>
      <c r="J814">
        <v>0.60754936146128558</v>
      </c>
      <c r="K814">
        <f>Table2125[[#This Row],[VALUE_ORIGINAL]]-Table2125[[#This Row],[ESTIMATE_VALUE]]</f>
        <v>-6.5816742365553793E-2</v>
      </c>
      <c r="L814">
        <f>Table2125[[#This Row],[DIFFENCE_ORIGINAL]]^2</f>
        <v>4.3318435756136836E-3</v>
      </c>
      <c r="M814" s="1">
        <f t="shared" si="17"/>
        <v>0.3391877486875558</v>
      </c>
    </row>
    <row r="815" spans="2:13" x14ac:dyDescent="0.2">
      <c r="B815" t="s">
        <v>92</v>
      </c>
      <c r="C815" s="3" t="s">
        <v>231</v>
      </c>
      <c r="D815" t="s">
        <v>206</v>
      </c>
      <c r="E815">
        <v>1.062124248907802</v>
      </c>
      <c r="F815">
        <v>0.16920630466805997</v>
      </c>
      <c r="G815" s="1">
        <v>0.72726781888003311</v>
      </c>
      <c r="H815" s="1">
        <v>1.4045089795384558</v>
      </c>
      <c r="I815">
        <v>6.2770961814420652</v>
      </c>
      <c r="J815">
        <v>1.0866457673320569</v>
      </c>
      <c r="K815">
        <f>Table2125[[#This Row],[VALUE_ORIGINAL]]-Table2125[[#This Row],[ESTIMATE_VALUE]]</f>
        <v>2.4521518424254873E-2</v>
      </c>
      <c r="L815">
        <f>Table2125[[#This Row],[DIFFENCE_ORIGINAL]]^2</f>
        <v>6.0130486583107122E-4</v>
      </c>
      <c r="M815" s="1">
        <f t="shared" si="17"/>
        <v>0.67724116065842266</v>
      </c>
    </row>
    <row r="816" spans="2:13" x14ac:dyDescent="0.2">
      <c r="B816" t="s">
        <v>92</v>
      </c>
      <c r="C816" s="3" t="s">
        <v>231</v>
      </c>
      <c r="D816" t="s">
        <v>207</v>
      </c>
      <c r="E816">
        <v>-0.7393348099752628</v>
      </c>
      <c r="F816">
        <v>0.15955515972483689</v>
      </c>
      <c r="G816" s="1">
        <v>-1.0712019915543527</v>
      </c>
      <c r="H816" s="1">
        <v>-0.42339782006482479</v>
      </c>
      <c r="I816">
        <v>-4.6337254855956598</v>
      </c>
      <c r="J816">
        <v>-0.61753343218162815</v>
      </c>
      <c r="K816">
        <f>Table2125[[#This Row],[VALUE_ORIGINAL]]-Table2125[[#This Row],[ESTIMATE_VALUE]]</f>
        <v>0.12180137779363465</v>
      </c>
      <c r="L816">
        <f>Table2125[[#This Row],[DIFFENCE_ORIGINAL]]^2</f>
        <v>1.4835575632427715E-2</v>
      </c>
      <c r="M816" s="1">
        <f t="shared" si="17"/>
        <v>0.51353650605919965</v>
      </c>
    </row>
    <row r="817" spans="2:13" x14ac:dyDescent="0.2">
      <c r="B817" t="s">
        <v>92</v>
      </c>
      <c r="C817" s="3" t="s">
        <v>231</v>
      </c>
      <c r="D817" t="s">
        <v>208</v>
      </c>
      <c r="E817">
        <v>-0.93603558883519478</v>
      </c>
      <c r="F817">
        <v>0.17935138017948329</v>
      </c>
      <c r="G817" s="1">
        <v>-1.2772186274495752</v>
      </c>
      <c r="H817" s="1">
        <v>-0.57240648761473401</v>
      </c>
      <c r="I817">
        <v>-5.2190041018835247</v>
      </c>
      <c r="J817">
        <v>-0.71591539894851897</v>
      </c>
      <c r="K817">
        <f>Table2125[[#This Row],[VALUE_ORIGINAL]]-Table2125[[#This Row],[ESTIMATE_VALUE]]</f>
        <v>0.22012018988667581</v>
      </c>
      <c r="L817">
        <f>Table2125[[#This Row],[DIFFENCE_ORIGINAL]]^2</f>
        <v>4.8452897995746216E-2</v>
      </c>
      <c r="M817" s="1">
        <f t="shared" si="17"/>
        <v>0.43450373653571372</v>
      </c>
    </row>
    <row r="818" spans="2:13" x14ac:dyDescent="0.2">
      <c r="B818" t="s">
        <v>92</v>
      </c>
      <c r="C818" s="3" t="s">
        <v>231</v>
      </c>
      <c r="D818" t="s">
        <v>209</v>
      </c>
      <c r="E818">
        <v>1.3843855651526602</v>
      </c>
      <c r="F818">
        <v>0.10707439868270888</v>
      </c>
      <c r="G818" s="1">
        <v>1.171900946420307</v>
      </c>
      <c r="H818" s="1">
        <v>1.5857873596003262</v>
      </c>
      <c r="I818">
        <v>12.929192992761775</v>
      </c>
      <c r="J818">
        <v>1.2394604950166366</v>
      </c>
      <c r="K818">
        <f>Table2125[[#This Row],[VALUE_ORIGINAL]]-Table2125[[#This Row],[ESTIMATE_VALUE]]</f>
        <v>-0.14492507013602363</v>
      </c>
      <c r="L818">
        <f>Table2125[[#This Row],[DIFFENCE_ORIGINAL]]^2</f>
        <v>2.1003275953931366E-2</v>
      </c>
      <c r="M818" s="1">
        <f t="shared" si="17"/>
        <v>0.28067648827868141</v>
      </c>
    </row>
    <row r="819" spans="2:13" x14ac:dyDescent="0.2">
      <c r="B819" t="s">
        <v>92</v>
      </c>
      <c r="C819" s="3" t="s">
        <v>231</v>
      </c>
      <c r="D819" t="s">
        <v>210</v>
      </c>
      <c r="E819">
        <v>1.8307231869522111</v>
      </c>
      <c r="F819">
        <v>0.13570442978801001</v>
      </c>
      <c r="G819" s="1">
        <v>1.532757352533026</v>
      </c>
      <c r="H819" s="1">
        <v>2.0656687029661494</v>
      </c>
      <c r="I819">
        <v>13.490518989041597</v>
      </c>
      <c r="J819">
        <v>1.6724555880239564</v>
      </c>
      <c r="K819">
        <f>Table2125[[#This Row],[VALUE_ORIGINAL]]-Table2125[[#This Row],[ESTIMATE_VALUE]]</f>
        <v>-0.1582675989282547</v>
      </c>
      <c r="L819">
        <f>Table2125[[#This Row],[DIFFENCE_ORIGINAL]]^2</f>
        <v>2.5048632870514891E-2</v>
      </c>
      <c r="M819" s="1">
        <f t="shared" si="17"/>
        <v>0.436170419000252</v>
      </c>
    </row>
    <row r="820" spans="2:13" x14ac:dyDescent="0.2">
      <c r="B820" t="s">
        <v>92</v>
      </c>
      <c r="C820" s="3" t="s">
        <v>231</v>
      </c>
      <c r="D820" t="s">
        <v>211</v>
      </c>
      <c r="E820">
        <v>2.4895566240875815</v>
      </c>
      <c r="F820">
        <v>0.26378045870514383</v>
      </c>
      <c r="G820" s="1">
        <v>1.9294676567886522</v>
      </c>
      <c r="H820" s="1">
        <v>2.99501615484174</v>
      </c>
      <c r="I820">
        <v>9.4379873183495757</v>
      </c>
      <c r="J820">
        <v>2.5272644775104984</v>
      </c>
      <c r="K820">
        <f>Table2125[[#This Row],[VALUE_ORIGINAL]]-Table2125[[#This Row],[ESTIMATE_VALUE]]</f>
        <v>3.7707853422916937E-2</v>
      </c>
      <c r="L820">
        <f>Table2125[[#This Row],[DIFFENCE_ORIGINAL]]^2</f>
        <v>1.4218822097641886E-3</v>
      </c>
      <c r="M820" s="1">
        <f t="shared" si="17"/>
        <v>0.98160524534848781</v>
      </c>
    </row>
    <row r="821" spans="2:13" x14ac:dyDescent="0.2">
      <c r="B821" t="s">
        <v>92</v>
      </c>
      <c r="C821" s="3" t="s">
        <v>231</v>
      </c>
      <c r="D821" t="s">
        <v>212</v>
      </c>
      <c r="E821">
        <v>2.3304259415949398</v>
      </c>
      <c r="F821">
        <v>0.18415976196941763</v>
      </c>
      <c r="G821" s="1">
        <v>1.9570686836804694</v>
      </c>
      <c r="H821" s="1">
        <v>2.6789541792854261</v>
      </c>
      <c r="I821">
        <v>12.654370947666301</v>
      </c>
      <c r="J821">
        <v>2.4525327381213602</v>
      </c>
      <c r="K821">
        <f>Table2125[[#This Row],[VALUE_ORIGINAL]]-Table2125[[#This Row],[ESTIMATE_VALUE]]</f>
        <v>0.12210679652642042</v>
      </c>
      <c r="L821">
        <f>Table2125[[#This Row],[DIFFENCE_ORIGINAL]]^2</f>
        <v>1.4910069757944639E-2</v>
      </c>
      <c r="M821" s="1">
        <f t="shared" si="17"/>
        <v>0.6667426496258555</v>
      </c>
    </row>
    <row r="822" spans="2:13" x14ac:dyDescent="0.2">
      <c r="B822" t="s">
        <v>92</v>
      </c>
      <c r="C822" s="3" t="s">
        <v>231</v>
      </c>
      <c r="D822" t="s">
        <v>213</v>
      </c>
      <c r="E822">
        <v>2.2791398025805769</v>
      </c>
      <c r="F822">
        <v>0.16485617364632571</v>
      </c>
      <c r="G822" s="1">
        <v>1.9286014100758759</v>
      </c>
      <c r="H822" s="1">
        <v>2.5844530651970516</v>
      </c>
      <c r="I822">
        <v>13.825019422506619</v>
      </c>
      <c r="J822">
        <v>2.1789633379921782</v>
      </c>
      <c r="K822">
        <f>Table2125[[#This Row],[VALUE_ORIGINAL]]-Table2125[[#This Row],[ESTIMATE_VALUE]]</f>
        <v>-0.10017646458839868</v>
      </c>
      <c r="L822">
        <f>Table2125[[#This Row],[DIFFENCE_ORIGINAL]]^2</f>
        <v>1.0035324057430696E-2</v>
      </c>
      <c r="M822" s="1">
        <f t="shared" si="17"/>
        <v>0.53930813263735722</v>
      </c>
    </row>
    <row r="823" spans="2:13" x14ac:dyDescent="0.2">
      <c r="B823" t="s">
        <v>92</v>
      </c>
      <c r="C823" s="3" t="s">
        <v>231</v>
      </c>
      <c r="D823" t="s">
        <v>214</v>
      </c>
      <c r="E823">
        <v>1.4715035909544187</v>
      </c>
      <c r="F823">
        <v>0.14999932444277667</v>
      </c>
      <c r="G823" s="1">
        <v>1.1650997082522072</v>
      </c>
      <c r="H823" s="1">
        <v>1.7853107687246934</v>
      </c>
      <c r="I823">
        <v>9.8100681214453314</v>
      </c>
      <c r="J823">
        <v>1.6381983949503764</v>
      </c>
      <c r="K823">
        <f>Table2125[[#This Row],[VALUE_ORIGINAL]]-Table2125[[#This Row],[ESTIMATE_VALUE]]</f>
        <v>0.16669480399595771</v>
      </c>
      <c r="L823">
        <f>Table2125[[#This Row],[DIFFENCE_ORIGINAL]]^2</f>
        <v>2.7787157679250756E-2</v>
      </c>
      <c r="M823" s="1">
        <f t="shared" si="17"/>
        <v>0.47643800383203128</v>
      </c>
    </row>
    <row r="824" spans="2:13" x14ac:dyDescent="0.2">
      <c r="B824" t="s">
        <v>92</v>
      </c>
      <c r="C824" s="3" t="s">
        <v>231</v>
      </c>
      <c r="D824" t="s">
        <v>215</v>
      </c>
      <c r="E824">
        <v>1.6593018311374992</v>
      </c>
      <c r="F824">
        <v>0.13976527753926246</v>
      </c>
      <c r="G824" s="1">
        <v>1.4012855629331014</v>
      </c>
      <c r="H824" s="1">
        <v>1.9399691692972241</v>
      </c>
      <c r="I824">
        <v>11.872060502805304</v>
      </c>
      <c r="J824">
        <v>1.8620511679084852</v>
      </c>
      <c r="K824">
        <f>Table2125[[#This Row],[VALUE_ORIGINAL]]-Table2125[[#This Row],[ESTIMATE_VALUE]]</f>
        <v>0.20274933677098606</v>
      </c>
      <c r="L824">
        <f>Table2125[[#This Row],[DIFFENCE_ORIGINAL]]^2</f>
        <v>4.1107293561074718E-2</v>
      </c>
      <c r="M824" s="1">
        <f t="shared" si="17"/>
        <v>0.3737902131785158</v>
      </c>
    </row>
    <row r="825" spans="2:13" x14ac:dyDescent="0.2">
      <c r="B825" t="s">
        <v>92</v>
      </c>
      <c r="C825" s="3" t="s">
        <v>231</v>
      </c>
      <c r="D825" t="s">
        <v>216</v>
      </c>
      <c r="E825">
        <v>0.18723152881121802</v>
      </c>
      <c r="F825">
        <v>5.6410435779866951E-2</v>
      </c>
      <c r="G825" s="1">
        <v>7.9492611327701038E-2</v>
      </c>
      <c r="H825" s="1">
        <v>0.30551621268289869</v>
      </c>
      <c r="I825">
        <v>3.3190938205451959</v>
      </c>
      <c r="J825">
        <v>0.13511621706045548</v>
      </c>
      <c r="K825">
        <f>Table2125[[#This Row],[VALUE_ORIGINAL]]-Table2125[[#This Row],[ESTIMATE_VALUE]]</f>
        <v>-5.2115311750762533E-2</v>
      </c>
      <c r="L825">
        <f>Table2125[[#This Row],[DIFFENCE_ORIGINAL]]^2</f>
        <v>2.7160057188791672E-3</v>
      </c>
      <c r="M825" s="1">
        <f t="shared" si="17"/>
        <v>0.17835836925711179</v>
      </c>
    </row>
    <row r="826" spans="2:13" x14ac:dyDescent="0.2">
      <c r="B826" t="s">
        <v>92</v>
      </c>
      <c r="C826" s="3" t="s">
        <v>231</v>
      </c>
      <c r="D826" t="s">
        <v>217</v>
      </c>
      <c r="E826">
        <v>-5.3174281877357045E-2</v>
      </c>
      <c r="F826">
        <v>2.7797113619057217E-2</v>
      </c>
      <c r="G826" s="1">
        <v>-0.11483054923501342</v>
      </c>
      <c r="H826" s="1">
        <v>-4.2373978565498453E-3</v>
      </c>
      <c r="I826">
        <v>-1.9129425668462816</v>
      </c>
      <c r="J826">
        <v>-3.5504247213252446E-2</v>
      </c>
      <c r="K826">
        <f>Table2125[[#This Row],[VALUE_ORIGINAL]]-Table2125[[#This Row],[ESTIMATE_VALUE]]</f>
        <v>1.7670034664104599E-2</v>
      </c>
      <c r="L826">
        <f>Table2125[[#This Row],[DIFFENCE_ORIGINAL]]^2</f>
        <v>3.1223012503065812E-4</v>
      </c>
      <c r="M826" s="1">
        <f t="shared" si="17"/>
        <v>8.6915120441694471E-2</v>
      </c>
    </row>
    <row r="827" spans="2:13" x14ac:dyDescent="0.2">
      <c r="B827" t="s">
        <v>92</v>
      </c>
      <c r="C827" s="3" t="s">
        <v>231</v>
      </c>
      <c r="D827" t="s">
        <v>218</v>
      </c>
      <c r="E827">
        <v>0.18807565947509458</v>
      </c>
      <c r="F827">
        <v>5.9100855156842692E-2</v>
      </c>
      <c r="G827" s="1">
        <v>7.9092951205125855E-2</v>
      </c>
      <c r="H827" s="1">
        <v>0.31437793459987057</v>
      </c>
      <c r="I827">
        <v>3.1822832169852147</v>
      </c>
      <c r="J827">
        <v>0.14365886136427777</v>
      </c>
      <c r="K827">
        <f>Table2125[[#This Row],[VALUE_ORIGINAL]]-Table2125[[#This Row],[ESTIMATE_VALUE]]</f>
        <v>-4.4416798110816808E-2</v>
      </c>
      <c r="L827">
        <f>Table2125[[#This Row],[DIFFENCE_ORIGINAL]]^2</f>
        <v>1.9728519544170596E-3</v>
      </c>
      <c r="M827" s="1">
        <f t="shared" si="17"/>
        <v>0.21052739926826128</v>
      </c>
    </row>
    <row r="828" spans="2:13" x14ac:dyDescent="0.2">
      <c r="B828" t="s">
        <v>92</v>
      </c>
      <c r="C828" s="3" t="s">
        <v>231</v>
      </c>
      <c r="D828" t="s">
        <v>219</v>
      </c>
      <c r="E828">
        <v>-4.9735746063558151E-3</v>
      </c>
      <c r="F828">
        <v>2.5204827286793872E-2</v>
      </c>
      <c r="G828" s="1">
        <v>-5.5126806431231357E-2</v>
      </c>
      <c r="H828" s="1">
        <v>4.9078054112733992E-2</v>
      </c>
      <c r="I828">
        <v>-0.19732627205748524</v>
      </c>
      <c r="J828">
        <v>1.5517958650783888E-3</v>
      </c>
      <c r="K828">
        <f>Table2125[[#This Row],[VALUE_ORIGINAL]]-Table2125[[#This Row],[ESTIMATE_VALUE]]</f>
        <v>6.5253704714342041E-3</v>
      </c>
      <c r="L828">
        <f>Table2125[[#This Row],[DIFFENCE_ORIGINAL]]^2</f>
        <v>4.2580459789465449E-5</v>
      </c>
      <c r="M828" s="1">
        <f t="shared" si="17"/>
        <v>6.7463479941466897E-2</v>
      </c>
    </row>
    <row r="829" spans="2:13" x14ac:dyDescent="0.2">
      <c r="B829" t="s">
        <v>92</v>
      </c>
      <c r="C829" s="3" t="s">
        <v>231</v>
      </c>
      <c r="D829" t="s">
        <v>220</v>
      </c>
      <c r="E829">
        <v>8.4271660169108781E-2</v>
      </c>
      <c r="F829">
        <v>3.2085585530184695E-2</v>
      </c>
      <c r="G829" s="1">
        <v>3.1275954845694891E-2</v>
      </c>
      <c r="H829" s="1">
        <v>0.15852652859402214</v>
      </c>
      <c r="I829">
        <v>2.6264647746518368</v>
      </c>
      <c r="J829">
        <v>6.7847157242330883E-2</v>
      </c>
      <c r="K829">
        <f>Table2125[[#This Row],[VALUE_ORIGINAL]]-Table2125[[#This Row],[ESTIMATE_VALUE]]</f>
        <v>-1.6424502926777898E-2</v>
      </c>
      <c r="L829">
        <f>Table2125[[#This Row],[DIFFENCE_ORIGINAL]]^2</f>
        <v>2.6976429639173573E-4</v>
      </c>
      <c r="M829" s="1">
        <f t="shared" si="17"/>
        <v>0.10593049584248973</v>
      </c>
    </row>
    <row r="830" spans="2:13" x14ac:dyDescent="0.2">
      <c r="B830" t="s">
        <v>92</v>
      </c>
      <c r="C830" s="3" t="s">
        <v>231</v>
      </c>
      <c r="D830" t="s">
        <v>221</v>
      </c>
      <c r="E830">
        <v>1.4067234393642006E-2</v>
      </c>
      <c r="F830">
        <v>2.3996660238809486E-2</v>
      </c>
      <c r="G830" s="1">
        <v>-2.7913269516570863E-2</v>
      </c>
      <c r="H830" s="1">
        <v>6.6993297167898203E-2</v>
      </c>
      <c r="I830">
        <v>0.58621634234297537</v>
      </c>
      <c r="J830">
        <v>-5.3636505937231576E-3</v>
      </c>
      <c r="K830">
        <f>Table2125[[#This Row],[VALUE_ORIGINAL]]-Table2125[[#This Row],[ESTIMATE_VALUE]]</f>
        <v>-1.9430884987365164E-2</v>
      </c>
      <c r="L830">
        <f>Table2125[[#This Row],[DIFFENCE_ORIGINAL]]^2</f>
        <v>3.775592913922129E-4</v>
      </c>
      <c r="M830" s="1">
        <f t="shared" si="17"/>
        <v>5.5668795281344483E-2</v>
      </c>
    </row>
    <row r="831" spans="2:13" x14ac:dyDescent="0.2">
      <c r="B831" t="s">
        <v>92</v>
      </c>
      <c r="C831" s="3" t="s">
        <v>231</v>
      </c>
      <c r="D831" t="s">
        <v>222</v>
      </c>
      <c r="E831">
        <v>-3.8357776021058033E-2</v>
      </c>
      <c r="F831">
        <v>5.0953234419773348E-2</v>
      </c>
      <c r="G831" s="1">
        <v>-0.14016027616999766</v>
      </c>
      <c r="H831" s="1">
        <v>6.288100903604589E-2</v>
      </c>
      <c r="I831">
        <v>-0.75280355521793108</v>
      </c>
      <c r="J831">
        <v>-3.3726435648836643E-2</v>
      </c>
      <c r="K831">
        <f>Table2125[[#This Row],[VALUE_ORIGINAL]]-Table2125[[#This Row],[ESTIMATE_VALUE]]</f>
        <v>4.6313403722213903E-3</v>
      </c>
      <c r="L831">
        <f>Table2125[[#This Row],[DIFFENCE_ORIGINAL]]^2</f>
        <v>2.1449313643367765E-5</v>
      </c>
      <c r="M831" s="1">
        <f t="shared" si="17"/>
        <v>0.20304128520604353</v>
      </c>
    </row>
    <row r="832" spans="2:13" x14ac:dyDescent="0.2">
      <c r="B832" t="s">
        <v>92</v>
      </c>
      <c r="C832" s="3" t="s">
        <v>231</v>
      </c>
      <c r="D832" t="s">
        <v>223</v>
      </c>
      <c r="E832">
        <v>1.0893716497870421E-2</v>
      </c>
      <c r="F832">
        <v>1.5587337919857332E-2</v>
      </c>
      <c r="G832" s="1">
        <v>-2.0091834219350613E-2</v>
      </c>
      <c r="H832" s="1">
        <v>4.2540626554676837E-2</v>
      </c>
      <c r="I832">
        <v>0.69888242327719607</v>
      </c>
      <c r="J832">
        <v>8.8622353034230935E-3</v>
      </c>
      <c r="K832">
        <f>Table2125[[#This Row],[VALUE_ORIGINAL]]-Table2125[[#This Row],[ESTIMATE_VALUE]]</f>
        <v>-2.0314811944473279E-3</v>
      </c>
      <c r="L832">
        <f>Table2125[[#This Row],[DIFFENCE_ORIGINAL]]^2</f>
        <v>4.1269158433931421E-6</v>
      </c>
      <c r="M832" s="1">
        <f t="shared" si="17"/>
        <v>6.1218438629116072E-2</v>
      </c>
    </row>
    <row r="833" spans="2:13" x14ac:dyDescent="0.2">
      <c r="B833" t="s">
        <v>92</v>
      </c>
      <c r="C833" s="3" t="s">
        <v>231</v>
      </c>
      <c r="D833" t="s">
        <v>224</v>
      </c>
      <c r="E833">
        <v>-3.8530711504430236E-2</v>
      </c>
      <c r="F833">
        <v>5.0965843191817205E-2</v>
      </c>
      <c r="G833" s="1">
        <v>-0.13756035202663433</v>
      </c>
      <c r="H833" s="1">
        <v>5.8888562218882695E-2</v>
      </c>
      <c r="I833">
        <v>-0.75601047861436177</v>
      </c>
      <c r="J833">
        <v>-3.5858769943356239E-2</v>
      </c>
      <c r="K833">
        <f>Table2125[[#This Row],[VALUE_ORIGINAL]]-Table2125[[#This Row],[ESTIMATE_VALUE]]</f>
        <v>2.6719415610739969E-3</v>
      </c>
      <c r="L833">
        <f>Table2125[[#This Row],[DIFFENCE_ORIGINAL]]^2</f>
        <v>7.1392717057945471E-6</v>
      </c>
      <c r="M833" s="1">
        <f t="shared" si="17"/>
        <v>0.19644891424551703</v>
      </c>
    </row>
    <row r="834" spans="2:13" x14ac:dyDescent="0.2">
      <c r="B834" t="s">
        <v>92</v>
      </c>
      <c r="C834" s="3" t="s">
        <v>231</v>
      </c>
      <c r="D834" t="s">
        <v>225</v>
      </c>
      <c r="E834">
        <v>-6.3112316304966398E-3</v>
      </c>
      <c r="F834">
        <v>3.1792783628599885E-2</v>
      </c>
      <c r="G834" s="1">
        <v>-7.1562216344401797E-2</v>
      </c>
      <c r="H834" s="1">
        <v>5.6340643041075833E-2</v>
      </c>
      <c r="I834">
        <v>-0.19851145166223302</v>
      </c>
      <c r="J834">
        <v>3.614389026533021E-3</v>
      </c>
      <c r="K834">
        <f>Table2125[[#This Row],[VALUE_ORIGINAL]]-Table2125[[#This Row],[ESTIMATE_VALUE]]</f>
        <v>9.9256206570296612E-3</v>
      </c>
      <c r="L834">
        <f>Table2125[[#This Row],[DIFFENCE_ORIGINAL]]^2</f>
        <v>9.8517945427253919E-5</v>
      </c>
      <c r="M834" s="1">
        <f t="shared" si="17"/>
        <v>0.12411992589545025</v>
      </c>
    </row>
    <row r="835" spans="2:13" x14ac:dyDescent="0.2">
      <c r="B835" t="s">
        <v>92</v>
      </c>
      <c r="C835" s="3" t="s">
        <v>231</v>
      </c>
      <c r="D835" t="s">
        <v>226</v>
      </c>
      <c r="E835">
        <v>0.10693676265237338</v>
      </c>
      <c r="F835">
        <v>3.7306467969851029E-2</v>
      </c>
      <c r="G835" s="1">
        <v>3.9250076666757429E-2</v>
      </c>
      <c r="H835" s="1">
        <v>0.1920393234920838</v>
      </c>
      <c r="I835">
        <v>2.8664402842636725</v>
      </c>
      <c r="J835">
        <v>0.15802724194380655</v>
      </c>
      <c r="K835">
        <f>Table2125[[#This Row],[VALUE_ORIGINAL]]-Table2125[[#This Row],[ESTIMATE_VALUE]]</f>
        <v>5.1090479291433163E-2</v>
      </c>
      <c r="L835">
        <f>Table2125[[#This Row],[DIFFENCE_ORIGINAL]]^2</f>
        <v>2.6102370742283609E-3</v>
      </c>
      <c r="M835" s="1">
        <f t="shared" si="17"/>
        <v>0.11763176381224699</v>
      </c>
    </row>
    <row r="836" spans="2:13" x14ac:dyDescent="0.2">
      <c r="B836" t="s">
        <v>92</v>
      </c>
      <c r="C836" s="3" t="s">
        <v>231</v>
      </c>
      <c r="D836" t="s">
        <v>227</v>
      </c>
      <c r="E836">
        <v>1.7850657059674577E-2</v>
      </c>
      <c r="F836">
        <v>2.9239625170726355E-2</v>
      </c>
      <c r="G836" s="1">
        <v>-3.8358452477309853E-2</v>
      </c>
      <c r="H836" s="1">
        <v>7.4665362460034163E-2</v>
      </c>
      <c r="I836">
        <v>0.61049541351665493</v>
      </c>
      <c r="J836">
        <v>-1.2492828653806862E-2</v>
      </c>
      <c r="K836">
        <f>Table2125[[#This Row],[VALUE_ORIGINAL]]-Table2125[[#This Row],[ESTIMATE_VALUE]]</f>
        <v>-3.0343485713481437E-2</v>
      </c>
      <c r="L836">
        <f>Table2125[[#This Row],[DIFFENCE_ORIGINAL]]^2</f>
        <v>9.2072712524425213E-4</v>
      </c>
      <c r="M836" s="1">
        <f t="shared" si="17"/>
        <v>0.10112936406997791</v>
      </c>
    </row>
    <row r="837" spans="2:13" x14ac:dyDescent="0.2">
      <c r="B837" t="s">
        <v>92</v>
      </c>
      <c r="C837" s="3" t="s">
        <v>231</v>
      </c>
      <c r="D837" t="s">
        <v>228</v>
      </c>
      <c r="E837">
        <v>0.467979643419284</v>
      </c>
      <c r="F837">
        <v>0.12413574783683413</v>
      </c>
      <c r="G837" s="1">
        <v>0.21642138735431785</v>
      </c>
      <c r="H837" s="1">
        <v>0.71629344573195575</v>
      </c>
      <c r="I837">
        <v>3.7699023172148878</v>
      </c>
      <c r="J837">
        <v>0.39573196575292979</v>
      </c>
      <c r="K837">
        <f>Table2125[[#This Row],[VALUE_ORIGINAL]]-Table2125[[#This Row],[ESTIMATE_VALUE]]</f>
        <v>-7.2247677666354204E-2</v>
      </c>
      <c r="L837">
        <f>Table2125[[#This Row],[DIFFENCE_ORIGINAL]]^2</f>
        <v>5.2197269281814163E-3</v>
      </c>
      <c r="M837" s="1">
        <f t="shared" si="17"/>
        <v>0.45394984264744076</v>
      </c>
    </row>
    <row r="838" spans="2:13" x14ac:dyDescent="0.2">
      <c r="B838" t="s">
        <v>92</v>
      </c>
      <c r="C838" s="3" t="s">
        <v>232</v>
      </c>
      <c r="D838" t="s">
        <v>194</v>
      </c>
      <c r="E838">
        <v>0.23013229905426827</v>
      </c>
      <c r="F838">
        <v>6.3478842792640738E-2</v>
      </c>
      <c r="G838" s="1">
        <v>0.10113469322228411</v>
      </c>
      <c r="H838" s="1">
        <v>0.35972457862519658</v>
      </c>
      <c r="I838">
        <v>3.625338599917705</v>
      </c>
      <c r="J838">
        <v>0.17809481069039715</v>
      </c>
      <c r="K838">
        <f>Table2125[[#This Row],[VALUE_ORIGINAL]]-Table2125[[#This Row],[ESTIMATE_VALUE]]</f>
        <v>-5.2037488363871121E-2</v>
      </c>
      <c r="L838">
        <f>Table2125[[#This Row],[DIFFENCE_ORIGINAL]]^2</f>
        <v>2.7079001952200221E-3</v>
      </c>
      <c r="M838" s="1">
        <f t="shared" si="17"/>
        <v>0.24208786465584378</v>
      </c>
    </row>
    <row r="839" spans="2:13" x14ac:dyDescent="0.2">
      <c r="B839" t="s">
        <v>92</v>
      </c>
      <c r="C839" s="3" t="s">
        <v>232</v>
      </c>
      <c r="D839" t="s">
        <v>196</v>
      </c>
      <c r="E839">
        <v>0.30649894264905808</v>
      </c>
      <c r="F839">
        <v>8.2151392554867531E-2</v>
      </c>
      <c r="G839" s="1">
        <v>0.15257908267026399</v>
      </c>
      <c r="H839" s="1">
        <v>0.47432819318202363</v>
      </c>
      <c r="I839">
        <v>3.7309037998881469</v>
      </c>
      <c r="J839">
        <v>0.18618608877542239</v>
      </c>
      <c r="K839">
        <f>Table2125[[#This Row],[VALUE_ORIGINAL]]-Table2125[[#This Row],[ESTIMATE_VALUE]]</f>
        <v>-0.12031285387363569</v>
      </c>
      <c r="L839">
        <f>Table2125[[#This Row],[DIFFENCE_ORIGINAL]]^2</f>
        <v>1.4475182807218814E-2</v>
      </c>
      <c r="M839" s="1">
        <f t="shared" si="17"/>
        <v>0.20202989325068893</v>
      </c>
    </row>
    <row r="840" spans="2:13" x14ac:dyDescent="0.2">
      <c r="B840" t="s">
        <v>92</v>
      </c>
      <c r="C840" s="3" t="s">
        <v>232</v>
      </c>
      <c r="D840" t="s">
        <v>197</v>
      </c>
      <c r="E840">
        <v>0.43339235395344367</v>
      </c>
      <c r="F840">
        <v>8.2766378049507913E-2</v>
      </c>
      <c r="G840" s="1">
        <v>0.27094042314705874</v>
      </c>
      <c r="H840" s="1">
        <v>0.59352628542663111</v>
      </c>
      <c r="I840">
        <v>5.2363334504525945</v>
      </c>
      <c r="J840">
        <v>0.49300215558615001</v>
      </c>
      <c r="K840">
        <f>Table2125[[#This Row],[VALUE_ORIGINAL]]-Table2125[[#This Row],[ESTIMATE_VALUE]]</f>
        <v>5.960980163270635E-2</v>
      </c>
      <c r="L840">
        <f>Table2125[[#This Row],[DIFFENCE_ORIGINAL]]^2</f>
        <v>3.5533284506906004E-3</v>
      </c>
      <c r="M840" s="1">
        <f t="shared" si="17"/>
        <v>0.25523703266223263</v>
      </c>
    </row>
    <row r="841" spans="2:13" x14ac:dyDescent="0.2">
      <c r="B841" t="s">
        <v>92</v>
      </c>
      <c r="C841" s="3" t="s">
        <v>232</v>
      </c>
      <c r="D841" t="s">
        <v>198</v>
      </c>
      <c r="E841">
        <v>0.67600913160141174</v>
      </c>
      <c r="F841">
        <v>8.2317134106463047E-2</v>
      </c>
      <c r="G841" s="1">
        <v>0.51417441073015913</v>
      </c>
      <c r="H841" s="1">
        <v>0.84119560504720248</v>
      </c>
      <c r="I841">
        <v>8.2122530010229742</v>
      </c>
      <c r="J841">
        <v>0.6296703541777926</v>
      </c>
      <c r="K841">
        <f>Table2125[[#This Row],[VALUE_ORIGINAL]]-Table2125[[#This Row],[ESTIMATE_VALUE]]</f>
        <v>-4.6338777423619137E-2</v>
      </c>
      <c r="L841">
        <f>Table2125[[#This Row],[DIFFENCE_ORIGINAL]]^2</f>
        <v>2.1472822931157148E-3</v>
      </c>
      <c r="M841" s="1">
        <f t="shared" si="17"/>
        <v>0.30691780642943212</v>
      </c>
    </row>
    <row r="842" spans="2:13" x14ac:dyDescent="0.2">
      <c r="B842" t="s">
        <v>92</v>
      </c>
      <c r="C842" s="3" t="s">
        <v>232</v>
      </c>
      <c r="D842" t="s">
        <v>200</v>
      </c>
      <c r="E842">
        <v>0.65373667038659189</v>
      </c>
      <c r="F842">
        <v>7.4890672093919641E-2</v>
      </c>
      <c r="G842" s="1">
        <v>0.5014663183399547</v>
      </c>
      <c r="H842" s="1">
        <v>0.79810746725562154</v>
      </c>
      <c r="I842">
        <v>8.7292135603583212</v>
      </c>
      <c r="J842">
        <v>0.6141559553028032</v>
      </c>
      <c r="K842">
        <f>Table2125[[#This Row],[VALUE_ORIGINAL]]-Table2125[[#This Row],[ESTIMATE_VALUE]]</f>
        <v>-3.9580715083788687E-2</v>
      </c>
      <c r="L842">
        <f>Table2125[[#This Row],[DIFFENCE_ORIGINAL]]^2</f>
        <v>1.5666330065440572E-3</v>
      </c>
      <c r="M842" s="1">
        <f t="shared" si="17"/>
        <v>0.29037969493833293</v>
      </c>
    </row>
    <row r="843" spans="2:13" x14ac:dyDescent="0.2">
      <c r="B843" t="s">
        <v>92</v>
      </c>
      <c r="C843" s="3" t="s">
        <v>232</v>
      </c>
      <c r="D843" t="s">
        <v>203</v>
      </c>
      <c r="E843">
        <v>0.21273729169410877</v>
      </c>
      <c r="F843">
        <v>5.5756244795625479E-2</v>
      </c>
      <c r="G843" s="1">
        <v>0.10237530563411103</v>
      </c>
      <c r="H843" s="1">
        <v>0.32781173701337374</v>
      </c>
      <c r="I843">
        <v>3.8154881569570787</v>
      </c>
      <c r="J843">
        <v>0.2867938421283156</v>
      </c>
      <c r="K843">
        <f>Table2125[[#This Row],[VALUE_ORIGINAL]]-Table2125[[#This Row],[ESTIMATE_VALUE]]</f>
        <v>7.4056550434206836E-2</v>
      </c>
      <c r="L843">
        <f>Table2125[[#This Row],[DIFFENCE_ORIGINAL]]^2</f>
        <v>5.4843726622142205E-3</v>
      </c>
      <c r="M843" s="1">
        <f t="shared" si="17"/>
        <v>0.16349525949473315</v>
      </c>
    </row>
    <row r="844" spans="2:13" x14ac:dyDescent="0.2">
      <c r="B844" t="s">
        <v>92</v>
      </c>
      <c r="C844" s="3" t="s">
        <v>232</v>
      </c>
      <c r="D844" t="s">
        <v>204</v>
      </c>
      <c r="E844">
        <v>0.82907482978292446</v>
      </c>
      <c r="F844">
        <v>0.1286409436758689</v>
      </c>
      <c r="G844" s="1">
        <v>0.58724889853361417</v>
      </c>
      <c r="H844" s="1">
        <v>1.082225420257763</v>
      </c>
      <c r="I844">
        <v>6.4448752169597654</v>
      </c>
      <c r="J844">
        <v>0.93833906021054048</v>
      </c>
      <c r="K844">
        <f>Table2125[[#This Row],[VALUE_ORIGINAL]]-Table2125[[#This Row],[ESTIMATE_VALUE]]</f>
        <v>0.10926423042761602</v>
      </c>
      <c r="L844">
        <f>Table2125[[#This Row],[DIFFENCE_ORIGINAL]]^2</f>
        <v>1.193867205093917E-2</v>
      </c>
      <c r="M844" s="1">
        <f t="shared" si="17"/>
        <v>0.44433783900905055</v>
      </c>
    </row>
    <row r="845" spans="2:13" x14ac:dyDescent="0.2">
      <c r="B845" t="s">
        <v>92</v>
      </c>
      <c r="C845" s="3" t="s">
        <v>232</v>
      </c>
      <c r="D845" t="s">
        <v>205</v>
      </c>
      <c r="E845">
        <v>0.67501358297656178</v>
      </c>
      <c r="F845">
        <v>0.10249267383885238</v>
      </c>
      <c r="G845" s="1">
        <v>0.46999902108072794</v>
      </c>
      <c r="H845" s="1">
        <v>0.87201065350848728</v>
      </c>
      <c r="I845">
        <v>6.5859691009513028</v>
      </c>
      <c r="J845">
        <v>0.60929653109160198</v>
      </c>
      <c r="K845">
        <f>Table2125[[#This Row],[VALUE_ORIGINAL]]-Table2125[[#This Row],[ESTIMATE_VALUE]]</f>
        <v>-6.5717051884959798E-2</v>
      </c>
      <c r="L845">
        <f>Table2125[[#This Row],[DIFFENCE_ORIGINAL]]^2</f>
        <v>4.3187309084504978E-3</v>
      </c>
      <c r="M845" s="1">
        <f t="shared" si="17"/>
        <v>0.34150982321425044</v>
      </c>
    </row>
    <row r="846" spans="2:13" x14ac:dyDescent="0.2">
      <c r="B846" t="s">
        <v>92</v>
      </c>
      <c r="C846" s="3" t="s">
        <v>232</v>
      </c>
      <c r="D846" t="s">
        <v>206</v>
      </c>
      <c r="E846">
        <v>1.0667809739328113</v>
      </c>
      <c r="F846">
        <v>0.17745350718568478</v>
      </c>
      <c r="G846" s="1">
        <v>0.70745897519070322</v>
      </c>
      <c r="H846" s="1">
        <v>1.4204714072124873</v>
      </c>
      <c r="I846">
        <v>6.0116082846226711</v>
      </c>
      <c r="J846">
        <v>1.0886973669257032</v>
      </c>
      <c r="K846">
        <f>Table2125[[#This Row],[VALUE_ORIGINAL]]-Table2125[[#This Row],[ESTIMATE_VALUE]]</f>
        <v>2.1916392992891831E-2</v>
      </c>
      <c r="L846">
        <f>Table2125[[#This Row],[DIFFENCE_ORIGINAL]]^2</f>
        <v>4.8032828181887816E-4</v>
      </c>
      <c r="M846" s="1">
        <f t="shared" si="17"/>
        <v>0.70401104840220496</v>
      </c>
    </row>
    <row r="847" spans="2:13" x14ac:dyDescent="0.2">
      <c r="B847" t="s">
        <v>92</v>
      </c>
      <c r="C847" s="3" t="s">
        <v>232</v>
      </c>
      <c r="D847" t="s">
        <v>207</v>
      </c>
      <c r="E847">
        <v>-0.75562006745970201</v>
      </c>
      <c r="F847">
        <v>0.16316725608106736</v>
      </c>
      <c r="G847" s="1">
        <v>-1.082369571665962</v>
      </c>
      <c r="H847" s="1">
        <v>-0.43111200108585257</v>
      </c>
      <c r="I847">
        <v>-4.6309540627703072</v>
      </c>
      <c r="J847">
        <v>-0.62421856699554268</v>
      </c>
      <c r="K847">
        <f>Table2125[[#This Row],[VALUE_ORIGINAL]]-Table2125[[#This Row],[ESTIMATE_VALUE]]</f>
        <v>0.13140150046415933</v>
      </c>
      <c r="L847">
        <f>Table2125[[#This Row],[DIFFENCE_ORIGINAL]]^2</f>
        <v>1.7266354324232465E-2</v>
      </c>
      <c r="M847" s="1">
        <f t="shared" si="17"/>
        <v>0.51175060776236658</v>
      </c>
    </row>
    <row r="848" spans="2:13" x14ac:dyDescent="0.2">
      <c r="B848" t="s">
        <v>92</v>
      </c>
      <c r="C848" s="3" t="s">
        <v>232</v>
      </c>
      <c r="D848" t="s">
        <v>208</v>
      </c>
      <c r="E848">
        <v>-0.95022170420771312</v>
      </c>
      <c r="F848">
        <v>0.1802350340418637</v>
      </c>
      <c r="G848" s="1">
        <v>-1.2935828263342992</v>
      </c>
      <c r="H848" s="1">
        <v>-0.59666118240004684</v>
      </c>
      <c r="I848">
        <v>-5.2721254181193347</v>
      </c>
      <c r="J848">
        <v>-0.72723214521847124</v>
      </c>
      <c r="K848">
        <f>Table2125[[#This Row],[VALUE_ORIGINAL]]-Table2125[[#This Row],[ESTIMATE_VALUE]]</f>
        <v>0.22298955898924189</v>
      </c>
      <c r="L848">
        <f>Table2125[[#This Row],[DIFFENCE_ORIGINAL]]^2</f>
        <v>4.9724343418216591E-2</v>
      </c>
      <c r="M848" s="1">
        <f t="shared" si="17"/>
        <v>0.41351788839589687</v>
      </c>
    </row>
    <row r="849" spans="2:13" x14ac:dyDescent="0.2">
      <c r="B849" t="s">
        <v>92</v>
      </c>
      <c r="C849" s="3" t="s">
        <v>232</v>
      </c>
      <c r="D849" t="s">
        <v>209</v>
      </c>
      <c r="E849">
        <v>1.387772375907476</v>
      </c>
      <c r="F849">
        <v>0.11284562158060724</v>
      </c>
      <c r="G849" s="1">
        <v>1.1608388840330974</v>
      </c>
      <c r="H849" s="1">
        <v>1.5944011379221503</v>
      </c>
      <c r="I849">
        <v>12.297972721220473</v>
      </c>
      <c r="J849">
        <v>1.2430246361528332</v>
      </c>
      <c r="K849">
        <f>Table2125[[#This Row],[VALUE_ORIGINAL]]-Table2125[[#This Row],[ESTIMATE_VALUE]]</f>
        <v>-0.14474773975464283</v>
      </c>
      <c r="L849">
        <f>Table2125[[#This Row],[DIFFENCE_ORIGINAL]]^2</f>
        <v>2.0951908164077809E-2</v>
      </c>
      <c r="M849" s="1">
        <f t="shared" si="17"/>
        <v>0.283498632218113</v>
      </c>
    </row>
    <row r="850" spans="2:13" x14ac:dyDescent="0.2">
      <c r="B850" t="s">
        <v>92</v>
      </c>
      <c r="C850" s="3" t="s">
        <v>232</v>
      </c>
      <c r="D850" t="s">
        <v>210</v>
      </c>
      <c r="E850">
        <v>1.83152454467718</v>
      </c>
      <c r="F850">
        <v>0.13691055145641709</v>
      </c>
      <c r="G850" s="1">
        <v>1.5462522122385445</v>
      </c>
      <c r="H850" s="1">
        <v>2.086565475260898</v>
      </c>
      <c r="I850">
        <v>13.377526605465551</v>
      </c>
      <c r="J850">
        <v>1.6733120944990389</v>
      </c>
      <c r="K850">
        <f>Table2125[[#This Row],[VALUE_ORIGINAL]]-Table2125[[#This Row],[ESTIMATE_VALUE]]</f>
        <v>-0.15821245017814101</v>
      </c>
      <c r="L850">
        <f>Table2125[[#This Row],[DIFFENCE_ORIGINAL]]^2</f>
        <v>2.5031179391370749E-2</v>
      </c>
      <c r="M850" s="1">
        <f t="shared" si="17"/>
        <v>0.39083469948159433</v>
      </c>
    </row>
    <row r="851" spans="2:13" x14ac:dyDescent="0.2">
      <c r="B851" t="s">
        <v>92</v>
      </c>
      <c r="C851" s="3" t="s">
        <v>232</v>
      </c>
      <c r="D851" t="s">
        <v>211</v>
      </c>
      <c r="E851">
        <v>2.5009584684940429</v>
      </c>
      <c r="F851">
        <v>0.25568615106373266</v>
      </c>
      <c r="G851" s="1">
        <v>1.9884517270132103</v>
      </c>
      <c r="H851" s="1">
        <v>2.9714223227020149</v>
      </c>
      <c r="I851">
        <v>9.78136069587379</v>
      </c>
      <c r="J851">
        <v>2.5314968979657961</v>
      </c>
      <c r="K851">
        <f>Table2125[[#This Row],[VALUE_ORIGINAL]]-Table2125[[#This Row],[ESTIMATE_VALUE]]</f>
        <v>3.0538429471753226E-2</v>
      </c>
      <c r="L851">
        <f>Table2125[[#This Row],[DIFFENCE_ORIGINAL]]^2</f>
        <v>9.32595674601246E-4</v>
      </c>
      <c r="M851" s="1">
        <f t="shared" si="17"/>
        <v>0.92183061384710152</v>
      </c>
    </row>
    <row r="852" spans="2:13" x14ac:dyDescent="0.2">
      <c r="B852" t="s">
        <v>92</v>
      </c>
      <c r="C852" s="3" t="s">
        <v>232</v>
      </c>
      <c r="D852" t="s">
        <v>212</v>
      </c>
      <c r="E852">
        <v>2.3356885295416823</v>
      </c>
      <c r="F852">
        <v>0.19526347255077617</v>
      </c>
      <c r="G852" s="1">
        <v>1.9637713053356907</v>
      </c>
      <c r="H852" s="1">
        <v>2.7429631083791493</v>
      </c>
      <c r="I852">
        <v>11.96172791065319</v>
      </c>
      <c r="J852">
        <v>2.4547512895524033</v>
      </c>
      <c r="K852">
        <f>Table2125[[#This Row],[VALUE_ORIGINAL]]-Table2125[[#This Row],[ESTIMATE_VALUE]]</f>
        <v>0.11906276001072102</v>
      </c>
      <c r="L852">
        <f>Table2125[[#This Row],[DIFFENCE_ORIGINAL]]^2</f>
        <v>1.4175940821370549E-2</v>
      </c>
      <c r="M852" s="1">
        <f t="shared" si="17"/>
        <v>0.71827531947542633</v>
      </c>
    </row>
    <row r="853" spans="2:13" x14ac:dyDescent="0.2">
      <c r="B853" t="s">
        <v>92</v>
      </c>
      <c r="C853" s="3" t="s">
        <v>232</v>
      </c>
      <c r="D853" t="s">
        <v>213</v>
      </c>
      <c r="E853">
        <v>2.3295396143959115</v>
      </c>
      <c r="F853">
        <v>0.16689540213170984</v>
      </c>
      <c r="G853" s="1">
        <v>1.9893151220103644</v>
      </c>
      <c r="H853" s="1">
        <v>2.6714221314780748</v>
      </c>
      <c r="I853">
        <v>13.958081436884013</v>
      </c>
      <c r="J853">
        <v>2.2103929548828756</v>
      </c>
      <c r="K853">
        <f>Table2125[[#This Row],[VALUE_ORIGINAL]]-Table2125[[#This Row],[ESTIMATE_VALUE]]</f>
        <v>-0.11914665951303594</v>
      </c>
      <c r="L853">
        <f>Table2125[[#This Row],[DIFFENCE_ORIGINAL]]^2</f>
        <v>1.4195926473115317E-2</v>
      </c>
      <c r="M853" s="1">
        <f t="shared" si="17"/>
        <v>0.5146803302040821</v>
      </c>
    </row>
    <row r="854" spans="2:13" x14ac:dyDescent="0.2">
      <c r="B854" t="s">
        <v>92</v>
      </c>
      <c r="C854" s="3" t="s">
        <v>232</v>
      </c>
      <c r="D854" t="s">
        <v>214</v>
      </c>
      <c r="E854">
        <v>1.4715037066875476</v>
      </c>
      <c r="F854">
        <v>0.15871394033188099</v>
      </c>
      <c r="G854" s="1">
        <v>1.1816622890472508</v>
      </c>
      <c r="H854" s="1">
        <v>1.778324505039556</v>
      </c>
      <c r="I854">
        <v>9.2714206679674085</v>
      </c>
      <c r="J854">
        <v>1.6381988893183386</v>
      </c>
      <c r="K854">
        <f>Table2125[[#This Row],[VALUE_ORIGINAL]]-Table2125[[#This Row],[ESTIMATE_VALUE]]</f>
        <v>0.16669518263079097</v>
      </c>
      <c r="L854">
        <f>Table2125[[#This Row],[DIFFENCE_ORIGINAL]]^2</f>
        <v>2.7787283912312756E-2</v>
      </c>
      <c r="M854" s="1">
        <f t="shared" si="17"/>
        <v>0.47570668210171974</v>
      </c>
    </row>
    <row r="855" spans="2:13" x14ac:dyDescent="0.2">
      <c r="B855" t="s">
        <v>92</v>
      </c>
      <c r="C855" s="3" t="s">
        <v>232</v>
      </c>
      <c r="D855" t="s">
        <v>215</v>
      </c>
      <c r="E855">
        <v>1.6593019585308286</v>
      </c>
      <c r="F855">
        <v>0.14718426811671084</v>
      </c>
      <c r="G855" s="1">
        <v>1.3634774737312281</v>
      </c>
      <c r="H855" s="1">
        <v>1.9325150670886593</v>
      </c>
      <c r="I855">
        <v>11.273636644475298</v>
      </c>
      <c r="J855">
        <v>1.8620513228561157</v>
      </c>
      <c r="K855">
        <f>Table2125[[#This Row],[VALUE_ORIGINAL]]-Table2125[[#This Row],[ESTIMATE_VALUE]]</f>
        <v>0.20274936432528712</v>
      </c>
      <c r="L855">
        <f>Table2125[[#This Row],[DIFFENCE_ORIGINAL]]^2</f>
        <v>4.1107304734308008E-2</v>
      </c>
      <c r="M855" s="1">
        <f t="shared" si="17"/>
        <v>0.38876379116998483</v>
      </c>
    </row>
    <row r="856" spans="2:13" x14ac:dyDescent="0.2">
      <c r="B856" t="s">
        <v>92</v>
      </c>
      <c r="C856" s="3" t="s">
        <v>232</v>
      </c>
      <c r="D856" t="s">
        <v>216</v>
      </c>
      <c r="E856">
        <v>0.15044592293214876</v>
      </c>
      <c r="F856">
        <v>4.3889256296968819E-2</v>
      </c>
      <c r="G856" s="1">
        <v>6.4686512785463543E-2</v>
      </c>
      <c r="H856" s="1">
        <v>0.23872112432765694</v>
      </c>
      <c r="I856">
        <v>3.4278530926608388</v>
      </c>
      <c r="J856">
        <v>0.10937798859403275</v>
      </c>
      <c r="K856">
        <f>Table2125[[#This Row],[VALUE_ORIGINAL]]-Table2125[[#This Row],[ESTIMATE_VALUE]]</f>
        <v>-4.1067934338116008E-2</v>
      </c>
      <c r="L856">
        <f>Table2125[[#This Row],[DIFFENCE_ORIGINAL]]^2</f>
        <v>1.6865752307998079E-3</v>
      </c>
      <c r="M856" s="1">
        <f t="shared" si="17"/>
        <v>0.14897779572029834</v>
      </c>
    </row>
    <row r="857" spans="2:13" x14ac:dyDescent="0.2">
      <c r="B857" t="s">
        <v>92</v>
      </c>
      <c r="C857" s="3" t="s">
        <v>232</v>
      </c>
      <c r="D857" t="s">
        <v>218</v>
      </c>
      <c r="E857">
        <v>0.15557153563711229</v>
      </c>
      <c r="F857">
        <v>4.7532311561156899E-2</v>
      </c>
      <c r="G857" s="1">
        <v>6.8867657197584309E-2</v>
      </c>
      <c r="H857" s="1">
        <v>0.26101983766773323</v>
      </c>
      <c r="I857">
        <v>3.272963811931342</v>
      </c>
      <c r="J857">
        <v>0.1121410225246493</v>
      </c>
      <c r="K857">
        <f>Table2125[[#This Row],[VALUE_ORIGINAL]]-Table2125[[#This Row],[ESTIMATE_VALUE]]</f>
        <v>-4.3430513112462987E-2</v>
      </c>
      <c r="L857">
        <f>Table2125[[#This Row],[DIFFENCE_ORIGINAL]]^2</f>
        <v>1.8862094692118194E-3</v>
      </c>
      <c r="M857" s="1">
        <f t="shared" si="17"/>
        <v>0.16141161139457749</v>
      </c>
    </row>
    <row r="858" spans="2:13" x14ac:dyDescent="0.2">
      <c r="B858" t="s">
        <v>92</v>
      </c>
      <c r="C858" s="3" t="s">
        <v>232</v>
      </c>
      <c r="D858" t="s">
        <v>220</v>
      </c>
      <c r="E858">
        <v>6.5203754966268582E-2</v>
      </c>
      <c r="F858">
        <v>2.5477541071693876E-2</v>
      </c>
      <c r="G858" s="1">
        <v>2.1954986037589889E-2</v>
      </c>
      <c r="H858" s="1">
        <v>0.12115090582631394</v>
      </c>
      <c r="I858">
        <v>2.5592640507490509</v>
      </c>
      <c r="J858">
        <v>5.3397023750747043E-2</v>
      </c>
      <c r="K858">
        <f>Table2125[[#This Row],[VALUE_ORIGINAL]]-Table2125[[#This Row],[ESTIMATE_VALUE]]</f>
        <v>-1.1806731215521539E-2</v>
      </c>
      <c r="L858">
        <f>Table2125[[#This Row],[DIFFENCE_ORIGINAL]]^2</f>
        <v>1.3939890199557071E-4</v>
      </c>
      <c r="M858" s="1">
        <f t="shared" si="17"/>
        <v>8.2873034143583699E-2</v>
      </c>
    </row>
    <row r="859" spans="2:13" x14ac:dyDescent="0.2">
      <c r="B859" t="s">
        <v>92</v>
      </c>
      <c r="C859" s="3" t="s">
        <v>232</v>
      </c>
      <c r="D859" t="s">
        <v>226</v>
      </c>
      <c r="E859">
        <v>9.2198715620990176E-2</v>
      </c>
      <c r="F859">
        <v>3.0262212362196467E-2</v>
      </c>
      <c r="G859" s="1">
        <v>3.8252052514860156E-2</v>
      </c>
      <c r="H859" s="1">
        <v>0.15533449146676623</v>
      </c>
      <c r="I859">
        <v>3.0466614442295286</v>
      </c>
      <c r="J859">
        <v>0.14138998237809358</v>
      </c>
      <c r="K859">
        <f>Table2125[[#This Row],[VALUE_ORIGINAL]]-Table2125[[#This Row],[ESTIMATE_VALUE]]</f>
        <v>4.9191266757103405E-2</v>
      </c>
      <c r="L859">
        <f>Table2125[[#This Row],[DIFFENCE_ORIGINAL]]^2</f>
        <v>2.4197807251685067E-3</v>
      </c>
      <c r="M859" s="1">
        <f t="shared" si="17"/>
        <v>8.7856870115389396E-2</v>
      </c>
    </row>
    <row r="860" spans="2:13" x14ac:dyDescent="0.2">
      <c r="B860" t="s">
        <v>92</v>
      </c>
      <c r="C860" s="3" t="s">
        <v>232</v>
      </c>
      <c r="D860" t="s">
        <v>230</v>
      </c>
      <c r="E860">
        <v>0.46341992915651981</v>
      </c>
      <c r="F860">
        <v>9.9062347700911949E-2</v>
      </c>
      <c r="G860" s="1">
        <v>0.27750138964504856</v>
      </c>
      <c r="H860" s="1">
        <v>0.66523330993789176</v>
      </c>
      <c r="I860">
        <v>4.678063259268523</v>
      </c>
      <c r="J860">
        <v>0.4163060172475227</v>
      </c>
      <c r="K860">
        <f>Table2125[[#This Row],[VALUE_ORIGINAL]]-Table2125[[#This Row],[ESTIMATE_VALUE]]</f>
        <v>-4.7113911908997108E-2</v>
      </c>
      <c r="L860">
        <f>Table2125[[#This Row],[DIFFENCE_ORIGINAL]]^2</f>
        <v>2.2197206953687397E-3</v>
      </c>
      <c r="M860" s="1">
        <f t="shared" si="17"/>
        <v>0.37196399429685145</v>
      </c>
    </row>
    <row r="861" spans="2:13" x14ac:dyDescent="0.2">
      <c r="B861" t="s">
        <v>113</v>
      </c>
      <c r="C861" s="3" t="s">
        <v>193</v>
      </c>
      <c r="D861" t="s">
        <v>194</v>
      </c>
      <c r="E861">
        <v>0.18577942965162828</v>
      </c>
      <c r="F861">
        <v>8.817219046259557E-2</v>
      </c>
      <c r="G861" s="1">
        <v>1.2965111906934945E-2</v>
      </c>
      <c r="H861" s="1">
        <v>0.3585937473963216</v>
      </c>
      <c r="I861">
        <v>2.1070070809961297</v>
      </c>
      <c r="J861">
        <v>0.20780521852805617</v>
      </c>
      <c r="K861">
        <f>Table2125[[#This Row],[VALUE_ORIGINAL]]-Table2125[[#This Row],[ESTIMATE_VALUE]]</f>
        <v>2.2025788876427893E-2</v>
      </c>
      <c r="L861">
        <f>Table2125[[#This Row],[DIFFENCE_ORIGINAL]]^2</f>
        <v>4.8513537562897468E-4</v>
      </c>
      <c r="M861" s="1">
        <f>MAX(0,MIN(H397,H861)-MAX(G397,G861))</f>
        <v>0.32403796575220356</v>
      </c>
    </row>
    <row r="862" spans="2:13" x14ac:dyDescent="0.2">
      <c r="B862" t="s">
        <v>113</v>
      </c>
      <c r="C862" s="3" t="s">
        <v>193</v>
      </c>
      <c r="D862" t="s">
        <v>195</v>
      </c>
      <c r="E862">
        <v>-0.18372096901346982</v>
      </c>
      <c r="F862">
        <v>7.1035150800006719E-2</v>
      </c>
      <c r="G862" s="1">
        <v>-0.32294730621785456</v>
      </c>
      <c r="H862" s="1">
        <v>-4.4494631809085083E-2</v>
      </c>
      <c r="I862">
        <v>-2.5863388328789534</v>
      </c>
      <c r="J862">
        <v>-5.1870095621875237E-2</v>
      </c>
      <c r="K862">
        <f>Table2125[[#This Row],[VALUE_ORIGINAL]]-Table2125[[#This Row],[ESTIMATE_VALUE]]</f>
        <v>0.13185087339159457</v>
      </c>
      <c r="L862">
        <f>Table2125[[#This Row],[DIFFENCE_ORIGINAL]]^2</f>
        <v>1.7384652814126302E-2</v>
      </c>
      <c r="M862" s="1">
        <f t="shared" ref="M862:M925" si="18">MAX(0,MIN(H398,H862)-MAX(G398,G862))</f>
        <v>0.16837098901592723</v>
      </c>
    </row>
    <row r="863" spans="2:13" x14ac:dyDescent="0.2">
      <c r="B863" t="s">
        <v>113</v>
      </c>
      <c r="C863" s="3" t="s">
        <v>193</v>
      </c>
      <c r="D863" t="s">
        <v>196</v>
      </c>
      <c r="E863">
        <v>0.11242419528582509</v>
      </c>
      <c r="F863">
        <v>8.3695959872784512E-2</v>
      </c>
      <c r="G863" s="1">
        <v>-5.1616871716342078E-2</v>
      </c>
      <c r="H863" s="1">
        <v>0.27646526228799229</v>
      </c>
      <c r="I863">
        <v>1.3432451871835474</v>
      </c>
      <c r="J863">
        <v>0.20074876318686907</v>
      </c>
      <c r="K863">
        <f>Table2125[[#This Row],[VALUE_ORIGINAL]]-Table2125[[#This Row],[ESTIMATE_VALUE]]</f>
        <v>8.8324567901043982E-2</v>
      </c>
      <c r="L863">
        <f>Table2125[[#This Row],[DIFFENCE_ORIGINAL]]^2</f>
        <v>7.8012292949061288E-3</v>
      </c>
      <c r="M863" s="1">
        <f t="shared" si="18"/>
        <v>0.24642688038173144</v>
      </c>
    </row>
    <row r="864" spans="2:13" x14ac:dyDescent="0.2">
      <c r="B864" t="s">
        <v>113</v>
      </c>
      <c r="C864" s="3" t="s">
        <v>193</v>
      </c>
      <c r="D864" t="s">
        <v>197</v>
      </c>
      <c r="E864">
        <v>0.43659102544793471</v>
      </c>
      <c r="F864">
        <v>8.2462573581751533E-2</v>
      </c>
      <c r="G864" s="1">
        <v>0.27496735115521764</v>
      </c>
      <c r="H864" s="1">
        <v>0.59821469974065178</v>
      </c>
      <c r="I864">
        <v>5.2944142595199049</v>
      </c>
      <c r="J864">
        <v>0.46757722054030804</v>
      </c>
      <c r="K864">
        <f>Table2125[[#This Row],[VALUE_ORIGINAL]]-Table2125[[#This Row],[ESTIMATE_VALUE]]</f>
        <v>3.0986195092373325E-2</v>
      </c>
      <c r="L864">
        <f>Table2125[[#This Row],[DIFFENCE_ORIGINAL]]^2</f>
        <v>9.6014428630262073E-4</v>
      </c>
      <c r="M864" s="1">
        <f t="shared" si="18"/>
        <v>0.31092272346601324</v>
      </c>
    </row>
    <row r="865" spans="2:13" x14ac:dyDescent="0.2">
      <c r="B865" t="s">
        <v>113</v>
      </c>
      <c r="C865" s="3" t="s">
        <v>193</v>
      </c>
      <c r="D865" t="s">
        <v>198</v>
      </c>
      <c r="E865">
        <v>0.7553573673313041</v>
      </c>
      <c r="F865">
        <v>0.11042043813680009</v>
      </c>
      <c r="G865" s="1">
        <v>0.53893728542604291</v>
      </c>
      <c r="H865" s="1">
        <v>0.97177744923656528</v>
      </c>
      <c r="I865">
        <v>6.840738726244596</v>
      </c>
      <c r="J865">
        <v>0.69131566830111679</v>
      </c>
      <c r="K865">
        <f>Table2125[[#This Row],[VALUE_ORIGINAL]]-Table2125[[#This Row],[ESTIMATE_VALUE]]</f>
        <v>-6.4041699030187305E-2</v>
      </c>
      <c r="L865">
        <f>Table2125[[#This Row],[DIFFENCE_ORIGINAL]]^2</f>
        <v>4.1013392146730934E-3</v>
      </c>
      <c r="M865" s="1">
        <f t="shared" si="18"/>
        <v>0.36216172691897874</v>
      </c>
    </row>
    <row r="866" spans="2:13" x14ac:dyDescent="0.2">
      <c r="B866" t="s">
        <v>113</v>
      </c>
      <c r="C866" s="3" t="s">
        <v>193</v>
      </c>
      <c r="D866" t="s">
        <v>199</v>
      </c>
      <c r="E866">
        <v>-0.10470949700501926</v>
      </c>
      <c r="F866">
        <v>6.9899160652603196E-2</v>
      </c>
      <c r="G866" s="1">
        <v>-0.24170933443370074</v>
      </c>
      <c r="H866" s="1">
        <v>3.2290340423662231E-2</v>
      </c>
      <c r="I866">
        <v>-1.4980079306734801</v>
      </c>
      <c r="J866">
        <v>-2.6718205551524845E-2</v>
      </c>
      <c r="K866">
        <f>Table2125[[#This Row],[VALUE_ORIGINAL]]-Table2125[[#This Row],[ESTIMATE_VALUE]]</f>
        <v>7.7991291453494413E-2</v>
      </c>
      <c r="L866">
        <f>Table2125[[#This Row],[DIFFENCE_ORIGINAL]]^2</f>
        <v>6.0826415425839107E-3</v>
      </c>
      <c r="M866" s="1">
        <f t="shared" si="18"/>
        <v>0.20641873410662842</v>
      </c>
    </row>
    <row r="867" spans="2:13" x14ac:dyDescent="0.2">
      <c r="B867" t="s">
        <v>113</v>
      </c>
      <c r="C867" s="3" t="s">
        <v>193</v>
      </c>
      <c r="D867" t="s">
        <v>200</v>
      </c>
      <c r="E867">
        <v>0.6383966696925083</v>
      </c>
      <c r="F867">
        <v>0.10421219758403212</v>
      </c>
      <c r="G867" s="1">
        <v>0.43414451567803336</v>
      </c>
      <c r="H867" s="1">
        <v>0.84264882370698324</v>
      </c>
      <c r="I867">
        <v>6.1259304044301857</v>
      </c>
      <c r="J867">
        <v>0.65020672590940032</v>
      </c>
      <c r="K867">
        <f>Table2125[[#This Row],[VALUE_ORIGINAL]]-Table2125[[#This Row],[ESTIMATE_VALUE]]</f>
        <v>1.1810056216892018E-2</v>
      </c>
      <c r="L867">
        <f>Table2125[[#This Row],[DIFFENCE_ORIGINAL]]^2</f>
        <v>1.394774278461498E-4</v>
      </c>
      <c r="M867" s="1">
        <f t="shared" si="18"/>
        <v>0.39232140648148472</v>
      </c>
    </row>
    <row r="868" spans="2:13" x14ac:dyDescent="0.2">
      <c r="B868" t="s">
        <v>113</v>
      </c>
      <c r="C868" s="3" t="s">
        <v>193</v>
      </c>
      <c r="D868" t="s">
        <v>201</v>
      </c>
      <c r="E868">
        <v>1.198950172417242E-2</v>
      </c>
      <c r="F868">
        <v>8.0068322074389742E-2</v>
      </c>
      <c r="G868" s="1">
        <v>-0.14494152584418482</v>
      </c>
      <c r="H868" s="1">
        <v>0.16892052929252968</v>
      </c>
      <c r="I868">
        <v>0.14974088895022969</v>
      </c>
      <c r="J868">
        <v>7.7300338965894623E-3</v>
      </c>
      <c r="K868">
        <f>Table2125[[#This Row],[VALUE_ORIGINAL]]-Table2125[[#This Row],[ESTIMATE_VALUE]]</f>
        <v>-4.2594678275829573E-3</v>
      </c>
      <c r="L868">
        <f>Table2125[[#This Row],[DIFFENCE_ORIGINAL]]^2</f>
        <v>1.8143066174214277E-5</v>
      </c>
      <c r="M868" s="1">
        <f t="shared" si="18"/>
        <v>0.29512815560948252</v>
      </c>
    </row>
    <row r="869" spans="2:13" x14ac:dyDescent="0.2">
      <c r="B869" t="s">
        <v>113</v>
      </c>
      <c r="C869" s="3" t="s">
        <v>193</v>
      </c>
      <c r="D869" t="s">
        <v>202</v>
      </c>
      <c r="E869">
        <v>-0.1561394434941388</v>
      </c>
      <c r="F869">
        <v>9.8844420587120535E-2</v>
      </c>
      <c r="G869" s="1">
        <v>-0.34987094791762446</v>
      </c>
      <c r="H869" s="1">
        <v>3.759206092934686E-2</v>
      </c>
      <c r="I869">
        <v>-1.5796485281282922</v>
      </c>
      <c r="J869">
        <v>-0.17085366093454202</v>
      </c>
      <c r="K869">
        <f>Table2125[[#This Row],[VALUE_ORIGINAL]]-Table2125[[#This Row],[ESTIMATE_VALUE]]</f>
        <v>-1.4714217440403216E-2</v>
      </c>
      <c r="L869">
        <f>Table2125[[#This Row],[DIFFENCE_ORIGINAL]]^2</f>
        <v>2.1650819488346616E-4</v>
      </c>
      <c r="M869" s="1">
        <f t="shared" si="18"/>
        <v>0.36144783542196757</v>
      </c>
    </row>
    <row r="870" spans="2:13" x14ac:dyDescent="0.2">
      <c r="B870" t="s">
        <v>113</v>
      </c>
      <c r="C870" s="3" t="s">
        <v>193</v>
      </c>
      <c r="D870" t="s">
        <v>203</v>
      </c>
      <c r="E870">
        <v>0.23090050531584341</v>
      </c>
      <c r="F870">
        <v>7.1861082654124053E-2</v>
      </c>
      <c r="G870" s="1">
        <v>9.0055371423704289E-2</v>
      </c>
      <c r="H870" s="1">
        <v>0.37174563920798254</v>
      </c>
      <c r="I870">
        <v>3.2131509405055172</v>
      </c>
      <c r="J870">
        <v>0.33797024276195176</v>
      </c>
      <c r="K870">
        <f>Table2125[[#This Row],[VALUE_ORIGINAL]]-Table2125[[#This Row],[ESTIMATE_VALUE]]</f>
        <v>0.10706973744610834</v>
      </c>
      <c r="L870">
        <f>Table2125[[#This Row],[DIFFENCE_ORIGINAL]]^2</f>
        <v>1.1463928676778576E-2</v>
      </c>
      <c r="M870" s="1">
        <f t="shared" si="18"/>
        <v>0.16795405599616239</v>
      </c>
    </row>
    <row r="871" spans="2:13" x14ac:dyDescent="0.2">
      <c r="B871" t="s">
        <v>113</v>
      </c>
      <c r="C871" s="3" t="s">
        <v>193</v>
      </c>
      <c r="D871" t="s">
        <v>204</v>
      </c>
      <c r="E871">
        <v>0.7992569206719895</v>
      </c>
      <c r="F871">
        <v>0.13897354884161314</v>
      </c>
      <c r="G871" s="1">
        <v>0.52687377013870962</v>
      </c>
      <c r="H871" s="1">
        <v>1.0716400712052694</v>
      </c>
      <c r="I871">
        <v>5.751144209340838</v>
      </c>
      <c r="J871">
        <v>0.9383390542325335</v>
      </c>
      <c r="K871">
        <f>Table2125[[#This Row],[VALUE_ORIGINAL]]-Table2125[[#This Row],[ESTIMATE_VALUE]]</f>
        <v>0.139082133560544</v>
      </c>
      <c r="L871">
        <f>Table2125[[#This Row],[DIFFENCE_ORIGINAL]]^2</f>
        <v>1.9343839875752999E-2</v>
      </c>
      <c r="M871" s="1">
        <f t="shared" si="18"/>
        <v>0.43145174526662533</v>
      </c>
    </row>
    <row r="872" spans="2:13" x14ac:dyDescent="0.2">
      <c r="B872" t="s">
        <v>113</v>
      </c>
      <c r="C872" s="3" t="s">
        <v>193</v>
      </c>
      <c r="D872" t="s">
        <v>205</v>
      </c>
      <c r="E872">
        <v>0.7964017997946814</v>
      </c>
      <c r="F872">
        <v>0.10468422938560334</v>
      </c>
      <c r="G872" s="1">
        <v>0.59122448044956932</v>
      </c>
      <c r="H872" s="1">
        <v>1.0015791191397936</v>
      </c>
      <c r="I872">
        <v>7.6076578532296688</v>
      </c>
      <c r="J872">
        <v>0.6075493255989568</v>
      </c>
      <c r="K872">
        <f>Table2125[[#This Row],[VALUE_ORIGINAL]]-Table2125[[#This Row],[ESTIMATE_VALUE]]</f>
        <v>-0.1888524741957246</v>
      </c>
      <c r="L872">
        <f>Table2125[[#This Row],[DIFFENCE_ORIGINAL]]^2</f>
        <v>3.5665257009846824E-2</v>
      </c>
      <c r="M872" s="1">
        <f t="shared" si="18"/>
        <v>0.22551553125322876</v>
      </c>
    </row>
    <row r="873" spans="2:13" x14ac:dyDescent="0.2">
      <c r="B873" t="s">
        <v>113</v>
      </c>
      <c r="C873" s="3" t="s">
        <v>193</v>
      </c>
      <c r="D873" t="s">
        <v>206</v>
      </c>
      <c r="E873">
        <v>1.1562009997673566</v>
      </c>
      <c r="F873">
        <v>0.18039052480557724</v>
      </c>
      <c r="G873" s="1">
        <v>0.80264206799614601</v>
      </c>
      <c r="H873" s="1">
        <v>1.509759931538567</v>
      </c>
      <c r="I873">
        <v>6.4094330952997458</v>
      </c>
      <c r="J873">
        <v>1.08664570593377</v>
      </c>
      <c r="K873">
        <f>Table2125[[#This Row],[VALUE_ORIGINAL]]-Table2125[[#This Row],[ESTIMATE_VALUE]]</f>
        <v>-6.9555293833586607E-2</v>
      </c>
      <c r="L873">
        <f>Table2125[[#This Row],[DIFFENCE_ORIGINAL]]^2</f>
        <v>4.8379389002765711E-3</v>
      </c>
      <c r="M873" s="1">
        <f t="shared" si="18"/>
        <v>0.65806227788841098</v>
      </c>
    </row>
    <row r="874" spans="2:13" x14ac:dyDescent="0.2">
      <c r="B874" t="s">
        <v>113</v>
      </c>
      <c r="C874" s="3" t="s">
        <v>193</v>
      </c>
      <c r="D874" t="s">
        <v>207</v>
      </c>
      <c r="E874">
        <v>-0.45289351863634131</v>
      </c>
      <c r="F874">
        <v>0.15317528349034223</v>
      </c>
      <c r="G874" s="1">
        <v>-0.75311155759912474</v>
      </c>
      <c r="H874" s="1">
        <v>-0.15267547967355788</v>
      </c>
      <c r="I874">
        <v>-2.9567010311092159</v>
      </c>
      <c r="J874">
        <v>-0.61753334723645281</v>
      </c>
      <c r="K874">
        <f>Table2125[[#This Row],[VALUE_ORIGINAL]]-Table2125[[#This Row],[ESTIMATE_VALUE]]</f>
        <v>-0.1646398286001115</v>
      </c>
      <c r="L874">
        <f>Table2125[[#This Row],[DIFFENCE_ORIGINAL]]^2</f>
        <v>2.7106273161474095E-2</v>
      </c>
      <c r="M874" s="1">
        <f t="shared" si="18"/>
        <v>0.44957179084672644</v>
      </c>
    </row>
    <row r="875" spans="2:13" x14ac:dyDescent="0.2">
      <c r="B875" t="s">
        <v>113</v>
      </c>
      <c r="C875" s="3" t="s">
        <v>193</v>
      </c>
      <c r="D875" t="s">
        <v>208</v>
      </c>
      <c r="E875">
        <v>-0.55439381474004101</v>
      </c>
      <c r="F875">
        <v>0.14681598051938494</v>
      </c>
      <c r="G875" s="1">
        <v>-0.84214784891296968</v>
      </c>
      <c r="H875" s="1">
        <v>-0.26663978056711241</v>
      </c>
      <c r="I875">
        <v>-3.7761135591560571</v>
      </c>
      <c r="J875">
        <v>-0.71591551141548337</v>
      </c>
      <c r="K875">
        <f>Table2125[[#This Row],[VALUE_ORIGINAL]]-Table2125[[#This Row],[ESTIMATE_VALUE]]</f>
        <v>-0.16152169667544236</v>
      </c>
      <c r="L875">
        <f>Table2125[[#This Row],[DIFFENCE_ORIGINAL]]^2</f>
        <v>2.6089258496913608E-2</v>
      </c>
      <c r="M875" s="1">
        <f t="shared" si="18"/>
        <v>0.41315077896148006</v>
      </c>
    </row>
    <row r="876" spans="2:13" x14ac:dyDescent="0.2">
      <c r="B876" t="s">
        <v>113</v>
      </c>
      <c r="C876" s="3" t="s">
        <v>193</v>
      </c>
      <c r="D876" t="s">
        <v>209</v>
      </c>
      <c r="E876">
        <v>1.3374852734271854</v>
      </c>
      <c r="F876">
        <v>0.12546412156356929</v>
      </c>
      <c r="G876" s="1">
        <v>1.0915801138106345</v>
      </c>
      <c r="H876" s="1">
        <v>1.5833904330437363</v>
      </c>
      <c r="I876">
        <v>10.66030078367478</v>
      </c>
      <c r="J876">
        <v>1.2394604645576883</v>
      </c>
      <c r="K876">
        <f>Table2125[[#This Row],[VALUE_ORIGINAL]]-Table2125[[#This Row],[ESTIMATE_VALUE]]</f>
        <v>-9.8024808869497049E-2</v>
      </c>
      <c r="L876">
        <f>Table2125[[#This Row],[DIFFENCE_ORIGINAL]]^2</f>
        <v>9.6088631539014268E-3</v>
      </c>
      <c r="M876" s="1">
        <f t="shared" si="18"/>
        <v>0.37886465974340156</v>
      </c>
    </row>
    <row r="877" spans="2:13" x14ac:dyDescent="0.2">
      <c r="B877" t="s">
        <v>113</v>
      </c>
      <c r="C877" s="3" t="s">
        <v>193</v>
      </c>
      <c r="D877" t="s">
        <v>210</v>
      </c>
      <c r="E877">
        <v>1.9540536115920526</v>
      </c>
      <c r="F877">
        <v>0.16121223752714761</v>
      </c>
      <c r="G877" s="1">
        <v>1.6380834321717268</v>
      </c>
      <c r="H877" s="1">
        <v>2.2700237910123784</v>
      </c>
      <c r="I877">
        <v>12.1210004994999</v>
      </c>
      <c r="J877">
        <v>1.6724555469236593</v>
      </c>
      <c r="K877">
        <f>Table2125[[#This Row],[VALUE_ORIGINAL]]-Table2125[[#This Row],[ESTIMATE_VALUE]]</f>
        <v>-0.28159806466839332</v>
      </c>
      <c r="L877">
        <f>Table2125[[#This Row],[DIFFENCE_ORIGINAL]]^2</f>
        <v>7.9297470024984634E-2</v>
      </c>
      <c r="M877" s="1">
        <f t="shared" si="18"/>
        <v>0.33633084045793149</v>
      </c>
    </row>
    <row r="878" spans="2:13" x14ac:dyDescent="0.2">
      <c r="B878" t="s">
        <v>113</v>
      </c>
      <c r="C878" s="3" t="s">
        <v>193</v>
      </c>
      <c r="D878" t="s">
        <v>211</v>
      </c>
      <c r="E878">
        <v>2.4241895576598207</v>
      </c>
      <c r="F878">
        <v>0.23777859835307133</v>
      </c>
      <c r="G878" s="1">
        <v>1.958152068593386</v>
      </c>
      <c r="H878" s="1">
        <v>2.8902270467262552</v>
      </c>
      <c r="I878">
        <v>10.195154544818218</v>
      </c>
      <c r="J878">
        <v>2.5272646073036431</v>
      </c>
      <c r="K878">
        <f>Table2125[[#This Row],[VALUE_ORIGINAL]]-Table2125[[#This Row],[ESTIMATE_VALUE]]</f>
        <v>0.10307504964382241</v>
      </c>
      <c r="L878">
        <f>Table2125[[#This Row],[DIFFENCE_ORIGINAL]]^2</f>
        <v>1.0624465859076455E-2</v>
      </c>
      <c r="M878" s="1">
        <f t="shared" si="18"/>
        <v>0.87800226826001593</v>
      </c>
    </row>
    <row r="879" spans="2:13" x14ac:dyDescent="0.2">
      <c r="B879" t="s">
        <v>113</v>
      </c>
      <c r="C879" s="3" t="s">
        <v>193</v>
      </c>
      <c r="D879" t="s">
        <v>212</v>
      </c>
      <c r="E879">
        <v>2.8582327040296844</v>
      </c>
      <c r="F879">
        <v>0.21765973184993798</v>
      </c>
      <c r="G879" s="1">
        <v>2.4316274687191606</v>
      </c>
      <c r="H879" s="1">
        <v>3.2848379393402083</v>
      </c>
      <c r="I879">
        <v>13.131655909602275</v>
      </c>
      <c r="J879">
        <v>2.4525326132505092</v>
      </c>
      <c r="K879">
        <f>Table2125[[#This Row],[VALUE_ORIGINAL]]-Table2125[[#This Row],[ESTIMATE_VALUE]]</f>
        <v>-0.40570009077917524</v>
      </c>
      <c r="L879">
        <f>Table2125[[#This Row],[DIFFENCE_ORIGINAL]]^2</f>
        <v>0.16459256365823102</v>
      </c>
      <c r="M879" s="1">
        <f t="shared" si="18"/>
        <v>0.45503386745863361</v>
      </c>
    </row>
    <row r="880" spans="2:13" x14ac:dyDescent="0.2">
      <c r="B880" t="s">
        <v>113</v>
      </c>
      <c r="C880" s="3" t="s">
        <v>193</v>
      </c>
      <c r="D880" t="s">
        <v>213</v>
      </c>
      <c r="E880">
        <v>2.062694095229598</v>
      </c>
      <c r="F880">
        <v>0.14910593550992135</v>
      </c>
      <c r="G880" s="1">
        <v>1.7704518317490003</v>
      </c>
      <c r="H880" s="1">
        <v>2.3549363587101957</v>
      </c>
      <c r="I880">
        <v>13.833749060193171</v>
      </c>
      <c r="J880">
        <v>2.1789632911969177</v>
      </c>
      <c r="K880">
        <f>Table2125[[#This Row],[VALUE_ORIGINAL]]-Table2125[[#This Row],[ESTIMATE_VALUE]]</f>
        <v>0.11626919596731966</v>
      </c>
      <c r="L880">
        <f>Table2125[[#This Row],[DIFFENCE_ORIGINAL]]^2</f>
        <v>1.3518525930886982E-2</v>
      </c>
      <c r="M880" s="1">
        <f t="shared" si="18"/>
        <v>0.49321851109062109</v>
      </c>
    </row>
    <row r="881" spans="2:13" x14ac:dyDescent="0.2">
      <c r="B881" t="s">
        <v>113</v>
      </c>
      <c r="C881" s="3" t="s">
        <v>193</v>
      </c>
      <c r="D881" t="s">
        <v>214</v>
      </c>
      <c r="E881">
        <v>1.4715048580545678</v>
      </c>
      <c r="F881">
        <v>0.15519390736822025</v>
      </c>
      <c r="G881" s="1">
        <v>1.1673303889928108</v>
      </c>
      <c r="H881" s="1">
        <v>1.7756793271163247</v>
      </c>
      <c r="I881">
        <v>9.4817179553525079</v>
      </c>
      <c r="J881">
        <v>1.63819866406962</v>
      </c>
      <c r="K881">
        <f>Table2125[[#This Row],[VALUE_ORIGINAL]]-Table2125[[#This Row],[ESTIMATE_VALUE]]</f>
        <v>0.16669380601505224</v>
      </c>
      <c r="L881">
        <f>Table2125[[#This Row],[DIFFENCE_ORIGINAL]]^2</f>
        <v>2.7786824963783867E-2</v>
      </c>
      <c r="M881" s="1">
        <f t="shared" si="18"/>
        <v>0.48509575097001889</v>
      </c>
    </row>
    <row r="882" spans="2:13" x14ac:dyDescent="0.2">
      <c r="B882" t="s">
        <v>113</v>
      </c>
      <c r="C882" s="3" t="s">
        <v>193</v>
      </c>
      <c r="D882" t="s">
        <v>215</v>
      </c>
      <c r="E882">
        <v>1.7826945096946445</v>
      </c>
      <c r="F882">
        <v>0.15130480867669144</v>
      </c>
      <c r="G882" s="1">
        <v>1.4861425340006058</v>
      </c>
      <c r="H882" s="1">
        <v>2.079246485388683</v>
      </c>
      <c r="I882">
        <v>11.782140470524711</v>
      </c>
      <c r="J882">
        <v>1.8620504944211793</v>
      </c>
      <c r="K882">
        <f>Table2125[[#This Row],[VALUE_ORIGINAL]]-Table2125[[#This Row],[ESTIMATE_VALUE]]</f>
        <v>7.9355984726534823E-2</v>
      </c>
      <c r="L882">
        <f>Table2125[[#This Row],[DIFFENCE_ORIGINAL]]^2</f>
        <v>6.2973723119180277E-3</v>
      </c>
      <c r="M882" s="1">
        <f t="shared" si="18"/>
        <v>0.52217985082496998</v>
      </c>
    </row>
    <row r="883" spans="2:13" x14ac:dyDescent="0.2">
      <c r="B883" t="s">
        <v>113</v>
      </c>
      <c r="C883" s="3" t="s">
        <v>193</v>
      </c>
      <c r="D883" t="s">
        <v>216</v>
      </c>
      <c r="E883">
        <v>0.11860096918697312</v>
      </c>
      <c r="F883">
        <v>5.7932257992159057E-2</v>
      </c>
      <c r="G883" s="1">
        <v>5.0558299792586858E-3</v>
      </c>
      <c r="H883" s="1">
        <v>0.23214610839468755</v>
      </c>
      <c r="I883">
        <v>2.0472353969532029</v>
      </c>
      <c r="J883">
        <v>0.13511635076601486</v>
      </c>
      <c r="K883">
        <f>Table2125[[#This Row],[VALUE_ORIGINAL]]-Table2125[[#This Row],[ESTIMATE_VALUE]]</f>
        <v>1.6515381579041741E-2</v>
      </c>
      <c r="L883">
        <f>Table2125[[#This Row],[DIFFENCE_ORIGINAL]]^2</f>
        <v>2.7275782870135124E-4</v>
      </c>
      <c r="M883" s="1">
        <f t="shared" si="18"/>
        <v>0.20934785688026147</v>
      </c>
    </row>
    <row r="884" spans="2:13" x14ac:dyDescent="0.2">
      <c r="B884" t="s">
        <v>113</v>
      </c>
      <c r="C884" s="3" t="s">
        <v>193</v>
      </c>
      <c r="D884" t="s">
        <v>217</v>
      </c>
      <c r="E884">
        <v>-2.9007496758463747E-2</v>
      </c>
      <c r="F884">
        <v>1.9748283423060169E-2</v>
      </c>
      <c r="G884" s="1">
        <v>-6.7713421024151038E-2</v>
      </c>
      <c r="H884" s="1">
        <v>9.6984275072235469E-3</v>
      </c>
      <c r="I884">
        <v>-1.4688616796228249</v>
      </c>
      <c r="J884">
        <v>-3.5504282346820917E-2</v>
      </c>
      <c r="K884">
        <f>Table2125[[#This Row],[VALUE_ORIGINAL]]-Table2125[[#This Row],[ESTIMATE_VALUE]]</f>
        <v>-6.49678558835717E-3</v>
      </c>
      <c r="L884">
        <f>Table2125[[#This Row],[DIFFENCE_ORIGINAL]]^2</f>
        <v>4.2208222981085419E-5</v>
      </c>
      <c r="M884" s="1">
        <f t="shared" si="18"/>
        <v>7.4600770733392913E-2</v>
      </c>
    </row>
    <row r="885" spans="2:13" x14ac:dyDescent="0.2">
      <c r="B885" t="s">
        <v>113</v>
      </c>
      <c r="C885" s="3" t="s">
        <v>193</v>
      </c>
      <c r="D885" t="s">
        <v>218</v>
      </c>
      <c r="E885">
        <v>0.14032986088596514</v>
      </c>
      <c r="F885">
        <v>7.1625257030548006E-2</v>
      </c>
      <c r="G885" s="1">
        <v>-5.3063277333231795E-5</v>
      </c>
      <c r="H885" s="1">
        <v>0.2807127850492635</v>
      </c>
      <c r="I885">
        <v>1.9592231386494678</v>
      </c>
      <c r="J885">
        <v>0.14365900352318275</v>
      </c>
      <c r="K885">
        <f>Table2125[[#This Row],[VALUE_ORIGINAL]]-Table2125[[#This Row],[ESTIMATE_VALUE]]</f>
        <v>3.3291426372176192E-3</v>
      </c>
      <c r="L885">
        <f>Table2125[[#This Row],[DIFFENCE_ORIGINAL]]^2</f>
        <v>1.1083190698940284E-5</v>
      </c>
      <c r="M885" s="1">
        <f t="shared" si="18"/>
        <v>0.25198244690124399</v>
      </c>
    </row>
    <row r="886" spans="2:13" x14ac:dyDescent="0.2">
      <c r="B886" t="s">
        <v>113</v>
      </c>
      <c r="C886" s="3" t="s">
        <v>193</v>
      </c>
      <c r="D886" t="s">
        <v>219</v>
      </c>
      <c r="E886">
        <v>1.3479100832180968E-3</v>
      </c>
      <c r="F886">
        <v>8.8901091852728303E-3</v>
      </c>
      <c r="G886" s="1">
        <v>-1.607638373854537E-2</v>
      </c>
      <c r="H886" s="1">
        <v>1.8772203904981563E-2</v>
      </c>
      <c r="I886">
        <v>0.15161906958927079</v>
      </c>
      <c r="J886">
        <v>1.5517947441329087E-3</v>
      </c>
      <c r="K886">
        <f>Table2125[[#This Row],[VALUE_ORIGINAL]]-Table2125[[#This Row],[ESTIMATE_VALUE]]</f>
        <v>2.0388466091481191E-4</v>
      </c>
      <c r="L886">
        <f>Table2125[[#This Row],[DIFFENCE_ORIGINAL]]^2</f>
        <v>4.1568954956347828E-8</v>
      </c>
      <c r="M886" s="1">
        <f t="shared" si="18"/>
        <v>3.4848587643526933E-2</v>
      </c>
    </row>
    <row r="887" spans="2:13" x14ac:dyDescent="0.2">
      <c r="B887" t="s">
        <v>113</v>
      </c>
      <c r="C887" s="3" t="s">
        <v>193</v>
      </c>
      <c r="D887" t="s">
        <v>220</v>
      </c>
      <c r="E887">
        <v>2.5958803501224075E-2</v>
      </c>
      <c r="F887">
        <v>2.2721279193154611E-2</v>
      </c>
      <c r="G887" s="1">
        <v>-1.8574085400038253E-2</v>
      </c>
      <c r="H887" s="1">
        <v>7.04916924024864E-2</v>
      </c>
      <c r="I887">
        <v>1.1424886460197565</v>
      </c>
      <c r="J887">
        <v>6.784710822842771E-2</v>
      </c>
      <c r="K887">
        <f>Table2125[[#This Row],[VALUE_ORIGINAL]]-Table2125[[#This Row],[ESTIMATE_VALUE]]</f>
        <v>4.1888304727203632E-2</v>
      </c>
      <c r="L887">
        <f>Table2125[[#This Row],[DIFFENCE_ORIGINAL]]^2</f>
        <v>1.7546300729190702E-3</v>
      </c>
      <c r="M887" s="1">
        <f t="shared" si="18"/>
        <v>6.6421948363276861E-2</v>
      </c>
    </row>
    <row r="888" spans="2:13" x14ac:dyDescent="0.2">
      <c r="B888" t="s">
        <v>113</v>
      </c>
      <c r="C888" s="3" t="s">
        <v>193</v>
      </c>
      <c r="D888" t="s">
        <v>221</v>
      </c>
      <c r="E888">
        <v>-1.1771880939572803E-2</v>
      </c>
      <c r="F888">
        <v>1.1799899851621847E-2</v>
      </c>
      <c r="G888" s="1">
        <v>-3.4899259669931147E-2</v>
      </c>
      <c r="H888" s="1">
        <v>1.135549779078554E-2</v>
      </c>
      <c r="I888">
        <v>-0.99762549577527204</v>
      </c>
      <c r="J888">
        <v>-5.3636467190411518E-3</v>
      </c>
      <c r="K888">
        <f>Table2125[[#This Row],[VALUE_ORIGINAL]]-Table2125[[#This Row],[ESTIMATE_VALUE]]</f>
        <v>6.4082342205316516E-3</v>
      </c>
      <c r="L888">
        <f>Table2125[[#This Row],[DIFFENCE_ORIGINAL]]^2</f>
        <v>4.1065465825192907E-5</v>
      </c>
      <c r="M888" s="1">
        <f t="shared" si="18"/>
        <v>4.6254757460716688E-2</v>
      </c>
    </row>
    <row r="889" spans="2:13" x14ac:dyDescent="0.2">
      <c r="B889" t="s">
        <v>113</v>
      </c>
      <c r="C889" s="3" t="s">
        <v>193</v>
      </c>
      <c r="D889" t="s">
        <v>222</v>
      </c>
      <c r="E889">
        <v>-0.11728685477087965</v>
      </c>
      <c r="F889">
        <v>5.0619144702092403E-2</v>
      </c>
      <c r="G889" s="1">
        <v>-0.21649855531520223</v>
      </c>
      <c r="H889" s="1">
        <v>-1.8075154226557075E-2</v>
      </c>
      <c r="I889">
        <v>-2.317045368133837</v>
      </c>
      <c r="J889">
        <v>-3.3726285046907015E-2</v>
      </c>
      <c r="K889">
        <f>Table2125[[#This Row],[VALUE_ORIGINAL]]-Table2125[[#This Row],[ESTIMATE_VALUE]]</f>
        <v>8.3560569723972633E-2</v>
      </c>
      <c r="L889">
        <f>Table2125[[#This Row],[DIFFENCE_ORIGINAL]]^2</f>
        <v>6.9823688125948916E-3</v>
      </c>
      <c r="M889" s="1">
        <f t="shared" si="18"/>
        <v>0.12167690644219671</v>
      </c>
    </row>
    <row r="890" spans="2:13" x14ac:dyDescent="0.2">
      <c r="B890" t="s">
        <v>113</v>
      </c>
      <c r="C890" s="3" t="s">
        <v>193</v>
      </c>
      <c r="D890" t="s">
        <v>223</v>
      </c>
      <c r="E890">
        <v>2.8686089859967095E-2</v>
      </c>
      <c r="F890">
        <v>2.1598632644435976E-2</v>
      </c>
      <c r="G890" s="1">
        <v>-1.3646452238438515E-2</v>
      </c>
      <c r="H890" s="1">
        <v>7.1018631958372713E-2</v>
      </c>
      <c r="I890">
        <v>1.328143791887535</v>
      </c>
      <c r="J890">
        <v>8.8621957300221432E-3</v>
      </c>
      <c r="K890">
        <f>Table2125[[#This Row],[VALUE_ORIGINAL]]-Table2125[[#This Row],[ESTIMATE_VALUE]]</f>
        <v>-1.9823894129944952E-2</v>
      </c>
      <c r="L890">
        <f>Table2125[[#This Row],[DIFFENCE_ORIGINAL]]^2</f>
        <v>3.9298677847526592E-4</v>
      </c>
      <c r="M890" s="1">
        <f t="shared" si="18"/>
        <v>5.2050788433871523E-2</v>
      </c>
    </row>
    <row r="891" spans="2:13" x14ac:dyDescent="0.2">
      <c r="B891" t="s">
        <v>113</v>
      </c>
      <c r="C891" s="3" t="s">
        <v>193</v>
      </c>
      <c r="D891" t="s">
        <v>224</v>
      </c>
      <c r="E891">
        <v>-0.13877498747757067</v>
      </c>
      <c r="F891">
        <v>5.754219633366961E-2</v>
      </c>
      <c r="G891" s="1">
        <v>-0.25155561988289582</v>
      </c>
      <c r="H891" s="1">
        <v>-2.5994355072245512E-2</v>
      </c>
      <c r="I891">
        <v>-2.4117082127497693</v>
      </c>
      <c r="J891">
        <v>-3.5858609819679511E-2</v>
      </c>
      <c r="K891">
        <f>Table2125[[#This Row],[VALUE_ORIGINAL]]-Table2125[[#This Row],[ESTIMATE_VALUE]]</f>
        <v>0.10291637765789116</v>
      </c>
      <c r="L891">
        <f>Table2125[[#This Row],[DIFFENCE_ORIGINAL]]^2</f>
        <v>1.0591780790221678E-2</v>
      </c>
      <c r="M891" s="1">
        <f t="shared" si="18"/>
        <v>0.12163996753121351</v>
      </c>
    </row>
    <row r="892" spans="2:13" x14ac:dyDescent="0.2">
      <c r="B892" t="s">
        <v>113</v>
      </c>
      <c r="C892" s="3" t="s">
        <v>193</v>
      </c>
      <c r="D892" t="s">
        <v>225</v>
      </c>
      <c r="E892">
        <v>5.2345088523662181E-3</v>
      </c>
      <c r="F892">
        <v>3.5000193555052649E-2</v>
      </c>
      <c r="G892" s="1">
        <v>-6.3364609967467872E-2</v>
      </c>
      <c r="H892" s="1">
        <v>7.3833627672200308E-2</v>
      </c>
      <c r="I892">
        <v>0.14955656871247677</v>
      </c>
      <c r="J892">
        <v>3.6143877640496679E-3</v>
      </c>
      <c r="K892">
        <f>Table2125[[#This Row],[VALUE_ORIGINAL]]-Table2125[[#This Row],[ESTIMATE_VALUE]]</f>
        <v>-1.6201210883165502E-3</v>
      </c>
      <c r="L892">
        <f>Table2125[[#This Row],[DIFFENCE_ORIGINAL]]^2</f>
        <v>2.6247923408080029E-6</v>
      </c>
      <c r="M892" s="1">
        <f t="shared" si="18"/>
        <v>0.13603107325404545</v>
      </c>
    </row>
    <row r="893" spans="2:13" x14ac:dyDescent="0.2">
      <c r="B893" t="s">
        <v>113</v>
      </c>
      <c r="C893" s="3" t="s">
        <v>193</v>
      </c>
      <c r="D893" t="s">
        <v>226</v>
      </c>
      <c r="E893">
        <v>0.10080908839229037</v>
      </c>
      <c r="F893">
        <v>3.5175716070468072E-2</v>
      </c>
      <c r="G893" s="1">
        <v>3.1865951763766179E-2</v>
      </c>
      <c r="H893" s="1">
        <v>0.16975222502081455</v>
      </c>
      <c r="I893">
        <v>2.8658716766515262</v>
      </c>
      <c r="J893">
        <v>0.15802718673596655</v>
      </c>
      <c r="K893">
        <f>Table2125[[#This Row],[VALUE_ORIGINAL]]-Table2125[[#This Row],[ESTIMATE_VALUE]]</f>
        <v>5.721809834367618E-2</v>
      </c>
      <c r="L893">
        <f>Table2125[[#This Row],[DIFFENCE_ORIGINAL]]^2</f>
        <v>3.2739107780665987E-3</v>
      </c>
      <c r="M893" s="1">
        <f t="shared" si="18"/>
        <v>0.10212628942025995</v>
      </c>
    </row>
    <row r="894" spans="2:13" x14ac:dyDescent="0.2">
      <c r="B894" t="s">
        <v>113</v>
      </c>
      <c r="C894" s="3" t="s">
        <v>193</v>
      </c>
      <c r="D894" t="s">
        <v>227</v>
      </c>
      <c r="E894">
        <v>-4.5715226671558806E-2</v>
      </c>
      <c r="F894">
        <v>3.1741856144031064E-2</v>
      </c>
      <c r="G894" s="1">
        <v>-0.10792812151631112</v>
      </c>
      <c r="H894" s="1">
        <v>1.6497668173193501E-2</v>
      </c>
      <c r="I894">
        <v>-1.4402190742760135</v>
      </c>
      <c r="J894">
        <v>-1.2492824289606614E-2</v>
      </c>
      <c r="K894">
        <f>Table2125[[#This Row],[VALUE_ORIGINAL]]-Table2125[[#This Row],[ESTIMATE_VALUE]]</f>
        <v>3.322240238195219E-2</v>
      </c>
      <c r="L894">
        <f>Table2125[[#This Row],[DIFFENCE_ORIGINAL]]^2</f>
        <v>1.1037280200283425E-3</v>
      </c>
      <c r="M894" s="1">
        <f t="shared" si="18"/>
        <v>9.8262819824199321E-2</v>
      </c>
    </row>
    <row r="895" spans="2:13" x14ac:dyDescent="0.2">
      <c r="B895" t="s">
        <v>113</v>
      </c>
      <c r="C895" s="3" t="s">
        <v>193</v>
      </c>
      <c r="D895" t="s">
        <v>228</v>
      </c>
      <c r="E895">
        <v>7.8410784143958467E-2</v>
      </c>
      <c r="F895">
        <v>0.13558622878561952</v>
      </c>
      <c r="G895" s="1">
        <v>-0.18733334107546368</v>
      </c>
      <c r="H895" s="1">
        <v>0.34415490936338061</v>
      </c>
      <c r="I895">
        <v>0.57830935225683355</v>
      </c>
      <c r="J895">
        <v>0.39573237926974142</v>
      </c>
      <c r="K895">
        <f>Table2125[[#This Row],[VALUE_ORIGINAL]]-Table2125[[#This Row],[ESTIMATE_VALUE]]</f>
        <v>0.31732159512578295</v>
      </c>
      <c r="L895">
        <f>Table2125[[#This Row],[DIFFENCE_ORIGINAL]]^2</f>
        <v>0.10069299473317132</v>
      </c>
      <c r="M895" s="1">
        <f t="shared" si="18"/>
        <v>0.20016276264845534</v>
      </c>
    </row>
    <row r="896" spans="2:13" x14ac:dyDescent="0.2">
      <c r="B896" t="s">
        <v>113</v>
      </c>
      <c r="C896" s="3" t="s">
        <v>229</v>
      </c>
      <c r="D896" t="s">
        <v>194</v>
      </c>
      <c r="E896">
        <v>8.5990657539708193E-2</v>
      </c>
      <c r="F896">
        <v>8.2408848073865643E-2</v>
      </c>
      <c r="G896" s="1">
        <v>-7.552771669250144E-2</v>
      </c>
      <c r="H896" s="1">
        <v>0.24750903177191783</v>
      </c>
      <c r="I896">
        <v>1.0434638943458119</v>
      </c>
      <c r="J896">
        <v>0.17809498483468869</v>
      </c>
      <c r="K896">
        <f>Table2125[[#This Row],[VALUE_ORIGINAL]]-Table2125[[#This Row],[ESTIMATE_VALUE]]</f>
        <v>9.2104327294980498E-2</v>
      </c>
      <c r="L896">
        <f>Table2125[[#This Row],[DIFFENCE_ORIGINAL]]^2</f>
        <v>8.48320710646089E-3</v>
      </c>
      <c r="M896" s="1">
        <f t="shared" si="18"/>
        <v>0.21650452991114211</v>
      </c>
    </row>
    <row r="897" spans="2:13" x14ac:dyDescent="0.2">
      <c r="B897" t="s">
        <v>113</v>
      </c>
      <c r="C897" s="3" t="s">
        <v>229</v>
      </c>
      <c r="D897" t="s">
        <v>196</v>
      </c>
      <c r="E897">
        <v>5.3006037393855045E-2</v>
      </c>
      <c r="F897">
        <v>8.001297539070451E-2</v>
      </c>
      <c r="G897" s="1">
        <v>-0.10381651266781541</v>
      </c>
      <c r="H897" s="1">
        <v>0.20982858745552549</v>
      </c>
      <c r="I897">
        <v>0.66246802015580353</v>
      </c>
      <c r="J897">
        <v>0.1861868037015833</v>
      </c>
      <c r="K897">
        <f>Table2125[[#This Row],[VALUE_ORIGINAL]]-Table2125[[#This Row],[ESTIMATE_VALUE]]</f>
        <v>0.13318076630772827</v>
      </c>
      <c r="L897">
        <f>Table2125[[#This Row],[DIFFENCE_ORIGINAL]]^2</f>
        <v>1.7737116514313728E-2</v>
      </c>
      <c r="M897" s="1">
        <f t="shared" si="18"/>
        <v>0.18221582096327596</v>
      </c>
    </row>
    <row r="898" spans="2:13" x14ac:dyDescent="0.2">
      <c r="B898" t="s">
        <v>113</v>
      </c>
      <c r="C898" s="3" t="s">
        <v>229</v>
      </c>
      <c r="D898" t="s">
        <v>197</v>
      </c>
      <c r="E898">
        <v>0.54598646757971203</v>
      </c>
      <c r="F898">
        <v>6.8927527171899081E-2</v>
      </c>
      <c r="G898" s="1">
        <v>0.4108909967793839</v>
      </c>
      <c r="H898" s="1">
        <v>0.68108193838004016</v>
      </c>
      <c r="I898">
        <v>7.9211672024454129</v>
      </c>
      <c r="J898">
        <v>0.49300171462900477</v>
      </c>
      <c r="K898">
        <f>Table2125[[#This Row],[VALUE_ORIGINAL]]-Table2125[[#This Row],[ESTIMATE_VALUE]]</f>
        <v>-5.2984752950707259E-2</v>
      </c>
      <c r="L898">
        <f>Table2125[[#This Row],[DIFFENCE_ORIGINAL]]^2</f>
        <v>2.8073840452474816E-3</v>
      </c>
      <c r="M898" s="1">
        <f t="shared" si="18"/>
        <v>0.24157785737403892</v>
      </c>
    </row>
    <row r="899" spans="2:13" x14ac:dyDescent="0.2">
      <c r="B899" t="s">
        <v>113</v>
      </c>
      <c r="C899" s="3" t="s">
        <v>229</v>
      </c>
      <c r="D899" t="s">
        <v>198</v>
      </c>
      <c r="E899">
        <v>0.66641330510335917</v>
      </c>
      <c r="F899">
        <v>0.1000399524593201</v>
      </c>
      <c r="G899" s="1">
        <v>0.47033860126799265</v>
      </c>
      <c r="H899" s="1">
        <v>0.86248800893872568</v>
      </c>
      <c r="I899">
        <v>6.6614716292907792</v>
      </c>
      <c r="J899">
        <v>0.62967048026352512</v>
      </c>
      <c r="K899">
        <f>Table2125[[#This Row],[VALUE_ORIGINAL]]-Table2125[[#This Row],[ESTIMATE_VALUE]]</f>
        <v>-3.6742824839834043E-2</v>
      </c>
      <c r="L899">
        <f>Table2125[[#This Row],[DIFFENCE_ORIGINAL]]^2</f>
        <v>1.3500351772107256E-3</v>
      </c>
      <c r="M899" s="1">
        <f t="shared" si="18"/>
        <v>0.34544379737798481</v>
      </c>
    </row>
    <row r="900" spans="2:13" x14ac:dyDescent="0.2">
      <c r="B900" t="s">
        <v>113</v>
      </c>
      <c r="C900" s="3" t="s">
        <v>229</v>
      </c>
      <c r="D900" t="s">
        <v>200</v>
      </c>
      <c r="E900">
        <v>0.61770673593569403</v>
      </c>
      <c r="F900">
        <v>9.5435404911042618E-2</v>
      </c>
      <c r="G900" s="1">
        <v>0.43065677946005354</v>
      </c>
      <c r="H900" s="1">
        <v>0.80475669241133452</v>
      </c>
      <c r="I900">
        <v>6.4725112919201386</v>
      </c>
      <c r="J900">
        <v>0.61415608553746992</v>
      </c>
      <c r="K900">
        <f>Table2125[[#This Row],[VALUE_ORIGINAL]]-Table2125[[#This Row],[ESTIMATE_VALUE]]</f>
        <v>-3.5506503982241089E-3</v>
      </c>
      <c r="L900">
        <f>Table2125[[#This Row],[DIFFENCE_ORIGINAL]]^2</f>
        <v>1.2607118250409024E-5</v>
      </c>
      <c r="M900" s="1">
        <f t="shared" si="18"/>
        <v>0.36055720095378874</v>
      </c>
    </row>
    <row r="901" spans="2:13" x14ac:dyDescent="0.2">
      <c r="B901" t="s">
        <v>113</v>
      </c>
      <c r="C901" s="3" t="s">
        <v>229</v>
      </c>
      <c r="D901" t="s">
        <v>203</v>
      </c>
      <c r="E901">
        <v>0.16932913988194914</v>
      </c>
      <c r="F901">
        <v>6.2620915608261996E-2</v>
      </c>
      <c r="G901" s="1">
        <v>4.6594400610833531E-2</v>
      </c>
      <c r="H901" s="1">
        <v>0.29206387915306475</v>
      </c>
      <c r="I901">
        <v>2.7040348777590921</v>
      </c>
      <c r="J901">
        <v>0.28679382089966404</v>
      </c>
      <c r="K901">
        <f>Table2125[[#This Row],[VALUE_ORIGINAL]]-Table2125[[#This Row],[ESTIMATE_VALUE]]</f>
        <v>0.1174646810177149</v>
      </c>
      <c r="L901">
        <f>Table2125[[#This Row],[DIFFENCE_ORIGINAL]]^2</f>
        <v>1.3797951286593512E-2</v>
      </c>
      <c r="M901" s="1">
        <f t="shared" si="18"/>
        <v>0.12639356876462435</v>
      </c>
    </row>
    <row r="902" spans="2:13" x14ac:dyDescent="0.2">
      <c r="B902" t="s">
        <v>113</v>
      </c>
      <c r="C902" s="3" t="s">
        <v>229</v>
      </c>
      <c r="D902" t="s">
        <v>204</v>
      </c>
      <c r="E902">
        <v>0.799257056099688</v>
      </c>
      <c r="F902">
        <v>0.13897351410683648</v>
      </c>
      <c r="G902" s="1">
        <v>0.5268739736453194</v>
      </c>
      <c r="H902" s="1">
        <v>1.0716401385540566</v>
      </c>
      <c r="I902">
        <v>5.7511466212565923</v>
      </c>
      <c r="J902">
        <v>0.93833938901761638</v>
      </c>
      <c r="K902">
        <f>Table2125[[#This Row],[VALUE_ORIGINAL]]-Table2125[[#This Row],[ESTIMATE_VALUE]]</f>
        <v>0.13908233291792838</v>
      </c>
      <c r="L902">
        <f>Table2125[[#This Row],[DIFFENCE_ORIGINAL]]^2</f>
        <v>1.9343895329893463E-2</v>
      </c>
      <c r="M902" s="1">
        <f t="shared" si="18"/>
        <v>0.43145157252621891</v>
      </c>
    </row>
    <row r="903" spans="2:13" x14ac:dyDescent="0.2">
      <c r="B903" t="s">
        <v>113</v>
      </c>
      <c r="C903" s="3" t="s">
        <v>229</v>
      </c>
      <c r="D903" t="s">
        <v>205</v>
      </c>
      <c r="E903">
        <v>0.82350516963889708</v>
      </c>
      <c r="F903">
        <v>0.10995584224017166</v>
      </c>
      <c r="G903" s="1">
        <v>0.60799567895839268</v>
      </c>
      <c r="H903" s="1">
        <v>1.0390146603194015</v>
      </c>
      <c r="I903">
        <v>7.4894171411115327</v>
      </c>
      <c r="J903">
        <v>0.60929656060243609</v>
      </c>
      <c r="K903">
        <f>Table2125[[#This Row],[VALUE_ORIGINAL]]-Table2125[[#This Row],[ESTIMATE_VALUE]]</f>
        <v>-0.214208609036461</v>
      </c>
      <c r="L903">
        <f>Table2125[[#This Row],[DIFFENCE_ORIGINAL]]^2</f>
        <v>4.5885328185335396E-2</v>
      </c>
      <c r="M903" s="1">
        <f t="shared" si="18"/>
        <v>0.21194701641277713</v>
      </c>
    </row>
    <row r="904" spans="2:13" x14ac:dyDescent="0.2">
      <c r="B904" t="s">
        <v>113</v>
      </c>
      <c r="C904" s="3" t="s">
        <v>229</v>
      </c>
      <c r="D904" t="s">
        <v>206</v>
      </c>
      <c r="E904">
        <v>1.1549577130605324</v>
      </c>
      <c r="F904">
        <v>0.18430649039087985</v>
      </c>
      <c r="G904" s="1">
        <v>0.79372362977743038</v>
      </c>
      <c r="H904" s="1">
        <v>1.5161917963436344</v>
      </c>
      <c r="I904">
        <v>6.2665059196292088</v>
      </c>
      <c r="J904">
        <v>1.0886970694377851</v>
      </c>
      <c r="K904">
        <f>Table2125[[#This Row],[VALUE_ORIGINAL]]-Table2125[[#This Row],[ESTIMATE_VALUE]]</f>
        <v>-6.6260643622747306E-2</v>
      </c>
      <c r="L904">
        <f>Table2125[[#This Row],[DIFFENCE_ORIGINAL]]^2</f>
        <v>4.3904728933007236E-3</v>
      </c>
      <c r="M904" s="1">
        <f t="shared" si="18"/>
        <v>0.66984061426610131</v>
      </c>
    </row>
    <row r="905" spans="2:13" x14ac:dyDescent="0.2">
      <c r="B905" t="s">
        <v>113</v>
      </c>
      <c r="C905" s="3" t="s">
        <v>229</v>
      </c>
      <c r="D905" t="s">
        <v>207</v>
      </c>
      <c r="E905">
        <v>-0.45606912979811609</v>
      </c>
      <c r="F905">
        <v>0.15655563105554696</v>
      </c>
      <c r="G905" s="1">
        <v>-0.76291252824392841</v>
      </c>
      <c r="H905" s="1">
        <v>-0.14922573135230371</v>
      </c>
      <c r="I905">
        <v>-2.9131442077372469</v>
      </c>
      <c r="J905">
        <v>-0.62421866503422796</v>
      </c>
      <c r="K905">
        <f>Table2125[[#This Row],[VALUE_ORIGINAL]]-Table2125[[#This Row],[ESTIMATE_VALUE]]</f>
        <v>-0.16814953523611187</v>
      </c>
      <c r="L905">
        <f>Table2125[[#This Row],[DIFFENCE_ORIGINAL]]^2</f>
        <v>2.8274266200120426E-2</v>
      </c>
      <c r="M905" s="1">
        <f t="shared" si="18"/>
        <v>0.45680128534849163</v>
      </c>
    </row>
    <row r="906" spans="2:13" x14ac:dyDescent="0.2">
      <c r="B906" t="s">
        <v>113</v>
      </c>
      <c r="C906" s="3" t="s">
        <v>229</v>
      </c>
      <c r="D906" t="s">
        <v>208</v>
      </c>
      <c r="E906">
        <v>-0.57318056850994259</v>
      </c>
      <c r="F906">
        <v>0.1507362383089117</v>
      </c>
      <c r="G906" s="1">
        <v>-0.86861816676045622</v>
      </c>
      <c r="H906" s="1">
        <v>-0.27774297025942896</v>
      </c>
      <c r="I906">
        <v>-3.8025399528366464</v>
      </c>
      <c r="J906">
        <v>-0.72723229200793349</v>
      </c>
      <c r="K906">
        <f>Table2125[[#This Row],[VALUE_ORIGINAL]]-Table2125[[#This Row],[ESTIMATE_VALUE]]</f>
        <v>-0.1540517234979909</v>
      </c>
      <c r="L906">
        <f>Table2125[[#This Row],[DIFFENCE_ORIGINAL]]^2</f>
        <v>2.3731933512701441E-2</v>
      </c>
      <c r="M906" s="1">
        <f t="shared" si="18"/>
        <v>0.43209768276542798</v>
      </c>
    </row>
    <row r="907" spans="2:13" x14ac:dyDescent="0.2">
      <c r="B907" t="s">
        <v>113</v>
      </c>
      <c r="C907" s="3" t="s">
        <v>229</v>
      </c>
      <c r="D907" t="s">
        <v>209</v>
      </c>
      <c r="E907">
        <v>1.3830043640650598</v>
      </c>
      <c r="F907">
        <v>0.12444195430559357</v>
      </c>
      <c r="G907" s="1">
        <v>1.1391026154603172</v>
      </c>
      <c r="H907" s="1">
        <v>1.6269061126698023</v>
      </c>
      <c r="I907">
        <v>11.113650310158258</v>
      </c>
      <c r="J907">
        <v>1.2430248254460445</v>
      </c>
      <c r="K907">
        <f>Table2125[[#This Row],[VALUE_ORIGINAL]]-Table2125[[#This Row],[ESTIMATE_VALUE]]</f>
        <v>-0.13997953861901524</v>
      </c>
      <c r="L907">
        <f>Table2125[[#This Row],[DIFFENCE_ORIGINAL]]^2</f>
        <v>1.959427123199238E-2</v>
      </c>
      <c r="M907" s="1">
        <f t="shared" si="18"/>
        <v>0.33307297781054546</v>
      </c>
    </row>
    <row r="908" spans="2:13" x14ac:dyDescent="0.2">
      <c r="B908" t="s">
        <v>113</v>
      </c>
      <c r="C908" s="3" t="s">
        <v>229</v>
      </c>
      <c r="D908" t="s">
        <v>210</v>
      </c>
      <c r="E908">
        <v>1.9701925958197204</v>
      </c>
      <c r="F908">
        <v>0.16783425245306191</v>
      </c>
      <c r="G908" s="1">
        <v>1.6412435056395158</v>
      </c>
      <c r="H908" s="1">
        <v>2.299141685999925</v>
      </c>
      <c r="I908">
        <v>11.738918409224738</v>
      </c>
      <c r="J908">
        <v>1.6733121077986997</v>
      </c>
      <c r="K908">
        <f>Table2125[[#This Row],[VALUE_ORIGINAL]]-Table2125[[#This Row],[ESTIMATE_VALUE]]</f>
        <v>-0.29688048802102074</v>
      </c>
      <c r="L908">
        <f>Table2125[[#This Row],[DIFFENCE_ORIGINAL]]^2</f>
        <v>8.8138024167599444E-2</v>
      </c>
      <c r="M908" s="1">
        <f t="shared" si="18"/>
        <v>0.33456207086386947</v>
      </c>
    </row>
    <row r="909" spans="2:13" x14ac:dyDescent="0.2">
      <c r="B909" t="s">
        <v>113</v>
      </c>
      <c r="C909" s="3" t="s">
        <v>229</v>
      </c>
      <c r="D909" t="s">
        <v>211</v>
      </c>
      <c r="E909">
        <v>2.4477866969852395</v>
      </c>
      <c r="F909">
        <v>0.23580047758157344</v>
      </c>
      <c r="G909" s="1">
        <v>1.9856262533880114</v>
      </c>
      <c r="H909" s="1">
        <v>2.9099471405824677</v>
      </c>
      <c r="I909">
        <v>10.380753771537403</v>
      </c>
      <c r="J909">
        <v>2.5314973886483343</v>
      </c>
      <c r="K909">
        <f>Table2125[[#This Row],[VALUE_ORIGINAL]]-Table2125[[#This Row],[ESTIMATE_VALUE]]</f>
        <v>8.371069166309475E-2</v>
      </c>
      <c r="L909">
        <f>Table2125[[#This Row],[DIFFENCE_ORIGINAL]]^2</f>
        <v>7.0074798987137211E-3</v>
      </c>
      <c r="M909" s="1">
        <f t="shared" si="18"/>
        <v>0.8944872521687306</v>
      </c>
    </row>
    <row r="910" spans="2:13" x14ac:dyDescent="0.2">
      <c r="B910" t="s">
        <v>113</v>
      </c>
      <c r="C910" s="3" t="s">
        <v>229</v>
      </c>
      <c r="D910" t="s">
        <v>212</v>
      </c>
      <c r="E910">
        <v>2.8595335763732894</v>
      </c>
      <c r="F910">
        <v>0.21732418432307068</v>
      </c>
      <c r="G910" s="1">
        <v>2.4335860021305269</v>
      </c>
      <c r="H910" s="1">
        <v>3.2854811506160519</v>
      </c>
      <c r="I910">
        <v>13.15791698600075</v>
      </c>
      <c r="J910">
        <v>2.4547514023718633</v>
      </c>
      <c r="K910">
        <f>Table2125[[#This Row],[VALUE_ORIGINAL]]-Table2125[[#This Row],[ESTIMATE_VALUE]]</f>
        <v>-0.40478217400142613</v>
      </c>
      <c r="L910">
        <f>Table2125[[#This Row],[DIFFENCE_ORIGINAL]]^2</f>
        <v>0.16384860838932083</v>
      </c>
      <c r="M910" s="1">
        <f t="shared" si="18"/>
        <v>0.45545311748320838</v>
      </c>
    </row>
    <row r="911" spans="2:13" x14ac:dyDescent="0.2">
      <c r="B911" t="s">
        <v>113</v>
      </c>
      <c r="C911" s="3" t="s">
        <v>229</v>
      </c>
      <c r="D911" t="s">
        <v>213</v>
      </c>
      <c r="E911">
        <v>2.0916557696429829</v>
      </c>
      <c r="F911">
        <v>0.14231775691867657</v>
      </c>
      <c r="G911" s="1">
        <v>1.8127180917218508</v>
      </c>
      <c r="H911" s="1">
        <v>2.3705934475641151</v>
      </c>
      <c r="I911">
        <v>14.697082183765728</v>
      </c>
      <c r="J911">
        <v>2.2103927780125763</v>
      </c>
      <c r="K911">
        <f>Table2125[[#This Row],[VALUE_ORIGINAL]]-Table2125[[#This Row],[ESTIMATE_VALUE]]</f>
        <v>0.11873700836959333</v>
      </c>
      <c r="L911">
        <f>Table2125[[#This Row],[DIFFENCE_ORIGINAL]]^2</f>
        <v>1.4098477156560877E-2</v>
      </c>
      <c r="M911" s="1">
        <f t="shared" si="18"/>
        <v>0.47318054513092811</v>
      </c>
    </row>
    <row r="912" spans="2:13" x14ac:dyDescent="0.2">
      <c r="B912" t="s">
        <v>113</v>
      </c>
      <c r="C912" s="3" t="s">
        <v>229</v>
      </c>
      <c r="D912" t="s">
        <v>214</v>
      </c>
      <c r="E912">
        <v>1.4715056303915479</v>
      </c>
      <c r="F912">
        <v>0.15519406427562252</v>
      </c>
      <c r="G912" s="1">
        <v>1.1673308537969336</v>
      </c>
      <c r="H912" s="1">
        <v>1.7756804069861623</v>
      </c>
      <c r="I912">
        <v>9.4817133455450602</v>
      </c>
      <c r="J912">
        <v>1.6381993326590256</v>
      </c>
      <c r="K912">
        <f>Table2125[[#This Row],[VALUE_ORIGINAL]]-Table2125[[#This Row],[ESTIMATE_VALUE]]</f>
        <v>0.16669370226747771</v>
      </c>
      <c r="L912">
        <f>Table2125[[#This Row],[DIFFENCE_ORIGINAL]]^2</f>
        <v>2.7786790375638502E-2</v>
      </c>
      <c r="M912" s="1">
        <f t="shared" si="18"/>
        <v>0.48509644300065147</v>
      </c>
    </row>
    <row r="913" spans="2:13" x14ac:dyDescent="0.2">
      <c r="B913" t="s">
        <v>113</v>
      </c>
      <c r="C913" s="3" t="s">
        <v>229</v>
      </c>
      <c r="D913" t="s">
        <v>215</v>
      </c>
      <c r="E913">
        <v>1.7826926565779067</v>
      </c>
      <c r="F913">
        <v>0.15130453176010353</v>
      </c>
      <c r="G913" s="1">
        <v>1.486141223630407</v>
      </c>
      <c r="H913" s="1">
        <v>2.0792440895254063</v>
      </c>
      <c r="I913">
        <v>11.782149786527233</v>
      </c>
      <c r="J913">
        <v>1.8620498846317752</v>
      </c>
      <c r="K913">
        <f>Table2125[[#This Row],[VALUE_ORIGINAL]]-Table2125[[#This Row],[ESTIMATE_VALUE]]</f>
        <v>7.9357228053868578E-2</v>
      </c>
      <c r="L913">
        <f>Table2125[[#This Row],[DIFFENCE_ORIGINAL]]^2</f>
        <v>6.2975696443937062E-3</v>
      </c>
      <c r="M913" s="1">
        <f t="shared" si="18"/>
        <v>0.5221779078733384</v>
      </c>
    </row>
    <row r="914" spans="2:13" x14ac:dyDescent="0.2">
      <c r="B914" t="s">
        <v>113</v>
      </c>
      <c r="C914" s="3" t="s">
        <v>229</v>
      </c>
      <c r="D914" t="s">
        <v>216</v>
      </c>
      <c r="E914">
        <v>5.3117008389817227E-2</v>
      </c>
      <c r="F914">
        <v>5.0743276373819743E-2</v>
      </c>
      <c r="G914" s="1">
        <v>-4.6337985760431674E-2</v>
      </c>
      <c r="H914" s="1">
        <v>0.15257200254006614</v>
      </c>
      <c r="I914">
        <v>1.0467792422095585</v>
      </c>
      <c r="J914">
        <v>0.10937811873992748</v>
      </c>
      <c r="K914">
        <f>Table2125[[#This Row],[VALUE_ORIGINAL]]-Table2125[[#This Row],[ESTIMATE_VALUE]]</f>
        <v>5.6261110350110249E-2</v>
      </c>
      <c r="L914">
        <f>Table2125[[#This Row],[DIFFENCE_ORIGINAL]]^2</f>
        <v>3.1653125378272827E-3</v>
      </c>
      <c r="M914" s="1">
        <f t="shared" si="18"/>
        <v>0.13424356035022875</v>
      </c>
    </row>
    <row r="915" spans="2:13" x14ac:dyDescent="0.2">
      <c r="B915" t="s">
        <v>113</v>
      </c>
      <c r="C915" s="3" t="s">
        <v>229</v>
      </c>
      <c r="D915" t="s">
        <v>218</v>
      </c>
      <c r="E915">
        <v>5.730531829904803E-2</v>
      </c>
      <c r="F915">
        <v>5.6821606649931453E-2</v>
      </c>
      <c r="G915" s="1">
        <v>-5.406298427851923E-2</v>
      </c>
      <c r="H915" s="1">
        <v>0.1686736208766153</v>
      </c>
      <c r="I915">
        <v>1.0085128118973588</v>
      </c>
      <c r="J915">
        <v>0.11214115463338366</v>
      </c>
      <c r="K915">
        <f>Table2125[[#This Row],[VALUE_ORIGINAL]]-Table2125[[#This Row],[ESTIMATE_VALUE]]</f>
        <v>5.4835836334335628E-2</v>
      </c>
      <c r="L915">
        <f>Table2125[[#This Row],[DIFFENCE_ORIGINAL]]^2</f>
        <v>3.0069689464860432E-3</v>
      </c>
      <c r="M915" s="1">
        <f t="shared" si="18"/>
        <v>0.15646667549085511</v>
      </c>
    </row>
    <row r="916" spans="2:13" x14ac:dyDescent="0.2">
      <c r="B916" t="s">
        <v>113</v>
      </c>
      <c r="C916" s="3" t="s">
        <v>229</v>
      </c>
      <c r="D916" t="s">
        <v>220</v>
      </c>
      <c r="E916">
        <v>8.9754667204519079E-3</v>
      </c>
      <c r="F916">
        <v>1.4848526643764622E-2</v>
      </c>
      <c r="G916" s="1">
        <v>-2.012711072481015E-2</v>
      </c>
      <c r="H916" s="1">
        <v>3.8078044165713962E-2</v>
      </c>
      <c r="I916">
        <v>0.60446850625553461</v>
      </c>
      <c r="J916">
        <v>5.3397224834672789E-2</v>
      </c>
      <c r="K916">
        <f>Table2125[[#This Row],[VALUE_ORIGINAL]]-Table2125[[#This Row],[ESTIMATE_VALUE]]</f>
        <v>4.4421758114220881E-2</v>
      </c>
      <c r="L916">
        <f>Table2125[[#This Row],[DIFFENCE_ORIGINAL]]^2</f>
        <v>1.9732925939583488E-3</v>
      </c>
      <c r="M916" s="1">
        <f t="shared" si="18"/>
        <v>3.3329889735187919E-2</v>
      </c>
    </row>
    <row r="917" spans="2:13" x14ac:dyDescent="0.2">
      <c r="B917" t="s">
        <v>113</v>
      </c>
      <c r="C917" s="3" t="s">
        <v>229</v>
      </c>
      <c r="D917" t="s">
        <v>226</v>
      </c>
      <c r="E917">
        <v>9.2451418942456343E-2</v>
      </c>
      <c r="F917">
        <v>3.4954108532637002E-2</v>
      </c>
      <c r="G917" s="1">
        <v>2.3942625106783633E-2</v>
      </c>
      <c r="H917" s="1">
        <v>0.16096021277812905</v>
      </c>
      <c r="I917">
        <v>2.6449371139342182</v>
      </c>
      <c r="J917">
        <v>0.14138984544853808</v>
      </c>
      <c r="K917">
        <f>Table2125[[#This Row],[VALUE_ORIGINAL]]-Table2125[[#This Row],[ESTIMATE_VALUE]]</f>
        <v>4.8938426506081739E-2</v>
      </c>
      <c r="L917">
        <f>Table2125[[#This Row],[DIFFENCE_ORIGINAL]]^2</f>
        <v>2.3949695888911635E-3</v>
      </c>
      <c r="M917" s="1">
        <f t="shared" si="18"/>
        <v>9.8551789117339805E-2</v>
      </c>
    </row>
    <row r="918" spans="2:13" x14ac:dyDescent="0.2">
      <c r="B918" t="s">
        <v>113</v>
      </c>
      <c r="C918" s="3" t="s">
        <v>229</v>
      </c>
      <c r="D918" t="s">
        <v>230</v>
      </c>
      <c r="E918">
        <v>0.21184921235177351</v>
      </c>
      <c r="F918">
        <v>0.12000459592686172</v>
      </c>
      <c r="G918" s="1">
        <v>-2.3355473644157465E-2</v>
      </c>
      <c r="H918" s="1">
        <v>0.44705389834770448</v>
      </c>
      <c r="I918">
        <v>1.7653424913899767</v>
      </c>
      <c r="J918">
        <v>0.41630634365652197</v>
      </c>
      <c r="K918">
        <f>Table2125[[#This Row],[VALUE_ORIGINAL]]-Table2125[[#This Row],[ESTIMATE_VALUE]]</f>
        <v>0.20445713130474846</v>
      </c>
      <c r="L918">
        <f>Table2125[[#This Row],[DIFFENCE_ORIGINAL]]^2</f>
        <v>4.1802718541367155E-2</v>
      </c>
      <c r="M918" s="1">
        <f t="shared" si="18"/>
        <v>0.2349592719116024</v>
      </c>
    </row>
    <row r="919" spans="2:13" x14ac:dyDescent="0.2">
      <c r="B919" t="s">
        <v>113</v>
      </c>
      <c r="C919" s="3" t="s">
        <v>231</v>
      </c>
      <c r="D919" t="s">
        <v>194</v>
      </c>
      <c r="E919">
        <v>0.18577959287146084</v>
      </c>
      <c r="F919">
        <v>8.8079791588809561E-2</v>
      </c>
      <c r="G919" s="1">
        <v>1.8874237086911431E-2</v>
      </c>
      <c r="H919" s="1">
        <v>0.35901495564736341</v>
      </c>
      <c r="I919">
        <v>2.109219260403699</v>
      </c>
      <c r="J919">
        <v>0.20780501289267483</v>
      </c>
      <c r="K919">
        <f>Table2125[[#This Row],[VALUE_ORIGINAL]]-Table2125[[#This Row],[ESTIMATE_VALUE]]</f>
        <v>2.2025420021213993E-2</v>
      </c>
      <c r="L919">
        <f>Table2125[[#This Row],[DIFFENCE_ORIGINAL]]^2</f>
        <v>4.8511912711089419E-4</v>
      </c>
      <c r="M919" s="1">
        <f t="shared" si="18"/>
        <v>0.31797418235480152</v>
      </c>
    </row>
    <row r="920" spans="2:13" x14ac:dyDescent="0.2">
      <c r="B920" t="s">
        <v>113</v>
      </c>
      <c r="C920" s="3" t="s">
        <v>231</v>
      </c>
      <c r="D920" t="s">
        <v>195</v>
      </c>
      <c r="E920">
        <v>-0.18372077095444761</v>
      </c>
      <c r="F920">
        <v>7.0825760307452579E-2</v>
      </c>
      <c r="G920" s="1">
        <v>-0.32316000473895629</v>
      </c>
      <c r="H920" s="1">
        <v>-4.7983595716298122E-2</v>
      </c>
      <c r="I920">
        <v>-2.5939823329382001</v>
      </c>
      <c r="J920">
        <v>-5.1870327243506383E-2</v>
      </c>
      <c r="K920">
        <f>Table2125[[#This Row],[VALUE_ORIGINAL]]-Table2125[[#This Row],[ESTIMATE_VALUE]]</f>
        <v>0.13185044371094123</v>
      </c>
      <c r="L920">
        <f>Table2125[[#This Row],[DIFFENCE_ORIGINAL]]^2</f>
        <v>1.7384539506772084E-2</v>
      </c>
      <c r="M920" s="1">
        <f t="shared" si="18"/>
        <v>0.1683525453481888</v>
      </c>
    </row>
    <row r="921" spans="2:13" x14ac:dyDescent="0.2">
      <c r="B921" t="s">
        <v>113</v>
      </c>
      <c r="C921" s="3" t="s">
        <v>231</v>
      </c>
      <c r="D921" t="s">
        <v>196</v>
      </c>
      <c r="E921">
        <v>0.1124240834459251</v>
      </c>
      <c r="F921">
        <v>8.6510009843749625E-2</v>
      </c>
      <c r="G921" s="1">
        <v>-5.5230467207365262E-2</v>
      </c>
      <c r="H921" s="1">
        <v>0.28376990118268003</v>
      </c>
      <c r="I921">
        <v>1.299550001774133</v>
      </c>
      <c r="J921">
        <v>0.20074890821112473</v>
      </c>
      <c r="K921">
        <f>Table2125[[#This Row],[VALUE_ORIGINAL]]-Table2125[[#This Row],[ESTIMATE_VALUE]]</f>
        <v>8.8324824765199636E-2</v>
      </c>
      <c r="L921">
        <f>Table2125[[#This Row],[DIFFENCE_ORIGINAL]]^2</f>
        <v>7.8012746698032228E-3</v>
      </c>
      <c r="M921" s="1">
        <f t="shared" si="18"/>
        <v>0.24854234845518136</v>
      </c>
    </row>
    <row r="922" spans="2:13" x14ac:dyDescent="0.2">
      <c r="B922" t="s">
        <v>113</v>
      </c>
      <c r="C922" s="3" t="s">
        <v>231</v>
      </c>
      <c r="D922" t="s">
        <v>197</v>
      </c>
      <c r="E922">
        <v>0.43659088973586535</v>
      </c>
      <c r="F922">
        <v>8.4766825871158094E-2</v>
      </c>
      <c r="G922" s="1">
        <v>0.26368831727505554</v>
      </c>
      <c r="H922" s="1">
        <v>0.60315913201994642</v>
      </c>
      <c r="I922">
        <v>5.1504923683171127</v>
      </c>
      <c r="J922">
        <v>0.46757738389135417</v>
      </c>
      <c r="K922">
        <f>Table2125[[#This Row],[VALUE_ORIGINAL]]-Table2125[[#This Row],[ESTIMATE_VALUE]]</f>
        <v>3.098649415548882E-2</v>
      </c>
      <c r="L922">
        <f>Table2125[[#This Row],[DIFFENCE_ORIGINAL]]^2</f>
        <v>9.6016282004814275E-4</v>
      </c>
      <c r="M922" s="1">
        <f t="shared" si="18"/>
        <v>0.30828961155679802</v>
      </c>
    </row>
    <row r="923" spans="2:13" x14ac:dyDescent="0.2">
      <c r="B923" t="s">
        <v>113</v>
      </c>
      <c r="C923" s="3" t="s">
        <v>231</v>
      </c>
      <c r="D923" t="s">
        <v>198</v>
      </c>
      <c r="E923">
        <v>0.75535736733142267</v>
      </c>
      <c r="F923">
        <v>0.10600900211031919</v>
      </c>
      <c r="G923" s="1">
        <v>0.54906180782793157</v>
      </c>
      <c r="H923" s="1">
        <v>0.96119058751841235</v>
      </c>
      <c r="I923">
        <v>7.1254077700434673</v>
      </c>
      <c r="J923">
        <v>0.69131566830138669</v>
      </c>
      <c r="K923">
        <f>Table2125[[#This Row],[VALUE_ORIGINAL]]-Table2125[[#This Row],[ESTIMATE_VALUE]]</f>
        <v>-6.4041699030035981E-2</v>
      </c>
      <c r="L923">
        <f>Table2125[[#This Row],[DIFFENCE_ORIGINAL]]^2</f>
        <v>4.1013392146537113E-3</v>
      </c>
      <c r="M923" s="1">
        <f t="shared" si="18"/>
        <v>0.33768985277912822</v>
      </c>
    </row>
    <row r="924" spans="2:13" x14ac:dyDescent="0.2">
      <c r="B924" t="s">
        <v>113</v>
      </c>
      <c r="C924" s="3" t="s">
        <v>231</v>
      </c>
      <c r="D924" t="s">
        <v>199</v>
      </c>
      <c r="E924">
        <v>-0.10470949700479525</v>
      </c>
      <c r="F924">
        <v>6.9307942670970596E-2</v>
      </c>
      <c r="G924" s="1">
        <v>-0.23432125040243801</v>
      </c>
      <c r="H924" s="1">
        <v>4.1015094462145546E-2</v>
      </c>
      <c r="I924">
        <v>-1.5107863971938742</v>
      </c>
      <c r="J924">
        <v>-2.6718205550997486E-2</v>
      </c>
      <c r="K924">
        <f>Table2125[[#This Row],[VALUE_ORIGINAL]]-Table2125[[#This Row],[ESTIMATE_VALUE]]</f>
        <v>7.7991291453797768E-2</v>
      </c>
      <c r="L924">
        <f>Table2125[[#This Row],[DIFFENCE_ORIGINAL]]^2</f>
        <v>6.0826415426312288E-3</v>
      </c>
      <c r="M924" s="1">
        <f t="shared" si="18"/>
        <v>0.22189130048201913</v>
      </c>
    </row>
    <row r="925" spans="2:13" x14ac:dyDescent="0.2">
      <c r="B925" t="s">
        <v>113</v>
      </c>
      <c r="C925" s="3" t="s">
        <v>231</v>
      </c>
      <c r="D925" t="s">
        <v>200</v>
      </c>
      <c r="E925">
        <v>0.63839666969242714</v>
      </c>
      <c r="F925">
        <v>0.10422725003865195</v>
      </c>
      <c r="G925" s="1">
        <v>0.41965851288925121</v>
      </c>
      <c r="H925" s="1">
        <v>0.82308588129190519</v>
      </c>
      <c r="I925">
        <v>6.1250457001953151</v>
      </c>
      <c r="J925">
        <v>0.65020672590915329</v>
      </c>
      <c r="K925">
        <f>Table2125[[#This Row],[VALUE_ORIGINAL]]-Table2125[[#This Row],[ESTIMATE_VALUE]]</f>
        <v>1.181005621672615E-2</v>
      </c>
      <c r="L925">
        <f>Table2125[[#This Row],[DIFFENCE_ORIGINAL]]^2</f>
        <v>1.3947742784223199E-4</v>
      </c>
      <c r="M925" s="1">
        <f t="shared" si="18"/>
        <v>0.39427366847501455</v>
      </c>
    </row>
    <row r="926" spans="2:13" x14ac:dyDescent="0.2">
      <c r="B926" t="s">
        <v>113</v>
      </c>
      <c r="C926" s="3" t="s">
        <v>231</v>
      </c>
      <c r="D926" t="s">
        <v>201</v>
      </c>
      <c r="E926">
        <v>1.1989501724019082E-2</v>
      </c>
      <c r="F926">
        <v>7.8930898672571415E-2</v>
      </c>
      <c r="G926" s="1">
        <v>-0.13922907334083959</v>
      </c>
      <c r="H926" s="1">
        <v>0.16219728676204201</v>
      </c>
      <c r="I926">
        <v>0.15189871046261696</v>
      </c>
      <c r="J926">
        <v>7.7300338961066107E-3</v>
      </c>
      <c r="K926">
        <f>Table2125[[#This Row],[VALUE_ORIGINAL]]-Table2125[[#This Row],[ESTIMATE_VALUE]]</f>
        <v>-4.2594678279124715E-3</v>
      </c>
      <c r="L926">
        <f>Table2125[[#This Row],[DIFFENCE_ORIGINAL]]^2</f>
        <v>1.8143066177021388E-5</v>
      </c>
      <c r="M926" s="1">
        <f t="shared" ref="M926:M976" si="19">MAX(0,MIN(H462,H926)-MAX(G462,G926))</f>
        <v>0.29607406742949138</v>
      </c>
    </row>
    <row r="927" spans="2:13" x14ac:dyDescent="0.2">
      <c r="B927" t="s">
        <v>113</v>
      </c>
      <c r="C927" s="3" t="s">
        <v>231</v>
      </c>
      <c r="D927" t="s">
        <v>202</v>
      </c>
      <c r="E927">
        <v>-0.15613944349409364</v>
      </c>
      <c r="F927">
        <v>0.10127210211843338</v>
      </c>
      <c r="G927" s="1">
        <v>-0.34435420531381739</v>
      </c>
      <c r="H927" s="1">
        <v>5.2211059878079211E-2</v>
      </c>
      <c r="I927">
        <v>-1.5417814010762338</v>
      </c>
      <c r="J927">
        <v>-0.17085366093449028</v>
      </c>
      <c r="K927">
        <f>Table2125[[#This Row],[VALUE_ORIGINAL]]-Table2125[[#This Row],[ESTIMATE_VALUE]]</f>
        <v>-1.4714217440396637E-2</v>
      </c>
      <c r="L927">
        <f>Table2125[[#This Row],[DIFFENCE_ORIGINAL]]^2</f>
        <v>2.1650819488327257E-4</v>
      </c>
      <c r="M927" s="1">
        <f t="shared" si="19"/>
        <v>0.35952384084564903</v>
      </c>
    </row>
    <row r="928" spans="2:13" x14ac:dyDescent="0.2">
      <c r="B928" t="s">
        <v>113</v>
      </c>
      <c r="C928" s="3" t="s">
        <v>231</v>
      </c>
      <c r="D928" t="s">
        <v>203</v>
      </c>
      <c r="E928">
        <v>0.23090050531592876</v>
      </c>
      <c r="F928">
        <v>7.4538784000240998E-2</v>
      </c>
      <c r="G928" s="1">
        <v>7.8885706960879098E-2</v>
      </c>
      <c r="H928" s="1">
        <v>0.36989502001491104</v>
      </c>
      <c r="I928">
        <v>3.0977229963287596</v>
      </c>
      <c r="J928">
        <v>0.33797024276205284</v>
      </c>
      <c r="K928">
        <f>Table2125[[#This Row],[VALUE_ORIGINAL]]-Table2125[[#This Row],[ESTIMATE_VALUE]]</f>
        <v>0.10706973744612408</v>
      </c>
      <c r="L928">
        <f>Table2125[[#This Row],[DIFFENCE_ORIGINAL]]^2</f>
        <v>1.1463928676781945E-2</v>
      </c>
      <c r="M928" s="1">
        <f t="shared" si="19"/>
        <v>0.1740119159267231</v>
      </c>
    </row>
    <row r="929" spans="2:13" x14ac:dyDescent="0.2">
      <c r="B929" t="s">
        <v>113</v>
      </c>
      <c r="C929" s="3" t="s">
        <v>231</v>
      </c>
      <c r="D929" t="s">
        <v>204</v>
      </c>
      <c r="E929">
        <v>0.79925650733867493</v>
      </c>
      <c r="F929">
        <v>0.13384412655990474</v>
      </c>
      <c r="G929" s="1">
        <v>0.54010503168758917</v>
      </c>
      <c r="H929" s="1">
        <v>1.0496282629213494</v>
      </c>
      <c r="I929">
        <v>5.9715471114150906</v>
      </c>
      <c r="J929">
        <v>0.93833895589413963</v>
      </c>
      <c r="K929">
        <f>Table2125[[#This Row],[VALUE_ORIGINAL]]-Table2125[[#This Row],[ESTIMATE_VALUE]]</f>
        <v>0.1390824485554647</v>
      </c>
      <c r="L929">
        <f>Table2125[[#This Row],[DIFFENCE_ORIGINAL]]^2</f>
        <v>1.9343927496183484E-2</v>
      </c>
      <c r="M929" s="1">
        <f t="shared" si="19"/>
        <v>0.39986492505181637</v>
      </c>
    </row>
    <row r="930" spans="2:13" x14ac:dyDescent="0.2">
      <c r="B930" t="s">
        <v>113</v>
      </c>
      <c r="C930" s="3" t="s">
        <v>231</v>
      </c>
      <c r="D930" t="s">
        <v>205</v>
      </c>
      <c r="E930">
        <v>0.79640199389071908</v>
      </c>
      <c r="F930">
        <v>9.9291910724026919E-2</v>
      </c>
      <c r="G930" s="1">
        <v>0.59422510671577466</v>
      </c>
      <c r="H930" s="1">
        <v>0.98477858839583154</v>
      </c>
      <c r="I930">
        <v>8.0208144659865397</v>
      </c>
      <c r="J930">
        <v>0.60754936146128558</v>
      </c>
      <c r="K930">
        <f>Table2125[[#This Row],[VALUE_ORIGINAL]]-Table2125[[#This Row],[ESTIMATE_VALUE]]</f>
        <v>-0.18885263242943351</v>
      </c>
      <c r="L930">
        <f>Table2125[[#This Row],[DIFFENCE_ORIGINAL]]^2</f>
        <v>3.5665316775526722E-2</v>
      </c>
      <c r="M930" s="1">
        <f t="shared" si="19"/>
        <v>0.22301608475937928</v>
      </c>
    </row>
    <row r="931" spans="2:13" x14ac:dyDescent="0.2">
      <c r="B931" t="s">
        <v>113</v>
      </c>
      <c r="C931" s="3" t="s">
        <v>231</v>
      </c>
      <c r="D931" t="s">
        <v>206</v>
      </c>
      <c r="E931">
        <v>1.1562011259632208</v>
      </c>
      <c r="F931">
        <v>0.18449351514831924</v>
      </c>
      <c r="G931" s="1">
        <v>0.78801269792416062</v>
      </c>
      <c r="H931" s="1">
        <v>1.4951858849027908</v>
      </c>
      <c r="I931">
        <v>6.2668930397565461</v>
      </c>
      <c r="J931">
        <v>1.0866457673320569</v>
      </c>
      <c r="K931">
        <f>Table2125[[#This Row],[VALUE_ORIGINAL]]-Table2125[[#This Row],[ESTIMATE_VALUE]]</f>
        <v>-6.955535863116391E-2</v>
      </c>
      <c r="L931">
        <f>Table2125[[#This Row],[DIFFENCE_ORIGINAL]]^2</f>
        <v>4.8379479143098279E-3</v>
      </c>
      <c r="M931" s="1">
        <f t="shared" si="19"/>
        <v>0.68196798719511831</v>
      </c>
    </row>
    <row r="932" spans="2:13" x14ac:dyDescent="0.2">
      <c r="B932" t="s">
        <v>113</v>
      </c>
      <c r="C932" s="3" t="s">
        <v>231</v>
      </c>
      <c r="D932" t="s">
        <v>207</v>
      </c>
      <c r="E932">
        <v>-0.45289344348580973</v>
      </c>
      <c r="F932">
        <v>0.15551771677742457</v>
      </c>
      <c r="G932" s="1">
        <v>-0.74534915980760841</v>
      </c>
      <c r="H932" s="1">
        <v>-0.13848178580111006</v>
      </c>
      <c r="I932">
        <v>-2.9121662333429597</v>
      </c>
      <c r="J932">
        <v>-0.61753343218162815</v>
      </c>
      <c r="K932">
        <f>Table2125[[#This Row],[VALUE_ORIGINAL]]-Table2125[[#This Row],[ESTIMATE_VALUE]]</f>
        <v>-0.16463998869581842</v>
      </c>
      <c r="L932">
        <f>Table2125[[#This Row],[DIFFENCE_ORIGINAL]]^2</f>
        <v>2.7106325877759217E-2</v>
      </c>
      <c r="M932" s="1">
        <f t="shared" si="19"/>
        <v>0.4409687798717703</v>
      </c>
    </row>
    <row r="933" spans="2:13" x14ac:dyDescent="0.2">
      <c r="B933" t="s">
        <v>113</v>
      </c>
      <c r="C933" s="3" t="s">
        <v>231</v>
      </c>
      <c r="D933" t="s">
        <v>208</v>
      </c>
      <c r="E933">
        <v>-0.55439379906933317</v>
      </c>
      <c r="F933">
        <v>0.14457733125054464</v>
      </c>
      <c r="G933" s="1">
        <v>-0.84078356967031043</v>
      </c>
      <c r="H933" s="1">
        <v>-0.26351893452925501</v>
      </c>
      <c r="I933">
        <v>-3.8345831554228851</v>
      </c>
      <c r="J933">
        <v>-0.71591539894851897</v>
      </c>
      <c r="K933">
        <f>Table2125[[#This Row],[VALUE_ORIGINAL]]-Table2125[[#This Row],[ESTIMATE_VALUE]]</f>
        <v>-0.1615215998791858</v>
      </c>
      <c r="L933">
        <f>Table2125[[#This Row],[DIFFENCE_ORIGINAL]]^2</f>
        <v>2.6089227227531792E-2</v>
      </c>
      <c r="M933" s="1">
        <f t="shared" si="19"/>
        <v>0.41779813495923052</v>
      </c>
    </row>
    <row r="934" spans="2:13" x14ac:dyDescent="0.2">
      <c r="B934" t="s">
        <v>113</v>
      </c>
      <c r="C934" s="3" t="s">
        <v>231</v>
      </c>
      <c r="D934" t="s">
        <v>209</v>
      </c>
      <c r="E934">
        <v>1.3374852804398785</v>
      </c>
      <c r="F934">
        <v>0.12165519788645976</v>
      </c>
      <c r="G934" s="1">
        <v>1.0836104830633357</v>
      </c>
      <c r="H934" s="1">
        <v>1.5685662447501314</v>
      </c>
      <c r="I934">
        <v>10.994066046303647</v>
      </c>
      <c r="J934">
        <v>1.2394604950166366</v>
      </c>
      <c r="K934">
        <f>Table2125[[#This Row],[VALUE_ORIGINAL]]-Table2125[[#This Row],[ESTIMATE_VALUE]]</f>
        <v>-9.8024785423241889E-2</v>
      </c>
      <c r="L934">
        <f>Table2125[[#This Row],[DIFFENCE_ORIGINAL]]^2</f>
        <v>9.6088585572726148E-3</v>
      </c>
      <c r="M934" s="1">
        <f t="shared" si="19"/>
        <v>0.36896695163565263</v>
      </c>
    </row>
    <row r="935" spans="2:13" x14ac:dyDescent="0.2">
      <c r="B935" t="s">
        <v>113</v>
      </c>
      <c r="C935" s="3" t="s">
        <v>231</v>
      </c>
      <c r="D935" t="s">
        <v>210</v>
      </c>
      <c r="E935">
        <v>1.9540536218422164</v>
      </c>
      <c r="F935">
        <v>0.16043365230683712</v>
      </c>
      <c r="G935" s="1">
        <v>1.6060705732263107</v>
      </c>
      <c r="H935" s="1">
        <v>2.2525038954478003</v>
      </c>
      <c r="I935">
        <v>12.179823832128401</v>
      </c>
      <c r="J935">
        <v>1.6724555880239564</v>
      </c>
      <c r="K935">
        <f>Table2125[[#This Row],[VALUE_ORIGINAL]]-Table2125[[#This Row],[ESTIMATE_VALUE]]</f>
        <v>-0.28159803381825999</v>
      </c>
      <c r="L935">
        <f>Table2125[[#This Row],[DIFFENCE_ORIGINAL]]^2</f>
        <v>7.9297452650309894E-2</v>
      </c>
      <c r="M935" s="1">
        <f t="shared" si="19"/>
        <v>0.36285719830696728</v>
      </c>
    </row>
    <row r="936" spans="2:13" x14ac:dyDescent="0.2">
      <c r="B936" t="s">
        <v>113</v>
      </c>
      <c r="C936" s="3" t="s">
        <v>231</v>
      </c>
      <c r="D936" t="s">
        <v>211</v>
      </c>
      <c r="E936">
        <v>2.4241899555486977</v>
      </c>
      <c r="F936">
        <v>0.23420751297531023</v>
      </c>
      <c r="G936" s="1">
        <v>1.9611689079474872</v>
      </c>
      <c r="H936" s="1">
        <v>2.8597410505345335</v>
      </c>
      <c r="I936">
        <v>10.350607137885675</v>
      </c>
      <c r="J936">
        <v>2.5272644775104984</v>
      </c>
      <c r="K936">
        <f>Table2125[[#This Row],[VALUE_ORIGINAL]]-Table2125[[#This Row],[ESTIMATE_VALUE]]</f>
        <v>0.10307452196180078</v>
      </c>
      <c r="L936">
        <f>Table2125[[#This Row],[DIFFENCE_ORIGINAL]]^2</f>
        <v>1.0624357077653751E-2</v>
      </c>
      <c r="M936" s="1">
        <f t="shared" si="19"/>
        <v>0.84633014104128135</v>
      </c>
    </row>
    <row r="937" spans="2:13" x14ac:dyDescent="0.2">
      <c r="B937" t="s">
        <v>113</v>
      </c>
      <c r="C937" s="3" t="s">
        <v>231</v>
      </c>
      <c r="D937" t="s">
        <v>212</v>
      </c>
      <c r="E937">
        <v>2.8582328287704541</v>
      </c>
      <c r="F937">
        <v>0.20560835870134253</v>
      </c>
      <c r="G937" s="1">
        <v>2.4300349427070502</v>
      </c>
      <c r="H937" s="1">
        <v>3.2246464603958023</v>
      </c>
      <c r="I937">
        <v>13.90134548431562</v>
      </c>
      <c r="J937">
        <v>2.4525327381213602</v>
      </c>
      <c r="K937">
        <f>Table2125[[#This Row],[VALUE_ORIGINAL]]-Table2125[[#This Row],[ESTIMATE_VALUE]]</f>
        <v>-0.40570009064909396</v>
      </c>
      <c r="L937">
        <f>Table2125[[#This Row],[DIFFENCE_ORIGINAL]]^2</f>
        <v>0.16459256355268306</v>
      </c>
      <c r="M937" s="1">
        <f t="shared" si="19"/>
        <v>0.43694857291701128</v>
      </c>
    </row>
    <row r="938" spans="2:13" x14ac:dyDescent="0.2">
      <c r="B938" t="s">
        <v>113</v>
      </c>
      <c r="C938" s="3" t="s">
        <v>231</v>
      </c>
      <c r="D938" t="s">
        <v>213</v>
      </c>
      <c r="E938">
        <v>2.0626935796437831</v>
      </c>
      <c r="F938">
        <v>0.147920357935827</v>
      </c>
      <c r="G938" s="1">
        <v>1.736991303695149</v>
      </c>
      <c r="H938" s="1">
        <v>2.3210823858824861</v>
      </c>
      <c r="I938">
        <v>13.944622690398379</v>
      </c>
      <c r="J938">
        <v>2.1789633379921782</v>
      </c>
      <c r="K938">
        <f>Table2125[[#This Row],[VALUE_ORIGINAL]]-Table2125[[#This Row],[ESTIMATE_VALUE]]</f>
        <v>0.11626975834839515</v>
      </c>
      <c r="L938">
        <f>Table2125[[#This Row],[DIFFENCE_ORIGINAL]]^2</f>
        <v>1.3518656706394202E-2</v>
      </c>
      <c r="M938" s="1">
        <f t="shared" si="19"/>
        <v>0.48484697503349095</v>
      </c>
    </row>
    <row r="939" spans="2:13" x14ac:dyDescent="0.2">
      <c r="B939" t="s">
        <v>113</v>
      </c>
      <c r="C939" s="3" t="s">
        <v>231</v>
      </c>
      <c r="D939" t="s">
        <v>214</v>
      </c>
      <c r="E939">
        <v>1.4715044401838924</v>
      </c>
      <c r="F939">
        <v>0.15354967417796905</v>
      </c>
      <c r="G939" s="1">
        <v>1.1836127341904663</v>
      </c>
      <c r="H939" s="1">
        <v>1.7833487378260311</v>
      </c>
      <c r="I939">
        <v>9.5832469073061723</v>
      </c>
      <c r="J939">
        <v>1.6381983949503764</v>
      </c>
      <c r="K939">
        <f>Table2125[[#This Row],[VALUE_ORIGINAL]]-Table2125[[#This Row],[ESTIMATE_VALUE]]</f>
        <v>0.16669395476648408</v>
      </c>
      <c r="L939">
        <f>Table2125[[#This Row],[DIFFENCE_ORIGINAL]]^2</f>
        <v>2.7786874555690639E-2</v>
      </c>
      <c r="M939" s="1">
        <f t="shared" si="19"/>
        <v>0.47447597293336896</v>
      </c>
    </row>
    <row r="940" spans="2:13" x14ac:dyDescent="0.2">
      <c r="B940" t="s">
        <v>113</v>
      </c>
      <c r="C940" s="3" t="s">
        <v>231</v>
      </c>
      <c r="D940" t="s">
        <v>215</v>
      </c>
      <c r="E940">
        <v>1.7826961011505895</v>
      </c>
      <c r="F940">
        <v>0.14800587487143213</v>
      </c>
      <c r="G940" s="1">
        <v>1.4787071147374087</v>
      </c>
      <c r="H940" s="1">
        <v>2.0763457449385263</v>
      </c>
      <c r="I940">
        <v>12.044765808784005</v>
      </c>
      <c r="J940">
        <v>1.8620511679084852</v>
      </c>
      <c r="K940">
        <f>Table2125[[#This Row],[VALUE_ORIGINAL]]-Table2125[[#This Row],[ESTIMATE_VALUE]]</f>
        <v>7.935506675789572E-2</v>
      </c>
      <c r="L940">
        <f>Table2125[[#This Row],[DIFFENCE_ORIGINAL]]^2</f>
        <v>6.2972266201500862E-3</v>
      </c>
      <c r="M940" s="1">
        <f t="shared" si="19"/>
        <v>0.51016678881981803</v>
      </c>
    </row>
    <row r="941" spans="2:13" x14ac:dyDescent="0.2">
      <c r="B941" t="s">
        <v>113</v>
      </c>
      <c r="C941" s="3" t="s">
        <v>231</v>
      </c>
      <c r="D941" t="s">
        <v>216</v>
      </c>
      <c r="E941">
        <v>0.11860107338595557</v>
      </c>
      <c r="F941">
        <v>5.8469066694417211E-2</v>
      </c>
      <c r="G941" s="1">
        <v>1.2940416043720929E-2</v>
      </c>
      <c r="H941" s="1">
        <v>0.23937993506729902</v>
      </c>
      <c r="I941">
        <v>2.0284413638037417</v>
      </c>
      <c r="J941">
        <v>0.13511621706045548</v>
      </c>
      <c r="K941">
        <f>Table2125[[#This Row],[VALUE_ORIGINAL]]-Table2125[[#This Row],[ESTIMATE_VALUE]]</f>
        <v>1.651514367449991E-2</v>
      </c>
      <c r="L941">
        <f>Table2125[[#This Row],[DIFFENCE_ORIGINAL]]^2</f>
        <v>2.7274997058937442E-4</v>
      </c>
      <c r="M941" s="1">
        <f t="shared" si="19"/>
        <v>0.213009362895486</v>
      </c>
    </row>
    <row r="942" spans="2:13" x14ac:dyDescent="0.2">
      <c r="B942" t="s">
        <v>113</v>
      </c>
      <c r="C942" s="3" t="s">
        <v>231</v>
      </c>
      <c r="D942" t="s">
        <v>217</v>
      </c>
      <c r="E942">
        <v>-2.9007522243509182E-2</v>
      </c>
      <c r="F942">
        <v>2.2261416898481812E-2</v>
      </c>
      <c r="G942" s="1">
        <v>-7.8133751518028094E-2</v>
      </c>
      <c r="H942" s="1">
        <v>1.2397397370561109E-2</v>
      </c>
      <c r="I942">
        <v>-1.3030402501238563</v>
      </c>
      <c r="J942">
        <v>-3.5504247213252446E-2</v>
      </c>
      <c r="K942">
        <f>Table2125[[#This Row],[VALUE_ORIGINAL]]-Table2125[[#This Row],[ESTIMATE_VALUE]]</f>
        <v>-6.4967249697432637E-3</v>
      </c>
      <c r="L942">
        <f>Table2125[[#This Row],[DIFFENCE_ORIGINAL]]^2</f>
        <v>4.2207435332485613E-5</v>
      </c>
      <c r="M942" s="1">
        <f t="shared" si="19"/>
        <v>8.2921637312793339E-2</v>
      </c>
    </row>
    <row r="943" spans="2:13" x14ac:dyDescent="0.2">
      <c r="B943" t="s">
        <v>113</v>
      </c>
      <c r="C943" s="3" t="s">
        <v>231</v>
      </c>
      <c r="D943" t="s">
        <v>218</v>
      </c>
      <c r="E943">
        <v>0.14032998417529019</v>
      </c>
      <c r="F943">
        <v>7.163485170819954E-2</v>
      </c>
      <c r="G943" s="1">
        <v>1.3225836810353558E-2</v>
      </c>
      <c r="H943" s="1">
        <v>0.28481167428064569</v>
      </c>
      <c r="I943">
        <v>1.9589624439639568</v>
      </c>
      <c r="J943">
        <v>0.14365886136427777</v>
      </c>
      <c r="K943">
        <f>Table2125[[#This Row],[VALUE_ORIGINAL]]-Table2125[[#This Row],[ESTIMATE_VALUE]]</f>
        <v>3.3288771889875834E-3</v>
      </c>
      <c r="L943">
        <f>Table2125[[#This Row],[DIFFENCE_ORIGINAL]]^2</f>
        <v>1.1081423339361875E-5</v>
      </c>
      <c r="M943" s="1">
        <f t="shared" si="19"/>
        <v>0.2570118740753885</v>
      </c>
    </row>
    <row r="944" spans="2:13" x14ac:dyDescent="0.2">
      <c r="B944" t="s">
        <v>113</v>
      </c>
      <c r="C944" s="3" t="s">
        <v>231</v>
      </c>
      <c r="D944" t="s">
        <v>219</v>
      </c>
      <c r="E944">
        <v>1.347908742296184E-3</v>
      </c>
      <c r="F944">
        <v>1.1878911855316249E-2</v>
      </c>
      <c r="G944" s="1">
        <v>-2.5079460829633134E-2</v>
      </c>
      <c r="H944" s="1">
        <v>2.6366132410227502E-2</v>
      </c>
      <c r="I944">
        <v>0.11347072515677818</v>
      </c>
      <c r="J944">
        <v>1.5517958650783888E-3</v>
      </c>
      <c r="K944">
        <f>Table2125[[#This Row],[VALUE_ORIGINAL]]-Table2125[[#This Row],[ESTIMATE_VALUE]]</f>
        <v>2.0388712278220479E-4</v>
      </c>
      <c r="L944">
        <f>Table2125[[#This Row],[DIFFENCE_ORIGINAL]]^2</f>
        <v>4.1569958836405854E-8</v>
      </c>
      <c r="M944" s="1">
        <f t="shared" si="19"/>
        <v>5.1445593239860636E-2</v>
      </c>
    </row>
    <row r="945" spans="2:13" x14ac:dyDescent="0.2">
      <c r="B945" t="s">
        <v>113</v>
      </c>
      <c r="C945" s="3" t="s">
        <v>231</v>
      </c>
      <c r="D945" t="s">
        <v>220</v>
      </c>
      <c r="E945">
        <v>2.5958777677344246E-2</v>
      </c>
      <c r="F945">
        <v>2.4241720374849431E-2</v>
      </c>
      <c r="G945" s="1">
        <v>-1.0154656571161621E-2</v>
      </c>
      <c r="H945" s="1">
        <v>8.2996669957464742E-2</v>
      </c>
      <c r="I945">
        <v>1.0708306702636603</v>
      </c>
      <c r="J945">
        <v>6.7847157242330883E-2</v>
      </c>
      <c r="K945">
        <f>Table2125[[#This Row],[VALUE_ORIGINAL]]-Table2125[[#This Row],[ESTIMATE_VALUE]]</f>
        <v>4.1888379564986637E-2</v>
      </c>
      <c r="L945">
        <f>Table2125[[#This Row],[DIFFENCE_ORIGINAL]]^2</f>
        <v>1.75463634258039E-3</v>
      </c>
      <c r="M945" s="1">
        <f t="shared" si="19"/>
        <v>7.1372316114285975E-2</v>
      </c>
    </row>
    <row r="946" spans="2:13" x14ac:dyDescent="0.2">
      <c r="B946" t="s">
        <v>113</v>
      </c>
      <c r="C946" s="3" t="s">
        <v>231</v>
      </c>
      <c r="D946" t="s">
        <v>221</v>
      </c>
      <c r="E946">
        <v>-1.1771869228847945E-2</v>
      </c>
      <c r="F946">
        <v>1.3840264404723775E-2</v>
      </c>
      <c r="G946" s="1">
        <v>-4.5480912973293014E-2</v>
      </c>
      <c r="H946" s="1">
        <v>9.64880111651884E-3</v>
      </c>
      <c r="I946">
        <v>-0.85055233661794261</v>
      </c>
      <c r="J946">
        <v>-5.3636505937231576E-3</v>
      </c>
      <c r="K946">
        <f>Table2125[[#This Row],[VALUE_ORIGINAL]]-Table2125[[#This Row],[ESTIMATE_VALUE]]</f>
        <v>6.4082186351247872E-3</v>
      </c>
      <c r="L946">
        <f>Table2125[[#This Row],[DIFFENCE_ORIGINAL]]^2</f>
        <v>4.1065266075560592E-5</v>
      </c>
      <c r="M946" s="1">
        <f t="shared" si="19"/>
        <v>5.2182940653930657E-2</v>
      </c>
    </row>
    <row r="947" spans="2:13" x14ac:dyDescent="0.2">
      <c r="B947" t="s">
        <v>113</v>
      </c>
      <c r="C947" s="3" t="s">
        <v>231</v>
      </c>
      <c r="D947" t="s">
        <v>222</v>
      </c>
      <c r="E947">
        <v>-0.11728672833064456</v>
      </c>
      <c r="F947">
        <v>5.0309840304799604E-2</v>
      </c>
      <c r="G947" s="1">
        <v>-0.22497610002872265</v>
      </c>
      <c r="H947" s="1">
        <v>-2.9405591598457206E-2</v>
      </c>
      <c r="I947">
        <v>-2.3312880267571692</v>
      </c>
      <c r="J947">
        <v>-3.3726435648836643E-2</v>
      </c>
      <c r="K947">
        <f>Table2125[[#This Row],[VALUE_ORIGINAL]]-Table2125[[#This Row],[ESTIMATE_VALUE]]</f>
        <v>8.3560292681807924E-2</v>
      </c>
      <c r="L947">
        <f>Table2125[[#This Row],[DIFFENCE_ORIGINAL]]^2</f>
        <v>6.9823225130694029E-3</v>
      </c>
      <c r="M947" s="1">
        <f t="shared" si="19"/>
        <v>0.11888162646574682</v>
      </c>
    </row>
    <row r="948" spans="2:13" x14ac:dyDescent="0.2">
      <c r="B948" t="s">
        <v>113</v>
      </c>
      <c r="C948" s="3" t="s">
        <v>231</v>
      </c>
      <c r="D948" t="s">
        <v>223</v>
      </c>
      <c r="E948">
        <v>2.8686058935133294E-2</v>
      </c>
      <c r="F948">
        <v>2.2936586458304663E-2</v>
      </c>
      <c r="G948" s="1">
        <v>-9.2220522887194473E-3</v>
      </c>
      <c r="H948" s="1">
        <v>7.9943481411498665E-2</v>
      </c>
      <c r="I948">
        <v>1.250668184094452</v>
      </c>
      <c r="J948">
        <v>8.8622353034230935E-3</v>
      </c>
      <c r="K948">
        <f>Table2125[[#This Row],[VALUE_ORIGINAL]]-Table2125[[#This Row],[ESTIMATE_VALUE]]</f>
        <v>-1.9823823631710202E-2</v>
      </c>
      <c r="L948">
        <f>Table2125[[#This Row],[DIFFENCE_ORIGINAL]]^2</f>
        <v>3.9298398338115186E-4</v>
      </c>
      <c r="M948" s="1">
        <f t="shared" si="19"/>
        <v>5.8790102500569534E-2</v>
      </c>
    </row>
    <row r="949" spans="2:13" x14ac:dyDescent="0.2">
      <c r="B949" t="s">
        <v>113</v>
      </c>
      <c r="C949" s="3" t="s">
        <v>231</v>
      </c>
      <c r="D949" t="s">
        <v>224</v>
      </c>
      <c r="E949">
        <v>-0.13877483787225084</v>
      </c>
      <c r="F949">
        <v>5.7321691285629812E-2</v>
      </c>
      <c r="G949" s="1">
        <v>-0.26116945947516484</v>
      </c>
      <c r="H949" s="1">
        <v>-3.431361882950601E-2</v>
      </c>
      <c r="I949">
        <v>-2.4209829605470978</v>
      </c>
      <c r="J949">
        <v>-3.5858769943356239E-2</v>
      </c>
      <c r="K949">
        <f>Table2125[[#This Row],[VALUE_ORIGINAL]]-Table2125[[#This Row],[ESTIMATE_VALUE]]</f>
        <v>0.1029160679288946</v>
      </c>
      <c r="L949">
        <f>Table2125[[#This Row],[DIFFENCE_ORIGINAL]]^2</f>
        <v>1.0591717037944847E-2</v>
      </c>
      <c r="M949" s="1">
        <f t="shared" si="19"/>
        <v>0.12327597154324443</v>
      </c>
    </row>
    <row r="950" spans="2:13" x14ac:dyDescent="0.2">
      <c r="B950" t="s">
        <v>113</v>
      </c>
      <c r="C950" s="3" t="s">
        <v>231</v>
      </c>
      <c r="D950" t="s">
        <v>225</v>
      </c>
      <c r="E950">
        <v>5.2345072251791828E-3</v>
      </c>
      <c r="F950">
        <v>3.5117747889502997E-2</v>
      </c>
      <c r="G950" s="1">
        <v>-5.8685335810124147E-2</v>
      </c>
      <c r="H950" s="1">
        <v>7.342257803220896E-2</v>
      </c>
      <c r="I950">
        <v>0.14905589167190939</v>
      </c>
      <c r="J950">
        <v>3.614389026533021E-3</v>
      </c>
      <c r="K950">
        <f>Table2125[[#This Row],[VALUE_ORIGINAL]]-Table2125[[#This Row],[ESTIMATE_VALUE]]</f>
        <v>-1.6201181986461618E-3</v>
      </c>
      <c r="L950">
        <f>Table2125[[#This Row],[DIFFENCE_ORIGINAL]]^2</f>
        <v>2.6247829775844843E-6</v>
      </c>
      <c r="M950" s="1">
        <f t="shared" si="19"/>
        <v>0.13210791384233311</v>
      </c>
    </row>
    <row r="951" spans="2:13" x14ac:dyDescent="0.2">
      <c r="B951" t="s">
        <v>113</v>
      </c>
      <c r="C951" s="3" t="s">
        <v>231</v>
      </c>
      <c r="D951" t="s">
        <v>226</v>
      </c>
      <c r="E951">
        <v>0.10080905705634224</v>
      </c>
      <c r="F951">
        <v>3.6440004561741887E-2</v>
      </c>
      <c r="G951" s="1">
        <v>3.3295698725038146E-2</v>
      </c>
      <c r="H951" s="1">
        <v>0.17813467329451949</v>
      </c>
      <c r="I951">
        <v>2.7664391996860775</v>
      </c>
      <c r="J951">
        <v>0.15802724194380655</v>
      </c>
      <c r="K951">
        <f>Table2125[[#This Row],[VALUE_ORIGINAL]]-Table2125[[#This Row],[ESTIMATE_VALUE]]</f>
        <v>5.7218184887464302E-2</v>
      </c>
      <c r="L951">
        <f>Table2125[[#This Row],[DIFFENCE_ORIGINAL]]^2</f>
        <v>3.2739206818160481E-3</v>
      </c>
      <c r="M951" s="1">
        <f t="shared" si="19"/>
        <v>0.10372711361468268</v>
      </c>
    </row>
    <row r="952" spans="2:13" x14ac:dyDescent="0.2">
      <c r="B952" t="s">
        <v>113</v>
      </c>
      <c r="C952" s="3" t="s">
        <v>231</v>
      </c>
      <c r="D952" t="s">
        <v>227</v>
      </c>
      <c r="E952">
        <v>-4.5715212461118482E-2</v>
      </c>
      <c r="F952">
        <v>3.1490644472224542E-2</v>
      </c>
      <c r="G952" s="1">
        <v>-0.10967027974191108</v>
      </c>
      <c r="H952" s="1">
        <v>1.7201190911800134E-2</v>
      </c>
      <c r="I952">
        <v>-1.4517077445474427</v>
      </c>
      <c r="J952">
        <v>-1.2492828653806862E-2</v>
      </c>
      <c r="K952">
        <f>Table2125[[#This Row],[VALUE_ORIGINAL]]-Table2125[[#This Row],[ESTIMATE_VALUE]]</f>
        <v>3.3222383807311621E-2</v>
      </c>
      <c r="L952">
        <f>Table2125[[#This Row],[DIFFENCE_ORIGINAL]]^2</f>
        <v>1.1037267858403214E-3</v>
      </c>
      <c r="M952" s="1">
        <f t="shared" si="19"/>
        <v>0.10788821177107433</v>
      </c>
    </row>
    <row r="953" spans="2:13" x14ac:dyDescent="0.2">
      <c r="B953" t="s">
        <v>113</v>
      </c>
      <c r="C953" s="3" t="s">
        <v>231</v>
      </c>
      <c r="D953" t="s">
        <v>228</v>
      </c>
      <c r="E953">
        <v>7.8411197061169863E-2</v>
      </c>
      <c r="F953">
        <v>0.13914129110864595</v>
      </c>
      <c r="G953" s="1">
        <v>-0.17438211909991005</v>
      </c>
      <c r="H953" s="1">
        <v>0.36350973519650709</v>
      </c>
      <c r="I953">
        <v>0.5635365062118326</v>
      </c>
      <c r="J953">
        <v>0.39573196575292979</v>
      </c>
      <c r="K953">
        <f>Table2125[[#This Row],[VALUE_ORIGINAL]]-Table2125[[#This Row],[ESTIMATE_VALUE]]</f>
        <v>0.31732076869175996</v>
      </c>
      <c r="L953">
        <f>Table2125[[#This Row],[DIFFENCE_ORIGINAL]]^2</f>
        <v>0.10069247024312943</v>
      </c>
      <c r="M953" s="1">
        <f t="shared" si="19"/>
        <v>0.20803390315187895</v>
      </c>
    </row>
    <row r="954" spans="2:13" x14ac:dyDescent="0.2">
      <c r="B954" t="s">
        <v>113</v>
      </c>
      <c r="C954" s="3" t="s">
        <v>232</v>
      </c>
      <c r="D954" t="s">
        <v>194</v>
      </c>
      <c r="E954">
        <v>8.5990597022459814E-2</v>
      </c>
      <c r="F954">
        <v>8.1915234166322251E-2</v>
      </c>
      <c r="G954" s="1">
        <v>-8.0839365577511813E-2</v>
      </c>
      <c r="H954" s="1">
        <v>0.24425943821510804</v>
      </c>
      <c r="I954">
        <v>1.0497509760866077</v>
      </c>
      <c r="J954">
        <v>0.17809481069039715</v>
      </c>
      <c r="K954">
        <f>Table2125[[#This Row],[VALUE_ORIGINAL]]-Table2125[[#This Row],[ESTIMATE_VALUE]]</f>
        <v>9.2104213667937335E-2</v>
      </c>
      <c r="L954">
        <f>Table2125[[#This Row],[DIFFENCE_ORIGINAL]]^2</f>
        <v>8.4831861753890542E-3</v>
      </c>
      <c r="M954" s="1">
        <f t="shared" si="19"/>
        <v>0.2062421287791405</v>
      </c>
    </row>
    <row r="955" spans="2:13" x14ac:dyDescent="0.2">
      <c r="B955" t="s">
        <v>113</v>
      </c>
      <c r="C955" s="3" t="s">
        <v>232</v>
      </c>
      <c r="D955" t="s">
        <v>196</v>
      </c>
      <c r="E955">
        <v>5.3005518003066333E-2</v>
      </c>
      <c r="F955">
        <v>8.2510468319394126E-2</v>
      </c>
      <c r="G955" s="1">
        <v>-9.9249752877326777E-2</v>
      </c>
      <c r="H955" s="1">
        <v>0.22206417213621849</v>
      </c>
      <c r="I955">
        <v>0.6424096127764598</v>
      </c>
      <c r="J955">
        <v>0.18618608877542239</v>
      </c>
      <c r="K955">
        <f>Table2125[[#This Row],[VALUE_ORIGINAL]]-Table2125[[#This Row],[ESTIMATE_VALUE]]</f>
        <v>0.13318057077235607</v>
      </c>
      <c r="L955">
        <f>Table2125[[#This Row],[DIFFENCE_ORIGINAL]]^2</f>
        <v>1.7737064431250543E-2</v>
      </c>
      <c r="M955" s="1">
        <f t="shared" si="19"/>
        <v>0.21205111536383442</v>
      </c>
    </row>
    <row r="956" spans="2:13" x14ac:dyDescent="0.2">
      <c r="B956" t="s">
        <v>113</v>
      </c>
      <c r="C956" s="3" t="s">
        <v>232</v>
      </c>
      <c r="D956" t="s">
        <v>197</v>
      </c>
      <c r="E956">
        <v>0.54598663361023458</v>
      </c>
      <c r="F956">
        <v>7.1147121210842088E-2</v>
      </c>
      <c r="G956" s="1">
        <v>0.40912702049804817</v>
      </c>
      <c r="H956" s="1">
        <v>0.68778682785861112</v>
      </c>
      <c r="I956">
        <v>7.6740509569209649</v>
      </c>
      <c r="J956">
        <v>0.49300215558615001</v>
      </c>
      <c r="K956">
        <f>Table2125[[#This Row],[VALUE_ORIGINAL]]-Table2125[[#This Row],[ESTIMATE_VALUE]]</f>
        <v>-5.2984478024084569E-2</v>
      </c>
      <c r="L956">
        <f>Table2125[[#This Row],[DIFFENCE_ORIGINAL]]^2</f>
        <v>2.8073549114847008E-3</v>
      </c>
      <c r="M956" s="1">
        <f t="shared" si="19"/>
        <v>0.24917942821428252</v>
      </c>
    </row>
    <row r="957" spans="2:13" x14ac:dyDescent="0.2">
      <c r="B957" t="s">
        <v>113</v>
      </c>
      <c r="C957" s="3" t="s">
        <v>232</v>
      </c>
      <c r="D957" t="s">
        <v>198</v>
      </c>
      <c r="E957">
        <v>0.66641330890529071</v>
      </c>
      <c r="F957">
        <v>9.9673774975465312E-2</v>
      </c>
      <c r="G957" s="1">
        <v>0.47271644553127656</v>
      </c>
      <c r="H957" s="1">
        <v>0.85196676888346856</v>
      </c>
      <c r="I957">
        <v>6.6859443125268232</v>
      </c>
      <c r="J957">
        <v>0.6296703541777926</v>
      </c>
      <c r="K957">
        <f>Table2125[[#This Row],[VALUE_ORIGINAL]]-Table2125[[#This Row],[ESTIMATE_VALUE]]</f>
        <v>-3.6742954727498112E-2</v>
      </c>
      <c r="L957">
        <f>Table2125[[#This Row],[DIFFENCE_ORIGINAL]]^2</f>
        <v>1.3500447221069759E-3</v>
      </c>
      <c r="M957" s="1">
        <f t="shared" si="19"/>
        <v>0.34837577162831468</v>
      </c>
    </row>
    <row r="958" spans="2:13" x14ac:dyDescent="0.2">
      <c r="B958" t="s">
        <v>113</v>
      </c>
      <c r="C958" s="3" t="s">
        <v>232</v>
      </c>
      <c r="D958" t="s">
        <v>200</v>
      </c>
      <c r="E958">
        <v>0.61770670169165565</v>
      </c>
      <c r="F958">
        <v>9.7126230693699286E-2</v>
      </c>
      <c r="G958" s="1">
        <v>0.43004796226017317</v>
      </c>
      <c r="H958" s="1">
        <v>0.81034812971556924</v>
      </c>
      <c r="I958">
        <v>6.3598339735810123</v>
      </c>
      <c r="J958">
        <v>0.6141559553028032</v>
      </c>
      <c r="K958">
        <f>Table2125[[#This Row],[VALUE_ORIGINAL]]-Table2125[[#This Row],[ESTIMATE_VALUE]]</f>
        <v>-3.5507463888524438E-3</v>
      </c>
      <c r="L958">
        <f>Table2125[[#This Row],[DIFFENCE_ORIGINAL]]^2</f>
        <v>1.260779991794867E-5</v>
      </c>
      <c r="M958" s="1">
        <f t="shared" si="19"/>
        <v>0.36179805101811446</v>
      </c>
    </row>
    <row r="959" spans="2:13" x14ac:dyDescent="0.2">
      <c r="B959" t="s">
        <v>113</v>
      </c>
      <c r="C959" s="3" t="s">
        <v>232</v>
      </c>
      <c r="D959" t="s">
        <v>203</v>
      </c>
      <c r="E959">
        <v>0.16932915316827191</v>
      </c>
      <c r="F959">
        <v>6.3394138763405439E-2</v>
      </c>
      <c r="G959" s="1">
        <v>4.231068887627857E-2</v>
      </c>
      <c r="H959" s="1">
        <v>0.29237348634471216</v>
      </c>
      <c r="I959">
        <v>2.6710537672927255</v>
      </c>
      <c r="J959">
        <v>0.2867938421283156</v>
      </c>
      <c r="K959">
        <f>Table2125[[#This Row],[VALUE_ORIGINAL]]-Table2125[[#This Row],[ESTIMATE_VALUE]]</f>
        <v>0.11746468896004369</v>
      </c>
      <c r="L959">
        <f>Table2125[[#This Row],[DIFFENCE_ORIGINAL]]^2</f>
        <v>1.3797953152479812E-2</v>
      </c>
      <c r="M959" s="1">
        <f t="shared" si="19"/>
        <v>0.12805700882607157</v>
      </c>
    </row>
    <row r="960" spans="2:13" x14ac:dyDescent="0.2">
      <c r="B960" t="s">
        <v>113</v>
      </c>
      <c r="C960" s="3" t="s">
        <v>232</v>
      </c>
      <c r="D960" t="s">
        <v>204</v>
      </c>
      <c r="E960">
        <v>0.79925625657689903</v>
      </c>
      <c r="F960">
        <v>0.13428973260082705</v>
      </c>
      <c r="G960" s="1">
        <v>0.53212836133172969</v>
      </c>
      <c r="H960" s="1">
        <v>1.053819726104567</v>
      </c>
      <c r="I960">
        <v>5.9517301963260936</v>
      </c>
      <c r="J960">
        <v>0.93833906021054048</v>
      </c>
      <c r="K960">
        <f>Table2125[[#This Row],[VALUE_ORIGINAL]]-Table2125[[#This Row],[ESTIMATE_VALUE]]</f>
        <v>0.13908280363364145</v>
      </c>
      <c r="L960">
        <f>Table2125[[#This Row],[DIFFENCE_ORIGINAL]]^2</f>
        <v>1.9344026266594067E-2</v>
      </c>
      <c r="M960" s="1">
        <f t="shared" si="19"/>
        <v>0.4159321448558545</v>
      </c>
    </row>
    <row r="961" spans="2:13" x14ac:dyDescent="0.2">
      <c r="B961" t="s">
        <v>113</v>
      </c>
      <c r="C961" s="3" t="s">
        <v>232</v>
      </c>
      <c r="D961" t="s">
        <v>205</v>
      </c>
      <c r="E961">
        <v>0.82350593044796971</v>
      </c>
      <c r="F961">
        <v>0.10956093936915702</v>
      </c>
      <c r="G961" s="1">
        <v>0.5875569404618618</v>
      </c>
      <c r="H961" s="1">
        <v>1.0228923296559942</v>
      </c>
      <c r="I961">
        <v>7.5164190375662159</v>
      </c>
      <c r="J961">
        <v>0.60929653109160198</v>
      </c>
      <c r="K961">
        <f>Table2125[[#This Row],[VALUE_ORIGINAL]]-Table2125[[#This Row],[ESTIMATE_VALUE]]</f>
        <v>-0.21420939935636774</v>
      </c>
      <c r="L961">
        <f>Table2125[[#This Row],[DIFFENCE_ORIGINAL]]^2</f>
        <v>4.5885666772615838E-2</v>
      </c>
      <c r="M961" s="1">
        <f t="shared" si="19"/>
        <v>0.22395190383311658</v>
      </c>
    </row>
    <row r="962" spans="2:13" x14ac:dyDescent="0.2">
      <c r="B962" t="s">
        <v>113</v>
      </c>
      <c r="C962" s="3" t="s">
        <v>232</v>
      </c>
      <c r="D962" t="s">
        <v>206</v>
      </c>
      <c r="E962">
        <v>1.1549577543524665</v>
      </c>
      <c r="F962">
        <v>0.18000930063090009</v>
      </c>
      <c r="G962" s="1">
        <v>0.81164897935893809</v>
      </c>
      <c r="H962" s="1">
        <v>1.5205174324480328</v>
      </c>
      <c r="I962">
        <v>6.4161004476132515</v>
      </c>
      <c r="J962">
        <v>1.0886973669257032</v>
      </c>
      <c r="K962">
        <f>Table2125[[#This Row],[VALUE_ORIGINAL]]-Table2125[[#This Row],[ESTIMATE_VALUE]]</f>
        <v>-6.6260387426763323E-2</v>
      </c>
      <c r="L962">
        <f>Table2125[[#This Row],[DIFFENCE_ORIGINAL]]^2</f>
        <v>4.3904389419447748E-3</v>
      </c>
      <c r="M962" s="1">
        <f t="shared" si="19"/>
        <v>0.66671026638933562</v>
      </c>
    </row>
    <row r="963" spans="2:13" x14ac:dyDescent="0.2">
      <c r="B963" t="s">
        <v>113</v>
      </c>
      <c r="C963" s="3" t="s">
        <v>232</v>
      </c>
      <c r="D963" t="s">
        <v>207</v>
      </c>
      <c r="E963">
        <v>-0.45606915256706398</v>
      </c>
      <c r="F963">
        <v>0.15426330100736371</v>
      </c>
      <c r="G963" s="1">
        <v>-0.74265565253331622</v>
      </c>
      <c r="H963" s="1">
        <v>-0.1449969648037967</v>
      </c>
      <c r="I963">
        <v>-2.9564332513881162</v>
      </c>
      <c r="J963">
        <v>-0.62421856699554268</v>
      </c>
      <c r="K963">
        <f>Table2125[[#This Row],[VALUE_ORIGINAL]]-Table2125[[#This Row],[ESTIMATE_VALUE]]</f>
        <v>-0.16814941442847869</v>
      </c>
      <c r="L963">
        <f>Table2125[[#This Row],[DIFFENCE_ORIGINAL]]^2</f>
        <v>2.8274225572640279E-2</v>
      </c>
      <c r="M963" s="1">
        <f t="shared" si="19"/>
        <v>0.42982176238544717</v>
      </c>
    </row>
    <row r="964" spans="2:13" x14ac:dyDescent="0.2">
      <c r="B964" t="s">
        <v>113</v>
      </c>
      <c r="C964" s="3" t="s">
        <v>232</v>
      </c>
      <c r="D964" t="s">
        <v>208</v>
      </c>
      <c r="E964">
        <v>-0.57318015151036539</v>
      </c>
      <c r="F964">
        <v>0.1479819817263465</v>
      </c>
      <c r="G964" s="1">
        <v>-0.87533023151250922</v>
      </c>
      <c r="H964" s="1">
        <v>-0.28838417550537593</v>
      </c>
      <c r="I964">
        <v>-3.8733104180906994</v>
      </c>
      <c r="J964">
        <v>-0.72723214521847124</v>
      </c>
      <c r="K964">
        <f>Table2125[[#This Row],[VALUE_ORIGINAL]]-Table2125[[#This Row],[ESTIMATE_VALUE]]</f>
        <v>-0.15405199370810585</v>
      </c>
      <c r="L964">
        <f>Table2125[[#This Row],[DIFFENCE_ORIGINAL]]^2</f>
        <v>2.3732016765442284E-2</v>
      </c>
      <c r="M964" s="1">
        <f t="shared" si="19"/>
        <v>0.43324023236327008</v>
      </c>
    </row>
    <row r="965" spans="2:13" x14ac:dyDescent="0.2">
      <c r="B965" t="s">
        <v>113</v>
      </c>
      <c r="C965" s="3" t="s">
        <v>232</v>
      </c>
      <c r="D965" t="s">
        <v>209</v>
      </c>
      <c r="E965">
        <v>1.3830037756430733</v>
      </c>
      <c r="F965">
        <v>0.12528440314038175</v>
      </c>
      <c r="G965" s="1">
        <v>1.1229365738582637</v>
      </c>
      <c r="H965" s="1">
        <v>1.6339211691972579</v>
      </c>
      <c r="I965">
        <v>11.038914190247697</v>
      </c>
      <c r="J965">
        <v>1.2430246361528332</v>
      </c>
      <c r="K965">
        <f>Table2125[[#This Row],[VALUE_ORIGINAL]]-Table2125[[#This Row],[ESTIMATE_VALUE]]</f>
        <v>-0.1399791394902401</v>
      </c>
      <c r="L965">
        <f>Table2125[[#This Row],[DIFFENCE_ORIGINAL]]^2</f>
        <v>1.9594159492428095E-2</v>
      </c>
      <c r="M965" s="1">
        <f t="shared" si="19"/>
        <v>0.3214009423929467</v>
      </c>
    </row>
    <row r="966" spans="2:13" x14ac:dyDescent="0.2">
      <c r="B966" t="s">
        <v>113</v>
      </c>
      <c r="C966" s="3" t="s">
        <v>232</v>
      </c>
      <c r="D966" t="s">
        <v>210</v>
      </c>
      <c r="E966">
        <v>1.9701918424425535</v>
      </c>
      <c r="F966">
        <v>0.16265847900310745</v>
      </c>
      <c r="G966" s="1">
        <v>1.6124133369858928</v>
      </c>
      <c r="H966" s="1">
        <v>2.2794216543580621</v>
      </c>
      <c r="I966">
        <v>12.112444764744877</v>
      </c>
      <c r="J966">
        <v>1.6733120944990389</v>
      </c>
      <c r="K966">
        <f>Table2125[[#This Row],[VALUE_ORIGINAL]]-Table2125[[#This Row],[ESTIMATE_VALUE]]</f>
        <v>-0.29687974794351457</v>
      </c>
      <c r="L966">
        <f>Table2125[[#This Row],[DIFFENCE_ORIGINAL]]^2</f>
        <v>8.8137584739004751E-2</v>
      </c>
      <c r="M966" s="1">
        <f t="shared" si="19"/>
        <v>0.32467357473424596</v>
      </c>
    </row>
    <row r="967" spans="2:13" x14ac:dyDescent="0.2">
      <c r="B967" t="s">
        <v>113</v>
      </c>
      <c r="C967" s="3" t="s">
        <v>232</v>
      </c>
      <c r="D967" t="s">
        <v>211</v>
      </c>
      <c r="E967">
        <v>2.447787880947796</v>
      </c>
      <c r="F967">
        <v>0.2303764190841516</v>
      </c>
      <c r="G967" s="1">
        <v>1.9922617580905435</v>
      </c>
      <c r="H967" s="1">
        <v>2.8985282303694166</v>
      </c>
      <c r="I967">
        <v>10.625166806042207</v>
      </c>
      <c r="J967">
        <v>2.5314968979657961</v>
      </c>
      <c r="K967">
        <f>Table2125[[#This Row],[VALUE_ORIGINAL]]-Table2125[[#This Row],[ESTIMATE_VALUE]]</f>
        <v>8.3709017018000154E-2</v>
      </c>
      <c r="L967">
        <f>Table2125[[#This Row],[DIFFENCE_ORIGINAL]]^2</f>
        <v>7.0071995301198391E-3</v>
      </c>
      <c r="M967" s="1">
        <f t="shared" si="19"/>
        <v>0.84893652151450327</v>
      </c>
    </row>
    <row r="968" spans="2:13" x14ac:dyDescent="0.2">
      <c r="B968" t="s">
        <v>113</v>
      </c>
      <c r="C968" s="3" t="s">
        <v>232</v>
      </c>
      <c r="D968" t="s">
        <v>212</v>
      </c>
      <c r="E968">
        <v>2.8595352250339174</v>
      </c>
      <c r="F968">
        <v>0.21138735849620011</v>
      </c>
      <c r="G968" s="1">
        <v>2.4117649478522152</v>
      </c>
      <c r="H968" s="1">
        <v>3.2190522265032366</v>
      </c>
      <c r="I968">
        <v>13.527465622242119</v>
      </c>
      <c r="J968">
        <v>2.4547512895524033</v>
      </c>
      <c r="K968">
        <f>Table2125[[#This Row],[VALUE_ORIGINAL]]-Table2125[[#This Row],[ESTIMATE_VALUE]]</f>
        <v>-0.40478393548151415</v>
      </c>
      <c r="L968">
        <f>Table2125[[#This Row],[DIFFENCE_ORIGINAL]]^2</f>
        <v>0.16385003442390261</v>
      </c>
      <c r="M968" s="1">
        <f t="shared" si="19"/>
        <v>0.45104212510359298</v>
      </c>
    </row>
    <row r="969" spans="2:13" x14ac:dyDescent="0.2">
      <c r="B969" t="s">
        <v>113</v>
      </c>
      <c r="C969" s="3" t="s">
        <v>232</v>
      </c>
      <c r="D969" t="s">
        <v>213</v>
      </c>
      <c r="E969">
        <v>2.0916561925362291</v>
      </c>
      <c r="F969">
        <v>0.14735799753392329</v>
      </c>
      <c r="G969" s="1">
        <v>1.7918838097024157</v>
      </c>
      <c r="H969" s="1">
        <v>2.3644618441332965</v>
      </c>
      <c r="I969">
        <v>14.194385289842915</v>
      </c>
      <c r="J969">
        <v>2.2103929548828756</v>
      </c>
      <c r="K969">
        <f>Table2125[[#This Row],[VALUE_ORIGINAL]]-Table2125[[#This Row],[ESTIMATE_VALUE]]</f>
        <v>0.11873676234664643</v>
      </c>
      <c r="L969">
        <f>Table2125[[#This Row],[DIFFENCE_ORIGINAL]]^2</f>
        <v>1.4098418732563994E-2</v>
      </c>
      <c r="M969" s="1">
        <f t="shared" si="19"/>
        <v>0.4857691170868339</v>
      </c>
    </row>
    <row r="970" spans="2:13" x14ac:dyDescent="0.2">
      <c r="B970" t="s">
        <v>113</v>
      </c>
      <c r="C970" s="3" t="s">
        <v>232</v>
      </c>
      <c r="D970" t="s">
        <v>214</v>
      </c>
      <c r="E970">
        <v>1.4715049692730813</v>
      </c>
      <c r="F970">
        <v>0.15251795946391783</v>
      </c>
      <c r="G970" s="1">
        <v>1.1580240896636902</v>
      </c>
      <c r="H970" s="1">
        <v>1.775530899439951</v>
      </c>
      <c r="I970">
        <v>9.6480766884453679</v>
      </c>
      <c r="J970">
        <v>1.6381988893183386</v>
      </c>
      <c r="K970">
        <f>Table2125[[#This Row],[VALUE_ORIGINAL]]-Table2125[[#This Row],[ESTIMATE_VALUE]]</f>
        <v>0.16669392004525729</v>
      </c>
      <c r="L970">
        <f>Table2125[[#This Row],[DIFFENCE_ORIGINAL]]^2</f>
        <v>2.778686298005463E-2</v>
      </c>
      <c r="M970" s="1">
        <f t="shared" si="19"/>
        <v>0.47291307650211478</v>
      </c>
    </row>
    <row r="971" spans="2:13" x14ac:dyDescent="0.2">
      <c r="B971" t="s">
        <v>113</v>
      </c>
      <c r="C971" s="3" t="s">
        <v>232</v>
      </c>
      <c r="D971" t="s">
        <v>215</v>
      </c>
      <c r="E971">
        <v>1.7826957966084216</v>
      </c>
      <c r="F971">
        <v>0.14838696346838134</v>
      </c>
      <c r="G971" s="1">
        <v>1.4734657467024181</v>
      </c>
      <c r="H971" s="1">
        <v>2.0809518213227993</v>
      </c>
      <c r="I971">
        <v>12.013830291690569</v>
      </c>
      <c r="J971">
        <v>1.8620513228561157</v>
      </c>
      <c r="K971">
        <f>Table2125[[#This Row],[VALUE_ORIGINAL]]-Table2125[[#This Row],[ESTIMATE_VALUE]]</f>
        <v>7.9355526247694153E-2</v>
      </c>
      <c r="L971">
        <f>Table2125[[#This Row],[DIFFENCE_ORIGINAL]]^2</f>
        <v>6.2972995460484757E-3</v>
      </c>
      <c r="M971" s="1">
        <f t="shared" si="19"/>
        <v>0.53720054540412487</v>
      </c>
    </row>
    <row r="972" spans="2:13" x14ac:dyDescent="0.2">
      <c r="B972" t="s">
        <v>113</v>
      </c>
      <c r="C972" s="3" t="s">
        <v>232</v>
      </c>
      <c r="D972" t="s">
        <v>216</v>
      </c>
      <c r="E972">
        <v>5.3116968063239955E-2</v>
      </c>
      <c r="F972">
        <v>5.0889785872828365E-2</v>
      </c>
      <c r="G972" s="1">
        <v>-5.3261794997211537E-2</v>
      </c>
      <c r="H972" s="1">
        <v>0.15406538289301663</v>
      </c>
      <c r="I972">
        <v>1.0437648174817877</v>
      </c>
      <c r="J972">
        <v>0.10937798859403275</v>
      </c>
      <c r="K972">
        <f>Table2125[[#This Row],[VALUE_ORIGINAL]]-Table2125[[#This Row],[ESTIMATE_VALUE]]</f>
        <v>5.6261020530792794E-2</v>
      </c>
      <c r="L972">
        <f>Table2125[[#This Row],[DIFFENCE_ORIGINAL]]^2</f>
        <v>3.165302431166288E-3</v>
      </c>
      <c r="M972" s="1">
        <f t="shared" si="19"/>
        <v>0.13232882015576175</v>
      </c>
    </row>
    <row r="973" spans="2:13" x14ac:dyDescent="0.2">
      <c r="B973" t="s">
        <v>113</v>
      </c>
      <c r="C973" s="3" t="s">
        <v>232</v>
      </c>
      <c r="D973" t="s">
        <v>218</v>
      </c>
      <c r="E973">
        <v>5.7305278296478884E-2</v>
      </c>
      <c r="F973">
        <v>5.7512695390780945E-2</v>
      </c>
      <c r="G973" s="1">
        <v>-5.1497319610737807E-2</v>
      </c>
      <c r="H973" s="1">
        <v>0.1727877563232475</v>
      </c>
      <c r="I973">
        <v>0.99639354245366651</v>
      </c>
      <c r="J973">
        <v>0.1121410225246493</v>
      </c>
      <c r="K973">
        <f>Table2125[[#This Row],[VALUE_ORIGINAL]]-Table2125[[#This Row],[ESTIMATE_VALUE]]</f>
        <v>5.4835744228170419E-2</v>
      </c>
      <c r="L973">
        <f>Table2125[[#This Row],[DIFFENCE_ORIGINAL]]^2</f>
        <v>3.0069588450573254E-3</v>
      </c>
      <c r="M973" s="1">
        <f t="shared" si="19"/>
        <v>0.1507484201767928</v>
      </c>
    </row>
    <row r="974" spans="2:13" x14ac:dyDescent="0.2">
      <c r="B974" t="s">
        <v>113</v>
      </c>
      <c r="C974" s="3" t="s">
        <v>232</v>
      </c>
      <c r="D974" t="s">
        <v>220</v>
      </c>
      <c r="E974">
        <v>8.9753794767048131E-3</v>
      </c>
      <c r="F974">
        <v>1.6212847339346151E-2</v>
      </c>
      <c r="G974" s="1">
        <v>-1.3168604659219896E-2</v>
      </c>
      <c r="H974" s="1">
        <v>4.9211559481241715E-2</v>
      </c>
      <c r="I974">
        <v>0.55359674268460624</v>
      </c>
      <c r="J974">
        <v>5.3397023750747043E-2</v>
      </c>
      <c r="K974">
        <f>Table2125[[#This Row],[VALUE_ORIGINAL]]-Table2125[[#This Row],[ESTIMATE_VALUE]]</f>
        <v>4.442164427404223E-2</v>
      </c>
      <c r="L974">
        <f>Table2125[[#This Row],[DIFFENCE_ORIGINAL]]^2</f>
        <v>1.9732824800095488E-3</v>
      </c>
      <c r="M974" s="1">
        <f t="shared" si="19"/>
        <v>4.6226019867983532E-2</v>
      </c>
    </row>
    <row r="975" spans="2:13" x14ac:dyDescent="0.2">
      <c r="B975" t="s">
        <v>113</v>
      </c>
      <c r="C975" s="3" t="s">
        <v>232</v>
      </c>
      <c r="D975" t="s">
        <v>226</v>
      </c>
      <c r="E975">
        <v>9.245145431041657E-2</v>
      </c>
      <c r="F975">
        <v>3.5148755603676557E-2</v>
      </c>
      <c r="G975" s="1">
        <v>2.1878943076488529E-2</v>
      </c>
      <c r="H975" s="1">
        <v>0.16166044390336384</v>
      </c>
      <c r="I975">
        <v>2.6302909654288347</v>
      </c>
      <c r="J975">
        <v>0.14138998237809358</v>
      </c>
      <c r="K975">
        <f>Table2125[[#This Row],[VALUE_ORIGINAL]]-Table2125[[#This Row],[ESTIMATE_VALUE]]</f>
        <v>4.8938528067677012E-2</v>
      </c>
      <c r="L975">
        <f>Table2125[[#This Row],[DIFFENCE_ORIGINAL]]^2</f>
        <v>2.3949795294308106E-3</v>
      </c>
      <c r="M975" s="1">
        <f t="shared" si="19"/>
        <v>9.4182822551987011E-2</v>
      </c>
    </row>
    <row r="976" spans="2:13" x14ac:dyDescent="0.2">
      <c r="B976" t="s">
        <v>113</v>
      </c>
      <c r="C976" s="3" t="s">
        <v>232</v>
      </c>
      <c r="D976" t="s">
        <v>230</v>
      </c>
      <c r="E976">
        <v>0.21184908014684023</v>
      </c>
      <c r="F976">
        <v>0.12127126548864656</v>
      </c>
      <c r="G976" s="1">
        <v>-2.3786536240590628E-2</v>
      </c>
      <c r="H976" s="1">
        <v>0.44150761913790854</v>
      </c>
      <c r="I976">
        <v>1.7469025271008951</v>
      </c>
      <c r="J976">
        <v>0.4163060172475227</v>
      </c>
      <c r="K976">
        <f>Table2125[[#This Row],[VALUE_ORIGINAL]]-Table2125[[#This Row],[ESTIMATE_VALUE]]</f>
        <v>0.20445693710068247</v>
      </c>
      <c r="L976">
        <f>Table2125[[#This Row],[DIFFENCE_ORIGINAL]]^2</f>
        <v>4.1802639128592424E-2</v>
      </c>
      <c r="M976" s="1">
        <f t="shared" si="19"/>
        <v>0.21564210527656477</v>
      </c>
    </row>
  </sheetData>
  <conditionalFormatting sqref="B1:B1048576">
    <cfRule type="containsText" dxfId="38" priority="1" operator="containsText" text="indepe">
      <formula>NOT(ISERROR(SEARCH("indepe",B1)))</formula>
    </cfRule>
    <cfRule type="containsText" dxfId="37" priority="2" operator="containsText" text="paramet">
      <formula>NOT(ISERROR(SEARCH("paramet",B1)))</formula>
    </cfRule>
    <cfRule type="containsText" dxfId="36" priority="3" operator="containsText" text="cart">
      <formula>NOT(ISERROR(SEARCH("cart",B1)))</formula>
    </cfRule>
    <cfRule type="containsText" dxfId="35" priority="4" operator="containsText" text="boot">
      <formula>NOT(ISERROR(SEARCH("boot",B1)))</formula>
    </cfRule>
    <cfRule type="containsText" dxfId="34" priority="5" operator="containsText" text="orig">
      <formula>NOT(ISERROR(SEARCH("orig",B1)))</formula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5651-58CF-9A47-A380-CE35387C8CDC}">
  <sheetPr>
    <tabColor theme="8"/>
  </sheetPr>
  <dimension ref="A1:U1061"/>
  <sheetViews>
    <sheetView zoomScale="75" workbookViewId="0">
      <pane xSplit="1" ySplit="1" topLeftCell="B201" activePane="bottomRight" state="frozen"/>
      <selection pane="topRight" activeCell="B1" sqref="B1"/>
      <selection pane="bottomLeft" activeCell="A2" sqref="A2"/>
      <selection pane="bottomRight" activeCell="C202" sqref="C201:C202"/>
    </sheetView>
  </sheetViews>
  <sheetFormatPr baseColWidth="10" defaultRowHeight="16" x14ac:dyDescent="0.2"/>
  <cols>
    <col min="1" max="1" width="18.33203125" bestFit="1" customWidth="1"/>
    <col min="2" max="2" width="10.83203125" customWidth="1"/>
    <col min="3" max="3" width="17.1640625" style="3" customWidth="1"/>
    <col min="4" max="4" width="10" bestFit="1" customWidth="1"/>
    <col min="5" max="5" width="17.6640625" customWidth="1"/>
    <col min="6" max="6" width="19.83203125" bestFit="1" customWidth="1"/>
    <col min="7" max="9" width="12.83203125" bestFit="1" customWidth="1"/>
    <col min="10" max="10" width="18.1640625" style="4" customWidth="1"/>
    <col min="11" max="13" width="21.1640625" customWidth="1"/>
    <col min="15" max="15" width="18.1640625" bestFit="1" customWidth="1"/>
    <col min="16" max="16" width="14.1640625" bestFit="1" customWidth="1"/>
    <col min="17" max="17" width="14.5" bestFit="1" customWidth="1"/>
    <col min="18" max="19" width="14.5" customWidth="1"/>
    <col min="20" max="20" width="14.33203125" bestFit="1" customWidth="1"/>
    <col min="21" max="21" width="15.33203125" bestFit="1" customWidth="1"/>
  </cols>
  <sheetData>
    <row r="1" spans="1:21" x14ac:dyDescent="0.2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9</v>
      </c>
      <c r="K1" t="s">
        <v>10</v>
      </c>
      <c r="L1" t="s">
        <v>310</v>
      </c>
      <c r="M1" t="s">
        <v>311</v>
      </c>
      <c r="N1" t="s">
        <v>11</v>
      </c>
      <c r="O1" t="s">
        <v>305</v>
      </c>
      <c r="P1" t="s">
        <v>306</v>
      </c>
      <c r="Q1" t="s">
        <v>307</v>
      </c>
      <c r="R1" t="s">
        <v>309</v>
      </c>
      <c r="S1" t="s">
        <v>308</v>
      </c>
      <c r="T1" t="s">
        <v>312</v>
      </c>
      <c r="U1" t="s">
        <v>134</v>
      </c>
    </row>
    <row r="2" spans="1:21" hidden="1" x14ac:dyDescent="0.2">
      <c r="A2" t="s">
        <v>12</v>
      </c>
      <c r="B2" t="s">
        <v>13</v>
      </c>
      <c r="C2" s="3" t="s">
        <v>14</v>
      </c>
      <c r="D2" t="s">
        <v>15</v>
      </c>
      <c r="E2">
        <v>3.7972575757575764</v>
      </c>
      <c r="F2" t="s">
        <v>16</v>
      </c>
      <c r="G2" s="1">
        <v>3.7102224178651242</v>
      </c>
      <c r="H2" s="1">
        <v>3.8842927336500286</v>
      </c>
      <c r="I2">
        <v>86.333932759592031</v>
      </c>
      <c r="J2" s="4">
        <v>3.7972575757575764</v>
      </c>
      <c r="K2">
        <f>Table21[[#This Row],[VALUE_ORIGINAL]]-Table21[[#This Row],[ESTIMATE_VALUE]]</f>
        <v>0</v>
      </c>
      <c r="L2" s="1">
        <v>3.7102224178651242</v>
      </c>
      <c r="M2" s="1">
        <v>3.8842927336500286</v>
      </c>
      <c r="N2">
        <f>Table21[[#This Row],[DIFFENCE_ORIGINAL]]^2</f>
        <v>0</v>
      </c>
      <c r="O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0.17407031578490439</v>
      </c>
      <c r="P2" t="str">
        <f>IF(OR(G2="NA", H2="NA"), "NA", IF(OR(B2="boot", B2="parametric", B2="independent", B2="cart"), Table21[[#This Row],[conf.high]]-Table21[[#This Row],[conf.low]], ""))</f>
        <v/>
      </c>
      <c r="Q2" t="str">
        <f>IF(OR(G2="NA", H2="NA"), "NA", IF(OR(B2="boot", B2="parametric", B2="independent", B2="cart"), Table21[[#This Row],[conf.high.orig]]-Table21[[#This Row],[conf.low.orig]], ""))</f>
        <v/>
      </c>
      <c r="R2" t="str">
        <f>IF(OR(B2="boot", B2="independent", B2="parametric", B2="cart"), Table21[[#This Row],[WIDTH_OVERLAP]]/Table21[[#This Row],[WIDTH_NEW]], "NA")</f>
        <v>NA</v>
      </c>
      <c r="S2" t="str">
        <f>IF(OR(B2="boot", B2="independent", B2="parametric", B2="cart"), Table21[[#This Row],[WIDTH_OVERLAP]]/Table21[[#This Row],[WIDTH_ORIG]], "")</f>
        <v/>
      </c>
      <c r="T2" t="str">
        <f>IF(OR(B2="boot", B2="independent", B2="parametric", B2="cart"), (Table21[[#This Row],[PERS_NEW]]+Table21[[#This Row],[PERS_ORIG]]) / 2, "")</f>
        <v/>
      </c>
    </row>
    <row r="3" spans="1:21" hidden="1" x14ac:dyDescent="0.2">
      <c r="A3" t="s">
        <v>12</v>
      </c>
      <c r="B3" t="s">
        <v>13</v>
      </c>
      <c r="C3" s="3" t="s">
        <v>14</v>
      </c>
      <c r="D3" t="s">
        <v>17</v>
      </c>
      <c r="E3">
        <v>4.8376623376624331E-3</v>
      </c>
      <c r="F3" t="s">
        <v>18</v>
      </c>
      <c r="G3" s="1">
        <v>-0.11970533167351961</v>
      </c>
      <c r="H3" s="1">
        <v>0.12938065634884449</v>
      </c>
      <c r="I3">
        <v>7.6863904004131581E-2</v>
      </c>
      <c r="J3" s="4">
        <v>4.8376623376624331E-3</v>
      </c>
      <c r="K3">
        <f>Table21[[#This Row],[VALUE_ORIGINAL]]-Table21[[#This Row],[ESTIMATE_VALUE]]</f>
        <v>0</v>
      </c>
      <c r="L3" s="1">
        <v>-0.11970533167351961</v>
      </c>
      <c r="M3" s="1">
        <v>0.12938065634884449</v>
      </c>
      <c r="N3">
        <f>Table21[[#This Row],[DIFFENCE_ORIGINAL]]^2</f>
        <v>0</v>
      </c>
      <c r="O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0.24908598802236409</v>
      </c>
      <c r="P3" t="str">
        <f>IF(OR(G3="NA", H3="NA"), "NA", IF(OR(B3="boot", B3="parametric", B3="independent", B3="cart"), Table21[[#This Row],[conf.high]]-Table21[[#This Row],[conf.low]], ""))</f>
        <v/>
      </c>
      <c r="Q3" t="str">
        <f>IF(OR(G3="NA", H3="NA"), "NA", IF(OR(B3="boot", B3="parametric", B3="independent", B3="cart"), Table21[[#This Row],[conf.high.orig]]-Table21[[#This Row],[conf.low.orig]], ""))</f>
        <v/>
      </c>
      <c r="R3" t="str">
        <f>IF(OR(B3="boot", B3="independent", B3="parametric", B3="cart"), Table21[[#This Row],[WIDTH_OVERLAP]]/Table21[[#This Row],[WIDTH_NEW]], "NA")</f>
        <v>NA</v>
      </c>
      <c r="S3" t="str">
        <f>IF(OR(B3="boot", B3="independent", B3="parametric", B3="cart"), Table21[[#This Row],[WIDTH_OVERLAP]]/Table21[[#This Row],[WIDTH_ORIG]], "")</f>
        <v/>
      </c>
      <c r="T3" t="str">
        <f>IF(OR(B3="boot", B3="independent", B3="parametric", B3="cart"), (Table21[[#This Row],[PERS_NEW]]+Table21[[#This Row],[PERS_ORIG]]) / 2, "")</f>
        <v/>
      </c>
    </row>
    <row r="4" spans="1:21" hidden="1" x14ac:dyDescent="0.2">
      <c r="A4" t="s">
        <v>12</v>
      </c>
      <c r="B4" t="s">
        <v>13</v>
      </c>
      <c r="C4" s="3" t="s">
        <v>19</v>
      </c>
      <c r="D4" t="s">
        <v>15</v>
      </c>
      <c r="E4">
        <v>3.0815999999999995</v>
      </c>
      <c r="F4" t="s">
        <v>20</v>
      </c>
      <c r="G4" s="1">
        <v>2.9685734723191493</v>
      </c>
      <c r="H4" s="1">
        <v>3.1946265276808496</v>
      </c>
      <c r="I4">
        <v>53.852339356330312</v>
      </c>
      <c r="J4" s="4">
        <v>3.0815999999999995</v>
      </c>
      <c r="K4">
        <f>Table21[[#This Row],[VALUE_ORIGINAL]]-Table21[[#This Row],[ESTIMATE_VALUE]]</f>
        <v>0</v>
      </c>
      <c r="L4" s="1">
        <v>2.9685734723191493</v>
      </c>
      <c r="M4" s="1">
        <v>3.1946265276808496</v>
      </c>
      <c r="N4">
        <f>Table21[[#This Row],[DIFFENCE_ORIGINAL]]^2</f>
        <v>0</v>
      </c>
      <c r="O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0.22605305536170039</v>
      </c>
      <c r="P4" t="str">
        <f>IF(OR(G4="NA", H4="NA"), "NA", IF(OR(B4="boot", B4="parametric", B4="independent", B4="cart"), Table21[[#This Row],[conf.high]]-Table21[[#This Row],[conf.low]], ""))</f>
        <v/>
      </c>
      <c r="Q4" t="str">
        <f>IF(OR(G4="NA", H4="NA"), "NA", IF(OR(B4="boot", B4="parametric", B4="independent", B4="cart"), Table21[[#This Row],[conf.high.orig]]-Table21[[#This Row],[conf.low.orig]], ""))</f>
        <v/>
      </c>
      <c r="R4" t="str">
        <f>IF(OR(B4="boot", B4="independent", B4="parametric", B4="cart"), Table21[[#This Row],[WIDTH_OVERLAP]]/Table21[[#This Row],[WIDTH_NEW]], "NA")</f>
        <v>NA</v>
      </c>
      <c r="S4" t="str">
        <f>IF(OR(B4="boot", B4="independent", B4="parametric", B4="cart"), Table21[[#This Row],[WIDTH_OVERLAP]]/Table21[[#This Row],[WIDTH_ORIG]], "")</f>
        <v/>
      </c>
      <c r="T4" t="str">
        <f>IF(OR(B4="boot", B4="independent", B4="parametric", B4="cart"), (Table21[[#This Row],[PERS_NEW]]+Table21[[#This Row],[PERS_ORIG]]) / 2, "")</f>
        <v/>
      </c>
    </row>
    <row r="5" spans="1:21" hidden="1" x14ac:dyDescent="0.2">
      <c r="A5" t="s">
        <v>12</v>
      </c>
      <c r="B5" t="s">
        <v>13</v>
      </c>
      <c r="C5" s="3" t="s">
        <v>19</v>
      </c>
      <c r="D5" t="s">
        <v>17</v>
      </c>
      <c r="E5">
        <v>4.3983333333333513E-2</v>
      </c>
      <c r="F5" t="s">
        <v>21</v>
      </c>
      <c r="G5" s="1">
        <v>-0.11151985747663379</v>
      </c>
      <c r="H5" s="1">
        <v>0.19948652414330081</v>
      </c>
      <c r="I5">
        <v>0.5586728021687456</v>
      </c>
      <c r="J5" s="4">
        <v>4.3983333333333513E-2</v>
      </c>
      <c r="K5">
        <f>Table21[[#This Row],[VALUE_ORIGINAL]]-Table21[[#This Row],[ESTIMATE_VALUE]]</f>
        <v>0</v>
      </c>
      <c r="L5" s="1">
        <v>-0.11151985747663379</v>
      </c>
      <c r="M5" s="1">
        <v>0.19948652414330081</v>
      </c>
      <c r="N5">
        <f>Table21[[#This Row],[DIFFENCE_ORIGINAL]]^2</f>
        <v>0</v>
      </c>
      <c r="O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0.3110063816199346</v>
      </c>
      <c r="P5" t="str">
        <f>IF(OR(G5="NA", H5="NA"), "NA", IF(OR(B5="boot", B5="parametric", B5="independent", B5="cart"), Table21[[#This Row],[conf.high]]-Table21[[#This Row],[conf.low]], ""))</f>
        <v/>
      </c>
      <c r="Q5" t="str">
        <f>IF(OR(G5="NA", H5="NA"), "NA", IF(OR(B5="boot", B5="parametric", B5="independent", B5="cart"), Table21[[#This Row],[conf.high.orig]]-Table21[[#This Row],[conf.low.orig]], ""))</f>
        <v/>
      </c>
      <c r="R5" t="str">
        <f>IF(OR(B5="boot", B5="independent", B5="parametric", B5="cart"), Table21[[#This Row],[WIDTH_OVERLAP]]/Table21[[#This Row],[WIDTH_NEW]], "NA")</f>
        <v>NA</v>
      </c>
      <c r="S5" t="str">
        <f>IF(OR(B5="boot", B5="independent", B5="parametric", B5="cart"), Table21[[#This Row],[WIDTH_OVERLAP]]/Table21[[#This Row],[WIDTH_ORIG]], "")</f>
        <v/>
      </c>
      <c r="T5" t="str">
        <f>IF(OR(B5="boot", B5="independent", B5="parametric", B5="cart"), (Table21[[#This Row],[PERS_NEW]]+Table21[[#This Row],[PERS_ORIG]]) / 2, "")</f>
        <v/>
      </c>
    </row>
    <row r="6" spans="1:21" hidden="1" x14ac:dyDescent="0.2">
      <c r="A6" t="s">
        <v>12</v>
      </c>
      <c r="B6" t="s">
        <v>13</v>
      </c>
      <c r="C6" s="3" t="s">
        <v>22</v>
      </c>
      <c r="D6" t="s">
        <v>15</v>
      </c>
      <c r="E6">
        <v>2.3913043478260811</v>
      </c>
      <c r="F6" t="s">
        <v>23</v>
      </c>
      <c r="G6" s="1">
        <v>2.103984150706208</v>
      </c>
      <c r="H6" s="1">
        <v>2.6786245449459543</v>
      </c>
      <c r="I6">
        <v>16.456673093015805</v>
      </c>
      <c r="J6" s="4">
        <v>2.3913043478260811</v>
      </c>
      <c r="K6">
        <f>Table21[[#This Row],[VALUE_ORIGINAL]]-Table21[[#This Row],[ESTIMATE_VALUE]]</f>
        <v>0</v>
      </c>
      <c r="L6" s="1">
        <v>2.103984150706208</v>
      </c>
      <c r="M6" s="1">
        <v>2.6786245449459543</v>
      </c>
      <c r="N6">
        <f>Table21[[#This Row],[DIFFENCE_ORIGINAL]]^2</f>
        <v>0</v>
      </c>
      <c r="O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0.57464039423974622</v>
      </c>
      <c r="P6" t="str">
        <f>IF(OR(G6="NA", H6="NA"), "NA", IF(OR(B6="boot", B6="parametric", B6="independent", B6="cart"), Table21[[#This Row],[conf.high]]-Table21[[#This Row],[conf.low]], ""))</f>
        <v/>
      </c>
      <c r="Q6" t="str">
        <f>IF(OR(G6="NA", H6="NA"), "NA", IF(OR(B6="boot", B6="parametric", B6="independent", B6="cart"), Table21[[#This Row],[conf.high.orig]]-Table21[[#This Row],[conf.low.orig]], ""))</f>
        <v/>
      </c>
      <c r="R6" t="str">
        <f>IF(OR(B6="boot", B6="independent", B6="parametric", B6="cart"), Table21[[#This Row],[WIDTH_OVERLAP]]/Table21[[#This Row],[WIDTH_NEW]], "NA")</f>
        <v>NA</v>
      </c>
      <c r="S6" t="str">
        <f>IF(OR(B6="boot", B6="independent", B6="parametric", B6="cart"), Table21[[#This Row],[WIDTH_OVERLAP]]/Table21[[#This Row],[WIDTH_ORIG]], "")</f>
        <v/>
      </c>
      <c r="T6" t="str">
        <f>IF(OR(B6="boot", B6="independent", B6="parametric", B6="cart"), (Table21[[#This Row],[PERS_NEW]]+Table21[[#This Row],[PERS_ORIG]]) / 2, "")</f>
        <v/>
      </c>
    </row>
    <row r="7" spans="1:21" hidden="1" x14ac:dyDescent="0.2">
      <c r="A7" t="s">
        <v>12</v>
      </c>
      <c r="B7" t="s">
        <v>13</v>
      </c>
      <c r="C7" s="3" t="s">
        <v>22</v>
      </c>
      <c r="D7" t="s">
        <v>17</v>
      </c>
      <c r="E7">
        <v>-0.20820575627679069</v>
      </c>
      <c r="F7" t="s">
        <v>24</v>
      </c>
      <c r="G7" s="1">
        <v>-0.61166623471932147</v>
      </c>
      <c r="H7" s="1">
        <v>0.19525472216574005</v>
      </c>
      <c r="I7">
        <v>-1.0203873770879968</v>
      </c>
      <c r="J7" s="4">
        <v>-0.20820575627679069</v>
      </c>
      <c r="K7">
        <f>Table21[[#This Row],[VALUE_ORIGINAL]]-Table21[[#This Row],[ESTIMATE_VALUE]]</f>
        <v>0</v>
      </c>
      <c r="L7" s="1">
        <v>-0.61166623471932147</v>
      </c>
      <c r="M7" s="1">
        <v>0.19525472216574005</v>
      </c>
      <c r="N7">
        <f>Table21[[#This Row],[DIFFENCE_ORIGINAL]]^2</f>
        <v>0</v>
      </c>
      <c r="O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0.80692095688506149</v>
      </c>
      <c r="P7" t="str">
        <f>IF(OR(G7="NA", H7="NA"), "NA", IF(OR(B7="boot", B7="parametric", B7="independent", B7="cart"), Table21[[#This Row],[conf.high]]-Table21[[#This Row],[conf.low]], ""))</f>
        <v/>
      </c>
      <c r="Q7" t="str">
        <f>IF(OR(G7="NA", H7="NA"), "NA", IF(OR(B7="boot", B7="parametric", B7="independent", B7="cart"), Table21[[#This Row],[conf.high.orig]]-Table21[[#This Row],[conf.low.orig]], ""))</f>
        <v/>
      </c>
      <c r="R7" t="str">
        <f>IF(OR(B7="boot", B7="independent", B7="parametric", B7="cart"), Table21[[#This Row],[WIDTH_OVERLAP]]/Table21[[#This Row],[WIDTH_NEW]], "NA")</f>
        <v>NA</v>
      </c>
      <c r="S7" t="str">
        <f>IF(OR(B7="boot", B7="independent", B7="parametric", B7="cart"), Table21[[#This Row],[WIDTH_OVERLAP]]/Table21[[#This Row],[WIDTH_ORIG]], "")</f>
        <v/>
      </c>
      <c r="T7" t="str">
        <f>IF(OR(B7="boot", B7="independent", B7="parametric", B7="cart"), (Table21[[#This Row],[PERS_NEW]]+Table21[[#This Row],[PERS_ORIG]]) / 2, "")</f>
        <v/>
      </c>
    </row>
    <row r="8" spans="1:21" hidden="1" x14ac:dyDescent="0.2">
      <c r="A8" t="s">
        <v>12</v>
      </c>
      <c r="B8" t="s">
        <v>13</v>
      </c>
      <c r="C8" s="3" t="s">
        <v>25</v>
      </c>
      <c r="D8" t="s">
        <v>15</v>
      </c>
      <c r="E8">
        <v>2.898734177215188</v>
      </c>
      <c r="F8" t="s">
        <v>26</v>
      </c>
      <c r="G8" s="1">
        <v>2.561889635906438</v>
      </c>
      <c r="H8" s="1">
        <v>3.235578718523938</v>
      </c>
      <c r="I8">
        <v>16.995938243725721</v>
      </c>
      <c r="J8" s="4">
        <v>2.898734177215188</v>
      </c>
      <c r="K8">
        <f>Table21[[#This Row],[VALUE_ORIGINAL]]-Table21[[#This Row],[ESTIMATE_VALUE]]</f>
        <v>0</v>
      </c>
      <c r="L8" s="1">
        <v>2.561889635906438</v>
      </c>
      <c r="M8" s="1">
        <v>3.235578718523938</v>
      </c>
      <c r="N8">
        <f>Table21[[#This Row],[DIFFENCE_ORIGINAL]]^2</f>
        <v>0</v>
      </c>
      <c r="O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0.67368908261749993</v>
      </c>
      <c r="P8" t="str">
        <f>IF(OR(G8="NA", H8="NA"), "NA", IF(OR(B8="boot", B8="parametric", B8="independent", B8="cart"), Table21[[#This Row],[conf.high]]-Table21[[#This Row],[conf.low]], ""))</f>
        <v/>
      </c>
      <c r="Q8" t="str">
        <f>IF(OR(G8="NA", H8="NA"), "NA", IF(OR(B8="boot", B8="parametric", B8="independent", B8="cart"), Table21[[#This Row],[conf.high.orig]]-Table21[[#This Row],[conf.low.orig]], ""))</f>
        <v/>
      </c>
      <c r="R8" t="str">
        <f>IF(OR(B8="boot", B8="independent", B8="parametric", B8="cart"), Table21[[#This Row],[WIDTH_OVERLAP]]/Table21[[#This Row],[WIDTH_NEW]], "NA")</f>
        <v>NA</v>
      </c>
      <c r="S8" t="str">
        <f>IF(OR(B8="boot", B8="independent", B8="parametric", B8="cart"), Table21[[#This Row],[WIDTH_OVERLAP]]/Table21[[#This Row],[WIDTH_ORIG]], "")</f>
        <v/>
      </c>
      <c r="T8" t="str">
        <f>IF(OR(B8="boot", B8="independent", B8="parametric", B8="cart"), (Table21[[#This Row],[PERS_NEW]]+Table21[[#This Row],[PERS_ORIG]]) / 2, "")</f>
        <v/>
      </c>
    </row>
    <row r="9" spans="1:21" hidden="1" x14ac:dyDescent="0.2">
      <c r="A9" t="s">
        <v>12</v>
      </c>
      <c r="B9" t="s">
        <v>13</v>
      </c>
      <c r="C9" s="3" t="s">
        <v>25</v>
      </c>
      <c r="D9" t="s">
        <v>17</v>
      </c>
      <c r="E9">
        <v>-0.33775856745908978</v>
      </c>
      <c r="F9" t="s">
        <v>27</v>
      </c>
      <c r="G9" s="1">
        <v>-0.80975153255922994</v>
      </c>
      <c r="H9" s="1">
        <v>0.13423439764105044</v>
      </c>
      <c r="I9">
        <v>-1.4133089704418369</v>
      </c>
      <c r="J9" s="4">
        <v>-0.33775856745908978</v>
      </c>
      <c r="K9">
        <f>Table21[[#This Row],[VALUE_ORIGINAL]]-Table21[[#This Row],[ESTIMATE_VALUE]]</f>
        <v>0</v>
      </c>
      <c r="L9" s="1">
        <v>-0.80975153255922994</v>
      </c>
      <c r="M9" s="1">
        <v>0.13423439764105044</v>
      </c>
      <c r="N9">
        <f>Table21[[#This Row],[DIFFENCE_ORIGINAL]]^2</f>
        <v>0</v>
      </c>
      <c r="O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0.94398593020028043</v>
      </c>
      <c r="P9" t="str">
        <f>IF(OR(G9="NA", H9="NA"), "NA", IF(OR(B9="boot", B9="parametric", B9="independent", B9="cart"), Table21[[#This Row],[conf.high]]-Table21[[#This Row],[conf.low]], ""))</f>
        <v/>
      </c>
      <c r="Q9" t="str">
        <f>IF(OR(G9="NA", H9="NA"), "NA", IF(OR(B9="boot", B9="parametric", B9="independent", B9="cart"), Table21[[#This Row],[conf.high.orig]]-Table21[[#This Row],[conf.low.orig]], ""))</f>
        <v/>
      </c>
      <c r="R9" t="str">
        <f>IF(OR(B9="boot", B9="independent", B9="parametric", B9="cart"), Table21[[#This Row],[WIDTH_OVERLAP]]/Table21[[#This Row],[WIDTH_NEW]], "NA")</f>
        <v>NA</v>
      </c>
      <c r="S9" t="str">
        <f>IF(OR(B9="boot", B9="independent", B9="parametric", B9="cart"), Table21[[#This Row],[WIDTH_OVERLAP]]/Table21[[#This Row],[WIDTH_ORIG]], "")</f>
        <v/>
      </c>
      <c r="T9" t="str">
        <f>IF(OR(B9="boot", B9="independent", B9="parametric", B9="cart"), (Table21[[#This Row],[PERS_NEW]]+Table21[[#This Row],[PERS_ORIG]]) / 2, "")</f>
        <v/>
      </c>
    </row>
    <row r="10" spans="1:21" hidden="1" x14ac:dyDescent="0.2">
      <c r="A10" t="s">
        <v>12</v>
      </c>
      <c r="B10" t="s">
        <v>13</v>
      </c>
      <c r="C10" s="3" t="s">
        <v>28</v>
      </c>
      <c r="D10" t="s">
        <v>15</v>
      </c>
      <c r="E10">
        <v>5.7426470588235272</v>
      </c>
      <c r="F10" t="s">
        <v>29</v>
      </c>
      <c r="G10" s="1">
        <v>5.4889392703325557</v>
      </c>
      <c r="H10" s="1">
        <v>5.9963548473144987</v>
      </c>
      <c r="I10">
        <v>44.758931536669948</v>
      </c>
      <c r="J10" s="4">
        <v>5.7426470588235272</v>
      </c>
      <c r="K10">
        <f>Table21[[#This Row],[VALUE_ORIGINAL]]-Table21[[#This Row],[ESTIMATE_VALUE]]</f>
        <v>0</v>
      </c>
      <c r="L10" s="1">
        <v>5.4889392703325557</v>
      </c>
      <c r="M10" s="1">
        <v>5.9963548473144987</v>
      </c>
      <c r="N10">
        <f>Table21[[#This Row],[DIFFENCE_ORIGINAL]]^2</f>
        <v>0</v>
      </c>
      <c r="O1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0.50741557698194306</v>
      </c>
      <c r="P10" t="str">
        <f>IF(OR(G10="NA", H10="NA"), "NA", IF(OR(B10="boot", B10="parametric", B10="independent", B10="cart"), Table21[[#This Row],[conf.high]]-Table21[[#This Row],[conf.low]], ""))</f>
        <v/>
      </c>
      <c r="Q10" t="str">
        <f>IF(OR(G10="NA", H10="NA"), "NA", IF(OR(B10="boot", B10="parametric", B10="independent", B10="cart"), Table21[[#This Row],[conf.high.orig]]-Table21[[#This Row],[conf.low.orig]], ""))</f>
        <v/>
      </c>
      <c r="R10" t="str">
        <f>IF(OR(B10="boot", B10="independent", B10="parametric", B10="cart"), Table21[[#This Row],[WIDTH_OVERLAP]]/Table21[[#This Row],[WIDTH_NEW]], "NA")</f>
        <v>NA</v>
      </c>
      <c r="S10" t="str">
        <f>IF(OR(B10="boot", B10="independent", B10="parametric", B10="cart"), Table21[[#This Row],[WIDTH_OVERLAP]]/Table21[[#This Row],[WIDTH_ORIG]], "")</f>
        <v/>
      </c>
      <c r="T10" t="str">
        <f>IF(OR(B10="boot", B10="independent", B10="parametric", B10="cart"), (Table21[[#This Row],[PERS_NEW]]+Table21[[#This Row],[PERS_ORIG]]) / 2, "")</f>
        <v/>
      </c>
    </row>
    <row r="11" spans="1:21" hidden="1" x14ac:dyDescent="0.2">
      <c r="A11" t="s">
        <v>12</v>
      </c>
      <c r="B11" t="s">
        <v>13</v>
      </c>
      <c r="C11" s="3" t="s">
        <v>28</v>
      </c>
      <c r="D11" t="s">
        <v>17</v>
      </c>
      <c r="E11">
        <v>0.12707125103562636</v>
      </c>
      <c r="F11" t="s">
        <v>30</v>
      </c>
      <c r="G11" s="1">
        <v>-0.22791540274635189</v>
      </c>
      <c r="H11" s="1">
        <v>0.48205790481760458</v>
      </c>
      <c r="I11">
        <v>0.70784254931234381</v>
      </c>
      <c r="J11" s="4">
        <v>0.12707125103562636</v>
      </c>
      <c r="K11">
        <f>Table21[[#This Row],[VALUE_ORIGINAL]]-Table21[[#This Row],[ESTIMATE_VALUE]]</f>
        <v>0</v>
      </c>
      <c r="L11" s="1">
        <v>-0.22791540274635189</v>
      </c>
      <c r="M11" s="1">
        <v>0.48205790481760458</v>
      </c>
      <c r="N11">
        <f>Table21[[#This Row],[DIFFENCE_ORIGINAL]]^2</f>
        <v>0</v>
      </c>
      <c r="O1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0.70997330756395649</v>
      </c>
      <c r="P11" t="str">
        <f>IF(OR(G11="NA", H11="NA"), "NA", IF(OR(B11="boot", B11="parametric", B11="independent", B11="cart"), Table21[[#This Row],[conf.high]]-Table21[[#This Row],[conf.low]], ""))</f>
        <v/>
      </c>
      <c r="Q11" t="str">
        <f>IF(OR(G11="NA", H11="NA"), "NA", IF(OR(B11="boot", B11="parametric", B11="independent", B11="cart"), Table21[[#This Row],[conf.high.orig]]-Table21[[#This Row],[conf.low.orig]], ""))</f>
        <v/>
      </c>
      <c r="R11" t="str">
        <f>IF(OR(B11="boot", B11="independent", B11="parametric", B11="cart"), Table21[[#This Row],[WIDTH_OVERLAP]]/Table21[[#This Row],[WIDTH_NEW]], "NA")</f>
        <v>NA</v>
      </c>
      <c r="S11" t="str">
        <f>IF(OR(B11="boot", B11="independent", B11="parametric", B11="cart"), Table21[[#This Row],[WIDTH_OVERLAP]]/Table21[[#This Row],[WIDTH_ORIG]], "")</f>
        <v/>
      </c>
      <c r="T11" t="str">
        <f>IF(OR(B11="boot", B11="independent", B11="parametric", B11="cart"), (Table21[[#This Row],[PERS_NEW]]+Table21[[#This Row],[PERS_ORIG]]) / 2, "")</f>
        <v/>
      </c>
    </row>
    <row r="12" spans="1:21" hidden="1" x14ac:dyDescent="0.2">
      <c r="A12" t="s">
        <v>12</v>
      </c>
      <c r="B12" t="s">
        <v>13</v>
      </c>
      <c r="C12" s="3" t="s">
        <v>31</v>
      </c>
      <c r="D12" t="s">
        <v>15</v>
      </c>
      <c r="E12">
        <v>5.9807692307692291</v>
      </c>
      <c r="F12" t="s">
        <v>32</v>
      </c>
      <c r="G12" s="1">
        <v>5.7413052874335335</v>
      </c>
      <c r="H12" s="1">
        <v>6.2202331741049246</v>
      </c>
      <c r="I12">
        <v>49.329221476375061</v>
      </c>
      <c r="J12" s="4">
        <v>5.9807692307692291</v>
      </c>
      <c r="K12">
        <f>Table21[[#This Row],[VALUE_ORIGINAL]]-Table21[[#This Row],[ESTIMATE_VALUE]]</f>
        <v>0</v>
      </c>
      <c r="L12" s="1">
        <v>5.7413052874335335</v>
      </c>
      <c r="M12" s="1">
        <v>6.2202331741049246</v>
      </c>
      <c r="N12">
        <f>Table21[[#This Row],[DIFFENCE_ORIGINAL]]^2</f>
        <v>0</v>
      </c>
      <c r="O1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0.47892788667139108</v>
      </c>
      <c r="P12" t="str">
        <f>IF(OR(G12="NA", H12="NA"), "NA", IF(OR(B12="boot", B12="parametric", B12="independent", B12="cart"), Table21[[#This Row],[conf.high]]-Table21[[#This Row],[conf.low]], ""))</f>
        <v/>
      </c>
      <c r="Q12" t="str">
        <f>IF(OR(G12="NA", H12="NA"), "NA", IF(OR(B12="boot", B12="parametric", B12="independent", B12="cart"), Table21[[#This Row],[conf.high.orig]]-Table21[[#This Row],[conf.low.orig]], ""))</f>
        <v/>
      </c>
      <c r="R12" t="str">
        <f>IF(OR(B12="boot", B12="independent", B12="parametric", B12="cart"), Table21[[#This Row],[WIDTH_OVERLAP]]/Table21[[#This Row],[WIDTH_NEW]], "NA")</f>
        <v>NA</v>
      </c>
      <c r="S12" t="str">
        <f>IF(OR(B12="boot", B12="independent", B12="parametric", B12="cart"), Table21[[#This Row],[WIDTH_OVERLAP]]/Table21[[#This Row],[WIDTH_ORIG]], "")</f>
        <v/>
      </c>
      <c r="T12" t="str">
        <f>IF(OR(B12="boot", B12="independent", B12="parametric", B12="cart"), (Table21[[#This Row],[PERS_NEW]]+Table21[[#This Row],[PERS_ORIG]]) / 2, "")</f>
        <v/>
      </c>
    </row>
    <row r="13" spans="1:21" hidden="1" x14ac:dyDescent="0.2">
      <c r="A13" t="s">
        <v>12</v>
      </c>
      <c r="B13" t="s">
        <v>13</v>
      </c>
      <c r="C13" s="3" t="s">
        <v>31</v>
      </c>
      <c r="D13" t="s">
        <v>17</v>
      </c>
      <c r="E13">
        <v>2.2279549718574352E-2</v>
      </c>
      <c r="F13" t="s">
        <v>33</v>
      </c>
      <c r="G13" s="1">
        <v>-0.31221819582162413</v>
      </c>
      <c r="H13" s="1">
        <v>0.35677729525877289</v>
      </c>
      <c r="I13">
        <v>0.13155294054878053</v>
      </c>
      <c r="J13" s="4">
        <v>2.2279549718574352E-2</v>
      </c>
      <c r="K13">
        <f>Table21[[#This Row],[VALUE_ORIGINAL]]-Table21[[#This Row],[ESTIMATE_VALUE]]</f>
        <v>0</v>
      </c>
      <c r="L13" s="1">
        <v>-0.31221819582162413</v>
      </c>
      <c r="M13" s="1">
        <v>0.35677729525877289</v>
      </c>
      <c r="N13">
        <f>Table21[[#This Row],[DIFFENCE_ORIGINAL]]^2</f>
        <v>0</v>
      </c>
      <c r="O1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0.66899549108039702</v>
      </c>
      <c r="P13" t="str">
        <f>IF(OR(G13="NA", H13="NA"), "NA", IF(OR(B13="boot", B13="parametric", B13="independent", B13="cart"), Table21[[#This Row],[conf.high]]-Table21[[#This Row],[conf.low]], ""))</f>
        <v/>
      </c>
      <c r="Q13" t="str">
        <f>IF(OR(G13="NA", H13="NA"), "NA", IF(OR(B13="boot", B13="parametric", B13="independent", B13="cart"), Table21[[#This Row],[conf.high.orig]]-Table21[[#This Row],[conf.low.orig]], ""))</f>
        <v/>
      </c>
      <c r="R13" t="str">
        <f>IF(OR(B13="boot", B13="independent", B13="parametric", B13="cart"), Table21[[#This Row],[WIDTH_OVERLAP]]/Table21[[#This Row],[WIDTH_NEW]], "NA")</f>
        <v>NA</v>
      </c>
      <c r="S13" t="str">
        <f>IF(OR(B13="boot", B13="independent", B13="parametric", B13="cart"), Table21[[#This Row],[WIDTH_OVERLAP]]/Table21[[#This Row],[WIDTH_ORIG]], "")</f>
        <v/>
      </c>
      <c r="T13" t="str">
        <f>IF(OR(B13="boot", B13="independent", B13="parametric", B13="cart"), (Table21[[#This Row],[PERS_NEW]]+Table21[[#This Row],[PERS_ORIG]]) / 2, "")</f>
        <v/>
      </c>
    </row>
    <row r="14" spans="1:21" hidden="1" x14ac:dyDescent="0.2">
      <c r="A14" t="s">
        <v>12</v>
      </c>
      <c r="B14" t="s">
        <v>13</v>
      </c>
      <c r="C14" s="3" t="s">
        <v>34</v>
      </c>
      <c r="D14" t="s">
        <v>15</v>
      </c>
      <c r="E14">
        <v>5.8749999999999973</v>
      </c>
      <c r="F14" t="s">
        <v>35</v>
      </c>
      <c r="G14" s="1">
        <v>5.5918436238818554</v>
      </c>
      <c r="H14" s="1">
        <v>6.1581563761181393</v>
      </c>
      <c r="I14">
        <v>41.02824217337524</v>
      </c>
      <c r="J14" s="4">
        <v>5.8749999999999973</v>
      </c>
      <c r="K14">
        <f>Table21[[#This Row],[VALUE_ORIGINAL]]-Table21[[#This Row],[ESTIMATE_VALUE]]</f>
        <v>0</v>
      </c>
      <c r="L14" s="1">
        <v>5.5918436238818554</v>
      </c>
      <c r="M14" s="1">
        <v>6.1581563761181393</v>
      </c>
      <c r="N14">
        <f>Table21[[#This Row],[DIFFENCE_ORIGINAL]]^2</f>
        <v>0</v>
      </c>
      <c r="O1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0.56631275223628386</v>
      </c>
      <c r="P14" t="str">
        <f>IF(OR(G14="NA", H14="NA"), "NA", IF(OR(B14="boot", B14="parametric", B14="independent", B14="cart"), Table21[[#This Row],[conf.high]]-Table21[[#This Row],[conf.low]], ""))</f>
        <v/>
      </c>
      <c r="Q14" t="str">
        <f>IF(OR(G14="NA", H14="NA"), "NA", IF(OR(B14="boot", B14="parametric", B14="independent", B14="cart"), Table21[[#This Row],[conf.high.orig]]-Table21[[#This Row],[conf.low.orig]], ""))</f>
        <v/>
      </c>
      <c r="R14" t="str">
        <f>IF(OR(B14="boot", B14="independent", B14="parametric", B14="cart"), Table21[[#This Row],[WIDTH_OVERLAP]]/Table21[[#This Row],[WIDTH_NEW]], "NA")</f>
        <v>NA</v>
      </c>
      <c r="S14" t="str">
        <f>IF(OR(B14="boot", B14="independent", B14="parametric", B14="cart"), Table21[[#This Row],[WIDTH_OVERLAP]]/Table21[[#This Row],[WIDTH_ORIG]], "")</f>
        <v/>
      </c>
      <c r="T14" t="str">
        <f>IF(OR(B14="boot", B14="independent", B14="parametric", B14="cart"), (Table21[[#This Row],[PERS_NEW]]+Table21[[#This Row],[PERS_ORIG]]) / 2, "")</f>
        <v/>
      </c>
    </row>
    <row r="15" spans="1:21" hidden="1" x14ac:dyDescent="0.2">
      <c r="A15" t="s">
        <v>12</v>
      </c>
      <c r="B15" t="s">
        <v>13</v>
      </c>
      <c r="C15" s="3" t="s">
        <v>34</v>
      </c>
      <c r="D15" t="s">
        <v>17</v>
      </c>
      <c r="E15">
        <v>0.26936619718309895</v>
      </c>
      <c r="F15" t="s">
        <v>36</v>
      </c>
      <c r="G15" s="1">
        <v>-0.12682477138382642</v>
      </c>
      <c r="H15" s="1">
        <v>0.66555716575002433</v>
      </c>
      <c r="I15">
        <v>1.3444353054722369</v>
      </c>
      <c r="J15" s="4">
        <v>0.26936619718309895</v>
      </c>
      <c r="K15">
        <f>Table21[[#This Row],[VALUE_ORIGINAL]]-Table21[[#This Row],[ESTIMATE_VALUE]]</f>
        <v>0</v>
      </c>
      <c r="L15" s="1">
        <v>-0.12682477138382642</v>
      </c>
      <c r="M15" s="1">
        <v>0.66555716575002433</v>
      </c>
      <c r="N15">
        <f>Table21[[#This Row],[DIFFENCE_ORIGINAL]]^2</f>
        <v>0</v>
      </c>
      <c r="O1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0.79238193713385074</v>
      </c>
      <c r="P15" t="str">
        <f>IF(OR(G15="NA", H15="NA"), "NA", IF(OR(B15="boot", B15="parametric", B15="independent", B15="cart"), Table21[[#This Row],[conf.high]]-Table21[[#This Row],[conf.low]], ""))</f>
        <v/>
      </c>
      <c r="Q15" t="str">
        <f>IF(OR(G15="NA", H15="NA"), "NA", IF(OR(B15="boot", B15="parametric", B15="independent", B15="cart"), Table21[[#This Row],[conf.high.orig]]-Table21[[#This Row],[conf.low.orig]], ""))</f>
        <v/>
      </c>
      <c r="R15" t="str">
        <f>IF(OR(B15="boot", B15="independent", B15="parametric", B15="cart"), Table21[[#This Row],[WIDTH_OVERLAP]]/Table21[[#This Row],[WIDTH_NEW]], "NA")</f>
        <v>NA</v>
      </c>
      <c r="S15" t="str">
        <f>IF(OR(B15="boot", B15="independent", B15="parametric", B15="cart"), Table21[[#This Row],[WIDTH_OVERLAP]]/Table21[[#This Row],[WIDTH_ORIG]], "")</f>
        <v/>
      </c>
      <c r="T15" t="str">
        <f>IF(OR(B15="boot", B15="independent", B15="parametric", B15="cart"), (Table21[[#This Row],[PERS_NEW]]+Table21[[#This Row],[PERS_ORIG]]) / 2, "")</f>
        <v/>
      </c>
    </row>
    <row r="16" spans="1:21" hidden="1" x14ac:dyDescent="0.2">
      <c r="A16" t="s">
        <v>12</v>
      </c>
      <c r="B16" t="s">
        <v>13</v>
      </c>
      <c r="C16" s="3" t="s">
        <v>37</v>
      </c>
      <c r="D16" t="s">
        <v>15</v>
      </c>
      <c r="E16">
        <v>6.1153846153846105</v>
      </c>
      <c r="F16" t="s">
        <v>38</v>
      </c>
      <c r="G16" s="1">
        <v>5.9012881844904204</v>
      </c>
      <c r="H16" s="1">
        <v>6.3294810462788007</v>
      </c>
      <c r="I16">
        <v>56.41592260545864</v>
      </c>
      <c r="J16" s="4">
        <v>6.1153846153846105</v>
      </c>
      <c r="K16">
        <f>Table21[[#This Row],[VALUE_ORIGINAL]]-Table21[[#This Row],[ESTIMATE_VALUE]]</f>
        <v>0</v>
      </c>
      <c r="L16" s="1">
        <v>5.9012881844904204</v>
      </c>
      <c r="M16" s="1">
        <v>6.3294810462788007</v>
      </c>
      <c r="N16">
        <f>Table21[[#This Row],[DIFFENCE_ORIGINAL]]^2</f>
        <v>0</v>
      </c>
      <c r="O1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0.42819286178838034</v>
      </c>
      <c r="P16" t="str">
        <f>IF(OR(G16="NA", H16="NA"), "NA", IF(OR(B16="boot", B16="parametric", B16="independent", B16="cart"), Table21[[#This Row],[conf.high]]-Table21[[#This Row],[conf.low]], ""))</f>
        <v/>
      </c>
      <c r="Q16" t="str">
        <f>IF(OR(G16="NA", H16="NA"), "NA", IF(OR(B16="boot", B16="parametric", B16="independent", B16="cart"), Table21[[#This Row],[conf.high.orig]]-Table21[[#This Row],[conf.low.orig]], ""))</f>
        <v/>
      </c>
      <c r="R16" t="str">
        <f>IF(OR(B16="boot", B16="independent", B16="parametric", B16="cart"), Table21[[#This Row],[WIDTH_OVERLAP]]/Table21[[#This Row],[WIDTH_NEW]], "NA")</f>
        <v>NA</v>
      </c>
      <c r="S16" t="str">
        <f>IF(OR(B16="boot", B16="independent", B16="parametric", B16="cart"), Table21[[#This Row],[WIDTH_OVERLAP]]/Table21[[#This Row],[WIDTH_ORIG]], "")</f>
        <v/>
      </c>
      <c r="T16" t="str">
        <f>IF(OR(B16="boot", B16="independent", B16="parametric", B16="cart"), (Table21[[#This Row],[PERS_NEW]]+Table21[[#This Row],[PERS_ORIG]]) / 2, "")</f>
        <v/>
      </c>
    </row>
    <row r="17" spans="1:21" hidden="1" x14ac:dyDescent="0.2">
      <c r="A17" t="s">
        <v>12</v>
      </c>
      <c r="B17" t="s">
        <v>13</v>
      </c>
      <c r="C17" s="3" t="s">
        <v>37</v>
      </c>
      <c r="D17" t="s">
        <v>17</v>
      </c>
      <c r="E17">
        <v>0.11632270168855646</v>
      </c>
      <c r="F17" t="s">
        <v>39</v>
      </c>
      <c r="G17" s="1">
        <v>-0.18274016541672461</v>
      </c>
      <c r="H17" s="1">
        <v>0.41538556879383753</v>
      </c>
      <c r="I17">
        <v>0.76822658795898024</v>
      </c>
      <c r="J17" s="4">
        <v>0.11632270168855646</v>
      </c>
      <c r="K17">
        <f>Table21[[#This Row],[VALUE_ORIGINAL]]-Table21[[#This Row],[ESTIMATE_VALUE]]</f>
        <v>0</v>
      </c>
      <c r="L17" s="1">
        <v>-0.18274016541672461</v>
      </c>
      <c r="M17" s="1">
        <v>0.41538556879383753</v>
      </c>
      <c r="N17">
        <f>Table21[[#This Row],[DIFFENCE_ORIGINAL]]^2</f>
        <v>0</v>
      </c>
      <c r="O1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0.59812573421056214</v>
      </c>
      <c r="P17" t="str">
        <f>IF(OR(G17="NA", H17="NA"), "NA", IF(OR(B17="boot", B17="parametric", B17="independent", B17="cart"), Table21[[#This Row],[conf.high]]-Table21[[#This Row],[conf.low]], ""))</f>
        <v/>
      </c>
      <c r="Q17" t="str">
        <f>IF(OR(G17="NA", H17="NA"), "NA", IF(OR(B17="boot", B17="parametric", B17="independent", B17="cart"), Table21[[#This Row],[conf.high.orig]]-Table21[[#This Row],[conf.low.orig]], ""))</f>
        <v/>
      </c>
      <c r="R17" t="str">
        <f>IF(OR(B17="boot", B17="independent", B17="parametric", B17="cart"), Table21[[#This Row],[WIDTH_OVERLAP]]/Table21[[#This Row],[WIDTH_NEW]], "NA")</f>
        <v>NA</v>
      </c>
      <c r="S17" t="str">
        <f>IF(OR(B17="boot", B17="independent", B17="parametric", B17="cart"), Table21[[#This Row],[WIDTH_OVERLAP]]/Table21[[#This Row],[WIDTH_ORIG]], "")</f>
        <v/>
      </c>
      <c r="T17" t="str">
        <f>IF(OR(B17="boot", B17="independent", B17="parametric", B17="cart"), (Table21[[#This Row],[PERS_NEW]]+Table21[[#This Row],[PERS_ORIG]]) / 2, "")</f>
        <v/>
      </c>
    </row>
    <row r="18" spans="1:21" hidden="1" x14ac:dyDescent="0.2">
      <c r="A18" t="s">
        <v>12</v>
      </c>
      <c r="B18" t="s">
        <v>13</v>
      </c>
      <c r="C18" s="3" t="s">
        <v>40</v>
      </c>
      <c r="D18" t="s">
        <v>15</v>
      </c>
      <c r="E18">
        <v>4.5735294117647038</v>
      </c>
      <c r="F18" t="s">
        <v>41</v>
      </c>
      <c r="G18" s="1">
        <v>4.2906920267740327</v>
      </c>
      <c r="H18" s="1">
        <v>4.856366796755375</v>
      </c>
      <c r="I18">
        <v>31.975404558104032</v>
      </c>
      <c r="J18" s="4">
        <v>4.5735294117647038</v>
      </c>
      <c r="K18">
        <f>Table21[[#This Row],[VALUE_ORIGINAL]]-Table21[[#This Row],[ESTIMATE_VALUE]]</f>
        <v>0</v>
      </c>
      <c r="L18" s="1">
        <v>4.2906920267740327</v>
      </c>
      <c r="M18" s="1">
        <v>4.856366796755375</v>
      </c>
      <c r="N18">
        <f>Table21[[#This Row],[DIFFENCE_ORIGINAL]]^2</f>
        <v>0</v>
      </c>
      <c r="O1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0.56567476998134225</v>
      </c>
      <c r="P18" t="str">
        <f>IF(OR(G18="NA", H18="NA"), "NA", IF(OR(B18="boot", B18="parametric", B18="independent", B18="cart"), Table21[[#This Row],[conf.high]]-Table21[[#This Row],[conf.low]], ""))</f>
        <v/>
      </c>
      <c r="Q18" t="str">
        <f>IF(OR(G18="NA", H18="NA"), "NA", IF(OR(B18="boot", B18="parametric", B18="independent", B18="cart"), Table21[[#This Row],[conf.high.orig]]-Table21[[#This Row],[conf.low.orig]], ""))</f>
        <v/>
      </c>
      <c r="R18" t="str">
        <f>IF(OR(B18="boot", B18="independent", B18="parametric", B18="cart"), Table21[[#This Row],[WIDTH_OVERLAP]]/Table21[[#This Row],[WIDTH_NEW]], "NA")</f>
        <v>NA</v>
      </c>
      <c r="S18" t="str">
        <f>IF(OR(B18="boot", B18="independent", B18="parametric", B18="cart"), Table21[[#This Row],[WIDTH_OVERLAP]]/Table21[[#This Row],[WIDTH_ORIG]], "")</f>
        <v/>
      </c>
      <c r="T18" t="str">
        <f>IF(OR(B18="boot", B18="independent", B18="parametric", B18="cart"), (Table21[[#This Row],[PERS_NEW]]+Table21[[#This Row],[PERS_ORIG]]) / 2, "")</f>
        <v/>
      </c>
    </row>
    <row r="19" spans="1:21" hidden="1" x14ac:dyDescent="0.2">
      <c r="A19" t="s">
        <v>12</v>
      </c>
      <c r="B19" t="s">
        <v>13</v>
      </c>
      <c r="C19" s="3" t="s">
        <v>40</v>
      </c>
      <c r="D19" t="s">
        <v>17</v>
      </c>
      <c r="E19">
        <v>0.28210439105219581</v>
      </c>
      <c r="F19" t="s">
        <v>42</v>
      </c>
      <c r="G19" s="1">
        <v>-0.11364024674340922</v>
      </c>
      <c r="H19" s="1">
        <v>0.67784902884780085</v>
      </c>
      <c r="I19">
        <v>1.4096009767892692</v>
      </c>
      <c r="J19" s="4">
        <v>0.28210439105219581</v>
      </c>
      <c r="K19">
        <f>Table21[[#This Row],[VALUE_ORIGINAL]]-Table21[[#This Row],[ESTIMATE_VALUE]]</f>
        <v>0</v>
      </c>
      <c r="L19" s="1">
        <v>-0.11364024674340922</v>
      </c>
      <c r="M19" s="1">
        <v>0.67784902884780085</v>
      </c>
      <c r="N19">
        <f>Table21[[#This Row],[DIFFENCE_ORIGINAL]]^2</f>
        <v>0</v>
      </c>
      <c r="O1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0.79148927559121007</v>
      </c>
      <c r="P19" t="str">
        <f>IF(OR(G19="NA", H19="NA"), "NA", IF(OR(B19="boot", B19="parametric", B19="independent", B19="cart"), Table21[[#This Row],[conf.high]]-Table21[[#This Row],[conf.low]], ""))</f>
        <v/>
      </c>
      <c r="Q19" t="str">
        <f>IF(OR(G19="NA", H19="NA"), "NA", IF(OR(B19="boot", B19="parametric", B19="independent", B19="cart"), Table21[[#This Row],[conf.high.orig]]-Table21[[#This Row],[conf.low.orig]], ""))</f>
        <v/>
      </c>
      <c r="R19" t="str">
        <f>IF(OR(B19="boot", B19="independent", B19="parametric", B19="cart"), Table21[[#This Row],[WIDTH_OVERLAP]]/Table21[[#This Row],[WIDTH_NEW]], "NA")</f>
        <v>NA</v>
      </c>
      <c r="S19" t="str">
        <f>IF(OR(B19="boot", B19="independent", B19="parametric", B19="cart"), Table21[[#This Row],[WIDTH_OVERLAP]]/Table21[[#This Row],[WIDTH_ORIG]], "")</f>
        <v/>
      </c>
      <c r="T19" t="str">
        <f>IF(OR(B19="boot", B19="independent", B19="parametric", B19="cart"), (Table21[[#This Row],[PERS_NEW]]+Table21[[#This Row],[PERS_ORIG]]) / 2, "")</f>
        <v/>
      </c>
    </row>
    <row r="20" spans="1:21" hidden="1" x14ac:dyDescent="0.2">
      <c r="A20" t="s">
        <v>12</v>
      </c>
      <c r="B20" t="s">
        <v>13</v>
      </c>
      <c r="C20" s="3" t="s">
        <v>43</v>
      </c>
      <c r="D20" t="s">
        <v>15</v>
      </c>
      <c r="E20">
        <v>4.6346153846153904</v>
      </c>
      <c r="F20" t="s">
        <v>44</v>
      </c>
      <c r="G20" s="1">
        <v>4.3757325183274887</v>
      </c>
      <c r="H20" s="1">
        <v>4.893498250903292</v>
      </c>
      <c r="I20">
        <v>35.358817821660843</v>
      </c>
      <c r="J20" s="4">
        <v>4.6346153846153904</v>
      </c>
      <c r="K20">
        <f>Table21[[#This Row],[VALUE_ORIGINAL]]-Table21[[#This Row],[ESTIMATE_VALUE]]</f>
        <v>0</v>
      </c>
      <c r="L20" s="1">
        <v>4.3757325183274887</v>
      </c>
      <c r="M20" s="1">
        <v>4.893498250903292</v>
      </c>
      <c r="N20">
        <f>Table21[[#This Row],[DIFFENCE_ORIGINAL]]^2</f>
        <v>0</v>
      </c>
      <c r="O2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0.51776573257580338</v>
      </c>
      <c r="P20" t="str">
        <f>IF(OR(G20="NA", H20="NA"), "NA", IF(OR(B20="boot", B20="parametric", B20="independent", B20="cart"), Table21[[#This Row],[conf.high]]-Table21[[#This Row],[conf.low]], ""))</f>
        <v/>
      </c>
      <c r="Q20" t="str">
        <f>IF(OR(G20="NA", H20="NA"), "NA", IF(OR(B20="boot", B20="parametric", B20="independent", B20="cart"), Table21[[#This Row],[conf.high.orig]]-Table21[[#This Row],[conf.low.orig]], ""))</f>
        <v/>
      </c>
      <c r="R20" t="str">
        <f>IF(OR(B20="boot", B20="independent", B20="parametric", B20="cart"), Table21[[#This Row],[WIDTH_OVERLAP]]/Table21[[#This Row],[WIDTH_NEW]], "NA")</f>
        <v>NA</v>
      </c>
      <c r="S20" t="str">
        <f>IF(OR(B20="boot", B20="independent", B20="parametric", B20="cart"), Table21[[#This Row],[WIDTH_OVERLAP]]/Table21[[#This Row],[WIDTH_ORIG]], "")</f>
        <v/>
      </c>
      <c r="T20" t="str">
        <f>IF(OR(B20="boot", B20="independent", B20="parametric", B20="cart"), (Table21[[#This Row],[PERS_NEW]]+Table21[[#This Row],[PERS_ORIG]]) / 2, "")</f>
        <v/>
      </c>
    </row>
    <row r="21" spans="1:21" hidden="1" x14ac:dyDescent="0.2">
      <c r="A21" t="s">
        <v>12</v>
      </c>
      <c r="B21" t="s">
        <v>13</v>
      </c>
      <c r="C21" s="3" t="s">
        <v>43</v>
      </c>
      <c r="D21" t="s">
        <v>17</v>
      </c>
      <c r="E21">
        <v>0.25257973733583466</v>
      </c>
      <c r="F21" t="s">
        <v>45</v>
      </c>
      <c r="G21" s="1">
        <v>-0.10904353640643677</v>
      </c>
      <c r="H21" s="1">
        <v>0.61420301107810604</v>
      </c>
      <c r="I21">
        <v>1.3795246964531642</v>
      </c>
      <c r="J21" s="4">
        <v>0.25257973733583466</v>
      </c>
      <c r="K21">
        <f>Table21[[#This Row],[VALUE_ORIGINAL]]-Table21[[#This Row],[ESTIMATE_VALUE]]</f>
        <v>0</v>
      </c>
      <c r="L21" s="1">
        <v>-0.10904353640643677</v>
      </c>
      <c r="M21" s="1">
        <v>0.61420301107810604</v>
      </c>
      <c r="N21">
        <f>Table21[[#This Row],[DIFFENCE_ORIGINAL]]^2</f>
        <v>0</v>
      </c>
      <c r="O2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0.72324654748454287</v>
      </c>
      <c r="P21" t="str">
        <f>IF(OR(G21="NA", H21="NA"), "NA", IF(OR(B21="boot", B21="parametric", B21="independent", B21="cart"), Table21[[#This Row],[conf.high]]-Table21[[#This Row],[conf.low]], ""))</f>
        <v/>
      </c>
      <c r="Q21" t="str">
        <f>IF(OR(G21="NA", H21="NA"), "NA", IF(OR(B21="boot", B21="parametric", B21="independent", B21="cart"), Table21[[#This Row],[conf.high.orig]]-Table21[[#This Row],[conf.low.orig]], ""))</f>
        <v/>
      </c>
      <c r="R21" t="str">
        <f>IF(OR(B21="boot", B21="independent", B21="parametric", B21="cart"), Table21[[#This Row],[WIDTH_OVERLAP]]/Table21[[#This Row],[WIDTH_NEW]], "NA")</f>
        <v>NA</v>
      </c>
      <c r="S21" t="str">
        <f>IF(OR(B21="boot", B21="independent", B21="parametric", B21="cart"), Table21[[#This Row],[WIDTH_OVERLAP]]/Table21[[#This Row],[WIDTH_ORIG]], "")</f>
        <v/>
      </c>
      <c r="T21" t="str">
        <f>IF(OR(B21="boot", B21="independent", B21="parametric", B21="cart"), (Table21[[#This Row],[PERS_NEW]]+Table21[[#This Row],[PERS_ORIG]]) / 2, "")</f>
        <v/>
      </c>
    </row>
    <row r="22" spans="1:21" hidden="1" x14ac:dyDescent="0.2">
      <c r="A22" t="s">
        <v>12</v>
      </c>
      <c r="B22" t="s">
        <v>13</v>
      </c>
      <c r="C22" s="3" t="s">
        <v>46</v>
      </c>
      <c r="D22" t="s">
        <v>47</v>
      </c>
      <c r="E22">
        <v>-3.6369047619047734</v>
      </c>
      <c r="F22" t="s">
        <v>47</v>
      </c>
      <c r="G22" s="1">
        <v>-6.9972917004577493</v>
      </c>
      <c r="H22" s="1">
        <v>-0.27651782335179864</v>
      </c>
      <c r="I22">
        <v>-2.1372004679688721</v>
      </c>
      <c r="J22" s="4">
        <v>-3.6369047619047734</v>
      </c>
      <c r="K22">
        <f>Table21[[#This Row],[VALUE_ORIGINAL]]-Table21[[#This Row],[ESTIMATE_VALUE]]</f>
        <v>0</v>
      </c>
      <c r="L22" s="1">
        <v>-6.9972917004577493</v>
      </c>
      <c r="M22" s="1">
        <v>-0.27651782335179864</v>
      </c>
      <c r="N22">
        <f>Table21[[#This Row],[DIFFENCE_ORIGINAL]]^2</f>
        <v>0</v>
      </c>
      <c r="O2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6.7207738771059509</v>
      </c>
      <c r="P22" t="str">
        <f>IF(OR(G22="NA", H22="NA"), "NA", IF(OR(B22="boot", B22="parametric", B22="independent", B22="cart"), Table21[[#This Row],[conf.high]]-Table21[[#This Row],[conf.low]], ""))</f>
        <v/>
      </c>
      <c r="Q22" t="str">
        <f>IF(OR(G22="NA", H22="NA"), "NA", IF(OR(B22="boot", B22="parametric", B22="independent", B22="cart"), Table21[[#This Row],[conf.high.orig]]-Table21[[#This Row],[conf.low.orig]], ""))</f>
        <v/>
      </c>
      <c r="R22" t="str">
        <f>IF(OR(B22="boot", B22="independent", B22="parametric", B22="cart"), Table21[[#This Row],[WIDTH_OVERLAP]]/Table21[[#This Row],[WIDTH_NEW]], "NA")</f>
        <v>NA</v>
      </c>
      <c r="S22" t="str">
        <f>IF(OR(B22="boot", B22="independent", B22="parametric", B22="cart"), Table21[[#This Row],[WIDTH_OVERLAP]]/Table21[[#This Row],[WIDTH_ORIG]], "")</f>
        <v/>
      </c>
      <c r="T22" t="str">
        <f>IF(OR(B22="boot", B22="independent", B22="parametric", B22="cart"), (Table21[[#This Row],[PERS_NEW]]+Table21[[#This Row],[PERS_ORIG]]) / 2, "")</f>
        <v/>
      </c>
    </row>
    <row r="23" spans="1:21" hidden="1" x14ac:dyDescent="0.2">
      <c r="A23" t="s">
        <v>12</v>
      </c>
      <c r="B23" t="s">
        <v>13</v>
      </c>
      <c r="C23" s="3" t="s">
        <v>48</v>
      </c>
      <c r="D23" t="s">
        <v>47</v>
      </c>
      <c r="E23">
        <v>-2.9445812807881708</v>
      </c>
      <c r="F23" t="s">
        <v>47</v>
      </c>
      <c r="G23" s="1">
        <v>-6.4437661044203365</v>
      </c>
      <c r="H23" s="1">
        <v>0.55460354284399438</v>
      </c>
      <c r="I23">
        <v>-1.6613137908288274</v>
      </c>
      <c r="J23" s="4">
        <v>-2.9445812807881708</v>
      </c>
      <c r="K23">
        <f>Table21[[#This Row],[VALUE_ORIGINAL]]-Table21[[#This Row],[ESTIMATE_VALUE]]</f>
        <v>0</v>
      </c>
      <c r="L23" s="1">
        <v>-6.4437661044203365</v>
      </c>
      <c r="M23" s="1">
        <v>0.55460354284399438</v>
      </c>
      <c r="N23">
        <f>Table21[[#This Row],[DIFFENCE_ORIGINAL]]^2</f>
        <v>0</v>
      </c>
      <c r="O2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6.9983696472643313</v>
      </c>
      <c r="P23" t="str">
        <f>IF(OR(G23="NA", H23="NA"), "NA", IF(OR(B23="boot", B23="parametric", B23="independent", B23="cart"), Table21[[#This Row],[conf.high]]-Table21[[#This Row],[conf.low]], ""))</f>
        <v/>
      </c>
      <c r="Q23" t="str">
        <f>IF(OR(G23="NA", H23="NA"), "NA", IF(OR(B23="boot", B23="parametric", B23="independent", B23="cart"), Table21[[#This Row],[conf.high.orig]]-Table21[[#This Row],[conf.low.orig]], ""))</f>
        <v/>
      </c>
      <c r="R23" t="str">
        <f>IF(OR(B23="boot", B23="independent", B23="parametric", B23="cart"), Table21[[#This Row],[WIDTH_OVERLAP]]/Table21[[#This Row],[WIDTH_NEW]], "NA")</f>
        <v>NA</v>
      </c>
      <c r="S23" t="str">
        <f>IF(OR(B23="boot", B23="independent", B23="parametric", B23="cart"), Table21[[#This Row],[WIDTH_OVERLAP]]/Table21[[#This Row],[WIDTH_ORIG]], "")</f>
        <v/>
      </c>
      <c r="T23" t="str">
        <f>IF(OR(B23="boot", B23="independent", B23="parametric", B23="cart"), (Table21[[#This Row],[PERS_NEW]]+Table21[[#This Row],[PERS_ORIG]]) / 2, "")</f>
        <v/>
      </c>
    </row>
    <row r="24" spans="1:21" hidden="1" x14ac:dyDescent="0.2">
      <c r="A24" t="s">
        <v>12</v>
      </c>
      <c r="B24" t="s">
        <v>13</v>
      </c>
      <c r="C24" s="3" t="s">
        <v>49</v>
      </c>
      <c r="D24" t="s">
        <v>47</v>
      </c>
      <c r="E24">
        <v>-5.250821018062382</v>
      </c>
      <c r="F24" t="s">
        <v>47</v>
      </c>
      <c r="G24" s="1">
        <v>-9.6320551924209603</v>
      </c>
      <c r="H24" s="1">
        <v>-0.86958684370380335</v>
      </c>
      <c r="I24">
        <v>-2.3683506382663304</v>
      </c>
      <c r="J24" s="4">
        <v>-5.250821018062382</v>
      </c>
      <c r="K24">
        <f>Table21[[#This Row],[VALUE_ORIGINAL]]-Table21[[#This Row],[ESTIMATE_VALUE]]</f>
        <v>0</v>
      </c>
      <c r="L24" s="1">
        <v>-9.6320551924209603</v>
      </c>
      <c r="M24" s="1">
        <v>-0.86958684370380335</v>
      </c>
      <c r="N24">
        <f>Table21[[#This Row],[DIFFENCE_ORIGINAL]]^2</f>
        <v>0</v>
      </c>
      <c r="O2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8.7624683487171566</v>
      </c>
      <c r="P24" t="str">
        <f>IF(OR(G24="NA", H24="NA"), "NA", IF(OR(B24="boot", B24="parametric", B24="independent", B24="cart"), Table21[[#This Row],[conf.high]]-Table21[[#This Row],[conf.low]], ""))</f>
        <v/>
      </c>
      <c r="Q24" t="str">
        <f>IF(OR(G24="NA", H24="NA"), "NA", IF(OR(B24="boot", B24="parametric", B24="independent", B24="cart"), Table21[[#This Row],[conf.high.orig]]-Table21[[#This Row],[conf.low.orig]], ""))</f>
        <v/>
      </c>
      <c r="R24" t="str">
        <f>IF(OR(B24="boot", B24="independent", B24="parametric", B24="cart"), Table21[[#This Row],[WIDTH_OVERLAP]]/Table21[[#This Row],[WIDTH_NEW]], "NA")</f>
        <v>NA</v>
      </c>
      <c r="S24" t="str">
        <f>IF(OR(B24="boot", B24="independent", B24="parametric", B24="cart"), Table21[[#This Row],[WIDTH_OVERLAP]]/Table21[[#This Row],[WIDTH_ORIG]], "")</f>
        <v/>
      </c>
      <c r="T24" t="str">
        <f>IF(OR(B24="boot", B24="independent", B24="parametric", B24="cart"), (Table21[[#This Row],[PERS_NEW]]+Table21[[#This Row],[PERS_ORIG]]) / 2, "")</f>
        <v/>
      </c>
    </row>
    <row r="25" spans="1:21" hidden="1" x14ac:dyDescent="0.2">
      <c r="A25" t="s">
        <v>12</v>
      </c>
      <c r="B25" t="s">
        <v>50</v>
      </c>
      <c r="C25" s="3" t="s">
        <v>14</v>
      </c>
      <c r="D25" t="s">
        <v>15</v>
      </c>
      <c r="E25">
        <v>3.7994057971014508</v>
      </c>
      <c r="F25" t="s">
        <v>51</v>
      </c>
      <c r="G25" s="1">
        <v>3.6966269062391373</v>
      </c>
      <c r="H25" s="1">
        <v>3.9021846879637598</v>
      </c>
      <c r="I25">
        <v>73.113871806610177</v>
      </c>
      <c r="J25" s="4">
        <v>3.7972575757575764</v>
      </c>
      <c r="K25">
        <f>Table21[[#This Row],[VALUE_ORIGINAL]]-Table21[[#This Row],[ESTIMATE_VALUE]]</f>
        <v>-2.1482213438743791E-3</v>
      </c>
      <c r="L25" s="1">
        <v>3.7102224178651242</v>
      </c>
      <c r="M25" s="1">
        <v>3.8842927336500286</v>
      </c>
      <c r="N25">
        <f>Table21[[#This Row],[DIFFENCE_ORIGINAL]]^2</f>
        <v>4.6148549422774438E-6</v>
      </c>
      <c r="O2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0.17407031578490439</v>
      </c>
      <c r="P25">
        <f>IF(OR(G25="NA", H25="NA"), "NA", IF(OR(B25="boot", B25="parametric", B25="independent", B25="cart"), Table21[[#This Row],[conf.high]]-Table21[[#This Row],[conf.low]], ""))</f>
        <v>0.20555778172462258</v>
      </c>
      <c r="Q25">
        <f>IF(OR(G25="NA", H25="NA"), "NA", IF(OR(B25="boot", B25="parametric", B25="independent", B25="cart"), Table21[[#This Row],[conf.high.orig]]-Table21[[#This Row],[conf.low.orig]], ""))</f>
        <v>0.17407031578490439</v>
      </c>
      <c r="R25">
        <f>IF(OR(B25="boot", B25="independent", B25="parametric", B25="cart"), Table21[[#This Row],[WIDTH_OVERLAP]]/Table21[[#This Row],[WIDTH_NEW]], "NA")</f>
        <v>0.84681939221400693</v>
      </c>
      <c r="S25">
        <f>IF(OR(B25="boot", B25="independent", B25="parametric", B25="cart"), Table21[[#This Row],[WIDTH_OVERLAP]]/Table21[[#This Row],[WIDTH_ORIG]], "")</f>
        <v>1</v>
      </c>
      <c r="T25">
        <f>IF(OR(B25="boot", B25="independent", B25="parametric", B25="cart"), (Table21[[#This Row],[PERS_NEW]]+Table21[[#This Row],[PERS_ORIG]]) / 2, "")</f>
        <v>0.92340969610700352</v>
      </c>
      <c r="U25">
        <f>0.5*(Table21[[#This Row],[WIDTH_OVERLAP]]/Table21[[#This Row],[WIDTH_ORIG]] +Table21[[#This Row],[WIDTH_OVERLAP]]/Table21[[#This Row],[WIDTH_NEW]])</f>
        <v>0.92340969610700352</v>
      </c>
    </row>
    <row r="26" spans="1:21" hidden="1" x14ac:dyDescent="0.2">
      <c r="A26" t="s">
        <v>12</v>
      </c>
      <c r="B26" t="s">
        <v>50</v>
      </c>
      <c r="C26" s="3" t="s">
        <v>14</v>
      </c>
      <c r="D26" t="s">
        <v>17</v>
      </c>
      <c r="E26">
        <v>-1.2823707549211119E-2</v>
      </c>
      <c r="F26" t="s">
        <v>52</v>
      </c>
      <c r="G26" s="1">
        <v>-0.15925570263269517</v>
      </c>
      <c r="H26" s="1">
        <v>0.13360828753427295</v>
      </c>
      <c r="I26">
        <v>-0.17320708558635636</v>
      </c>
      <c r="J26" s="4">
        <v>4.8376623376624331E-3</v>
      </c>
      <c r="K26">
        <f>Table21[[#This Row],[VALUE_ORIGINAL]]-Table21[[#This Row],[ESTIMATE_VALUE]]</f>
        <v>1.7661369886873553E-2</v>
      </c>
      <c r="L26" s="1">
        <v>-0.11970533167351961</v>
      </c>
      <c r="M26" s="1">
        <v>0.12938065634884449</v>
      </c>
      <c r="N26">
        <f>Table21[[#This Row],[DIFFENCE_ORIGINAL]]^2</f>
        <v>3.1192398628096394E-4</v>
      </c>
      <c r="O2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0.24908598802236409</v>
      </c>
      <c r="P26">
        <f>IF(OR(G26="NA", H26="NA"), "NA", IF(OR(B26="boot", B26="parametric", B26="independent", B26="cart"), Table21[[#This Row],[conf.high]]-Table21[[#This Row],[conf.low]], ""))</f>
        <v>0.29286399016696812</v>
      </c>
      <c r="Q26">
        <f>IF(OR(G26="NA", H26="NA"), "NA", IF(OR(B26="boot", B26="parametric", B26="independent", B26="cart"), Table21[[#This Row],[conf.high.orig]]-Table21[[#This Row],[conf.low.orig]], ""))</f>
        <v>0.24908598802236409</v>
      </c>
      <c r="R26">
        <f>IF(OR(B26="boot", B26="independent", B26="parametric", B26="cart"), Table21[[#This Row],[WIDTH_OVERLAP]]/Table21[[#This Row],[WIDTH_NEW]], "NA")</f>
        <v>0.85051763407428393</v>
      </c>
      <c r="S26">
        <f>IF(OR(B26="boot", B26="independent", B26="parametric", B26="cart"), Table21[[#This Row],[WIDTH_OVERLAP]]/Table21[[#This Row],[WIDTH_ORIG]], "")</f>
        <v>1</v>
      </c>
      <c r="T26">
        <f>IF(OR(B26="boot", B26="independent", B26="parametric", B26="cart"), (Table21[[#This Row],[PERS_NEW]]+Table21[[#This Row],[PERS_ORIG]]) / 2, "")</f>
        <v>0.92525881703714197</v>
      </c>
      <c r="U26">
        <f>0.5*(Table21[[#This Row],[WIDTH_OVERLAP]]/Table21[[#This Row],[WIDTH_ORIG]] +Table21[[#This Row],[WIDTH_OVERLAP]]/Table21[[#This Row],[WIDTH_NEW]])</f>
        <v>0.92525881703714197</v>
      </c>
    </row>
    <row r="27" spans="1:21" hidden="1" x14ac:dyDescent="0.2">
      <c r="A27" t="s">
        <v>12</v>
      </c>
      <c r="B27" t="s">
        <v>50</v>
      </c>
      <c r="C27" s="3" t="s">
        <v>19</v>
      </c>
      <c r="D27" t="s">
        <v>15</v>
      </c>
      <c r="E27">
        <v>3.0128888888888881</v>
      </c>
      <c r="F27" t="s">
        <v>53</v>
      </c>
      <c r="G27" s="1">
        <v>2.8993869618182897</v>
      </c>
      <c r="H27" s="1">
        <v>3.1263908159594864</v>
      </c>
      <c r="I27">
        <v>52.431052374869779</v>
      </c>
      <c r="J27" s="4">
        <v>3.0815999999999995</v>
      </c>
      <c r="K27">
        <f>Table21[[#This Row],[VALUE_ORIGINAL]]-Table21[[#This Row],[ESTIMATE_VALUE]]</f>
        <v>6.8711111111111389E-2</v>
      </c>
      <c r="L27" s="1">
        <v>2.9685734723191493</v>
      </c>
      <c r="M27" s="1">
        <v>3.1946265276808496</v>
      </c>
      <c r="N27">
        <f>Table21[[#This Row],[DIFFENCE_ORIGINAL]]^2</f>
        <v>4.7212167901234947E-3</v>
      </c>
      <c r="O2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0.15781734364033717</v>
      </c>
      <c r="P27">
        <f>IF(OR(G27="NA", H27="NA"), "NA", IF(OR(B27="boot", B27="parametric", B27="independent", B27="cart"), Table21[[#This Row],[conf.high]]-Table21[[#This Row],[conf.low]], ""))</f>
        <v>0.22700385414119673</v>
      </c>
      <c r="Q27">
        <f>IF(OR(G27="NA", H27="NA"), "NA", IF(OR(B27="boot", B27="parametric", B27="independent", B27="cart"), Table21[[#This Row],[conf.high.orig]]-Table21[[#This Row],[conf.low.orig]], ""))</f>
        <v>0.22605305536170039</v>
      </c>
      <c r="R27">
        <f>IF(OR(B27="boot", B27="independent", B27="parametric", B27="cart"), Table21[[#This Row],[WIDTH_OVERLAP]]/Table21[[#This Row],[WIDTH_NEW]], "NA")</f>
        <v>0.69521878488536393</v>
      </c>
      <c r="S27">
        <f>IF(OR(B27="boot", B27="independent", B27="parametric", B27="cart"), Table21[[#This Row],[WIDTH_OVERLAP]]/Table21[[#This Row],[WIDTH_ORIG]], "")</f>
        <v>0.69814293546184814</v>
      </c>
      <c r="T27">
        <f>IF(OR(B27="boot", B27="independent", B27="parametric", B27="cart"), (Table21[[#This Row],[PERS_NEW]]+Table21[[#This Row],[PERS_ORIG]]) / 2, "")</f>
        <v>0.69668086017360609</v>
      </c>
      <c r="U27">
        <f>0.5*(Table21[[#This Row],[WIDTH_OVERLAP]]/Table21[[#This Row],[WIDTH_ORIG]] +Table21[[#This Row],[WIDTH_OVERLAP]]/Table21[[#This Row],[WIDTH_NEW]])</f>
        <v>0.69668086017360609</v>
      </c>
    </row>
    <row r="28" spans="1:21" hidden="1" x14ac:dyDescent="0.2">
      <c r="A28" t="s">
        <v>12</v>
      </c>
      <c r="B28" t="s">
        <v>50</v>
      </c>
      <c r="C28" s="3" t="s">
        <v>19</v>
      </c>
      <c r="D28" t="s">
        <v>17</v>
      </c>
      <c r="E28">
        <v>0.15483524904214546</v>
      </c>
      <c r="F28" t="s">
        <v>54</v>
      </c>
      <c r="G28" s="1">
        <v>1.3939837675280564E-3</v>
      </c>
      <c r="H28" s="1">
        <v>0.30827651431676284</v>
      </c>
      <c r="I28">
        <v>1.9931333688037642</v>
      </c>
      <c r="J28" s="4">
        <v>4.3983333333333513E-2</v>
      </c>
      <c r="K28">
        <f>Table21[[#This Row],[VALUE_ORIGINAL]]-Table21[[#This Row],[ESTIMATE_VALUE]]</f>
        <v>-0.11085191570881195</v>
      </c>
      <c r="L28" s="1">
        <v>-0.11151985747663379</v>
      </c>
      <c r="M28" s="1">
        <v>0.19948652414330081</v>
      </c>
      <c r="N28">
        <f>Table21[[#This Row],[DIFFENCE_ORIGINAL]]^2</f>
        <v>1.228814721631355E-2</v>
      </c>
      <c r="O2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0.19809254037577276</v>
      </c>
      <c r="P28">
        <f>IF(OR(G28="NA", H28="NA"), "NA", IF(OR(B28="boot", B28="parametric", B28="independent", B28="cart"), Table21[[#This Row],[conf.high]]-Table21[[#This Row],[conf.low]], ""))</f>
        <v>0.30688253054923476</v>
      </c>
      <c r="Q28">
        <f>IF(OR(G28="NA", H28="NA"), "NA", IF(OR(B28="boot", B28="parametric", B28="independent", B28="cart"), Table21[[#This Row],[conf.high.orig]]-Table21[[#This Row],[conf.low.orig]], ""))</f>
        <v>0.3110063816199346</v>
      </c>
      <c r="R28">
        <f>IF(OR(B28="boot", B28="independent", B28="parametric", B28="cart"), Table21[[#This Row],[WIDTH_OVERLAP]]/Table21[[#This Row],[WIDTH_NEW]], "NA")</f>
        <v>0.64549956630389471</v>
      </c>
      <c r="S28">
        <f>IF(OR(B28="boot", B28="independent", B28="parametric", B28="cart"), Table21[[#This Row],[WIDTH_OVERLAP]]/Table21[[#This Row],[WIDTH_ORIG]], "")</f>
        <v>0.63694043621861041</v>
      </c>
      <c r="T28">
        <f>IF(OR(B28="boot", B28="independent", B28="parametric", B28="cart"), (Table21[[#This Row],[PERS_NEW]]+Table21[[#This Row],[PERS_ORIG]]) / 2, "")</f>
        <v>0.64122000126125256</v>
      </c>
      <c r="U28">
        <f>0.5*(Table21[[#This Row],[WIDTH_OVERLAP]]/Table21[[#This Row],[WIDTH_ORIG]] +Table21[[#This Row],[WIDTH_OVERLAP]]/Table21[[#This Row],[WIDTH_NEW]])</f>
        <v>0.64122000126125256</v>
      </c>
    </row>
    <row r="29" spans="1:21" hidden="1" x14ac:dyDescent="0.2">
      <c r="A29" t="s">
        <v>12</v>
      </c>
      <c r="B29" t="s">
        <v>50</v>
      </c>
      <c r="C29" s="3" t="s">
        <v>22</v>
      </c>
      <c r="D29" t="s">
        <v>15</v>
      </c>
      <c r="E29">
        <v>2.3239436619718359</v>
      </c>
      <c r="F29" t="s">
        <v>55</v>
      </c>
      <c r="G29" s="1">
        <v>2.0813812237806246</v>
      </c>
      <c r="H29" s="1">
        <v>2.5665061001630471</v>
      </c>
      <c r="I29">
        <v>18.942956195876814</v>
      </c>
      <c r="J29" s="4">
        <v>2.3913043478260811</v>
      </c>
      <c r="K29">
        <f>Table21[[#This Row],[VALUE_ORIGINAL]]-Table21[[#This Row],[ESTIMATE_VALUE]]</f>
        <v>6.7360685854245261E-2</v>
      </c>
      <c r="L29" s="1">
        <v>2.103984150706208</v>
      </c>
      <c r="M29" s="1">
        <v>2.6786245449459543</v>
      </c>
      <c r="N29">
        <f>Table21[[#This Row],[DIFFENCE_ORIGINAL]]^2</f>
        <v>4.5374619987543175E-3</v>
      </c>
      <c r="O2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0.46252194945683911</v>
      </c>
      <c r="P29">
        <f>IF(OR(G29="NA", H29="NA"), "NA", IF(OR(B29="boot", B29="parametric", B29="independent", B29="cart"), Table21[[#This Row],[conf.high]]-Table21[[#This Row],[conf.low]], ""))</f>
        <v>0.48512487638242252</v>
      </c>
      <c r="Q29">
        <f>IF(OR(G29="NA", H29="NA"), "NA", IF(OR(B29="boot", B29="parametric", B29="independent", B29="cart"), Table21[[#This Row],[conf.high.orig]]-Table21[[#This Row],[conf.low.orig]], ""))</f>
        <v>0.57464039423974622</v>
      </c>
      <c r="R29">
        <f>IF(OR(B29="boot", B29="independent", B29="parametric", B29="cart"), Table21[[#This Row],[WIDTH_OVERLAP]]/Table21[[#This Row],[WIDTH_NEW]], "NA")</f>
        <v>0.95340802332353369</v>
      </c>
      <c r="S29">
        <f>IF(OR(B29="boot", B29="independent", B29="parametric", B29="cart"), Table21[[#This Row],[WIDTH_OVERLAP]]/Table21[[#This Row],[WIDTH_ORIG]], "")</f>
        <v>0.80488937793654292</v>
      </c>
      <c r="T29">
        <f>IF(OR(B29="boot", B29="independent", B29="parametric", B29="cart"), (Table21[[#This Row],[PERS_NEW]]+Table21[[#This Row],[PERS_ORIG]]) / 2, "")</f>
        <v>0.87914870063003825</v>
      </c>
      <c r="U29">
        <f>0.5*(Table21[[#This Row],[WIDTH_OVERLAP]]/Table21[[#This Row],[WIDTH_ORIG]] +Table21[[#This Row],[WIDTH_OVERLAP]]/Table21[[#This Row],[WIDTH_NEW]])</f>
        <v>0.87914870063003825</v>
      </c>
    </row>
    <row r="30" spans="1:21" hidden="1" x14ac:dyDescent="0.2">
      <c r="A30" t="s">
        <v>12</v>
      </c>
      <c r="B30" t="s">
        <v>50</v>
      </c>
      <c r="C30" s="3" t="s">
        <v>22</v>
      </c>
      <c r="D30" t="s">
        <v>17</v>
      </c>
      <c r="E30">
        <v>-0.30965794768611887</v>
      </c>
      <c r="F30" t="s">
        <v>56</v>
      </c>
      <c r="G30" s="1">
        <v>-0.65391598287397823</v>
      </c>
      <c r="H30" s="1">
        <v>3.4600087501740484E-2</v>
      </c>
      <c r="I30">
        <v>-1.7784589865630427</v>
      </c>
      <c r="J30" s="4">
        <v>-0.20820575627679069</v>
      </c>
      <c r="K30">
        <f>Table21[[#This Row],[VALUE_ORIGINAL]]-Table21[[#This Row],[ESTIMATE_VALUE]]</f>
        <v>0.10145219140932818</v>
      </c>
      <c r="L30" s="1">
        <v>-0.61166623471932147</v>
      </c>
      <c r="M30" s="1">
        <v>0.19525472216574005</v>
      </c>
      <c r="N30">
        <f>Table21[[#This Row],[DIFFENCE_ORIGINAL]]^2</f>
        <v>1.0292547141754963E-2</v>
      </c>
      <c r="O3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0.64626632222106195</v>
      </c>
      <c r="P30">
        <f>IF(OR(G30="NA", H30="NA"), "NA", IF(OR(B30="boot", B30="parametric", B30="independent", B30="cart"), Table21[[#This Row],[conf.high]]-Table21[[#This Row],[conf.low]], ""))</f>
        <v>0.68851607037571871</v>
      </c>
      <c r="Q30">
        <f>IF(OR(G30="NA", H30="NA"), "NA", IF(OR(B30="boot", B30="parametric", B30="independent", B30="cart"), Table21[[#This Row],[conf.high.orig]]-Table21[[#This Row],[conf.low.orig]], ""))</f>
        <v>0.80692095688506149</v>
      </c>
      <c r="R30">
        <f>IF(OR(B30="boot", B30="independent", B30="parametric", B30="cart"), Table21[[#This Row],[WIDTH_OVERLAP]]/Table21[[#This Row],[WIDTH_NEW]], "NA")</f>
        <v>0.93863651122681657</v>
      </c>
      <c r="S30">
        <f>IF(OR(B30="boot", B30="independent", B30="parametric", B30="cart"), Table21[[#This Row],[WIDTH_OVERLAP]]/Table21[[#This Row],[WIDTH_ORIG]], "")</f>
        <v>0.80090412413606038</v>
      </c>
      <c r="T30">
        <f>IF(OR(B30="boot", B30="independent", B30="parametric", B30="cart"), (Table21[[#This Row],[PERS_NEW]]+Table21[[#This Row],[PERS_ORIG]]) / 2, "")</f>
        <v>0.86977031768143842</v>
      </c>
      <c r="U30">
        <f>0.5*(Table21[[#This Row],[WIDTH_OVERLAP]]/Table21[[#This Row],[WIDTH_ORIG]] +Table21[[#This Row],[WIDTH_OVERLAP]]/Table21[[#This Row],[WIDTH_NEW]])</f>
        <v>0.86977031768143842</v>
      </c>
    </row>
    <row r="31" spans="1:21" hidden="1" x14ac:dyDescent="0.2">
      <c r="A31" t="s">
        <v>12</v>
      </c>
      <c r="B31" t="s">
        <v>50</v>
      </c>
      <c r="C31" s="3" t="s">
        <v>25</v>
      </c>
      <c r="D31" t="s">
        <v>15</v>
      </c>
      <c r="E31">
        <v>2.8874999999999975</v>
      </c>
      <c r="F31" t="s">
        <v>57</v>
      </c>
      <c r="G31" s="1">
        <v>2.5825610413880553</v>
      </c>
      <c r="H31" s="1">
        <v>3.1924389586119397</v>
      </c>
      <c r="I31">
        <v>18.697081585586702</v>
      </c>
      <c r="J31" s="4">
        <v>2.898734177215188</v>
      </c>
      <c r="K31">
        <f>Table21[[#This Row],[VALUE_ORIGINAL]]-Table21[[#This Row],[ESTIMATE_VALUE]]</f>
        <v>1.1234177215190488E-2</v>
      </c>
      <c r="L31" s="1">
        <v>2.561889635906438</v>
      </c>
      <c r="M31" s="1">
        <v>3.235578718523938</v>
      </c>
      <c r="N31">
        <f>Table21[[#This Row],[DIFFENCE_ORIGINAL]]^2</f>
        <v>1.2620673770230513E-4</v>
      </c>
      <c r="O3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0.6098779172238844</v>
      </c>
      <c r="P31">
        <f>IF(OR(G31="NA", H31="NA"), "NA", IF(OR(B31="boot", B31="parametric", B31="independent", B31="cart"), Table21[[#This Row],[conf.high]]-Table21[[#This Row],[conf.low]], ""))</f>
        <v>0.6098779172238844</v>
      </c>
      <c r="Q31">
        <f>IF(OR(G31="NA", H31="NA"), "NA", IF(OR(B31="boot", B31="parametric", B31="independent", B31="cart"), Table21[[#This Row],[conf.high.orig]]-Table21[[#This Row],[conf.low.orig]], ""))</f>
        <v>0.67368908261749993</v>
      </c>
      <c r="R31">
        <f>IF(OR(B31="boot", B31="independent", B31="parametric", B31="cart"), Table21[[#This Row],[WIDTH_OVERLAP]]/Table21[[#This Row],[WIDTH_NEW]], "NA")</f>
        <v>1</v>
      </c>
      <c r="S31">
        <f>IF(OR(B31="boot", B31="independent", B31="parametric", B31="cart"), Table21[[#This Row],[WIDTH_OVERLAP]]/Table21[[#This Row],[WIDTH_ORIG]], "")</f>
        <v>0.90528098637773891</v>
      </c>
      <c r="T31">
        <f>IF(OR(B31="boot", B31="independent", B31="parametric", B31="cart"), (Table21[[#This Row],[PERS_NEW]]+Table21[[#This Row],[PERS_ORIG]]) / 2, "")</f>
        <v>0.95264049318886945</v>
      </c>
      <c r="U31">
        <f>0.5*(Table21[[#This Row],[WIDTH_OVERLAP]]/Table21[[#This Row],[WIDTH_ORIG]] +Table21[[#This Row],[WIDTH_OVERLAP]]/Table21[[#This Row],[WIDTH_NEW]])</f>
        <v>0.95264049318886945</v>
      </c>
    </row>
    <row r="32" spans="1:21" hidden="1" x14ac:dyDescent="0.2">
      <c r="A32" t="s">
        <v>12</v>
      </c>
      <c r="B32" t="s">
        <v>50</v>
      </c>
      <c r="C32" s="3" t="s">
        <v>25</v>
      </c>
      <c r="D32" t="s">
        <v>17</v>
      </c>
      <c r="E32">
        <v>-0.46889534883720674</v>
      </c>
      <c r="F32" t="s">
        <v>58</v>
      </c>
      <c r="G32" s="1">
        <v>-0.89255561158031027</v>
      </c>
      <c r="H32" s="1">
        <v>-4.5235086094103205E-2</v>
      </c>
      <c r="I32">
        <v>-2.185359733158867</v>
      </c>
      <c r="J32" s="4">
        <v>-0.33775856745908978</v>
      </c>
      <c r="K32">
        <f>Table21[[#This Row],[VALUE_ORIGINAL]]-Table21[[#This Row],[ESTIMATE_VALUE]]</f>
        <v>0.13113678137811696</v>
      </c>
      <c r="L32" s="1">
        <v>-0.80975153255922994</v>
      </c>
      <c r="M32" s="1">
        <v>0.13423439764105044</v>
      </c>
      <c r="N32">
        <f>Table21[[#This Row],[DIFFENCE_ORIGINAL]]^2</f>
        <v>1.7196855430212044E-2</v>
      </c>
      <c r="O3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0.76451644646512673</v>
      </c>
      <c r="P32">
        <f>IF(OR(G32="NA", H32="NA"), "NA", IF(OR(B32="boot", B32="parametric", B32="independent", B32="cart"), Table21[[#This Row],[conf.high]]-Table21[[#This Row],[conf.low]], ""))</f>
        <v>0.84732052548620707</v>
      </c>
      <c r="Q32">
        <f>IF(OR(G32="NA", H32="NA"), "NA", IF(OR(B32="boot", B32="parametric", B32="independent", B32="cart"), Table21[[#This Row],[conf.high.orig]]-Table21[[#This Row],[conf.low.orig]], ""))</f>
        <v>0.94398593020028043</v>
      </c>
      <c r="R32">
        <f>IF(OR(B32="boot", B32="independent", B32="parametric", B32="cart"), Table21[[#This Row],[WIDTH_OVERLAP]]/Table21[[#This Row],[WIDTH_NEW]], "NA")</f>
        <v>0.90227537687280035</v>
      </c>
      <c r="S32">
        <f>IF(OR(B32="boot", B32="independent", B32="parametric", B32="cart"), Table21[[#This Row],[WIDTH_OVERLAP]]/Table21[[#This Row],[WIDTH_ORIG]], "")</f>
        <v>0.80988118785088603</v>
      </c>
      <c r="T32">
        <f>IF(OR(B32="boot", B32="independent", B32="parametric", B32="cart"), (Table21[[#This Row],[PERS_NEW]]+Table21[[#This Row],[PERS_ORIG]]) / 2, "")</f>
        <v>0.85607828236184313</v>
      </c>
      <c r="U32">
        <f>0.5*(Table21[[#This Row],[WIDTH_OVERLAP]]/Table21[[#This Row],[WIDTH_ORIG]] +Table21[[#This Row],[WIDTH_OVERLAP]]/Table21[[#This Row],[WIDTH_NEW]])</f>
        <v>0.85607828236184313</v>
      </c>
    </row>
    <row r="33" spans="1:21" hidden="1" x14ac:dyDescent="0.2">
      <c r="A33" t="s">
        <v>12</v>
      </c>
      <c r="B33" t="s">
        <v>50</v>
      </c>
      <c r="C33" s="3" t="s">
        <v>28</v>
      </c>
      <c r="D33" t="s">
        <v>15</v>
      </c>
      <c r="E33">
        <v>5.7535211267605657</v>
      </c>
      <c r="F33" t="s">
        <v>59</v>
      </c>
      <c r="G33" s="1">
        <v>5.5330113729701456</v>
      </c>
      <c r="H33" s="1">
        <v>5.9740308805509859</v>
      </c>
      <c r="I33">
        <v>51.588347516034702</v>
      </c>
      <c r="J33" s="4">
        <v>5.7426470588235272</v>
      </c>
      <c r="K33">
        <f>Table21[[#This Row],[VALUE_ORIGINAL]]-Table21[[#This Row],[ESTIMATE_VALUE]]</f>
        <v>-1.087406793703849E-2</v>
      </c>
      <c r="L33" s="1">
        <v>5.4889392703325557</v>
      </c>
      <c r="M33" s="1">
        <v>5.9963548473144987</v>
      </c>
      <c r="N33">
        <f>Table21[[#This Row],[DIFFENCE_ORIGINAL]]^2</f>
        <v>1.1824535349932851E-4</v>
      </c>
      <c r="O3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0.4410195075808403</v>
      </c>
      <c r="P33">
        <f>IF(OR(G33="NA", H33="NA"), "NA", IF(OR(B33="boot", B33="parametric", B33="independent", B33="cart"), Table21[[#This Row],[conf.high]]-Table21[[#This Row],[conf.low]], ""))</f>
        <v>0.4410195075808403</v>
      </c>
      <c r="Q33">
        <f>IF(OR(G33="NA", H33="NA"), "NA", IF(OR(B33="boot", B33="parametric", B33="independent", B33="cart"), Table21[[#This Row],[conf.high.orig]]-Table21[[#This Row],[conf.low.orig]], ""))</f>
        <v>0.50741557698194306</v>
      </c>
      <c r="R33">
        <f>IF(OR(B33="boot", B33="independent", B33="parametric", B33="cart"), Table21[[#This Row],[WIDTH_OVERLAP]]/Table21[[#This Row],[WIDTH_NEW]], "NA")</f>
        <v>1</v>
      </c>
      <c r="S33">
        <f>IF(OR(B33="boot", B33="independent", B33="parametric", B33="cart"), Table21[[#This Row],[WIDTH_OVERLAP]]/Table21[[#This Row],[WIDTH_ORIG]], "")</f>
        <v>0.86914853935699032</v>
      </c>
      <c r="T33">
        <f>IF(OR(B33="boot", B33="independent", B33="parametric", B33="cart"), (Table21[[#This Row],[PERS_NEW]]+Table21[[#This Row],[PERS_ORIG]]) / 2, "")</f>
        <v>0.93457426967849511</v>
      </c>
      <c r="U33">
        <f>0.5*(Table21[[#This Row],[WIDTH_OVERLAP]]/Table21[[#This Row],[WIDTH_ORIG]] +Table21[[#This Row],[WIDTH_OVERLAP]]/Table21[[#This Row],[WIDTH_NEW]])</f>
        <v>0.93457426967849511</v>
      </c>
    </row>
    <row r="34" spans="1:21" hidden="1" x14ac:dyDescent="0.2">
      <c r="A34" t="s">
        <v>12</v>
      </c>
      <c r="B34" t="s">
        <v>50</v>
      </c>
      <c r="C34" s="3" t="s">
        <v>28</v>
      </c>
      <c r="D34" t="s">
        <v>17</v>
      </c>
      <c r="E34">
        <v>0.21790744466800765</v>
      </c>
      <c r="F34" t="s">
        <v>60</v>
      </c>
      <c r="G34" s="1">
        <v>-9.5052200468010661E-2</v>
      </c>
      <c r="H34" s="1">
        <v>0.53086708980402597</v>
      </c>
      <c r="I34">
        <v>1.3766686928947038</v>
      </c>
      <c r="J34" s="4">
        <v>0.12707125103562636</v>
      </c>
      <c r="K34">
        <f>Table21[[#This Row],[VALUE_ORIGINAL]]-Table21[[#This Row],[ESTIMATE_VALUE]]</f>
        <v>-9.0836193632381296E-2</v>
      </c>
      <c r="L34" s="1">
        <v>-0.22791540274635189</v>
      </c>
      <c r="M34" s="1">
        <v>0.48205790481760458</v>
      </c>
      <c r="N34">
        <f>Table21[[#This Row],[DIFFENCE_ORIGINAL]]^2</f>
        <v>8.2512140736194679E-3</v>
      </c>
      <c r="O3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0.57711010528561524</v>
      </c>
      <c r="P34">
        <f>IF(OR(G34="NA", H34="NA"), "NA", IF(OR(B34="boot", B34="parametric", B34="independent", B34="cart"), Table21[[#This Row],[conf.high]]-Table21[[#This Row],[conf.low]], ""))</f>
        <v>0.62591929027203663</v>
      </c>
      <c r="Q34">
        <f>IF(OR(G34="NA", H34="NA"), "NA", IF(OR(B34="boot", B34="parametric", B34="independent", B34="cart"), Table21[[#This Row],[conf.high.orig]]-Table21[[#This Row],[conf.low.orig]], ""))</f>
        <v>0.70997330756395649</v>
      </c>
      <c r="R34">
        <f>IF(OR(B34="boot", B34="independent", B34="parametric", B34="cart"), Table21[[#This Row],[WIDTH_OVERLAP]]/Table21[[#This Row],[WIDTH_NEW]], "NA")</f>
        <v>0.92202000202740519</v>
      </c>
      <c r="S34">
        <f>IF(OR(B34="boot", B34="independent", B34="parametric", B34="cart"), Table21[[#This Row],[WIDTH_OVERLAP]]/Table21[[#This Row],[WIDTH_ORIG]], "")</f>
        <v>0.81286169372448902</v>
      </c>
      <c r="T34">
        <f>IF(OR(B34="boot", B34="independent", B34="parametric", B34="cart"), (Table21[[#This Row],[PERS_NEW]]+Table21[[#This Row],[PERS_ORIG]]) / 2, "")</f>
        <v>0.86744084787594711</v>
      </c>
      <c r="U34">
        <f>0.5*(Table21[[#This Row],[WIDTH_OVERLAP]]/Table21[[#This Row],[WIDTH_ORIG]] +Table21[[#This Row],[WIDTH_OVERLAP]]/Table21[[#This Row],[WIDTH_NEW]])</f>
        <v>0.86744084787594711</v>
      </c>
    </row>
    <row r="35" spans="1:21" hidden="1" x14ac:dyDescent="0.2">
      <c r="A35" t="s">
        <v>12</v>
      </c>
      <c r="B35" t="s">
        <v>50</v>
      </c>
      <c r="C35" s="3" t="s">
        <v>31</v>
      </c>
      <c r="D35" t="s">
        <v>15</v>
      </c>
      <c r="E35">
        <v>5.9687500000000036</v>
      </c>
      <c r="F35" t="s">
        <v>61</v>
      </c>
      <c r="G35" s="1">
        <v>5.723551745591025</v>
      </c>
      <c r="H35" s="1">
        <v>6.2139482544089821</v>
      </c>
      <c r="I35">
        <v>48.065200456107817</v>
      </c>
      <c r="J35" s="4">
        <v>5.9807692307692291</v>
      </c>
      <c r="K35">
        <f>Table21[[#This Row],[VALUE_ORIGINAL]]-Table21[[#This Row],[ESTIMATE_VALUE]]</f>
        <v>1.2019230769225508E-2</v>
      </c>
      <c r="L35" s="1">
        <v>5.7413052874335335</v>
      </c>
      <c r="M35" s="1">
        <v>6.2202331741049246</v>
      </c>
      <c r="N35">
        <f>Table21[[#This Row],[DIFFENCE_ORIGINAL]]^2</f>
        <v>1.444619082838972E-4</v>
      </c>
      <c r="O3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0.47264296697544861</v>
      </c>
      <c r="P35">
        <f>IF(OR(G35="NA", H35="NA"), "NA", IF(OR(B35="boot", B35="parametric", B35="independent", B35="cart"), Table21[[#This Row],[conf.high]]-Table21[[#This Row],[conf.low]], ""))</f>
        <v>0.49039650881795716</v>
      </c>
      <c r="Q35">
        <f>IF(OR(G35="NA", H35="NA"), "NA", IF(OR(B35="boot", B35="parametric", B35="independent", B35="cart"), Table21[[#This Row],[conf.high.orig]]-Table21[[#This Row],[conf.low.orig]], ""))</f>
        <v>0.47892788667139108</v>
      </c>
      <c r="R35">
        <f>IF(OR(B35="boot", B35="independent", B35="parametric", B35="cart"), Table21[[#This Row],[WIDTH_OVERLAP]]/Table21[[#This Row],[WIDTH_NEW]], "NA")</f>
        <v>0.96379757701517621</v>
      </c>
      <c r="S35">
        <f>IF(OR(B35="boot", B35="independent", B35="parametric", B35="cart"), Table21[[#This Row],[WIDTH_OVERLAP]]/Table21[[#This Row],[WIDTH_ORIG]], "")</f>
        <v>0.98687710640609494</v>
      </c>
      <c r="T35">
        <f>IF(OR(B35="boot", B35="independent", B35="parametric", B35="cart"), (Table21[[#This Row],[PERS_NEW]]+Table21[[#This Row],[PERS_ORIG]]) / 2, "")</f>
        <v>0.97533734171063557</v>
      </c>
      <c r="U35">
        <f>0.5*(Table21[[#This Row],[WIDTH_OVERLAP]]/Table21[[#This Row],[WIDTH_ORIG]] +Table21[[#This Row],[WIDTH_OVERLAP]]/Table21[[#This Row],[WIDTH_NEW]])</f>
        <v>0.97533734171063557</v>
      </c>
    </row>
    <row r="36" spans="1:21" hidden="1" x14ac:dyDescent="0.2">
      <c r="A36" t="s">
        <v>12</v>
      </c>
      <c r="B36" t="s">
        <v>50</v>
      </c>
      <c r="C36" s="3" t="s">
        <v>31</v>
      </c>
      <c r="D36" t="s">
        <v>17</v>
      </c>
      <c r="E36">
        <v>-3.2703488372093296E-2</v>
      </c>
      <c r="F36" t="s">
        <v>62</v>
      </c>
      <c r="G36" s="1">
        <v>-0.37336431229539563</v>
      </c>
      <c r="H36" s="1">
        <v>0.30795733555120902</v>
      </c>
      <c r="I36">
        <v>-0.18955560489227893</v>
      </c>
      <c r="J36" s="4">
        <v>2.2279549718574352E-2</v>
      </c>
      <c r="K36">
        <f>Table21[[#This Row],[VALUE_ORIGINAL]]-Table21[[#This Row],[ESTIMATE_VALUE]]</f>
        <v>5.4983038090667652E-2</v>
      </c>
      <c r="L36" s="1">
        <v>-0.31221819582162413</v>
      </c>
      <c r="M36" s="1">
        <v>0.35677729525877289</v>
      </c>
      <c r="N36">
        <f>Table21[[#This Row],[DIFFENCE_ORIGINAL]]^2</f>
        <v>3.02313447767981E-3</v>
      </c>
      <c r="O3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0.62017553137283321</v>
      </c>
      <c r="P36">
        <f>IF(OR(G36="NA", H36="NA"), "NA", IF(OR(B36="boot", B36="parametric", B36="independent", B36="cart"), Table21[[#This Row],[conf.high]]-Table21[[#This Row],[conf.low]], ""))</f>
        <v>0.68132164784660465</v>
      </c>
      <c r="Q36">
        <f>IF(OR(G36="NA", H36="NA"), "NA", IF(OR(B36="boot", B36="parametric", B36="independent", B36="cart"), Table21[[#This Row],[conf.high.orig]]-Table21[[#This Row],[conf.low.orig]], ""))</f>
        <v>0.66899549108039702</v>
      </c>
      <c r="R36">
        <f>IF(OR(B36="boot", B36="independent", B36="parametric", B36="cart"), Table21[[#This Row],[WIDTH_OVERLAP]]/Table21[[#This Row],[WIDTH_NEW]], "NA")</f>
        <v>0.9102536714237236</v>
      </c>
      <c r="S36">
        <f>IF(OR(B36="boot", B36="independent", B36="parametric", B36="cart"), Table21[[#This Row],[WIDTH_OVERLAP]]/Table21[[#This Row],[WIDTH_ORIG]], "")</f>
        <v>0.92702497945281837</v>
      </c>
      <c r="T36">
        <f>IF(OR(B36="boot", B36="independent", B36="parametric", B36="cart"), (Table21[[#This Row],[PERS_NEW]]+Table21[[#This Row],[PERS_ORIG]]) / 2, "")</f>
        <v>0.91863932543827098</v>
      </c>
      <c r="U36">
        <f>0.5*(Table21[[#This Row],[WIDTH_OVERLAP]]/Table21[[#This Row],[WIDTH_ORIG]] +Table21[[#This Row],[WIDTH_OVERLAP]]/Table21[[#This Row],[WIDTH_NEW]])</f>
        <v>0.91863932543827098</v>
      </c>
    </row>
    <row r="37" spans="1:21" hidden="1" x14ac:dyDescent="0.2">
      <c r="A37" t="s">
        <v>12</v>
      </c>
      <c r="B37" t="s">
        <v>50</v>
      </c>
      <c r="C37" s="3" t="s">
        <v>34</v>
      </c>
      <c r="D37" t="s">
        <v>15</v>
      </c>
      <c r="E37">
        <v>5.7112676056338039</v>
      </c>
      <c r="F37" t="s">
        <v>63</v>
      </c>
      <c r="G37" s="1">
        <v>5.4394638070141443</v>
      </c>
      <c r="H37" s="1">
        <v>5.9830714042534634</v>
      </c>
      <c r="I37">
        <v>41.545376281748474</v>
      </c>
      <c r="J37" s="4">
        <v>5.8749999999999973</v>
      </c>
      <c r="K37">
        <f>Table21[[#This Row],[VALUE_ORIGINAL]]-Table21[[#This Row],[ESTIMATE_VALUE]]</f>
        <v>0.16373239436619347</v>
      </c>
      <c r="L37" s="1">
        <v>5.5918436238818554</v>
      </c>
      <c r="M37" s="1">
        <v>6.1581563761181393</v>
      </c>
      <c r="N37">
        <f>Table21[[#This Row],[DIFFENCE_ORIGINAL]]^2</f>
        <v>2.6808296964886704E-2</v>
      </c>
      <c r="O3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0.39122778037160799</v>
      </c>
      <c r="P37">
        <f>IF(OR(G37="NA", H37="NA"), "NA", IF(OR(B37="boot", B37="parametric", B37="independent", B37="cart"), Table21[[#This Row],[conf.high]]-Table21[[#This Row],[conf.low]], ""))</f>
        <v>0.54360759723931906</v>
      </c>
      <c r="Q37">
        <f>IF(OR(G37="NA", H37="NA"), "NA", IF(OR(B37="boot", B37="parametric", B37="independent", B37="cart"), Table21[[#This Row],[conf.high.orig]]-Table21[[#This Row],[conf.low.orig]], ""))</f>
        <v>0.56631275223628386</v>
      </c>
      <c r="R37">
        <f>IF(OR(B37="boot", B37="independent", B37="parametric", B37="cart"), Table21[[#This Row],[WIDTH_OVERLAP]]/Table21[[#This Row],[WIDTH_NEW]], "NA")</f>
        <v>0.71968784534733599</v>
      </c>
      <c r="S37">
        <f>IF(OR(B37="boot", B37="independent", B37="parametric", B37="cart"), Table21[[#This Row],[WIDTH_OVERLAP]]/Table21[[#This Row],[WIDTH_ORIG]], "")</f>
        <v>0.69083342874888187</v>
      </c>
      <c r="T37">
        <f>IF(OR(B37="boot", B37="independent", B37="parametric", B37="cart"), (Table21[[#This Row],[PERS_NEW]]+Table21[[#This Row],[PERS_ORIG]]) / 2, "")</f>
        <v>0.70526063704810893</v>
      </c>
      <c r="U37">
        <f>0.5*(Table21[[#This Row],[WIDTH_OVERLAP]]/Table21[[#This Row],[WIDTH_ORIG]] +Table21[[#This Row],[WIDTH_OVERLAP]]/Table21[[#This Row],[WIDTH_NEW]])</f>
        <v>0.70526063704810893</v>
      </c>
    </row>
    <row r="38" spans="1:21" hidden="1" x14ac:dyDescent="0.2">
      <c r="A38" t="s">
        <v>12</v>
      </c>
      <c r="B38" t="s">
        <v>50</v>
      </c>
      <c r="C38" s="3" t="s">
        <v>34</v>
      </c>
      <c r="D38" t="s">
        <v>17</v>
      </c>
      <c r="E38">
        <v>0.38873239436619733</v>
      </c>
      <c r="F38" t="s">
        <v>64</v>
      </c>
      <c r="G38" s="1">
        <v>2.973402301484962E-3</v>
      </c>
      <c r="H38" s="1">
        <v>0.77449138643090976</v>
      </c>
      <c r="I38">
        <v>1.992417666830951</v>
      </c>
      <c r="J38" s="4">
        <v>0.26936619718309895</v>
      </c>
      <c r="K38">
        <f>Table21[[#This Row],[VALUE_ORIGINAL]]-Table21[[#This Row],[ESTIMATE_VALUE]]</f>
        <v>-0.11936619718309838</v>
      </c>
      <c r="L38" s="1">
        <v>-0.12682477138382642</v>
      </c>
      <c r="M38" s="1">
        <v>0.66555716575002433</v>
      </c>
      <c r="N38">
        <f>Table21[[#This Row],[DIFFENCE_ORIGINAL]]^2</f>
        <v>1.4248289029954323E-2</v>
      </c>
      <c r="O3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0.66258376344853942</v>
      </c>
      <c r="P38">
        <f>IF(OR(G38="NA", H38="NA"), "NA", IF(OR(B38="boot", B38="parametric", B38="independent", B38="cart"), Table21[[#This Row],[conf.high]]-Table21[[#This Row],[conf.low]], ""))</f>
        <v>0.77151798412942485</v>
      </c>
      <c r="Q38">
        <f>IF(OR(G38="NA", H38="NA"), "NA", IF(OR(B38="boot", B38="parametric", B38="independent", B38="cart"), Table21[[#This Row],[conf.high.orig]]-Table21[[#This Row],[conf.low.orig]], ""))</f>
        <v>0.79238193713385074</v>
      </c>
      <c r="R38">
        <f>IF(OR(B38="boot", B38="independent", B38="parametric", B38="cart"), Table21[[#This Row],[WIDTH_OVERLAP]]/Table21[[#This Row],[WIDTH_NEW]], "NA")</f>
        <v>0.85880533840853235</v>
      </c>
      <c r="S38">
        <f>IF(OR(B38="boot", B38="independent", B38="parametric", B38="cart"), Table21[[#This Row],[WIDTH_OVERLAP]]/Table21[[#This Row],[WIDTH_ORIG]], "")</f>
        <v>0.83619241226673047</v>
      </c>
      <c r="T38">
        <f>IF(OR(B38="boot", B38="independent", B38="parametric", B38="cart"), (Table21[[#This Row],[PERS_NEW]]+Table21[[#This Row],[PERS_ORIG]]) / 2, "")</f>
        <v>0.84749887533763135</v>
      </c>
      <c r="U38">
        <f>0.5*(Table21[[#This Row],[WIDTH_OVERLAP]]/Table21[[#This Row],[WIDTH_ORIG]] +Table21[[#This Row],[WIDTH_OVERLAP]]/Table21[[#This Row],[WIDTH_NEW]])</f>
        <v>0.84749887533763135</v>
      </c>
    </row>
    <row r="39" spans="1:21" hidden="1" x14ac:dyDescent="0.2">
      <c r="A39" t="s">
        <v>12</v>
      </c>
      <c r="B39" t="s">
        <v>50</v>
      </c>
      <c r="C39" s="3" t="s">
        <v>37</v>
      </c>
      <c r="D39" t="s">
        <v>15</v>
      </c>
      <c r="E39">
        <v>6.0625000000000044</v>
      </c>
      <c r="F39" t="s">
        <v>65</v>
      </c>
      <c r="G39" s="1">
        <v>5.8520524327131795</v>
      </c>
      <c r="H39" s="1">
        <v>6.2729475672868293</v>
      </c>
      <c r="I39">
        <v>56.881702271363935</v>
      </c>
      <c r="J39" s="4">
        <v>6.1153846153846105</v>
      </c>
      <c r="K39">
        <f>Table21[[#This Row],[VALUE_ORIGINAL]]-Table21[[#This Row],[ESTIMATE_VALUE]]</f>
        <v>5.2884615384606093E-2</v>
      </c>
      <c r="L39" s="1">
        <v>5.9012881844904204</v>
      </c>
      <c r="M39" s="1">
        <v>6.3294810462788007</v>
      </c>
      <c r="N39">
        <f>Table21[[#This Row],[DIFFENCE_ORIGINAL]]^2</f>
        <v>2.7967825443777155E-3</v>
      </c>
      <c r="O3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0.37165938279640898</v>
      </c>
      <c r="P39">
        <f>IF(OR(G39="NA", H39="NA"), "NA", IF(OR(B39="boot", B39="parametric", B39="independent", B39="cart"), Table21[[#This Row],[conf.high]]-Table21[[#This Row],[conf.low]], ""))</f>
        <v>0.4208951345736498</v>
      </c>
      <c r="Q39">
        <f>IF(OR(G39="NA", H39="NA"), "NA", IF(OR(B39="boot", B39="parametric", B39="independent", B39="cart"), Table21[[#This Row],[conf.high.orig]]-Table21[[#This Row],[conf.low.orig]], ""))</f>
        <v>0.42819286178838034</v>
      </c>
      <c r="R39">
        <f>IF(OR(B39="boot", B39="independent", B39="parametric", B39="cart"), Table21[[#This Row],[WIDTH_OVERLAP]]/Table21[[#This Row],[WIDTH_NEW]], "NA")</f>
        <v>0.88302133302844021</v>
      </c>
      <c r="S39">
        <f>IF(OR(B39="boot", B39="independent", B39="parametric", B39="cart"), Table21[[#This Row],[WIDTH_OVERLAP]]/Table21[[#This Row],[WIDTH_ORIG]], "")</f>
        <v>0.86797192565085057</v>
      </c>
      <c r="T39">
        <f>IF(OR(B39="boot", B39="independent", B39="parametric", B39="cart"), (Table21[[#This Row],[PERS_NEW]]+Table21[[#This Row],[PERS_ORIG]]) / 2, "")</f>
        <v>0.87549662933964534</v>
      </c>
      <c r="U39">
        <f>0.5*(Table21[[#This Row],[WIDTH_OVERLAP]]/Table21[[#This Row],[WIDTH_ORIG]] +Table21[[#This Row],[WIDTH_OVERLAP]]/Table21[[#This Row],[WIDTH_NEW]])</f>
        <v>0.87549662933964534</v>
      </c>
    </row>
    <row r="40" spans="1:21" hidden="1" x14ac:dyDescent="0.2">
      <c r="A40" t="s">
        <v>12</v>
      </c>
      <c r="B40" t="s">
        <v>50</v>
      </c>
      <c r="C40" s="3" t="s">
        <v>37</v>
      </c>
      <c r="D40" t="s">
        <v>17</v>
      </c>
      <c r="E40">
        <v>0.17005813953488316</v>
      </c>
      <c r="F40" t="s">
        <v>66</v>
      </c>
      <c r="G40" s="1">
        <v>-0.12232257841675023</v>
      </c>
      <c r="H40" s="1">
        <v>0.46243885748651659</v>
      </c>
      <c r="I40">
        <v>1.1484535600372188</v>
      </c>
      <c r="J40" s="4">
        <v>0.11632270168855646</v>
      </c>
      <c r="K40">
        <f>Table21[[#This Row],[VALUE_ORIGINAL]]-Table21[[#This Row],[ESTIMATE_VALUE]]</f>
        <v>-5.37354378463267E-2</v>
      </c>
      <c r="L40" s="1">
        <v>-0.18274016541672461</v>
      </c>
      <c r="M40" s="1">
        <v>0.41538556879383753</v>
      </c>
      <c r="N40">
        <f>Table21[[#This Row],[DIFFENCE_ORIGINAL]]^2</f>
        <v>2.8874972805364397E-3</v>
      </c>
      <c r="O4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0.53770814721058779</v>
      </c>
      <c r="P40">
        <f>IF(OR(G40="NA", H40="NA"), "NA", IF(OR(B40="boot", B40="parametric", B40="independent", B40="cart"), Table21[[#This Row],[conf.high]]-Table21[[#This Row],[conf.low]], ""))</f>
        <v>0.58476143590326679</v>
      </c>
      <c r="Q40">
        <f>IF(OR(G40="NA", H40="NA"), "NA", IF(OR(B40="boot", B40="parametric", B40="independent", B40="cart"), Table21[[#This Row],[conf.high.orig]]-Table21[[#This Row],[conf.low.orig]], ""))</f>
        <v>0.59812573421056214</v>
      </c>
      <c r="R40">
        <f>IF(OR(B40="boot", B40="independent", B40="parametric", B40="cart"), Table21[[#This Row],[WIDTH_OVERLAP]]/Table21[[#This Row],[WIDTH_NEW]], "NA")</f>
        <v>0.91953421377728695</v>
      </c>
      <c r="S40">
        <f>IF(OR(B40="boot", B40="independent", B40="parametric", B40="cart"), Table21[[#This Row],[WIDTH_OVERLAP]]/Table21[[#This Row],[WIDTH_ORIG]], "")</f>
        <v>0.89898848428630707</v>
      </c>
      <c r="T40">
        <f>IF(OR(B40="boot", B40="independent", B40="parametric", B40="cart"), (Table21[[#This Row],[PERS_NEW]]+Table21[[#This Row],[PERS_ORIG]]) / 2, "")</f>
        <v>0.90926134903179701</v>
      </c>
      <c r="U40">
        <f>0.5*(Table21[[#This Row],[WIDTH_OVERLAP]]/Table21[[#This Row],[WIDTH_ORIG]] +Table21[[#This Row],[WIDTH_OVERLAP]]/Table21[[#This Row],[WIDTH_NEW]])</f>
        <v>0.90926134903179701</v>
      </c>
    </row>
    <row r="41" spans="1:21" hidden="1" x14ac:dyDescent="0.2">
      <c r="A41" t="s">
        <v>12</v>
      </c>
      <c r="B41" t="s">
        <v>50</v>
      </c>
      <c r="C41" s="3" t="s">
        <v>40</v>
      </c>
      <c r="D41" t="s">
        <v>15</v>
      </c>
      <c r="E41">
        <v>4.6866197183098679</v>
      </c>
      <c r="F41" t="s">
        <v>67</v>
      </c>
      <c r="G41" s="1">
        <v>4.4326707032537058</v>
      </c>
      <c r="H41" s="1">
        <v>4.94056873336603</v>
      </c>
      <c r="I41">
        <v>36.488742073483238</v>
      </c>
      <c r="J41" s="4">
        <v>4.5735294117647038</v>
      </c>
      <c r="K41">
        <f>Table21[[#This Row],[VALUE_ORIGINAL]]-Table21[[#This Row],[ESTIMATE_VALUE]]</f>
        <v>-0.11309030654516405</v>
      </c>
      <c r="L41" s="1">
        <v>4.2906920267740327</v>
      </c>
      <c r="M41" s="1">
        <v>4.856366796755375</v>
      </c>
      <c r="N41">
        <f>Table21[[#This Row],[DIFFENCE_ORIGINAL]]^2</f>
        <v>1.2789417434479176E-2</v>
      </c>
      <c r="O4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0.42369609350166915</v>
      </c>
      <c r="P41">
        <f>IF(OR(G41="NA", H41="NA"), "NA", IF(OR(B41="boot", B41="parametric", B41="independent", B41="cart"), Table21[[#This Row],[conf.high]]-Table21[[#This Row],[conf.low]], ""))</f>
        <v>0.50789803011232415</v>
      </c>
      <c r="Q41">
        <f>IF(OR(G41="NA", H41="NA"), "NA", IF(OR(B41="boot", B41="parametric", B41="independent", B41="cart"), Table21[[#This Row],[conf.high.orig]]-Table21[[#This Row],[conf.low.orig]], ""))</f>
        <v>0.56567476998134225</v>
      </c>
      <c r="R41">
        <f>IF(OR(B41="boot", B41="independent", B41="parametric", B41="cart"), Table21[[#This Row],[WIDTH_OVERLAP]]/Table21[[#This Row],[WIDTH_NEW]], "NA")</f>
        <v>0.83421487854159759</v>
      </c>
      <c r="S41">
        <f>IF(OR(B41="boot", B41="independent", B41="parametric", B41="cart"), Table21[[#This Row],[WIDTH_OVERLAP]]/Table21[[#This Row],[WIDTH_ORIG]], "")</f>
        <v>0.74901006017228589</v>
      </c>
      <c r="T41">
        <f>IF(OR(B41="boot", B41="independent", B41="parametric", B41="cart"), (Table21[[#This Row],[PERS_NEW]]+Table21[[#This Row],[PERS_ORIG]]) / 2, "")</f>
        <v>0.79161246935694174</v>
      </c>
      <c r="U41">
        <f>0.5*(Table21[[#This Row],[WIDTH_OVERLAP]]/Table21[[#This Row],[WIDTH_ORIG]] +Table21[[#This Row],[WIDTH_OVERLAP]]/Table21[[#This Row],[WIDTH_NEW]])</f>
        <v>0.79161246935694174</v>
      </c>
    </row>
    <row r="42" spans="1:21" hidden="1" x14ac:dyDescent="0.2">
      <c r="A42" t="s">
        <v>12</v>
      </c>
      <c r="B42" t="s">
        <v>50</v>
      </c>
      <c r="C42" s="3" t="s">
        <v>40</v>
      </c>
      <c r="D42" t="s">
        <v>17</v>
      </c>
      <c r="E42">
        <v>8.4808853118710684E-2</v>
      </c>
      <c r="F42" t="s">
        <v>68</v>
      </c>
      <c r="G42" s="1">
        <v>-0.27560964206565214</v>
      </c>
      <c r="H42" s="1">
        <v>0.44522734830307348</v>
      </c>
      <c r="I42">
        <v>0.46524298132955988</v>
      </c>
      <c r="J42" s="4">
        <v>0.28210439105219581</v>
      </c>
      <c r="K42">
        <f>Table21[[#This Row],[VALUE_ORIGINAL]]-Table21[[#This Row],[ESTIMATE_VALUE]]</f>
        <v>0.19729553793348514</v>
      </c>
      <c r="L42" s="1">
        <v>-0.11364024674340922</v>
      </c>
      <c r="M42" s="1">
        <v>0.67784902884780085</v>
      </c>
      <c r="N42">
        <f>Table21[[#This Row],[DIFFENCE_ORIGINAL]]^2</f>
        <v>3.8925529288463274E-2</v>
      </c>
      <c r="O4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0.55886759504648276</v>
      </c>
      <c r="P42">
        <f>IF(OR(G42="NA", H42="NA"), "NA", IF(OR(B42="boot", B42="parametric", B42="independent", B42="cart"), Table21[[#This Row],[conf.high]]-Table21[[#This Row],[conf.low]], ""))</f>
        <v>0.72083699036872562</v>
      </c>
      <c r="Q42">
        <f>IF(OR(G42="NA", H42="NA"), "NA", IF(OR(B42="boot", B42="parametric", B42="independent", B42="cart"), Table21[[#This Row],[conf.high.orig]]-Table21[[#This Row],[conf.low.orig]], ""))</f>
        <v>0.79148927559121007</v>
      </c>
      <c r="R42">
        <f>IF(OR(B42="boot", B42="independent", B42="parametric", B42="cart"), Table21[[#This Row],[WIDTH_OVERLAP]]/Table21[[#This Row],[WIDTH_NEW]], "NA")</f>
        <v>0.77530371292489919</v>
      </c>
      <c r="S42">
        <f>IF(OR(B42="boot", B42="independent", B42="parametric", B42="cart"), Table21[[#This Row],[WIDTH_OVERLAP]]/Table21[[#This Row],[WIDTH_ORIG]], "")</f>
        <v>0.70609623185232873</v>
      </c>
      <c r="T42">
        <f>IF(OR(B42="boot", B42="independent", B42="parametric", B42="cart"), (Table21[[#This Row],[PERS_NEW]]+Table21[[#This Row],[PERS_ORIG]]) / 2, "")</f>
        <v>0.74069997238861396</v>
      </c>
      <c r="U42">
        <f>0.5*(Table21[[#This Row],[WIDTH_OVERLAP]]/Table21[[#This Row],[WIDTH_ORIG]] +Table21[[#This Row],[WIDTH_OVERLAP]]/Table21[[#This Row],[WIDTH_NEW]])</f>
        <v>0.74069997238861396</v>
      </c>
    </row>
    <row r="43" spans="1:21" hidden="1" x14ac:dyDescent="0.2">
      <c r="A43" t="s">
        <v>12</v>
      </c>
      <c r="B43" t="s">
        <v>50</v>
      </c>
      <c r="C43" s="3" t="s">
        <v>43</v>
      </c>
      <c r="D43" t="s">
        <v>15</v>
      </c>
      <c r="E43">
        <v>4.7406249999999952</v>
      </c>
      <c r="F43" t="s">
        <v>69</v>
      </c>
      <c r="G43" s="1">
        <v>4.4859836634109946</v>
      </c>
      <c r="H43" s="1">
        <v>4.9952663365889958</v>
      </c>
      <c r="I43">
        <v>36.759656146430231</v>
      </c>
      <c r="J43" s="4">
        <v>4.6346153846153904</v>
      </c>
      <c r="K43">
        <f>Table21[[#This Row],[VALUE_ORIGINAL]]-Table21[[#This Row],[ESTIMATE_VALUE]]</f>
        <v>-0.10600961538460485</v>
      </c>
      <c r="L43" s="1">
        <v>4.3757325183274887</v>
      </c>
      <c r="M43" s="1">
        <v>4.893498250903292</v>
      </c>
      <c r="N43">
        <f>Table21[[#This Row],[DIFFENCE_ORIGINAL]]^2</f>
        <v>1.1238038553991849E-2</v>
      </c>
      <c r="O4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0.40751458749229741</v>
      </c>
      <c r="P43">
        <f>IF(OR(G43="NA", H43="NA"), "NA", IF(OR(B43="boot", B43="parametric", B43="independent", B43="cart"), Table21[[#This Row],[conf.high]]-Table21[[#This Row],[conf.low]], ""))</f>
        <v>0.50928267317800113</v>
      </c>
      <c r="Q43">
        <f>IF(OR(G43="NA", H43="NA"), "NA", IF(OR(B43="boot", B43="parametric", B43="independent", B43="cart"), Table21[[#This Row],[conf.high.orig]]-Table21[[#This Row],[conf.low.orig]], ""))</f>
        <v>0.51776573257580338</v>
      </c>
      <c r="R43">
        <f>IF(OR(B43="boot", B43="independent", B43="parametric", B43="cart"), Table21[[#This Row],[WIDTH_OVERLAP]]/Table21[[#This Row],[WIDTH_NEW]], "NA")</f>
        <v>0.80017367358945191</v>
      </c>
      <c r="S43">
        <f>IF(OR(B43="boot", B43="independent", B43="parametric", B43="cart"), Table21[[#This Row],[WIDTH_OVERLAP]]/Table21[[#This Row],[WIDTH_ORIG]], "")</f>
        <v>0.78706365032111369</v>
      </c>
      <c r="T43">
        <f>IF(OR(B43="boot", B43="independent", B43="parametric", B43="cart"), (Table21[[#This Row],[PERS_NEW]]+Table21[[#This Row],[PERS_ORIG]]) / 2, "")</f>
        <v>0.79361866195528274</v>
      </c>
      <c r="U43">
        <f>0.5*(Table21[[#This Row],[WIDTH_OVERLAP]]/Table21[[#This Row],[WIDTH_ORIG]] +Table21[[#This Row],[WIDTH_OVERLAP]]/Table21[[#This Row],[WIDTH_NEW]])</f>
        <v>0.79361866195528274</v>
      </c>
    </row>
    <row r="44" spans="1:21" hidden="1" x14ac:dyDescent="0.2">
      <c r="A44" t="s">
        <v>12</v>
      </c>
      <c r="B44" t="s">
        <v>50</v>
      </c>
      <c r="C44" s="3" t="s">
        <v>43</v>
      </c>
      <c r="D44" t="s">
        <v>17</v>
      </c>
      <c r="E44">
        <v>0.32332848837209305</v>
      </c>
      <c r="F44" t="s">
        <v>70</v>
      </c>
      <c r="G44" s="1">
        <v>-3.0451874936086754E-2</v>
      </c>
      <c r="H44" s="1">
        <v>0.67710885168027279</v>
      </c>
      <c r="I44">
        <v>1.8045752276381093</v>
      </c>
      <c r="J44" s="4">
        <v>0.25257973733583466</v>
      </c>
      <c r="K44">
        <f>Table21[[#This Row],[VALUE_ORIGINAL]]-Table21[[#This Row],[ESTIMATE_VALUE]]</f>
        <v>-7.0748751036258384E-2</v>
      </c>
      <c r="L44" s="1">
        <v>-0.10904353640643677</v>
      </c>
      <c r="M44" s="1">
        <v>0.61420301107810604</v>
      </c>
      <c r="N44">
        <f>Table21[[#This Row],[DIFFENCE_ORIGINAL]]^2</f>
        <v>5.0053857731904719E-3</v>
      </c>
      <c r="O4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0.64465488601419274</v>
      </c>
      <c r="P44">
        <f>IF(OR(G44="NA", H44="NA"), "NA", IF(OR(B44="boot", B44="parametric", B44="independent", B44="cart"), Table21[[#This Row],[conf.high]]-Table21[[#This Row],[conf.low]], ""))</f>
        <v>0.70756072661635949</v>
      </c>
      <c r="Q44">
        <f>IF(OR(G44="NA", H44="NA"), "NA", IF(OR(B44="boot", B44="parametric", B44="independent", B44="cart"), Table21[[#This Row],[conf.high.orig]]-Table21[[#This Row],[conf.low.orig]], ""))</f>
        <v>0.72324654748454287</v>
      </c>
      <c r="R44">
        <f>IF(OR(B44="boot", B44="independent", B44="parametric", B44="cart"), Table21[[#This Row],[WIDTH_OVERLAP]]/Table21[[#This Row],[WIDTH_NEW]], "NA")</f>
        <v>0.91109478206486949</v>
      </c>
      <c r="S44">
        <f>IF(OR(B44="boot", B44="independent", B44="parametric", B44="cart"), Table21[[#This Row],[WIDTH_OVERLAP]]/Table21[[#This Row],[WIDTH_ORIG]], "")</f>
        <v>0.89133489576453206</v>
      </c>
      <c r="T44">
        <f>IF(OR(B44="boot", B44="independent", B44="parametric", B44="cart"), (Table21[[#This Row],[PERS_NEW]]+Table21[[#This Row],[PERS_ORIG]]) / 2, "")</f>
        <v>0.90121483891470078</v>
      </c>
      <c r="U44">
        <f>0.5*(Table21[[#This Row],[WIDTH_OVERLAP]]/Table21[[#This Row],[WIDTH_ORIG]] +Table21[[#This Row],[WIDTH_OVERLAP]]/Table21[[#This Row],[WIDTH_NEW]])</f>
        <v>0.90121483891470078</v>
      </c>
    </row>
    <row r="45" spans="1:21" hidden="1" x14ac:dyDescent="0.2">
      <c r="A45" t="s">
        <v>12</v>
      </c>
      <c r="B45" t="s">
        <v>50</v>
      </c>
      <c r="C45" s="3" t="s">
        <v>46</v>
      </c>
      <c r="D45" t="s">
        <v>47</v>
      </c>
      <c r="E45">
        <v>-2.8969416126042518</v>
      </c>
      <c r="F45" t="s">
        <v>47</v>
      </c>
      <c r="G45" s="1">
        <v>-6.2804531575161926</v>
      </c>
      <c r="H45" s="1">
        <v>0.48656993230768864</v>
      </c>
      <c r="I45">
        <v>-1.6907616832468515</v>
      </c>
      <c r="J45" s="4">
        <v>-3.6369047619047734</v>
      </c>
      <c r="K45">
        <f>Table21[[#This Row],[VALUE_ORIGINAL]]-Table21[[#This Row],[ESTIMATE_VALUE]]</f>
        <v>-0.73996314930052165</v>
      </c>
      <c r="L45" s="1">
        <v>-6.9972917004577493</v>
      </c>
      <c r="M45" s="1">
        <v>-0.27651782335179864</v>
      </c>
      <c r="N45">
        <f>Table21[[#This Row],[DIFFENCE_ORIGINAL]]^2</f>
        <v>0.54754546232274615</v>
      </c>
      <c r="O4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6.0039353341643942</v>
      </c>
      <c r="P45">
        <f>IF(OR(G45="NA", H45="NA"), "NA", IF(OR(B45="boot", B45="parametric", B45="independent", B45="cart"), Table21[[#This Row],[conf.high]]-Table21[[#This Row],[conf.low]], ""))</f>
        <v>6.7670230898238817</v>
      </c>
      <c r="Q45">
        <f>IF(OR(G45="NA", H45="NA"), "NA", IF(OR(B45="boot", B45="parametric", B45="independent", B45="cart"), Table21[[#This Row],[conf.high.orig]]-Table21[[#This Row],[conf.low.orig]], ""))</f>
        <v>6.7207738771059509</v>
      </c>
      <c r="R45">
        <f>IF(OR(B45="boot", B45="independent", B45="parametric", B45="cart"), Table21[[#This Row],[WIDTH_OVERLAP]]/Table21[[#This Row],[WIDTH_NEW]], "NA")</f>
        <v>0.88723435024080177</v>
      </c>
      <c r="S45">
        <f>IF(OR(B45="boot", B45="independent", B45="parametric", B45="cart"), Table21[[#This Row],[WIDTH_OVERLAP]]/Table21[[#This Row],[WIDTH_ORIG]], "")</f>
        <v>0.89333988078613402</v>
      </c>
      <c r="T45">
        <f>IF(OR(B45="boot", B45="independent", B45="parametric", B45="cart"), (Table21[[#This Row],[PERS_NEW]]+Table21[[#This Row],[PERS_ORIG]]) / 2, "")</f>
        <v>0.89028711551346795</v>
      </c>
      <c r="U45">
        <f>0.5*(Table21[[#This Row],[WIDTH_OVERLAP]]/Table21[[#This Row],[WIDTH_ORIG]] +Table21[[#This Row],[WIDTH_OVERLAP]]/Table21[[#This Row],[WIDTH_NEW]])</f>
        <v>0.89028711551346795</v>
      </c>
    </row>
    <row r="46" spans="1:21" hidden="1" x14ac:dyDescent="0.2">
      <c r="A46" t="s">
        <v>12</v>
      </c>
      <c r="B46" t="s">
        <v>50</v>
      </c>
      <c r="C46" s="3" t="s">
        <v>48</v>
      </c>
      <c r="D46" t="s">
        <v>47</v>
      </c>
      <c r="E46">
        <v>-2.7491063153713782</v>
      </c>
      <c r="F46" t="s">
        <v>47</v>
      </c>
      <c r="G46" s="1">
        <v>-6.0562244070481892</v>
      </c>
      <c r="H46" s="1">
        <v>0.55801177630543275</v>
      </c>
      <c r="I46">
        <v>-1.6409661335618133</v>
      </c>
      <c r="J46" s="4">
        <v>-2.9445812807881708</v>
      </c>
      <c r="K46">
        <f>Table21[[#This Row],[VALUE_ORIGINAL]]-Table21[[#This Row],[ESTIMATE_VALUE]]</f>
        <v>-0.19547496541679266</v>
      </c>
      <c r="L46" s="1">
        <v>-6.4437661044203365</v>
      </c>
      <c r="M46" s="1">
        <v>0.55460354284399438</v>
      </c>
      <c r="N46">
        <f>Table21[[#This Row],[DIFFENCE_ORIGINAL]]^2</f>
        <v>3.8210462104696287E-2</v>
      </c>
      <c r="O4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6.6108279498921831</v>
      </c>
      <c r="P46">
        <f>IF(OR(G46="NA", H46="NA"), "NA", IF(OR(B46="boot", B46="parametric", B46="independent", B46="cart"), Table21[[#This Row],[conf.high]]-Table21[[#This Row],[conf.low]], ""))</f>
        <v>6.6142361833536221</v>
      </c>
      <c r="Q46">
        <f>IF(OR(G46="NA", H46="NA"), "NA", IF(OR(B46="boot", B46="parametric", B46="independent", B46="cart"), Table21[[#This Row],[conf.high.orig]]-Table21[[#This Row],[conf.low.orig]], ""))</f>
        <v>6.9983696472643313</v>
      </c>
      <c r="R46">
        <f>IF(OR(B46="boot", B46="independent", B46="parametric", B46="cart"), Table21[[#This Row],[WIDTH_OVERLAP]]/Table21[[#This Row],[WIDTH_NEW]], "NA")</f>
        <v>0.99948471246460524</v>
      </c>
      <c r="S46">
        <f>IF(OR(B46="boot", B46="independent", B46="parametric", B46="cart"), Table21[[#This Row],[WIDTH_OVERLAP]]/Table21[[#This Row],[WIDTH_ORIG]], "")</f>
        <v>0.9446240028884958</v>
      </c>
      <c r="T46">
        <f>IF(OR(B46="boot", B46="independent", B46="parametric", B46="cart"), (Table21[[#This Row],[PERS_NEW]]+Table21[[#This Row],[PERS_ORIG]]) / 2, "")</f>
        <v>0.97205435767655057</v>
      </c>
      <c r="U46">
        <f>0.5*(Table21[[#This Row],[WIDTH_OVERLAP]]/Table21[[#This Row],[WIDTH_ORIG]] +Table21[[#This Row],[WIDTH_OVERLAP]]/Table21[[#This Row],[WIDTH_NEW]])</f>
        <v>0.97205435767655057</v>
      </c>
    </row>
    <row r="47" spans="1:21" hidden="1" x14ac:dyDescent="0.2">
      <c r="A47" t="s">
        <v>12</v>
      </c>
      <c r="B47" t="s">
        <v>50</v>
      </c>
      <c r="C47" s="3" t="s">
        <v>49</v>
      </c>
      <c r="D47" t="s">
        <v>47</v>
      </c>
      <c r="E47">
        <v>-4.5501125380643543</v>
      </c>
      <c r="F47" t="s">
        <v>47</v>
      </c>
      <c r="G47" s="1">
        <v>-8.9624845731912313</v>
      </c>
      <c r="H47" s="1">
        <v>-0.13774050293747847</v>
      </c>
      <c r="I47">
        <v>-2.0378318609210129</v>
      </c>
      <c r="J47" s="4">
        <v>-5.250821018062382</v>
      </c>
      <c r="K47">
        <f>Table21[[#This Row],[VALUE_ORIGINAL]]-Table21[[#This Row],[ESTIMATE_VALUE]]</f>
        <v>-0.70070847999802766</v>
      </c>
      <c r="L47" s="1">
        <v>-9.6320551924209603</v>
      </c>
      <c r="M47" s="1">
        <v>-0.86958684370380335</v>
      </c>
      <c r="N47">
        <f>Table21[[#This Row],[DIFFENCE_ORIGINAL]]^2</f>
        <v>0.49099237394114631</v>
      </c>
      <c r="O4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8.0928977294874276</v>
      </c>
      <c r="P47">
        <f>IF(OR(G47="NA", H47="NA"), "NA", IF(OR(B47="boot", B47="parametric", B47="independent", B47="cart"), Table21[[#This Row],[conf.high]]-Table21[[#This Row],[conf.low]], ""))</f>
        <v>8.8247440702537521</v>
      </c>
      <c r="Q47">
        <f>IF(OR(G47="NA", H47="NA"), "NA", IF(OR(B47="boot", B47="parametric", B47="independent", B47="cart"), Table21[[#This Row],[conf.high.orig]]-Table21[[#This Row],[conf.low.orig]], ""))</f>
        <v>8.7624683487171566</v>
      </c>
      <c r="R47">
        <f>IF(OR(B47="boot", B47="independent", B47="parametric", B47="cart"), Table21[[#This Row],[WIDTH_OVERLAP]]/Table21[[#This Row],[WIDTH_NEW]], "NA")</f>
        <v>0.91706883112528836</v>
      </c>
      <c r="S47">
        <f>IF(OR(B47="boot", B47="independent", B47="parametric", B47="cart"), Table21[[#This Row],[WIDTH_OVERLAP]]/Table21[[#This Row],[WIDTH_ORIG]], "")</f>
        <v>0.92358652920809059</v>
      </c>
      <c r="T47">
        <f>IF(OR(B47="boot", B47="independent", B47="parametric", B47="cart"), (Table21[[#This Row],[PERS_NEW]]+Table21[[#This Row],[PERS_ORIG]]) / 2, "")</f>
        <v>0.92032768016668953</v>
      </c>
      <c r="U47">
        <f>0.5*(Table21[[#This Row],[WIDTH_OVERLAP]]/Table21[[#This Row],[WIDTH_ORIG]] +Table21[[#This Row],[WIDTH_OVERLAP]]/Table21[[#This Row],[WIDTH_NEW]])</f>
        <v>0.92032768016668953</v>
      </c>
    </row>
    <row r="48" spans="1:21" hidden="1" x14ac:dyDescent="0.2">
      <c r="A48" t="s">
        <v>12</v>
      </c>
      <c r="B48" t="s">
        <v>71</v>
      </c>
      <c r="C48" s="3" t="s">
        <v>14</v>
      </c>
      <c r="D48" t="s">
        <v>15</v>
      </c>
      <c r="E48">
        <v>3.7783913043478239</v>
      </c>
      <c r="F48" t="s">
        <v>72</v>
      </c>
      <c r="G48" s="1">
        <v>3.6832635275067673</v>
      </c>
      <c r="H48" s="1">
        <v>3.8735190811888804</v>
      </c>
      <c r="I48">
        <v>78.585245890219824</v>
      </c>
      <c r="J48" s="4">
        <v>3.7972575757575764</v>
      </c>
      <c r="K48">
        <f>Table21[[#This Row],[VALUE_ORIGINAL]]-Table21[[#This Row],[ESTIMATE_VALUE]]</f>
        <v>1.88662714097525E-2</v>
      </c>
      <c r="L48" s="1">
        <v>3.7102224178651242</v>
      </c>
      <c r="M48" s="1">
        <v>3.8842927336500286</v>
      </c>
      <c r="N48">
        <f>Table21[[#This Row],[DIFFENCE_ORIGINAL]]^2</f>
        <v>3.5593619690644455E-4</v>
      </c>
      <c r="O4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0.16329666332375625</v>
      </c>
      <c r="P48">
        <f>IF(OR(G48="NA", H48="NA"), "NA", IF(OR(B48="boot", B48="parametric", B48="independent", B48="cart"), Table21[[#This Row],[conf.high]]-Table21[[#This Row],[conf.low]], ""))</f>
        <v>0.19025555368211311</v>
      </c>
      <c r="Q48">
        <f>IF(OR(G48="NA", H48="NA"), "NA", IF(OR(B48="boot", B48="parametric", B48="independent", B48="cart"), Table21[[#This Row],[conf.high.orig]]-Table21[[#This Row],[conf.low.orig]], ""))</f>
        <v>0.17407031578490439</v>
      </c>
      <c r="R48">
        <f>IF(OR(B48="boot", B48="independent", B48="parametric", B48="cart"), Table21[[#This Row],[WIDTH_OVERLAP]]/Table21[[#This Row],[WIDTH_NEW]], "NA")</f>
        <v>0.85830169034959736</v>
      </c>
      <c r="S48">
        <f>IF(OR(B48="boot", B48="independent", B48="parametric", B48="cart"), Table21[[#This Row],[WIDTH_OVERLAP]]/Table21[[#This Row],[WIDTH_ORIG]], "")</f>
        <v>0.93810746874004092</v>
      </c>
      <c r="T48">
        <f>IF(OR(B48="boot", B48="independent", B48="parametric", B48="cart"), (Table21[[#This Row],[PERS_NEW]]+Table21[[#This Row],[PERS_ORIG]]) / 2, "")</f>
        <v>0.89820457954481914</v>
      </c>
      <c r="U48">
        <f>0.5*(Table21[[#This Row],[WIDTH_OVERLAP]]/Table21[[#This Row],[WIDTH_ORIG]] +Table21[[#This Row],[WIDTH_OVERLAP]]/Table21[[#This Row],[WIDTH_NEW]])</f>
        <v>0.89820457954481914</v>
      </c>
    </row>
    <row r="49" spans="1:21" hidden="1" x14ac:dyDescent="0.2">
      <c r="A49" t="s">
        <v>12</v>
      </c>
      <c r="B49" t="s">
        <v>71</v>
      </c>
      <c r="C49" s="3" t="s">
        <v>14</v>
      </c>
      <c r="D49" t="s">
        <v>17</v>
      </c>
      <c r="E49">
        <v>5.533450210378716E-2</v>
      </c>
      <c r="F49" t="s">
        <v>73</v>
      </c>
      <c r="G49" s="1">
        <v>-8.2941606928255279E-2</v>
      </c>
      <c r="H49" s="1">
        <v>0.19361061113582959</v>
      </c>
      <c r="I49">
        <v>0.79175403764639463</v>
      </c>
      <c r="J49" s="4">
        <v>4.8376623376624331E-3</v>
      </c>
      <c r="K49">
        <f>Table21[[#This Row],[VALUE_ORIGINAL]]-Table21[[#This Row],[ESTIMATE_VALUE]]</f>
        <v>-5.0496839766124728E-2</v>
      </c>
      <c r="L49" s="1">
        <v>-0.11970533167351961</v>
      </c>
      <c r="M49" s="1">
        <v>0.12938065634884449</v>
      </c>
      <c r="N49">
        <f>Table21[[#This Row],[DIFFENCE_ORIGINAL]]^2</f>
        <v>2.5499308263656757E-3</v>
      </c>
      <c r="O4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0.21232226327709977</v>
      </c>
      <c r="P49">
        <f>IF(OR(G49="NA", H49="NA"), "NA", IF(OR(B49="boot", B49="parametric", B49="independent", B49="cart"), Table21[[#This Row],[conf.high]]-Table21[[#This Row],[conf.low]], ""))</f>
        <v>0.27655221806408486</v>
      </c>
      <c r="Q49">
        <f>IF(OR(G49="NA", H49="NA"), "NA", IF(OR(B49="boot", B49="parametric", B49="independent", B49="cart"), Table21[[#This Row],[conf.high.orig]]-Table21[[#This Row],[conf.low.orig]], ""))</f>
        <v>0.24908598802236409</v>
      </c>
      <c r="R49">
        <f>IF(OR(B49="boot", B49="independent", B49="parametric", B49="cart"), Table21[[#This Row],[WIDTH_OVERLAP]]/Table21[[#This Row],[WIDTH_NEW]], "NA")</f>
        <v>0.76774746108851954</v>
      </c>
      <c r="S49">
        <f>IF(OR(B49="boot", B49="independent", B49="parametric", B49="cart"), Table21[[#This Row],[WIDTH_OVERLAP]]/Table21[[#This Row],[WIDTH_ORIG]], "")</f>
        <v>0.85240548841324826</v>
      </c>
      <c r="T49">
        <f>IF(OR(B49="boot", B49="independent", B49="parametric", B49="cart"), (Table21[[#This Row],[PERS_NEW]]+Table21[[#This Row],[PERS_ORIG]]) / 2, "")</f>
        <v>0.81007647475088396</v>
      </c>
      <c r="U49">
        <f>0.5*(Table21[[#This Row],[WIDTH_OVERLAP]]/Table21[[#This Row],[WIDTH_ORIG]] +Table21[[#This Row],[WIDTH_OVERLAP]]/Table21[[#This Row],[WIDTH_NEW]])</f>
        <v>0.81007647475088396</v>
      </c>
    </row>
    <row r="50" spans="1:21" hidden="1" x14ac:dyDescent="0.2">
      <c r="A50" t="s">
        <v>12</v>
      </c>
      <c r="B50" t="s">
        <v>71</v>
      </c>
      <c r="C50" s="3" t="s">
        <v>19</v>
      </c>
      <c r="D50" t="s">
        <v>15</v>
      </c>
      <c r="E50">
        <v>3.224932432432432</v>
      </c>
      <c r="F50" t="s">
        <v>74</v>
      </c>
      <c r="G50" s="1">
        <v>3.1240633918442451</v>
      </c>
      <c r="H50" s="1">
        <v>3.3258014730206189</v>
      </c>
      <c r="I50">
        <v>63.176064196550158</v>
      </c>
      <c r="J50" s="4">
        <v>3.0815999999999995</v>
      </c>
      <c r="K50">
        <f>Table21[[#This Row],[VALUE_ORIGINAL]]-Table21[[#This Row],[ESTIMATE_VALUE]]</f>
        <v>-0.14333243243243254</v>
      </c>
      <c r="L50" s="1">
        <v>2.9685734723191493</v>
      </c>
      <c r="M50" s="1">
        <v>3.1946265276808496</v>
      </c>
      <c r="N50">
        <f>Table21[[#This Row],[DIFFENCE_ORIGINAL]]^2</f>
        <v>2.054418618699784E-2</v>
      </c>
      <c r="O5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7.0563135836604562E-2</v>
      </c>
      <c r="P50">
        <f>IF(OR(G50="NA", H50="NA"), "NA", IF(OR(B50="boot", B50="parametric", B50="independent", B50="cart"), Table21[[#This Row],[conf.high]]-Table21[[#This Row],[conf.low]], ""))</f>
        <v>0.20173808117637382</v>
      </c>
      <c r="Q50">
        <f>IF(OR(G50="NA", H50="NA"), "NA", IF(OR(B50="boot", B50="parametric", B50="independent", B50="cart"), Table21[[#This Row],[conf.high.orig]]-Table21[[#This Row],[conf.low.orig]], ""))</f>
        <v>0.22605305536170039</v>
      </c>
      <c r="R50">
        <f>IF(OR(B50="boot", B50="independent", B50="parametric", B50="cart"), Table21[[#This Row],[WIDTH_OVERLAP]]/Table21[[#This Row],[WIDTH_NEW]], "NA")</f>
        <v>0.34977598391507075</v>
      </c>
      <c r="S50">
        <f>IF(OR(B50="boot", B50="independent", B50="parametric", B50="cart"), Table21[[#This Row],[WIDTH_OVERLAP]]/Table21[[#This Row],[WIDTH_ORIG]], "")</f>
        <v>0.31215298427928218</v>
      </c>
      <c r="T50">
        <f>IF(OR(B50="boot", B50="independent", B50="parametric", B50="cart"), (Table21[[#This Row],[PERS_NEW]]+Table21[[#This Row],[PERS_ORIG]]) / 2, "")</f>
        <v>0.33096448409717649</v>
      </c>
      <c r="U50">
        <f>0.5*(Table21[[#This Row],[WIDTH_OVERLAP]]/Table21[[#This Row],[WIDTH_ORIG]] +Table21[[#This Row],[WIDTH_OVERLAP]]/Table21[[#This Row],[WIDTH_NEW]])</f>
        <v>0.33096448409717649</v>
      </c>
    </row>
    <row r="51" spans="1:21" hidden="1" x14ac:dyDescent="0.2">
      <c r="A51" t="s">
        <v>12</v>
      </c>
      <c r="B51" t="s">
        <v>71</v>
      </c>
      <c r="C51" s="3" t="s">
        <v>19</v>
      </c>
      <c r="D51" t="s">
        <v>17</v>
      </c>
      <c r="E51">
        <v>-9.8828536328536179E-2</v>
      </c>
      <c r="F51" t="s">
        <v>75</v>
      </c>
      <c r="G51" s="1">
        <v>-0.2400826164087364</v>
      </c>
      <c r="H51" s="1">
        <v>4.242554375166406E-2</v>
      </c>
      <c r="I51">
        <v>-1.3825192872732848</v>
      </c>
      <c r="J51" s="4">
        <v>4.3983333333333513E-2</v>
      </c>
      <c r="K51">
        <f>Table21[[#This Row],[VALUE_ORIGINAL]]-Table21[[#This Row],[ESTIMATE_VALUE]]</f>
        <v>0.14281186966186971</v>
      </c>
      <c r="L51" s="1">
        <v>-0.11151985747663379</v>
      </c>
      <c r="M51" s="1">
        <v>0.19948652414330081</v>
      </c>
      <c r="N51">
        <f>Table21[[#This Row],[DIFFENCE_ORIGINAL]]^2</f>
        <v>2.0395230116318861E-2</v>
      </c>
      <c r="O5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0.15394540122829786</v>
      </c>
      <c r="P51">
        <f>IF(OR(G51="NA", H51="NA"), "NA", IF(OR(B51="boot", B51="parametric", B51="independent", B51="cart"), Table21[[#This Row],[conf.high]]-Table21[[#This Row],[conf.low]], ""))</f>
        <v>0.28250816016040048</v>
      </c>
      <c r="Q51">
        <f>IF(OR(G51="NA", H51="NA"), "NA", IF(OR(B51="boot", B51="parametric", B51="independent", B51="cart"), Table21[[#This Row],[conf.high.orig]]-Table21[[#This Row],[conf.low.orig]], ""))</f>
        <v>0.3110063816199346</v>
      </c>
      <c r="R51">
        <f>IF(OR(B51="boot", B51="independent", B51="parametric", B51="cart"), Table21[[#This Row],[WIDTH_OVERLAP]]/Table21[[#This Row],[WIDTH_NEW]], "NA")</f>
        <v>0.54492373296718877</v>
      </c>
      <c r="S51">
        <f>IF(OR(B51="boot", B51="independent", B51="parametric", B51="cart"), Table21[[#This Row],[WIDTH_OVERLAP]]/Table21[[#This Row],[WIDTH_ORIG]], "")</f>
        <v>0.49499113306435899</v>
      </c>
      <c r="T51">
        <f>IF(OR(B51="boot", B51="independent", B51="parametric", B51="cart"), (Table21[[#This Row],[PERS_NEW]]+Table21[[#This Row],[PERS_ORIG]]) / 2, "")</f>
        <v>0.51995743301577391</v>
      </c>
      <c r="U51">
        <f>0.5*(Table21[[#This Row],[WIDTH_OVERLAP]]/Table21[[#This Row],[WIDTH_ORIG]] +Table21[[#This Row],[WIDTH_OVERLAP]]/Table21[[#This Row],[WIDTH_NEW]])</f>
        <v>0.51995743301577391</v>
      </c>
    </row>
    <row r="52" spans="1:21" hidden="1" x14ac:dyDescent="0.2">
      <c r="A52" t="s">
        <v>12</v>
      </c>
      <c r="B52" t="s">
        <v>71</v>
      </c>
      <c r="C52" s="3" t="s">
        <v>22</v>
      </c>
      <c r="D52" t="s">
        <v>15</v>
      </c>
      <c r="E52">
        <v>2.2537313432835804</v>
      </c>
      <c r="F52" t="s">
        <v>76</v>
      </c>
      <c r="G52" s="1">
        <v>1.9539178916655184</v>
      </c>
      <c r="H52" s="1">
        <v>2.5535447949016423</v>
      </c>
      <c r="I52">
        <v>14.864572214203076</v>
      </c>
      <c r="J52" s="4">
        <v>2.3913043478260811</v>
      </c>
      <c r="K52">
        <f>Table21[[#This Row],[VALUE_ORIGINAL]]-Table21[[#This Row],[ESTIMATE_VALUE]]</f>
        <v>0.13757300454250077</v>
      </c>
      <c r="L52" s="1">
        <v>2.103984150706208</v>
      </c>
      <c r="M52" s="1">
        <v>2.6786245449459543</v>
      </c>
      <c r="N52">
        <f>Table21[[#This Row],[DIFFENCE_ORIGINAL]]^2</f>
        <v>1.8926331578850937E-2</v>
      </c>
      <c r="O5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0.44956064419543429</v>
      </c>
      <c r="P52">
        <f>IF(OR(G52="NA", H52="NA"), "NA", IF(OR(B52="boot", B52="parametric", B52="independent", B52="cart"), Table21[[#This Row],[conf.high]]-Table21[[#This Row],[conf.low]], ""))</f>
        <v>0.59962690323612389</v>
      </c>
      <c r="Q52">
        <f>IF(OR(G52="NA", H52="NA"), "NA", IF(OR(B52="boot", B52="parametric", B52="independent", B52="cart"), Table21[[#This Row],[conf.high.orig]]-Table21[[#This Row],[conf.low.orig]], ""))</f>
        <v>0.57464039423974622</v>
      </c>
      <c r="R52">
        <f>IF(OR(B52="boot", B52="independent", B52="parametric", B52="cart"), Table21[[#This Row],[WIDTH_OVERLAP]]/Table21[[#This Row],[WIDTH_NEW]], "NA")</f>
        <v>0.74973394584065922</v>
      </c>
      <c r="S52">
        <f>IF(OR(B52="boot", B52="independent", B52="parametric", B52="cart"), Table21[[#This Row],[WIDTH_OVERLAP]]/Table21[[#This Row],[WIDTH_ORIG]], "")</f>
        <v>0.7823338712382143</v>
      </c>
      <c r="T52">
        <f>IF(OR(B52="boot", B52="independent", B52="parametric", B52="cart"), (Table21[[#This Row],[PERS_NEW]]+Table21[[#This Row],[PERS_ORIG]]) / 2, "")</f>
        <v>0.76603390853943676</v>
      </c>
      <c r="U52">
        <f>0.5*(Table21[[#This Row],[WIDTH_OVERLAP]]/Table21[[#This Row],[WIDTH_ORIG]] +Table21[[#This Row],[WIDTH_OVERLAP]]/Table21[[#This Row],[WIDTH_NEW]])</f>
        <v>0.76603390853943676</v>
      </c>
    </row>
    <row r="53" spans="1:21" hidden="1" x14ac:dyDescent="0.2">
      <c r="A53" t="s">
        <v>12</v>
      </c>
      <c r="B53" t="s">
        <v>71</v>
      </c>
      <c r="C53" s="3" t="s">
        <v>22</v>
      </c>
      <c r="D53" t="s">
        <v>17</v>
      </c>
      <c r="E53">
        <v>-0.15650912106136008</v>
      </c>
      <c r="F53" t="s">
        <v>77</v>
      </c>
      <c r="G53" s="1">
        <v>-0.57308322248250254</v>
      </c>
      <c r="H53" s="1">
        <v>0.26006498035978232</v>
      </c>
      <c r="I53">
        <v>-0.74293149752190379</v>
      </c>
      <c r="J53" s="4">
        <v>-0.20820575627679069</v>
      </c>
      <c r="K53">
        <f>Table21[[#This Row],[VALUE_ORIGINAL]]-Table21[[#This Row],[ESTIMATE_VALUE]]</f>
        <v>-5.1696635215430609E-2</v>
      </c>
      <c r="L53" s="1">
        <v>-0.61166623471932147</v>
      </c>
      <c r="M53" s="1">
        <v>0.19525472216574005</v>
      </c>
      <c r="N53">
        <f>Table21[[#This Row],[DIFFENCE_ORIGINAL]]^2</f>
        <v>2.6725420925973E-3</v>
      </c>
      <c r="O5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0.76833794464824257</v>
      </c>
      <c r="P53">
        <f>IF(OR(G53="NA", H53="NA"), "NA", IF(OR(B53="boot", B53="parametric", B53="independent", B53="cart"), Table21[[#This Row],[conf.high]]-Table21[[#This Row],[conf.low]], ""))</f>
        <v>0.83314820284228486</v>
      </c>
      <c r="Q53">
        <f>IF(OR(G53="NA", H53="NA"), "NA", IF(OR(B53="boot", B53="parametric", B53="independent", B53="cart"), Table21[[#This Row],[conf.high.orig]]-Table21[[#This Row],[conf.low.orig]], ""))</f>
        <v>0.80692095688506149</v>
      </c>
      <c r="R53">
        <f>IF(OR(B53="boot", B53="independent", B53="parametric", B53="cart"), Table21[[#This Row],[WIDTH_OVERLAP]]/Table21[[#This Row],[WIDTH_NEW]], "NA")</f>
        <v>0.92221040869686555</v>
      </c>
      <c r="S53">
        <f>IF(OR(B53="boot", B53="independent", B53="parametric", B53="cart"), Table21[[#This Row],[WIDTH_OVERLAP]]/Table21[[#This Row],[WIDTH_ORIG]], "")</f>
        <v>0.95218489257515382</v>
      </c>
      <c r="T53">
        <f>IF(OR(B53="boot", B53="independent", B53="parametric", B53="cart"), (Table21[[#This Row],[PERS_NEW]]+Table21[[#This Row],[PERS_ORIG]]) / 2, "")</f>
        <v>0.93719765063600968</v>
      </c>
      <c r="U53">
        <f>0.5*(Table21[[#This Row],[WIDTH_OVERLAP]]/Table21[[#This Row],[WIDTH_ORIG]] +Table21[[#This Row],[WIDTH_OVERLAP]]/Table21[[#This Row],[WIDTH_NEW]])</f>
        <v>0.93719765063600968</v>
      </c>
    </row>
    <row r="54" spans="1:21" hidden="1" x14ac:dyDescent="0.2">
      <c r="A54" t="s">
        <v>12</v>
      </c>
      <c r="B54" t="s">
        <v>71</v>
      </c>
      <c r="C54" s="3" t="s">
        <v>25</v>
      </c>
      <c r="D54" t="s">
        <v>15</v>
      </c>
      <c r="E54">
        <v>2.8024691358024696</v>
      </c>
      <c r="F54" t="s">
        <v>78</v>
      </c>
      <c r="G54" s="1">
        <v>2.4733541944199668</v>
      </c>
      <c r="H54" s="1">
        <v>3.1315840771849723</v>
      </c>
      <c r="I54">
        <v>16.819905688333428</v>
      </c>
      <c r="J54" s="4">
        <v>2.898734177215188</v>
      </c>
      <c r="K54">
        <f>Table21[[#This Row],[VALUE_ORIGINAL]]-Table21[[#This Row],[ESTIMATE_VALUE]]</f>
        <v>9.6265041412718411E-2</v>
      </c>
      <c r="L54" s="1">
        <v>2.561889635906438</v>
      </c>
      <c r="M54" s="1">
        <v>3.235578718523938</v>
      </c>
      <c r="N54">
        <f>Table21[[#This Row],[DIFFENCE_ORIGINAL]]^2</f>
        <v>9.2669581981923901E-3</v>
      </c>
      <c r="O5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0.5696944412785343</v>
      </c>
      <c r="P54">
        <f>IF(OR(G54="NA", H54="NA"), "NA", IF(OR(B54="boot", B54="parametric", B54="independent", B54="cart"), Table21[[#This Row],[conf.high]]-Table21[[#This Row],[conf.low]], ""))</f>
        <v>0.65822988276500549</v>
      </c>
      <c r="Q54">
        <f>IF(OR(G54="NA", H54="NA"), "NA", IF(OR(B54="boot", B54="parametric", B54="independent", B54="cart"), Table21[[#This Row],[conf.high.orig]]-Table21[[#This Row],[conf.low.orig]], ""))</f>
        <v>0.67368908261749993</v>
      </c>
      <c r="R54">
        <f>IF(OR(B54="boot", B54="independent", B54="parametric", B54="cart"), Table21[[#This Row],[WIDTH_OVERLAP]]/Table21[[#This Row],[WIDTH_NEW]], "NA")</f>
        <v>0.86549464889900907</v>
      </c>
      <c r="S54">
        <f>IF(OR(B54="boot", B54="independent", B54="parametric", B54="cart"), Table21[[#This Row],[WIDTH_OVERLAP]]/Table21[[#This Row],[WIDTH_ORIG]], "")</f>
        <v>0.84563407063847196</v>
      </c>
      <c r="T54">
        <f>IF(OR(B54="boot", B54="independent", B54="parametric", B54="cart"), (Table21[[#This Row],[PERS_NEW]]+Table21[[#This Row],[PERS_ORIG]]) / 2, "")</f>
        <v>0.85556435976874057</v>
      </c>
      <c r="U54">
        <f>0.5*(Table21[[#This Row],[WIDTH_OVERLAP]]/Table21[[#This Row],[WIDTH_ORIG]] +Table21[[#This Row],[WIDTH_OVERLAP]]/Table21[[#This Row],[WIDTH_NEW]])</f>
        <v>0.85556435976874057</v>
      </c>
    </row>
    <row r="55" spans="1:21" hidden="1" x14ac:dyDescent="0.2">
      <c r="A55" t="s">
        <v>12</v>
      </c>
      <c r="B55" t="s">
        <v>71</v>
      </c>
      <c r="C55" s="3" t="s">
        <v>25</v>
      </c>
      <c r="D55" t="s">
        <v>17</v>
      </c>
      <c r="E55">
        <v>0.22350489017155714</v>
      </c>
      <c r="F55" t="s">
        <v>79</v>
      </c>
      <c r="G55" s="1">
        <v>-0.24793983401684297</v>
      </c>
      <c r="H55" s="1">
        <v>0.69494961435995728</v>
      </c>
      <c r="I55">
        <v>0.93645425394574788</v>
      </c>
      <c r="J55" s="4">
        <v>-0.33775856745908978</v>
      </c>
      <c r="K55">
        <f>Table21[[#This Row],[VALUE_ORIGINAL]]-Table21[[#This Row],[ESTIMATE_VALUE]]</f>
        <v>-0.56126345763064689</v>
      </c>
      <c r="L55" s="1">
        <v>-0.80975153255922994</v>
      </c>
      <c r="M55" s="1">
        <v>0.13423439764105044</v>
      </c>
      <c r="N55">
        <f>Table21[[#This Row],[DIFFENCE_ORIGINAL]]^2</f>
        <v>0.31501666887150898</v>
      </c>
      <c r="O5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0.38217423165789344</v>
      </c>
      <c r="P55">
        <f>IF(OR(G55="NA", H55="NA"), "NA", IF(OR(B55="boot", B55="parametric", B55="independent", B55="cart"), Table21[[#This Row],[conf.high]]-Table21[[#This Row],[conf.low]], ""))</f>
        <v>0.94288944837680022</v>
      </c>
      <c r="Q55">
        <f>IF(OR(G55="NA", H55="NA"), "NA", IF(OR(B55="boot", B55="parametric", B55="independent", B55="cart"), Table21[[#This Row],[conf.high.orig]]-Table21[[#This Row],[conf.low.orig]], ""))</f>
        <v>0.94398593020028043</v>
      </c>
      <c r="R55">
        <f>IF(OR(B55="boot", B55="independent", B55="parametric", B55="cart"), Table21[[#This Row],[WIDTH_OVERLAP]]/Table21[[#This Row],[WIDTH_NEW]], "NA")</f>
        <v>0.40532241856753481</v>
      </c>
      <c r="S55">
        <f>IF(OR(B55="boot", B55="independent", B55="parametric", B55="cart"), Table21[[#This Row],[WIDTH_OVERLAP]]/Table21[[#This Row],[WIDTH_ORIG]], "")</f>
        <v>0.40485161847360329</v>
      </c>
      <c r="T55">
        <f>IF(OR(B55="boot", B55="independent", B55="parametric", B55="cart"), (Table21[[#This Row],[PERS_NEW]]+Table21[[#This Row],[PERS_ORIG]]) / 2, "")</f>
        <v>0.40508701852056905</v>
      </c>
      <c r="U55">
        <f>0.5*(Table21[[#This Row],[WIDTH_OVERLAP]]/Table21[[#This Row],[WIDTH_ORIG]] +Table21[[#This Row],[WIDTH_OVERLAP]]/Table21[[#This Row],[WIDTH_NEW]])</f>
        <v>0.40508701852056905</v>
      </c>
    </row>
    <row r="56" spans="1:21" hidden="1" x14ac:dyDescent="0.2">
      <c r="A56" t="s">
        <v>12</v>
      </c>
      <c r="B56" t="s">
        <v>71</v>
      </c>
      <c r="C56" s="3" t="s">
        <v>28</v>
      </c>
      <c r="D56" t="s">
        <v>15</v>
      </c>
      <c r="E56">
        <v>5.7500000000000107</v>
      </c>
      <c r="F56" t="s">
        <v>80</v>
      </c>
      <c r="G56" s="1">
        <v>5.4875043429636543</v>
      </c>
      <c r="H56" s="1">
        <v>6.012495657036367</v>
      </c>
      <c r="I56">
        <v>43.359850474440449</v>
      </c>
      <c r="J56" s="4">
        <v>5.7426470588235272</v>
      </c>
      <c r="K56">
        <f>Table21[[#This Row],[VALUE_ORIGINAL]]-Table21[[#This Row],[ESTIMATE_VALUE]]</f>
        <v>-7.3529411764834407E-3</v>
      </c>
      <c r="L56" s="1">
        <v>5.4889392703325557</v>
      </c>
      <c r="M56" s="1">
        <v>5.9963548473144987</v>
      </c>
      <c r="N56">
        <f>Table21[[#This Row],[DIFFENCE_ORIGINAL]]^2</f>
        <v>5.4065743944825683E-5</v>
      </c>
      <c r="O5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0.50741557698194306</v>
      </c>
      <c r="P56">
        <f>IF(OR(G56="NA", H56="NA"), "NA", IF(OR(B56="boot", B56="parametric", B56="independent", B56="cart"), Table21[[#This Row],[conf.high]]-Table21[[#This Row],[conf.low]], ""))</f>
        <v>0.52499131407271271</v>
      </c>
      <c r="Q56">
        <f>IF(OR(G56="NA", H56="NA"), "NA", IF(OR(B56="boot", B56="parametric", B56="independent", B56="cart"), Table21[[#This Row],[conf.high.orig]]-Table21[[#This Row],[conf.low.orig]], ""))</f>
        <v>0.50741557698194306</v>
      </c>
      <c r="R56">
        <f>IF(OR(B56="boot", B56="independent", B56="parametric", B56="cart"), Table21[[#This Row],[WIDTH_OVERLAP]]/Table21[[#This Row],[WIDTH_NEW]], "NA")</f>
        <v>0.9665218516580345</v>
      </c>
      <c r="S56">
        <f>IF(OR(B56="boot", B56="independent", B56="parametric", B56="cart"), Table21[[#This Row],[WIDTH_OVERLAP]]/Table21[[#This Row],[WIDTH_ORIG]], "")</f>
        <v>1</v>
      </c>
      <c r="T56">
        <f>IF(OR(B56="boot", B56="independent", B56="parametric", B56="cart"), (Table21[[#This Row],[PERS_NEW]]+Table21[[#This Row],[PERS_ORIG]]) / 2, "")</f>
        <v>0.98326092582901725</v>
      </c>
      <c r="U56">
        <f>0.5*(Table21[[#This Row],[WIDTH_OVERLAP]]/Table21[[#This Row],[WIDTH_ORIG]] +Table21[[#This Row],[WIDTH_OVERLAP]]/Table21[[#This Row],[WIDTH_NEW]])</f>
        <v>0.98326092582901725</v>
      </c>
    </row>
    <row r="57" spans="1:21" hidden="1" x14ac:dyDescent="0.2">
      <c r="A57" t="s">
        <v>12</v>
      </c>
      <c r="B57" t="s">
        <v>71</v>
      </c>
      <c r="C57" s="3" t="s">
        <v>28</v>
      </c>
      <c r="D57" t="s">
        <v>17</v>
      </c>
      <c r="E57">
        <v>0.12499999999999885</v>
      </c>
      <c r="F57" t="s">
        <v>81</v>
      </c>
      <c r="G57" s="1">
        <v>-0.26717789889485427</v>
      </c>
      <c r="H57" s="1">
        <v>0.517177898894852</v>
      </c>
      <c r="I57">
        <v>0.63091223736449553</v>
      </c>
      <c r="J57" s="4">
        <v>0.12707125103562636</v>
      </c>
      <c r="K57">
        <f>Table21[[#This Row],[VALUE_ORIGINAL]]-Table21[[#This Row],[ESTIMATE_VALUE]]</f>
        <v>2.071251035627511E-3</v>
      </c>
      <c r="L57" s="1">
        <v>-0.22791540274635189</v>
      </c>
      <c r="M57" s="1">
        <v>0.48205790481760458</v>
      </c>
      <c r="N57">
        <f>Table21[[#This Row],[DIFFENCE_ORIGINAL]]^2</f>
        <v>4.2900808525880368E-6</v>
      </c>
      <c r="O5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0.70997330756395649</v>
      </c>
      <c r="P57">
        <f>IF(OR(G57="NA", H57="NA"), "NA", IF(OR(B57="boot", B57="parametric", B57="independent", B57="cart"), Table21[[#This Row],[conf.high]]-Table21[[#This Row],[conf.low]], ""))</f>
        <v>0.78435579778970621</v>
      </c>
      <c r="Q57">
        <f>IF(OR(G57="NA", H57="NA"), "NA", IF(OR(B57="boot", B57="parametric", B57="independent", B57="cart"), Table21[[#This Row],[conf.high.orig]]-Table21[[#This Row],[conf.low.orig]], ""))</f>
        <v>0.70997330756395649</v>
      </c>
      <c r="R57">
        <f>IF(OR(B57="boot", B57="independent", B57="parametric", B57="cart"), Table21[[#This Row],[WIDTH_OVERLAP]]/Table21[[#This Row],[WIDTH_NEW]], "NA")</f>
        <v>0.90516741198910289</v>
      </c>
      <c r="S57">
        <f>IF(OR(B57="boot", B57="independent", B57="parametric", B57="cart"), Table21[[#This Row],[WIDTH_OVERLAP]]/Table21[[#This Row],[WIDTH_ORIG]], "")</f>
        <v>1</v>
      </c>
      <c r="T57">
        <f>IF(OR(B57="boot", B57="independent", B57="parametric", B57="cart"), (Table21[[#This Row],[PERS_NEW]]+Table21[[#This Row],[PERS_ORIG]]) / 2, "")</f>
        <v>0.95258370599455144</v>
      </c>
      <c r="U57">
        <f>0.5*(Table21[[#This Row],[WIDTH_OVERLAP]]/Table21[[#This Row],[WIDTH_ORIG]] +Table21[[#This Row],[WIDTH_OVERLAP]]/Table21[[#This Row],[WIDTH_NEW]])</f>
        <v>0.95258370599455144</v>
      </c>
    </row>
    <row r="58" spans="1:21" hidden="1" x14ac:dyDescent="0.2">
      <c r="A58" t="s">
        <v>12</v>
      </c>
      <c r="B58" t="s">
        <v>71</v>
      </c>
      <c r="C58" s="3" t="s">
        <v>31</v>
      </c>
      <c r="D58" t="s">
        <v>15</v>
      </c>
      <c r="E58">
        <v>6.0316455696202587</v>
      </c>
      <c r="F58" t="s">
        <v>82</v>
      </c>
      <c r="G58" s="1">
        <v>5.8333417037247894</v>
      </c>
      <c r="H58" s="1">
        <v>6.2299494355157279</v>
      </c>
      <c r="I58">
        <v>60.077704036858435</v>
      </c>
      <c r="J58" s="4">
        <v>5.9807692307692291</v>
      </c>
      <c r="K58">
        <f>Table21[[#This Row],[VALUE_ORIGINAL]]-Table21[[#This Row],[ESTIMATE_VALUE]]</f>
        <v>-5.0876338851029601E-2</v>
      </c>
      <c r="L58" s="1">
        <v>5.7413052874335335</v>
      </c>
      <c r="M58" s="1">
        <v>6.2202331741049246</v>
      </c>
      <c r="N58">
        <f>Table21[[#This Row],[DIFFENCE_ORIGINAL]]^2</f>
        <v>2.5884018548847838E-3</v>
      </c>
      <c r="O5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0.38689147038013516</v>
      </c>
      <c r="P58">
        <f>IF(OR(G58="NA", H58="NA"), "NA", IF(OR(B58="boot", B58="parametric", B58="independent", B58="cart"), Table21[[#This Row],[conf.high]]-Table21[[#This Row],[conf.low]], ""))</f>
        <v>0.39660773179093844</v>
      </c>
      <c r="Q58">
        <f>IF(OR(G58="NA", H58="NA"), "NA", IF(OR(B58="boot", B58="parametric", B58="independent", B58="cart"), Table21[[#This Row],[conf.high.orig]]-Table21[[#This Row],[conf.low.orig]], ""))</f>
        <v>0.47892788667139108</v>
      </c>
      <c r="R58">
        <f>IF(OR(B58="boot", B58="independent", B58="parametric", B58="cart"), Table21[[#This Row],[WIDTH_OVERLAP]]/Table21[[#This Row],[WIDTH_NEW]], "NA")</f>
        <v>0.97550158347410898</v>
      </c>
      <c r="S58">
        <f>IF(OR(B58="boot", B58="independent", B58="parametric", B58="cart"), Table21[[#This Row],[WIDTH_OVERLAP]]/Table21[[#This Row],[WIDTH_ORIG]], "")</f>
        <v>0.80782823708404083</v>
      </c>
      <c r="T58">
        <f>IF(OR(B58="boot", B58="independent", B58="parametric", B58="cart"), (Table21[[#This Row],[PERS_NEW]]+Table21[[#This Row],[PERS_ORIG]]) / 2, "")</f>
        <v>0.89166491027907491</v>
      </c>
      <c r="U58">
        <f>0.5*(Table21[[#This Row],[WIDTH_OVERLAP]]/Table21[[#This Row],[WIDTH_ORIG]] +Table21[[#This Row],[WIDTH_OVERLAP]]/Table21[[#This Row],[WIDTH_NEW]])</f>
        <v>0.89166491027907491</v>
      </c>
    </row>
    <row r="59" spans="1:21" hidden="1" x14ac:dyDescent="0.2">
      <c r="A59" t="s">
        <v>12</v>
      </c>
      <c r="B59" t="s">
        <v>71</v>
      </c>
      <c r="C59" s="3" t="s">
        <v>31</v>
      </c>
      <c r="D59" t="s">
        <v>17</v>
      </c>
      <c r="E59">
        <v>1.2104430379746137E-2</v>
      </c>
      <c r="F59" t="s">
        <v>83</v>
      </c>
      <c r="G59" s="1">
        <v>-0.2674618250371274</v>
      </c>
      <c r="H59" s="1">
        <v>0.29167068579661964</v>
      </c>
      <c r="I59">
        <v>8.5520120000314448E-2</v>
      </c>
      <c r="J59" s="4">
        <v>2.2279549718574352E-2</v>
      </c>
      <c r="K59">
        <f>Table21[[#This Row],[VALUE_ORIGINAL]]-Table21[[#This Row],[ESTIMATE_VALUE]]</f>
        <v>1.0175119338828215E-2</v>
      </c>
      <c r="L59" s="1">
        <v>-0.31221819582162413</v>
      </c>
      <c r="M59" s="1">
        <v>0.35677729525877289</v>
      </c>
      <c r="N59">
        <f>Table21[[#This Row],[DIFFENCE_ORIGINAL]]^2</f>
        <v>1.0353305355939593E-4</v>
      </c>
      <c r="O5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0.55913251083374704</v>
      </c>
      <c r="P59">
        <f>IF(OR(G59="NA", H59="NA"), "NA", IF(OR(B59="boot", B59="parametric", B59="independent", B59="cart"), Table21[[#This Row],[conf.high]]-Table21[[#This Row],[conf.low]], ""))</f>
        <v>0.55913251083374704</v>
      </c>
      <c r="Q59">
        <f>IF(OR(G59="NA", H59="NA"), "NA", IF(OR(B59="boot", B59="parametric", B59="independent", B59="cart"), Table21[[#This Row],[conf.high.orig]]-Table21[[#This Row],[conf.low.orig]], ""))</f>
        <v>0.66899549108039702</v>
      </c>
      <c r="R59">
        <f>IF(OR(B59="boot", B59="independent", B59="parametric", B59="cart"), Table21[[#This Row],[WIDTH_OVERLAP]]/Table21[[#This Row],[WIDTH_NEW]], "NA")</f>
        <v>1</v>
      </c>
      <c r="S59">
        <f>IF(OR(B59="boot", B59="independent", B59="parametric", B59="cart"), Table21[[#This Row],[WIDTH_OVERLAP]]/Table21[[#This Row],[WIDTH_ORIG]], "")</f>
        <v>0.83577919177119364</v>
      </c>
      <c r="T59">
        <f>IF(OR(B59="boot", B59="independent", B59="parametric", B59="cart"), (Table21[[#This Row],[PERS_NEW]]+Table21[[#This Row],[PERS_ORIG]]) / 2, "")</f>
        <v>0.91788959588559682</v>
      </c>
      <c r="U59">
        <f>0.5*(Table21[[#This Row],[WIDTH_OVERLAP]]/Table21[[#This Row],[WIDTH_ORIG]] +Table21[[#This Row],[WIDTH_OVERLAP]]/Table21[[#This Row],[WIDTH_NEW]])</f>
        <v>0.91788959588559682</v>
      </c>
    </row>
    <row r="60" spans="1:21" hidden="1" x14ac:dyDescent="0.2">
      <c r="A60" t="s">
        <v>12</v>
      </c>
      <c r="B60" t="s">
        <v>71</v>
      </c>
      <c r="C60" s="3" t="s">
        <v>34</v>
      </c>
      <c r="D60" t="s">
        <v>15</v>
      </c>
      <c r="E60">
        <v>6.0955882352941178</v>
      </c>
      <c r="F60" t="s">
        <v>84</v>
      </c>
      <c r="G60" s="1">
        <v>5.8604743913095163</v>
      </c>
      <c r="H60" s="1">
        <v>6.3307020792787192</v>
      </c>
      <c r="I60">
        <v>51.260534353213735</v>
      </c>
      <c r="J60" s="4">
        <v>5.8749999999999973</v>
      </c>
      <c r="K60">
        <f>Table21[[#This Row],[VALUE_ORIGINAL]]-Table21[[#This Row],[ESTIMATE_VALUE]]</f>
        <v>-0.22058823529412042</v>
      </c>
      <c r="L60" s="1">
        <v>5.5918436238818554</v>
      </c>
      <c r="M60" s="1">
        <v>6.1581563761181393</v>
      </c>
      <c r="N60">
        <f>Table21[[#This Row],[DIFFENCE_ORIGINAL]]^2</f>
        <v>4.8659169550174235E-2</v>
      </c>
      <c r="O6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0.29768198480862296</v>
      </c>
      <c r="P60">
        <f>IF(OR(G60="NA", H60="NA"), "NA", IF(OR(B60="boot", B60="parametric", B60="independent", B60="cart"), Table21[[#This Row],[conf.high]]-Table21[[#This Row],[conf.low]], ""))</f>
        <v>0.47022768796920289</v>
      </c>
      <c r="Q60">
        <f>IF(OR(G60="NA", H60="NA"), "NA", IF(OR(B60="boot", B60="parametric", B60="independent", B60="cart"), Table21[[#This Row],[conf.high.orig]]-Table21[[#This Row],[conf.low.orig]], ""))</f>
        <v>0.56631275223628386</v>
      </c>
      <c r="R60">
        <f>IF(OR(B60="boot", B60="independent", B60="parametric", B60="cart"), Table21[[#This Row],[WIDTH_OVERLAP]]/Table21[[#This Row],[WIDTH_NEW]], "NA")</f>
        <v>0.63305924432956695</v>
      </c>
      <c r="S60">
        <f>IF(OR(B60="boot", B60="independent", B60="parametric", B60="cart"), Table21[[#This Row],[WIDTH_OVERLAP]]/Table21[[#This Row],[WIDTH_ORIG]], "")</f>
        <v>0.52564944658781143</v>
      </c>
      <c r="T60">
        <f>IF(OR(B60="boot", B60="independent", B60="parametric", B60="cart"), (Table21[[#This Row],[PERS_NEW]]+Table21[[#This Row],[PERS_ORIG]]) / 2, "")</f>
        <v>0.57935434545868914</v>
      </c>
      <c r="U60">
        <f>0.5*(Table21[[#This Row],[WIDTH_OVERLAP]]/Table21[[#This Row],[WIDTH_ORIG]] +Table21[[#This Row],[WIDTH_OVERLAP]]/Table21[[#This Row],[WIDTH_NEW]])</f>
        <v>0.57935434545868914</v>
      </c>
    </row>
    <row r="61" spans="1:21" hidden="1" x14ac:dyDescent="0.2">
      <c r="A61" t="s">
        <v>12</v>
      </c>
      <c r="B61" t="s">
        <v>71</v>
      </c>
      <c r="C61" s="3" t="s">
        <v>34</v>
      </c>
      <c r="D61" t="s">
        <v>17</v>
      </c>
      <c r="E61">
        <v>-9.9717969379534265E-3</v>
      </c>
      <c r="F61" t="s">
        <v>85</v>
      </c>
      <c r="G61" s="1">
        <v>-0.33672987150008821</v>
      </c>
      <c r="H61" s="1">
        <v>0.31678627762418138</v>
      </c>
      <c r="I61">
        <v>-6.0338263424040466E-2</v>
      </c>
      <c r="J61" s="4">
        <v>0.26936619718309895</v>
      </c>
      <c r="K61">
        <f>Table21[[#This Row],[VALUE_ORIGINAL]]-Table21[[#This Row],[ESTIMATE_VALUE]]</f>
        <v>0.27933799412105237</v>
      </c>
      <c r="L61" s="1">
        <v>-0.12682477138382642</v>
      </c>
      <c r="M61" s="1">
        <v>0.66555716575002433</v>
      </c>
      <c r="N61">
        <f>Table21[[#This Row],[DIFFENCE_ORIGINAL]]^2</f>
        <v>7.8029714959573088E-2</v>
      </c>
      <c r="O6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0.4436110490080078</v>
      </c>
      <c r="P61">
        <f>IF(OR(G61="NA", H61="NA"), "NA", IF(OR(B61="boot", B61="parametric", B61="independent", B61="cart"), Table21[[#This Row],[conf.high]]-Table21[[#This Row],[conf.low]], ""))</f>
        <v>0.65351614912426959</v>
      </c>
      <c r="Q61">
        <f>IF(OR(G61="NA", H61="NA"), "NA", IF(OR(B61="boot", B61="parametric", B61="independent", B61="cart"), Table21[[#This Row],[conf.high.orig]]-Table21[[#This Row],[conf.low.orig]], ""))</f>
        <v>0.79238193713385074</v>
      </c>
      <c r="R61">
        <f>IF(OR(B61="boot", B61="independent", B61="parametric", B61="cart"), Table21[[#This Row],[WIDTH_OVERLAP]]/Table21[[#This Row],[WIDTH_NEW]], "NA")</f>
        <v>0.67880655987225313</v>
      </c>
      <c r="S61">
        <f>IF(OR(B61="boot", B61="independent", B61="parametric", B61="cart"), Table21[[#This Row],[WIDTH_OVERLAP]]/Table21[[#This Row],[WIDTH_ORIG]], "")</f>
        <v>0.55984497906730069</v>
      </c>
      <c r="T61">
        <f>IF(OR(B61="boot", B61="independent", B61="parametric", B61="cart"), (Table21[[#This Row],[PERS_NEW]]+Table21[[#This Row],[PERS_ORIG]]) / 2, "")</f>
        <v>0.61932576946977691</v>
      </c>
      <c r="U61">
        <f>0.5*(Table21[[#This Row],[WIDTH_OVERLAP]]/Table21[[#This Row],[WIDTH_ORIG]] +Table21[[#This Row],[WIDTH_OVERLAP]]/Table21[[#This Row],[WIDTH_NEW]])</f>
        <v>0.61932576946977691</v>
      </c>
    </row>
    <row r="62" spans="1:21" hidden="1" x14ac:dyDescent="0.2">
      <c r="A62" t="s">
        <v>12</v>
      </c>
      <c r="B62" t="s">
        <v>71</v>
      </c>
      <c r="C62" s="3" t="s">
        <v>37</v>
      </c>
      <c r="D62" t="s">
        <v>15</v>
      </c>
      <c r="E62">
        <v>6.2980769230769287</v>
      </c>
      <c r="F62" t="s">
        <v>86</v>
      </c>
      <c r="G62" s="1">
        <v>6.1004155097079789</v>
      </c>
      <c r="H62" s="1">
        <v>6.4957383364458785</v>
      </c>
      <c r="I62">
        <v>62.954794234476232</v>
      </c>
      <c r="J62" s="4">
        <v>6.1153846153846105</v>
      </c>
      <c r="K62">
        <f>Table21[[#This Row],[VALUE_ORIGINAL]]-Table21[[#This Row],[ESTIMATE_VALUE]]</f>
        <v>-0.18269230769231815</v>
      </c>
      <c r="L62" s="1">
        <v>5.9012881844904204</v>
      </c>
      <c r="M62" s="1">
        <v>6.3294810462788007</v>
      </c>
      <c r="N62">
        <f>Table21[[#This Row],[DIFFENCE_ORIGINAL]]^2</f>
        <v>3.3376479289944645E-2</v>
      </c>
      <c r="O6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0.22906553657082185</v>
      </c>
      <c r="P62">
        <f>IF(OR(G62="NA", H62="NA"), "NA", IF(OR(B62="boot", B62="parametric", B62="independent", B62="cart"), Table21[[#This Row],[conf.high]]-Table21[[#This Row],[conf.low]], ""))</f>
        <v>0.39532282673789965</v>
      </c>
      <c r="Q62">
        <f>IF(OR(G62="NA", H62="NA"), "NA", IF(OR(B62="boot", B62="parametric", B62="independent", B62="cart"), Table21[[#This Row],[conf.high.orig]]-Table21[[#This Row],[conf.low.orig]], ""))</f>
        <v>0.42819286178838034</v>
      </c>
      <c r="R62">
        <f>IF(OR(B62="boot", B62="independent", B62="parametric", B62="cart"), Table21[[#This Row],[WIDTH_OVERLAP]]/Table21[[#This Row],[WIDTH_NEW]], "NA")</f>
        <v>0.57943918508579584</v>
      </c>
      <c r="S62">
        <f>IF(OR(B62="boot", B62="independent", B62="parametric", B62="cart"), Table21[[#This Row],[WIDTH_OVERLAP]]/Table21[[#This Row],[WIDTH_ORIG]], "")</f>
        <v>0.53495879313380434</v>
      </c>
      <c r="T62">
        <f>IF(OR(B62="boot", B62="independent", B62="parametric", B62="cart"), (Table21[[#This Row],[PERS_NEW]]+Table21[[#This Row],[PERS_ORIG]]) / 2, "")</f>
        <v>0.55719898910980015</v>
      </c>
      <c r="U62">
        <f>0.5*(Table21[[#This Row],[WIDTH_OVERLAP]]/Table21[[#This Row],[WIDTH_ORIG]] +Table21[[#This Row],[WIDTH_OVERLAP]]/Table21[[#This Row],[WIDTH_NEW]])</f>
        <v>0.55719898910980015</v>
      </c>
    </row>
    <row r="63" spans="1:21" hidden="1" x14ac:dyDescent="0.2">
      <c r="A63" t="s">
        <v>12</v>
      </c>
      <c r="B63" t="s">
        <v>71</v>
      </c>
      <c r="C63" s="3" t="s">
        <v>37</v>
      </c>
      <c r="D63" t="s">
        <v>17</v>
      </c>
      <c r="E63">
        <v>-1.8076923076923899E-2</v>
      </c>
      <c r="F63" t="s">
        <v>87</v>
      </c>
      <c r="G63" s="1">
        <v>-0.300393890408719</v>
      </c>
      <c r="H63" s="1">
        <v>0.26424004425487124</v>
      </c>
      <c r="I63">
        <v>-0.12651157845341224</v>
      </c>
      <c r="J63" s="4">
        <v>0.11632270168855646</v>
      </c>
      <c r="K63">
        <f>Table21[[#This Row],[VALUE_ORIGINAL]]-Table21[[#This Row],[ESTIMATE_VALUE]]</f>
        <v>0.13439962476548037</v>
      </c>
      <c r="L63" s="1">
        <v>-0.18274016541672461</v>
      </c>
      <c r="M63" s="1">
        <v>0.41538556879383753</v>
      </c>
      <c r="N63">
        <f>Table21[[#This Row],[DIFFENCE_ORIGINAL]]^2</f>
        <v>1.8063259137101925E-2</v>
      </c>
      <c r="O6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0.44698020967159585</v>
      </c>
      <c r="P63">
        <f>IF(OR(G63="NA", H63="NA"), "NA", IF(OR(B63="boot", B63="parametric", B63="independent", B63="cart"), Table21[[#This Row],[conf.high]]-Table21[[#This Row],[conf.low]], ""))</f>
        <v>0.56463393466359024</v>
      </c>
      <c r="Q63">
        <f>IF(OR(G63="NA", H63="NA"), "NA", IF(OR(B63="boot", B63="parametric", B63="independent", B63="cart"), Table21[[#This Row],[conf.high.orig]]-Table21[[#This Row],[conf.low.orig]], ""))</f>
        <v>0.59812573421056214</v>
      </c>
      <c r="R63">
        <f>IF(OR(B63="boot", B63="independent", B63="parametric", B63="cart"), Table21[[#This Row],[WIDTH_OVERLAP]]/Table21[[#This Row],[WIDTH_NEW]], "NA")</f>
        <v>0.79162831390555255</v>
      </c>
      <c r="S63">
        <f>IF(OR(B63="boot", B63="independent", B63="parametric", B63="cart"), Table21[[#This Row],[WIDTH_OVERLAP]]/Table21[[#This Row],[WIDTH_ORIG]], "")</f>
        <v>0.74730141859143362</v>
      </c>
      <c r="T63">
        <f>IF(OR(B63="boot", B63="independent", B63="parametric", B63="cart"), (Table21[[#This Row],[PERS_NEW]]+Table21[[#This Row],[PERS_ORIG]]) / 2, "")</f>
        <v>0.76946486624849308</v>
      </c>
      <c r="U63">
        <f>0.5*(Table21[[#This Row],[WIDTH_OVERLAP]]/Table21[[#This Row],[WIDTH_ORIG]] +Table21[[#This Row],[WIDTH_OVERLAP]]/Table21[[#This Row],[WIDTH_NEW]])</f>
        <v>0.76946486624849308</v>
      </c>
    </row>
    <row r="64" spans="1:21" hidden="1" x14ac:dyDescent="0.2">
      <c r="A64" t="s">
        <v>12</v>
      </c>
      <c r="B64" t="s">
        <v>71</v>
      </c>
      <c r="C64" s="3" t="s">
        <v>40</v>
      </c>
      <c r="D64" t="s">
        <v>15</v>
      </c>
      <c r="E64">
        <v>4.5261194029850751</v>
      </c>
      <c r="F64" t="s">
        <v>88</v>
      </c>
      <c r="G64" s="1">
        <v>4.239463511450702</v>
      </c>
      <c r="H64" s="1">
        <v>4.8127752945194482</v>
      </c>
      <c r="I64">
        <v>31.228646623955186</v>
      </c>
      <c r="J64" s="4">
        <v>4.5735294117647038</v>
      </c>
      <c r="K64">
        <f>Table21[[#This Row],[VALUE_ORIGINAL]]-Table21[[#This Row],[ESTIMATE_VALUE]]</f>
        <v>4.7410008779628754E-2</v>
      </c>
      <c r="L64" s="1">
        <v>4.2906920267740327</v>
      </c>
      <c r="M64" s="1">
        <v>4.856366796755375</v>
      </c>
      <c r="N64">
        <f>Table21[[#This Row],[DIFFENCE_ORIGINAL]]^2</f>
        <v>2.2477089324844757E-3</v>
      </c>
      <c r="O6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0.52208326774541547</v>
      </c>
      <c r="P64">
        <f>IF(OR(G64="NA", H64="NA"), "NA", IF(OR(B64="boot", B64="parametric", B64="independent", B64="cart"), Table21[[#This Row],[conf.high]]-Table21[[#This Row],[conf.low]], ""))</f>
        <v>0.57331178306874619</v>
      </c>
      <c r="Q64">
        <f>IF(OR(G64="NA", H64="NA"), "NA", IF(OR(B64="boot", B64="parametric", B64="independent", B64="cart"), Table21[[#This Row],[conf.high.orig]]-Table21[[#This Row],[conf.low.orig]], ""))</f>
        <v>0.56567476998134225</v>
      </c>
      <c r="R64">
        <f>IF(OR(B64="boot", B64="independent", B64="parametric", B64="cart"), Table21[[#This Row],[WIDTH_OVERLAP]]/Table21[[#This Row],[WIDTH_NEW]], "NA")</f>
        <v>0.91064457972741875</v>
      </c>
      <c r="S64">
        <f>IF(OR(B64="boot", B64="independent", B64="parametric", B64="cart"), Table21[[#This Row],[WIDTH_OVERLAP]]/Table21[[#This Row],[WIDTH_ORIG]], "")</f>
        <v>0.922938931433402</v>
      </c>
      <c r="T64">
        <f>IF(OR(B64="boot", B64="independent", B64="parametric", B64="cart"), (Table21[[#This Row],[PERS_NEW]]+Table21[[#This Row],[PERS_ORIG]]) / 2, "")</f>
        <v>0.91679175558041037</v>
      </c>
      <c r="U64">
        <f>0.5*(Table21[[#This Row],[WIDTH_OVERLAP]]/Table21[[#This Row],[WIDTH_ORIG]] +Table21[[#This Row],[WIDTH_OVERLAP]]/Table21[[#This Row],[WIDTH_NEW]])</f>
        <v>0.91679175558041037</v>
      </c>
    </row>
    <row r="65" spans="1:21" hidden="1" x14ac:dyDescent="0.2">
      <c r="A65" t="s">
        <v>12</v>
      </c>
      <c r="B65" t="s">
        <v>71</v>
      </c>
      <c r="C65" s="3" t="s">
        <v>40</v>
      </c>
      <c r="D65" t="s">
        <v>17</v>
      </c>
      <c r="E65">
        <v>0.10431537962362082</v>
      </c>
      <c r="F65" t="s">
        <v>89</v>
      </c>
      <c r="G65" s="1">
        <v>-0.29812892061070839</v>
      </c>
      <c r="H65" s="1">
        <v>0.50675967985795001</v>
      </c>
      <c r="I65">
        <v>0.51266136621664549</v>
      </c>
      <c r="J65" s="4">
        <v>0.28210439105219581</v>
      </c>
      <c r="K65">
        <f>Table21[[#This Row],[VALUE_ORIGINAL]]-Table21[[#This Row],[ESTIMATE_VALUE]]</f>
        <v>0.17778901142857501</v>
      </c>
      <c r="L65" s="1">
        <v>-0.11364024674340922</v>
      </c>
      <c r="M65" s="1">
        <v>0.67784902884780085</v>
      </c>
      <c r="N65">
        <f>Table21[[#This Row],[DIFFENCE_ORIGINAL]]^2</f>
        <v>3.1608932584749977E-2</v>
      </c>
      <c r="O6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0.62039992660135923</v>
      </c>
      <c r="P65">
        <f>IF(OR(G65="NA", H65="NA"), "NA", IF(OR(B65="boot", B65="parametric", B65="independent", B65="cart"), Table21[[#This Row],[conf.high]]-Table21[[#This Row],[conf.low]], ""))</f>
        <v>0.8048886004686584</v>
      </c>
      <c r="Q65">
        <f>IF(OR(G65="NA", H65="NA"), "NA", IF(OR(B65="boot", B65="parametric", B65="independent", B65="cart"), Table21[[#This Row],[conf.high.orig]]-Table21[[#This Row],[conf.low.orig]], ""))</f>
        <v>0.79148927559121007</v>
      </c>
      <c r="R65">
        <f>IF(OR(B65="boot", B65="independent", B65="parametric", B65="cart"), Table21[[#This Row],[WIDTH_OVERLAP]]/Table21[[#This Row],[WIDTH_NEW]], "NA")</f>
        <v>0.77078980400532704</v>
      </c>
      <c r="S65">
        <f>IF(OR(B65="boot", B65="independent", B65="parametric", B65="cart"), Table21[[#This Row],[WIDTH_OVERLAP]]/Table21[[#This Row],[WIDTH_ORIG]], "")</f>
        <v>0.78383870222113361</v>
      </c>
      <c r="T65">
        <f>IF(OR(B65="boot", B65="independent", B65="parametric", B65="cart"), (Table21[[#This Row],[PERS_NEW]]+Table21[[#This Row],[PERS_ORIG]]) / 2, "")</f>
        <v>0.77731425311323032</v>
      </c>
      <c r="U65">
        <f>0.5*(Table21[[#This Row],[WIDTH_OVERLAP]]/Table21[[#This Row],[WIDTH_ORIG]] +Table21[[#This Row],[WIDTH_OVERLAP]]/Table21[[#This Row],[WIDTH_NEW]])</f>
        <v>0.77731425311323032</v>
      </c>
    </row>
    <row r="66" spans="1:21" hidden="1" x14ac:dyDescent="0.2">
      <c r="A66" t="s">
        <v>12</v>
      </c>
      <c r="B66" t="s">
        <v>71</v>
      </c>
      <c r="C66" s="3" t="s">
        <v>43</v>
      </c>
      <c r="D66" t="s">
        <v>15</v>
      </c>
      <c r="E66">
        <v>4.6038961038961039</v>
      </c>
      <c r="F66" t="s">
        <v>90</v>
      </c>
      <c r="G66" s="1">
        <v>4.3356072848735865</v>
      </c>
      <c r="H66" s="1">
        <v>4.8721849229186214</v>
      </c>
      <c r="I66">
        <v>33.906977143982132</v>
      </c>
      <c r="J66" s="4">
        <v>4.6346153846153904</v>
      </c>
      <c r="K66">
        <f>Table21[[#This Row],[VALUE_ORIGINAL]]-Table21[[#This Row],[ESTIMATE_VALUE]]</f>
        <v>3.0719280719286424E-2</v>
      </c>
      <c r="L66" s="1">
        <v>4.3757325183274887</v>
      </c>
      <c r="M66" s="1">
        <v>4.893498250903292</v>
      </c>
      <c r="N66">
        <f>Table21[[#This Row],[DIFFENCE_ORIGINAL]]^2</f>
        <v>9.4367420791032256E-4</v>
      </c>
      <c r="O6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0.49645240459113271</v>
      </c>
      <c r="P66">
        <f>IF(OR(G66="NA", H66="NA"), "NA", IF(OR(B66="boot", B66="parametric", B66="independent", B66="cart"), Table21[[#This Row],[conf.high]]-Table21[[#This Row],[conf.low]], ""))</f>
        <v>0.53657763804503489</v>
      </c>
      <c r="Q66">
        <f>IF(OR(G66="NA", H66="NA"), "NA", IF(OR(B66="boot", B66="parametric", B66="independent", B66="cart"), Table21[[#This Row],[conf.high.orig]]-Table21[[#This Row],[conf.low.orig]], ""))</f>
        <v>0.51776573257580338</v>
      </c>
      <c r="R66">
        <f>IF(OR(B66="boot", B66="independent", B66="parametric", B66="cart"), Table21[[#This Row],[WIDTH_OVERLAP]]/Table21[[#This Row],[WIDTH_NEW]], "NA")</f>
        <v>0.92522007886855984</v>
      </c>
      <c r="S66">
        <f>IF(OR(B66="boot", B66="independent", B66="parametric", B66="cart"), Table21[[#This Row],[WIDTH_OVERLAP]]/Table21[[#This Row],[WIDTH_ORIG]], "")</f>
        <v>0.95883596259134374</v>
      </c>
      <c r="T66">
        <f>IF(OR(B66="boot", B66="independent", B66="parametric", B66="cart"), (Table21[[#This Row],[PERS_NEW]]+Table21[[#This Row],[PERS_ORIG]]) / 2, "")</f>
        <v>0.94202802072995184</v>
      </c>
      <c r="U66">
        <f>0.5*(Table21[[#This Row],[WIDTH_OVERLAP]]/Table21[[#This Row],[WIDTH_ORIG]] +Table21[[#This Row],[WIDTH_OVERLAP]]/Table21[[#This Row],[WIDTH_NEW]])</f>
        <v>0.94202802072995184</v>
      </c>
    </row>
    <row r="67" spans="1:21" hidden="1" x14ac:dyDescent="0.2">
      <c r="A67" t="s">
        <v>12</v>
      </c>
      <c r="B67" t="s">
        <v>71</v>
      </c>
      <c r="C67" s="3" t="s">
        <v>43</v>
      </c>
      <c r="D67" t="s">
        <v>17</v>
      </c>
      <c r="E67">
        <v>-0.18389610389610414</v>
      </c>
      <c r="F67" t="s">
        <v>91</v>
      </c>
      <c r="G67" s="1">
        <v>-0.56583486587590215</v>
      </c>
      <c r="H67" s="1">
        <v>0.19804265808369384</v>
      </c>
      <c r="I67">
        <v>-0.95136008227059521</v>
      </c>
      <c r="J67" s="4">
        <v>0.25257973733583466</v>
      </c>
      <c r="K67">
        <f>Table21[[#This Row],[VALUE_ORIGINAL]]-Table21[[#This Row],[ESTIMATE_VALUE]]</f>
        <v>0.43647584123193883</v>
      </c>
      <c r="L67" s="1">
        <v>-0.10904353640643677</v>
      </c>
      <c r="M67" s="1">
        <v>0.61420301107810604</v>
      </c>
      <c r="N67">
        <f>Table21[[#This Row],[DIFFENCE_ORIGINAL]]^2</f>
        <v>0.19051115997912868</v>
      </c>
      <c r="O6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0.30708619449013064</v>
      </c>
      <c r="P67">
        <f>IF(OR(G67="NA", H67="NA"), "NA", IF(OR(B67="boot", B67="parametric", B67="independent", B67="cart"), Table21[[#This Row],[conf.high]]-Table21[[#This Row],[conf.low]], ""))</f>
        <v>0.76387752395959596</v>
      </c>
      <c r="Q67">
        <f>IF(OR(G67="NA", H67="NA"), "NA", IF(OR(B67="boot", B67="parametric", B67="independent", B67="cart"), Table21[[#This Row],[conf.high.orig]]-Table21[[#This Row],[conf.low.orig]], ""))</f>
        <v>0.72324654748454287</v>
      </c>
      <c r="R67">
        <f>IF(OR(B67="boot", B67="independent", B67="parametric", B67="cart"), Table21[[#This Row],[WIDTH_OVERLAP]]/Table21[[#This Row],[WIDTH_NEW]], "NA")</f>
        <v>0.4020097265047603</v>
      </c>
      <c r="S67">
        <f>IF(OR(B67="boot", B67="independent", B67="parametric", B67="cart"), Table21[[#This Row],[WIDTH_OVERLAP]]/Table21[[#This Row],[WIDTH_ORIG]], "")</f>
        <v>0.42459406900479346</v>
      </c>
      <c r="T67">
        <f>IF(OR(B67="boot", B67="independent", B67="parametric", B67="cart"), (Table21[[#This Row],[PERS_NEW]]+Table21[[#This Row],[PERS_ORIG]]) / 2, "")</f>
        <v>0.41330189775477688</v>
      </c>
      <c r="U67">
        <f>0.5*(Table21[[#This Row],[WIDTH_OVERLAP]]/Table21[[#This Row],[WIDTH_ORIG]] +Table21[[#This Row],[WIDTH_OVERLAP]]/Table21[[#This Row],[WIDTH_NEW]])</f>
        <v>0.41330189775477688</v>
      </c>
    </row>
    <row r="68" spans="1:21" hidden="1" x14ac:dyDescent="0.2">
      <c r="A68" t="s">
        <v>12</v>
      </c>
      <c r="B68" t="s">
        <v>71</v>
      </c>
      <c r="C68" s="3" t="s">
        <v>46</v>
      </c>
      <c r="D68" t="s">
        <v>47</v>
      </c>
      <c r="E68">
        <v>-3.9172366621067027</v>
      </c>
      <c r="F68" t="s">
        <v>47</v>
      </c>
      <c r="G68" s="1">
        <v>-7.4805102039238847</v>
      </c>
      <c r="H68" s="1">
        <v>-0.35396312028951987</v>
      </c>
      <c r="I68">
        <v>-2.1704232448948209</v>
      </c>
      <c r="J68" s="4">
        <v>-3.6369047619047734</v>
      </c>
      <c r="K68">
        <f>Table21[[#This Row],[VALUE_ORIGINAL]]-Table21[[#This Row],[ESTIMATE_VALUE]]</f>
        <v>0.28033190020192933</v>
      </c>
      <c r="L68" s="1">
        <v>-6.9972917004577493</v>
      </c>
      <c r="M68" s="1">
        <v>-0.27651782335179864</v>
      </c>
      <c r="N68">
        <f>Table21[[#This Row],[DIFFENCE_ORIGINAL]]^2</f>
        <v>7.8585974270824463E-2</v>
      </c>
      <c r="O6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6.6433285801682294</v>
      </c>
      <c r="P68">
        <f>IF(OR(G68="NA", H68="NA"), "NA", IF(OR(B68="boot", B68="parametric", B68="independent", B68="cart"), Table21[[#This Row],[conf.high]]-Table21[[#This Row],[conf.low]], ""))</f>
        <v>7.1265470836343647</v>
      </c>
      <c r="Q68">
        <f>IF(OR(G68="NA", H68="NA"), "NA", IF(OR(B68="boot", B68="parametric", B68="independent", B68="cart"), Table21[[#This Row],[conf.high.orig]]-Table21[[#This Row],[conf.low.orig]], ""))</f>
        <v>6.7207738771059509</v>
      </c>
      <c r="R68">
        <f>IF(OR(B68="boot", B68="independent", B68="parametric", B68="cart"), Table21[[#This Row],[WIDTH_OVERLAP]]/Table21[[#This Row],[WIDTH_NEW]], "NA")</f>
        <v>0.93219458206123218</v>
      </c>
      <c r="S68">
        <f>IF(OR(B68="boot", B68="independent", B68="parametric", B68="cart"), Table21[[#This Row],[WIDTH_OVERLAP]]/Table21[[#This Row],[WIDTH_ORIG]], "")</f>
        <v>0.98847672926453667</v>
      </c>
      <c r="T68">
        <f>IF(OR(B68="boot", B68="independent", B68="parametric", B68="cart"), (Table21[[#This Row],[PERS_NEW]]+Table21[[#This Row],[PERS_ORIG]]) / 2, "")</f>
        <v>0.96033565566288437</v>
      </c>
      <c r="U68">
        <f>0.5*(Table21[[#This Row],[WIDTH_OVERLAP]]/Table21[[#This Row],[WIDTH_ORIG]] +Table21[[#This Row],[WIDTH_OVERLAP]]/Table21[[#This Row],[WIDTH_NEW]])</f>
        <v>0.96033565566288437</v>
      </c>
    </row>
    <row r="69" spans="1:21" hidden="1" x14ac:dyDescent="0.2">
      <c r="A69" t="s">
        <v>12</v>
      </c>
      <c r="B69" t="s">
        <v>71</v>
      </c>
      <c r="C69" s="3" t="s">
        <v>48</v>
      </c>
      <c r="D69" t="s">
        <v>47</v>
      </c>
      <c r="E69">
        <v>3.3274965800273719</v>
      </c>
      <c r="F69" t="s">
        <v>47</v>
      </c>
      <c r="G69" s="1">
        <v>-1.555507123680421E-2</v>
      </c>
      <c r="H69" s="1">
        <v>6.6705482312915478</v>
      </c>
      <c r="I69">
        <v>1.9649713255697383</v>
      </c>
      <c r="J69" s="4">
        <v>-2.9445812807881708</v>
      </c>
      <c r="K69">
        <f>Table21[[#This Row],[VALUE_ORIGINAL]]-Table21[[#This Row],[ESTIMATE_VALUE]]</f>
        <v>-6.2720778608155427</v>
      </c>
      <c r="L69" s="1">
        <v>-6.4437661044203365</v>
      </c>
      <c r="M69" s="1">
        <v>0.55460354284399438</v>
      </c>
      <c r="N69">
        <f>Table21[[#This Row],[DIFFENCE_ORIGINAL]]^2</f>
        <v>39.338960692132474</v>
      </c>
      <c r="O6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0.5701586140807986</v>
      </c>
      <c r="P69">
        <f>IF(OR(G69="NA", H69="NA"), "NA", IF(OR(B69="boot", B69="parametric", B69="independent", B69="cart"), Table21[[#This Row],[conf.high]]-Table21[[#This Row],[conf.low]], ""))</f>
        <v>6.6861033025283518</v>
      </c>
      <c r="Q69">
        <f>IF(OR(G69="NA", H69="NA"), "NA", IF(OR(B69="boot", B69="parametric", B69="independent", B69="cart"), Table21[[#This Row],[conf.high.orig]]-Table21[[#This Row],[conf.low.orig]], ""))</f>
        <v>6.9983696472643313</v>
      </c>
      <c r="R69">
        <f>IF(OR(B69="boot", B69="independent", B69="parametric", B69="cart"), Table21[[#This Row],[WIDTH_OVERLAP]]/Table21[[#This Row],[WIDTH_NEW]], "NA")</f>
        <v>8.5275172740031241E-2</v>
      </c>
      <c r="S69">
        <f>IF(OR(B69="boot", B69="independent", B69="parametric", B69="cart"), Table21[[#This Row],[WIDTH_OVERLAP]]/Table21[[#This Row],[WIDTH_ORIG]], "")</f>
        <v>8.1470205607626647E-2</v>
      </c>
      <c r="T69">
        <f>IF(OR(B69="boot", B69="independent", B69="parametric", B69="cart"), (Table21[[#This Row],[PERS_NEW]]+Table21[[#This Row],[PERS_ORIG]]) / 2, "")</f>
        <v>8.3372689173828951E-2</v>
      </c>
      <c r="U69">
        <f>0.5*(Table21[[#This Row],[WIDTH_OVERLAP]]/Table21[[#This Row],[WIDTH_ORIG]] +Table21[[#This Row],[WIDTH_OVERLAP]]/Table21[[#This Row],[WIDTH_NEW]])</f>
        <v>8.3372689173828951E-2</v>
      </c>
    </row>
    <row r="70" spans="1:21" hidden="1" x14ac:dyDescent="0.2">
      <c r="A70" t="s">
        <v>12</v>
      </c>
      <c r="B70" t="s">
        <v>71</v>
      </c>
      <c r="C70" s="3" t="s">
        <v>49</v>
      </c>
      <c r="D70" t="s">
        <v>47</v>
      </c>
      <c r="E70">
        <v>-1.8471956224350237</v>
      </c>
      <c r="F70" t="s">
        <v>47</v>
      </c>
      <c r="G70" s="1">
        <v>-5.7516599616356077</v>
      </c>
      <c r="H70" s="1">
        <v>2.0572687167655603</v>
      </c>
      <c r="I70">
        <v>-0.93490928991510669</v>
      </c>
      <c r="J70" s="4">
        <v>-5.250821018062382</v>
      </c>
      <c r="K70">
        <f>Table21[[#This Row],[VALUE_ORIGINAL]]-Table21[[#This Row],[ESTIMATE_VALUE]]</f>
        <v>-3.4036253956273583</v>
      </c>
      <c r="L70" s="1">
        <v>-9.6320551924209603</v>
      </c>
      <c r="M70" s="1">
        <v>-0.86958684370380335</v>
      </c>
      <c r="N70">
        <f>Table21[[#This Row],[DIFFENCE_ORIGINAL]]^2</f>
        <v>11.584665833759491</v>
      </c>
      <c r="O7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4.882073117931804</v>
      </c>
      <c r="P70">
        <f>IF(OR(G70="NA", H70="NA"), "NA", IF(OR(B70="boot", B70="parametric", B70="independent", B70="cart"), Table21[[#This Row],[conf.high]]-Table21[[#This Row],[conf.low]], ""))</f>
        <v>7.808928678401168</v>
      </c>
      <c r="Q70">
        <f>IF(OR(G70="NA", H70="NA"), "NA", IF(OR(B70="boot", B70="parametric", B70="independent", B70="cart"), Table21[[#This Row],[conf.high.orig]]-Table21[[#This Row],[conf.low.orig]], ""))</f>
        <v>8.7624683487171566</v>
      </c>
      <c r="R70">
        <f>IF(OR(B70="boot", B70="independent", B70="parametric", B70="cart"), Table21[[#This Row],[WIDTH_OVERLAP]]/Table21[[#This Row],[WIDTH_NEW]], "NA")</f>
        <v>0.625191152204425</v>
      </c>
      <c r="S70">
        <f>IF(OR(B70="boot", B70="independent", B70="parametric", B70="cart"), Table21[[#This Row],[WIDTH_OVERLAP]]/Table21[[#This Row],[WIDTH_ORIG]], "")</f>
        <v>0.55715728989155777</v>
      </c>
      <c r="T70">
        <f>IF(OR(B70="boot", B70="independent", B70="parametric", B70="cart"), (Table21[[#This Row],[PERS_NEW]]+Table21[[#This Row],[PERS_ORIG]]) / 2, "")</f>
        <v>0.59117422104799133</v>
      </c>
      <c r="U70">
        <f>0.5*(Table21[[#This Row],[WIDTH_OVERLAP]]/Table21[[#This Row],[WIDTH_ORIG]] +Table21[[#This Row],[WIDTH_OVERLAP]]/Table21[[#This Row],[WIDTH_NEW]])</f>
        <v>0.59117422104799133</v>
      </c>
    </row>
    <row r="71" spans="1:21" hidden="1" x14ac:dyDescent="0.2">
      <c r="A71" t="s">
        <v>12</v>
      </c>
      <c r="B71" t="s">
        <v>92</v>
      </c>
      <c r="C71" s="3" t="s">
        <v>14</v>
      </c>
      <c r="D71" t="s">
        <v>15</v>
      </c>
      <c r="E71">
        <v>3.8583114754098373</v>
      </c>
      <c r="F71" t="s">
        <v>93</v>
      </c>
      <c r="G71" s="1">
        <v>3.7861663080604324</v>
      </c>
      <c r="H71" s="1">
        <v>3.9304566427592422</v>
      </c>
      <c r="I71">
        <v>105.86867018956153</v>
      </c>
      <c r="J71" s="4">
        <v>3.7972575757575764</v>
      </c>
      <c r="K71">
        <f>Table21[[#This Row],[VALUE_ORIGINAL]]-Table21[[#This Row],[ESTIMATE_VALUE]]</f>
        <v>-6.1053899652260935E-2</v>
      </c>
      <c r="L71" s="1">
        <v>3.7102224178651242</v>
      </c>
      <c r="M71" s="1">
        <v>3.8842927336500286</v>
      </c>
      <c r="N71">
        <f>Table21[[#This Row],[DIFFENCE_ORIGINAL]]^2</f>
        <v>3.727578662748348E-3</v>
      </c>
      <c r="O7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9.8126425589596167E-2</v>
      </c>
      <c r="P71">
        <f>IF(OR(G71="NA", H71="NA"), "NA", IF(OR(B71="boot", B71="parametric", B71="independent", B71="cart"), Table21[[#This Row],[conf.high]]-Table21[[#This Row],[conf.low]], ""))</f>
        <v>0.14429033469880981</v>
      </c>
      <c r="Q71">
        <f>IF(OR(G71="NA", H71="NA"), "NA", IF(OR(B71="boot", B71="parametric", B71="independent", B71="cart"), Table21[[#This Row],[conf.high.orig]]-Table21[[#This Row],[conf.low.orig]], ""))</f>
        <v>0.17407031578490439</v>
      </c>
      <c r="R71">
        <f>IF(OR(B71="boot", B71="independent", B71="parametric", B71="cart"), Table21[[#This Row],[WIDTH_OVERLAP]]/Table21[[#This Row],[WIDTH_NEW]], "NA")</f>
        <v>0.68006236034051959</v>
      </c>
      <c r="S71">
        <f>IF(OR(B71="boot", B71="independent", B71="parametric", B71="cart"), Table21[[#This Row],[WIDTH_OVERLAP]]/Table21[[#This Row],[WIDTH_ORIG]], "")</f>
        <v>0.56371716881842882</v>
      </c>
      <c r="T71">
        <f>IF(OR(B71="boot", B71="independent", B71="parametric", B71="cart"), (Table21[[#This Row],[PERS_NEW]]+Table21[[#This Row],[PERS_ORIG]]) / 2, "")</f>
        <v>0.6218897645794742</v>
      </c>
      <c r="U71">
        <f>0.5*(Table21[[#This Row],[WIDTH_OVERLAP]]/Table21[[#This Row],[WIDTH_ORIG]] +Table21[[#This Row],[WIDTH_OVERLAP]]/Table21[[#This Row],[WIDTH_NEW]])</f>
        <v>0.6218897645794742</v>
      </c>
    </row>
    <row r="72" spans="1:21" hidden="1" x14ac:dyDescent="0.2">
      <c r="A72" t="s">
        <v>12</v>
      </c>
      <c r="B72" t="s">
        <v>92</v>
      </c>
      <c r="C72" s="3" t="s">
        <v>14</v>
      </c>
      <c r="D72" t="s">
        <v>17</v>
      </c>
      <c r="E72">
        <v>-6.4962269060629352E-2</v>
      </c>
      <c r="F72" t="s">
        <v>94</v>
      </c>
      <c r="G72" s="1">
        <v>-0.16617795274653446</v>
      </c>
      <c r="H72" s="1">
        <v>3.6253414625275746E-2</v>
      </c>
      <c r="I72">
        <v>-1.2705471647823821</v>
      </c>
      <c r="J72" s="4">
        <v>4.8376623376624331E-3</v>
      </c>
      <c r="K72">
        <f>Table21[[#This Row],[VALUE_ORIGINAL]]-Table21[[#This Row],[ESTIMATE_VALUE]]</f>
        <v>6.9799931398291784E-2</v>
      </c>
      <c r="L72" s="1">
        <v>-0.11970533167351961</v>
      </c>
      <c r="M72" s="1">
        <v>0.12938065634884449</v>
      </c>
      <c r="N72">
        <f>Table21[[#This Row],[DIFFENCE_ORIGINAL]]^2</f>
        <v>4.8720304232062394E-3</v>
      </c>
      <c r="O7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0.15595874629879536</v>
      </c>
      <c r="P72">
        <f>IF(OR(G72="NA", H72="NA"), "NA", IF(OR(B72="boot", B72="parametric", B72="independent", B72="cart"), Table21[[#This Row],[conf.high]]-Table21[[#This Row],[conf.low]], ""))</f>
        <v>0.20243136737181022</v>
      </c>
      <c r="Q72">
        <f>IF(OR(G72="NA", H72="NA"), "NA", IF(OR(B72="boot", B72="parametric", B72="independent", B72="cart"), Table21[[#This Row],[conf.high.orig]]-Table21[[#This Row],[conf.low.orig]], ""))</f>
        <v>0.24908598802236409</v>
      </c>
      <c r="R72">
        <f>IF(OR(B72="boot", B72="independent", B72="parametric", B72="cart"), Table21[[#This Row],[WIDTH_OVERLAP]]/Table21[[#This Row],[WIDTH_NEW]], "NA")</f>
        <v>0.77042776682105019</v>
      </c>
      <c r="S72">
        <f>IF(OR(B72="boot", B72="independent", B72="parametric", B72="cart"), Table21[[#This Row],[WIDTH_OVERLAP]]/Table21[[#This Row],[WIDTH_ORIG]], "")</f>
        <v>0.62612412499410708</v>
      </c>
      <c r="T72">
        <f>IF(OR(B72="boot", B72="independent", B72="parametric", B72="cart"), (Table21[[#This Row],[PERS_NEW]]+Table21[[#This Row],[PERS_ORIG]]) / 2, "")</f>
        <v>0.69827594590757869</v>
      </c>
      <c r="U72">
        <f>0.5*(Table21[[#This Row],[WIDTH_OVERLAP]]/Table21[[#This Row],[WIDTH_ORIG]] +Table21[[#This Row],[WIDTH_OVERLAP]]/Table21[[#This Row],[WIDTH_NEW]])</f>
        <v>0.69827594590757869</v>
      </c>
    </row>
    <row r="73" spans="1:21" hidden="1" x14ac:dyDescent="0.2">
      <c r="A73" t="s">
        <v>12</v>
      </c>
      <c r="B73" t="s">
        <v>92</v>
      </c>
      <c r="C73" s="3" t="s">
        <v>19</v>
      </c>
      <c r="D73" t="s">
        <v>15</v>
      </c>
      <c r="E73">
        <v>3.0480454545454552</v>
      </c>
      <c r="F73" t="s">
        <v>95</v>
      </c>
      <c r="G73" s="1">
        <v>2.917927250323924</v>
      </c>
      <c r="H73" s="1">
        <v>3.1781636587669864</v>
      </c>
      <c r="I73">
        <v>46.312886345505049</v>
      </c>
      <c r="J73" s="4">
        <v>3.0815999999999995</v>
      </c>
      <c r="K73">
        <f>Table21[[#This Row],[VALUE_ORIGINAL]]-Table21[[#This Row],[ESTIMATE_VALUE]]</f>
        <v>3.3554545454544282E-2</v>
      </c>
      <c r="L73" s="1">
        <v>2.9685734723191493</v>
      </c>
      <c r="M73" s="1">
        <v>3.1946265276808496</v>
      </c>
      <c r="N73">
        <f>Table21[[#This Row],[DIFFENCE_ORIGINAL]]^2</f>
        <v>1.1259075206610783E-3</v>
      </c>
      <c r="O7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0.20959018644783711</v>
      </c>
      <c r="P73">
        <f>IF(OR(G73="NA", H73="NA"), "NA", IF(OR(B73="boot", B73="parametric", B73="independent", B73="cart"), Table21[[#This Row],[conf.high]]-Table21[[#This Row],[conf.low]], ""))</f>
        <v>0.26023640844306239</v>
      </c>
      <c r="Q73">
        <f>IF(OR(G73="NA", H73="NA"), "NA", IF(OR(B73="boot", B73="parametric", B73="independent", B73="cart"), Table21[[#This Row],[conf.high.orig]]-Table21[[#This Row],[conf.low.orig]], ""))</f>
        <v>0.22605305536170039</v>
      </c>
      <c r="R73">
        <f>IF(OR(B73="boot", B73="independent", B73="parametric", B73="cart"), Table21[[#This Row],[WIDTH_OVERLAP]]/Table21[[#This Row],[WIDTH_NEW]], "NA")</f>
        <v>0.80538379584074893</v>
      </c>
      <c r="S73">
        <f>IF(OR(B73="boot", B73="independent", B73="parametric", B73="cart"), Table21[[#This Row],[WIDTH_OVERLAP]]/Table21[[#This Row],[WIDTH_ORIG]], "")</f>
        <v>0.92717254412898087</v>
      </c>
      <c r="T73">
        <f>IF(OR(B73="boot", B73="independent", B73="parametric", B73="cart"), (Table21[[#This Row],[PERS_NEW]]+Table21[[#This Row],[PERS_ORIG]]) / 2, "")</f>
        <v>0.86627816998486495</v>
      </c>
      <c r="U73">
        <f>0.5*(Table21[[#This Row],[WIDTH_OVERLAP]]/Table21[[#This Row],[WIDTH_ORIG]] +Table21[[#This Row],[WIDTH_OVERLAP]]/Table21[[#This Row],[WIDTH_NEW]])</f>
        <v>0.86627816998486495</v>
      </c>
    </row>
    <row r="74" spans="1:21" hidden="1" x14ac:dyDescent="0.2">
      <c r="A74" t="s">
        <v>12</v>
      </c>
      <c r="B74" t="s">
        <v>92</v>
      </c>
      <c r="C74" s="3" t="s">
        <v>19</v>
      </c>
      <c r="D74" t="s">
        <v>17</v>
      </c>
      <c r="E74">
        <v>1.3822966507176862E-2</v>
      </c>
      <c r="F74" t="s">
        <v>96</v>
      </c>
      <c r="G74" s="1">
        <v>-0.16403586589105418</v>
      </c>
      <c r="H74" s="1">
        <v>0.19168179890540793</v>
      </c>
      <c r="I74">
        <v>0.15365414796224203</v>
      </c>
      <c r="J74" s="4">
        <v>4.3983333333333513E-2</v>
      </c>
      <c r="K74">
        <f>Table21[[#This Row],[VALUE_ORIGINAL]]-Table21[[#This Row],[ESTIMATE_VALUE]]</f>
        <v>3.0160366826156651E-2</v>
      </c>
      <c r="L74" s="1">
        <v>-0.11151985747663379</v>
      </c>
      <c r="M74" s="1">
        <v>0.19948652414330081</v>
      </c>
      <c r="N74">
        <f>Table21[[#This Row],[DIFFENCE_ORIGINAL]]^2</f>
        <v>9.096477270883306E-4</v>
      </c>
      <c r="O7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0.30320165638204172</v>
      </c>
      <c r="P74">
        <f>IF(OR(G74="NA", H74="NA"), "NA", IF(OR(B74="boot", B74="parametric", B74="independent", B74="cart"), Table21[[#This Row],[conf.high]]-Table21[[#This Row],[conf.low]], ""))</f>
        <v>0.35571766479646211</v>
      </c>
      <c r="Q74">
        <f>IF(OR(G74="NA", H74="NA"), "NA", IF(OR(B74="boot", B74="parametric", B74="independent", B74="cart"), Table21[[#This Row],[conf.high.orig]]-Table21[[#This Row],[conf.low.orig]], ""))</f>
        <v>0.3110063816199346</v>
      </c>
      <c r="R74">
        <f>IF(OR(B74="boot", B74="independent", B74="parametric", B74="cart"), Table21[[#This Row],[WIDTH_OVERLAP]]/Table21[[#This Row],[WIDTH_NEW]], "NA")</f>
        <v>0.85236603741771022</v>
      </c>
      <c r="S74">
        <f>IF(OR(B74="boot", B74="independent", B74="parametric", B74="cart"), Table21[[#This Row],[WIDTH_OVERLAP]]/Table21[[#This Row],[WIDTH_ORIG]], "")</f>
        <v>0.97490493539958722</v>
      </c>
      <c r="T74">
        <f>IF(OR(B74="boot", B74="independent", B74="parametric", B74="cart"), (Table21[[#This Row],[PERS_NEW]]+Table21[[#This Row],[PERS_ORIG]]) / 2, "")</f>
        <v>0.91363548640864867</v>
      </c>
      <c r="U74">
        <f>0.5*(Table21[[#This Row],[WIDTH_OVERLAP]]/Table21[[#This Row],[WIDTH_ORIG]] +Table21[[#This Row],[WIDTH_OVERLAP]]/Table21[[#This Row],[WIDTH_NEW]])</f>
        <v>0.91363548640864867</v>
      </c>
    </row>
    <row r="75" spans="1:21" hidden="1" x14ac:dyDescent="0.2">
      <c r="A75" t="s">
        <v>12</v>
      </c>
      <c r="B75" t="s">
        <v>92</v>
      </c>
      <c r="C75" s="3" t="s">
        <v>22</v>
      </c>
      <c r="D75" t="s">
        <v>15</v>
      </c>
      <c r="E75">
        <v>2.3442622950819696</v>
      </c>
      <c r="F75" t="s">
        <v>97</v>
      </c>
      <c r="G75" s="1">
        <v>2.0490608941034401</v>
      </c>
      <c r="H75" s="1">
        <v>2.6394636960604991</v>
      </c>
      <c r="I75">
        <v>15.710774320328241</v>
      </c>
      <c r="J75" s="4">
        <v>2.3913043478260811</v>
      </c>
      <c r="K75">
        <f>Table21[[#This Row],[VALUE_ORIGINAL]]-Table21[[#This Row],[ESTIMATE_VALUE]]</f>
        <v>4.7042052744111551E-2</v>
      </c>
      <c r="L75" s="1">
        <v>2.103984150706208</v>
      </c>
      <c r="M75" s="1">
        <v>2.6786245449459543</v>
      </c>
      <c r="N75">
        <f>Table21[[#This Row],[DIFFENCE_ORIGINAL]]^2</f>
        <v>2.2129547263797732E-3</v>
      </c>
      <c r="O7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0.5354795453542911</v>
      </c>
      <c r="P75">
        <f>IF(OR(G75="NA", H75="NA"), "NA", IF(OR(B75="boot", B75="parametric", B75="independent", B75="cart"), Table21[[#This Row],[conf.high]]-Table21[[#This Row],[conf.low]], ""))</f>
        <v>0.59040280195705908</v>
      </c>
      <c r="Q75">
        <f>IF(OR(G75="NA", H75="NA"), "NA", IF(OR(B75="boot", B75="parametric", B75="independent", B75="cart"), Table21[[#This Row],[conf.high.orig]]-Table21[[#This Row],[conf.low.orig]], ""))</f>
        <v>0.57464039423974622</v>
      </c>
      <c r="R75">
        <f>IF(OR(B75="boot", B75="independent", B75="parametric", B75="cart"), Table21[[#This Row],[WIDTH_OVERLAP]]/Table21[[#This Row],[WIDTH_NEW]], "NA")</f>
        <v>0.90697324534926138</v>
      </c>
      <c r="S75">
        <f>IF(OR(B75="boot", B75="independent", B75="parametric", B75="cart"), Table21[[#This Row],[WIDTH_OVERLAP]]/Table21[[#This Row],[WIDTH_ORIG]], "")</f>
        <v>0.93185155572422773</v>
      </c>
      <c r="T75">
        <f>IF(OR(B75="boot", B75="independent", B75="parametric", B75="cart"), (Table21[[#This Row],[PERS_NEW]]+Table21[[#This Row],[PERS_ORIG]]) / 2, "")</f>
        <v>0.91941240053674456</v>
      </c>
      <c r="U75">
        <f>0.5*(Table21[[#This Row],[WIDTH_OVERLAP]]/Table21[[#This Row],[WIDTH_ORIG]] +Table21[[#This Row],[WIDTH_OVERLAP]]/Table21[[#This Row],[WIDTH_NEW]])</f>
        <v>0.91941240053674456</v>
      </c>
    </row>
    <row r="76" spans="1:21" hidden="1" x14ac:dyDescent="0.2">
      <c r="A76" t="s">
        <v>12</v>
      </c>
      <c r="B76" t="s">
        <v>92</v>
      </c>
      <c r="C76" s="3" t="s">
        <v>22</v>
      </c>
      <c r="D76" t="s">
        <v>17</v>
      </c>
      <c r="E76">
        <v>-4.8487647194643095E-2</v>
      </c>
      <c r="F76" t="s">
        <v>98</v>
      </c>
      <c r="G76" s="1">
        <v>-0.45099721251600572</v>
      </c>
      <c r="H76" s="1">
        <v>0.35402191812671951</v>
      </c>
      <c r="I76">
        <v>-0.23832231425238729</v>
      </c>
      <c r="J76" s="4">
        <v>-0.20820575627679069</v>
      </c>
      <c r="K76">
        <f>Table21[[#This Row],[VALUE_ORIGINAL]]-Table21[[#This Row],[ESTIMATE_VALUE]]</f>
        <v>-0.15971810908214759</v>
      </c>
      <c r="L76" s="1">
        <v>-0.61166623471932147</v>
      </c>
      <c r="M76" s="1">
        <v>0.19525472216574005</v>
      </c>
      <c r="N76">
        <f>Table21[[#This Row],[DIFFENCE_ORIGINAL]]^2</f>
        <v>2.5509874368776796E-2</v>
      </c>
      <c r="O7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0.6462519346817458</v>
      </c>
      <c r="P76">
        <f>IF(OR(G76="NA", H76="NA"), "NA", IF(OR(B76="boot", B76="parametric", B76="independent", B76="cart"), Table21[[#This Row],[conf.high]]-Table21[[#This Row],[conf.low]], ""))</f>
        <v>0.80501913064272523</v>
      </c>
      <c r="Q76">
        <f>IF(OR(G76="NA", H76="NA"), "NA", IF(OR(B76="boot", B76="parametric", B76="independent", B76="cart"), Table21[[#This Row],[conf.high.orig]]-Table21[[#This Row],[conf.low.orig]], ""))</f>
        <v>0.80692095688506149</v>
      </c>
      <c r="R76">
        <f>IF(OR(B76="boot", B76="independent", B76="parametric", B76="cart"), Table21[[#This Row],[WIDTH_OVERLAP]]/Table21[[#This Row],[WIDTH_NEW]], "NA")</f>
        <v>0.8027783565413904</v>
      </c>
      <c r="S76">
        <f>IF(OR(B76="boot", B76="independent", B76="parametric", B76="cart"), Table21[[#This Row],[WIDTH_OVERLAP]]/Table21[[#This Row],[WIDTH_ORIG]], "")</f>
        <v>0.80088629396422839</v>
      </c>
      <c r="T76">
        <f>IF(OR(B76="boot", B76="independent", B76="parametric", B76="cart"), (Table21[[#This Row],[PERS_NEW]]+Table21[[#This Row],[PERS_ORIG]]) / 2, "")</f>
        <v>0.80183232525280945</v>
      </c>
      <c r="U76">
        <f>0.5*(Table21[[#This Row],[WIDTH_OVERLAP]]/Table21[[#This Row],[WIDTH_ORIG]] +Table21[[#This Row],[WIDTH_OVERLAP]]/Table21[[#This Row],[WIDTH_NEW]])</f>
        <v>0.80183232525280945</v>
      </c>
    </row>
    <row r="77" spans="1:21" hidden="1" x14ac:dyDescent="0.2">
      <c r="A77" t="s">
        <v>12</v>
      </c>
      <c r="B77" t="s">
        <v>92</v>
      </c>
      <c r="C77" s="3" t="s">
        <v>25</v>
      </c>
      <c r="D77" t="s">
        <v>15</v>
      </c>
      <c r="E77">
        <v>3.0746268656716471</v>
      </c>
      <c r="F77" t="s">
        <v>99</v>
      </c>
      <c r="G77" s="1">
        <v>2.6929364943101848</v>
      </c>
      <c r="H77" s="1">
        <v>3.4563172370331094</v>
      </c>
      <c r="I77">
        <v>15.926741165206309</v>
      </c>
      <c r="J77" s="4">
        <v>2.898734177215188</v>
      </c>
      <c r="K77">
        <f>Table21[[#This Row],[VALUE_ORIGINAL]]-Table21[[#This Row],[ESTIMATE_VALUE]]</f>
        <v>-0.17589268845645911</v>
      </c>
      <c r="L77" s="1">
        <v>2.561889635906438</v>
      </c>
      <c r="M77" s="1">
        <v>3.235578718523938</v>
      </c>
      <c r="N77">
        <f>Table21[[#This Row],[DIFFENCE_ORIGINAL]]^2</f>
        <v>3.0938237852440986E-2</v>
      </c>
      <c r="O7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0.54264222421375319</v>
      </c>
      <c r="P77">
        <f>IF(OR(G77="NA", H77="NA"), "NA", IF(OR(B77="boot", B77="parametric", B77="independent", B77="cart"), Table21[[#This Row],[conf.high]]-Table21[[#This Row],[conf.low]], ""))</f>
        <v>0.76338074272292467</v>
      </c>
      <c r="Q77">
        <f>IF(OR(G77="NA", H77="NA"), "NA", IF(OR(B77="boot", B77="parametric", B77="independent", B77="cart"), Table21[[#This Row],[conf.high.orig]]-Table21[[#This Row],[conf.low.orig]], ""))</f>
        <v>0.67368908261749993</v>
      </c>
      <c r="R77">
        <f>IF(OR(B77="boot", B77="independent", B77="parametric", B77="cart"), Table21[[#This Row],[WIDTH_OVERLAP]]/Table21[[#This Row],[WIDTH_NEW]], "NA")</f>
        <v>0.7108408607193667</v>
      </c>
      <c r="S77">
        <f>IF(OR(B77="boot", B77="independent", B77="parametric", B77="cart"), Table21[[#This Row],[WIDTH_OVERLAP]]/Table21[[#This Row],[WIDTH_ORIG]], "")</f>
        <v>0.80547872633680317</v>
      </c>
      <c r="T77">
        <f>IF(OR(B77="boot", B77="independent", B77="parametric", B77="cart"), (Table21[[#This Row],[PERS_NEW]]+Table21[[#This Row],[PERS_ORIG]]) / 2, "")</f>
        <v>0.75815979352808494</v>
      </c>
      <c r="U77">
        <f>0.5*(Table21[[#This Row],[WIDTH_OVERLAP]]/Table21[[#This Row],[WIDTH_ORIG]] +Table21[[#This Row],[WIDTH_OVERLAP]]/Table21[[#This Row],[WIDTH_NEW]])</f>
        <v>0.75815979352808494</v>
      </c>
    </row>
    <row r="78" spans="1:21" hidden="1" x14ac:dyDescent="0.2">
      <c r="A78" t="s">
        <v>12</v>
      </c>
      <c r="B78" t="s">
        <v>92</v>
      </c>
      <c r="C78" s="3" t="s">
        <v>25</v>
      </c>
      <c r="D78" t="s">
        <v>17</v>
      </c>
      <c r="E78">
        <v>-0.54759983864461448</v>
      </c>
      <c r="F78" t="s">
        <v>100</v>
      </c>
      <c r="G78" s="1">
        <v>-1.0744715739228488</v>
      </c>
      <c r="H78" s="1">
        <v>-2.0728103366380313E-2</v>
      </c>
      <c r="I78">
        <v>-2.0549635336404353</v>
      </c>
      <c r="J78" s="4">
        <v>-0.33775856745908978</v>
      </c>
      <c r="K78">
        <f>Table21[[#This Row],[VALUE_ORIGINAL]]-Table21[[#This Row],[ESTIMATE_VALUE]]</f>
        <v>0.2098412711855247</v>
      </c>
      <c r="L78" s="1">
        <v>-0.80975153255922994</v>
      </c>
      <c r="M78" s="1">
        <v>0.13423439764105044</v>
      </c>
      <c r="N78">
        <f>Table21[[#This Row],[DIFFENCE_ORIGINAL]]^2</f>
        <v>4.4033359092756921E-2</v>
      </c>
      <c r="O7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0.78902342919284962</v>
      </c>
      <c r="P78">
        <f>IF(OR(G78="NA", H78="NA"), "NA", IF(OR(B78="boot", B78="parametric", B78="independent", B78="cart"), Table21[[#This Row],[conf.high]]-Table21[[#This Row],[conf.low]], ""))</f>
        <v>1.0537434705564683</v>
      </c>
      <c r="Q78">
        <f>IF(OR(G78="NA", H78="NA"), "NA", IF(OR(B78="boot", B78="parametric", B78="independent", B78="cart"), Table21[[#This Row],[conf.high.orig]]-Table21[[#This Row],[conf.low.orig]], ""))</f>
        <v>0.94398593020028043</v>
      </c>
      <c r="R78">
        <f>IF(OR(B78="boot", B78="independent", B78="parametric", B78="cart"), Table21[[#This Row],[WIDTH_OVERLAP]]/Table21[[#This Row],[WIDTH_NEW]], "NA")</f>
        <v>0.74878132224741234</v>
      </c>
      <c r="S78">
        <f>IF(OR(B78="boot", B78="independent", B78="parametric", B78="cart"), Table21[[#This Row],[WIDTH_OVERLAP]]/Table21[[#This Row],[WIDTH_ORIG]], "")</f>
        <v>0.83584236157571412</v>
      </c>
      <c r="T78">
        <f>IF(OR(B78="boot", B78="independent", B78="parametric", B78="cart"), (Table21[[#This Row],[PERS_NEW]]+Table21[[#This Row],[PERS_ORIG]]) / 2, "")</f>
        <v>0.79231184191156323</v>
      </c>
      <c r="U78">
        <f>0.5*(Table21[[#This Row],[WIDTH_OVERLAP]]/Table21[[#This Row],[WIDTH_ORIG]] +Table21[[#This Row],[WIDTH_OVERLAP]]/Table21[[#This Row],[WIDTH_NEW]])</f>
        <v>0.79231184191156323</v>
      </c>
    </row>
    <row r="79" spans="1:21" hidden="1" x14ac:dyDescent="0.2">
      <c r="A79" t="s">
        <v>12</v>
      </c>
      <c r="B79" t="s">
        <v>92</v>
      </c>
      <c r="C79" s="3" t="s">
        <v>28</v>
      </c>
      <c r="D79" t="s">
        <v>15</v>
      </c>
      <c r="E79">
        <v>5.8442622950819718</v>
      </c>
      <c r="F79" t="s">
        <v>101</v>
      </c>
      <c r="G79" s="1">
        <v>5.5810648294403373</v>
      </c>
      <c r="H79" s="1">
        <v>6.1074597607236063</v>
      </c>
      <c r="I79">
        <v>43.929655556128345</v>
      </c>
      <c r="J79" s="4">
        <v>5.7426470588235272</v>
      </c>
      <c r="K79">
        <f>Table21[[#This Row],[VALUE_ORIGINAL]]-Table21[[#This Row],[ESTIMATE_VALUE]]</f>
        <v>-0.1016152362584446</v>
      </c>
      <c r="L79" s="1">
        <v>5.4889392703325557</v>
      </c>
      <c r="M79" s="1">
        <v>5.9963548473144987</v>
      </c>
      <c r="N79">
        <f>Table21[[#This Row],[DIFFENCE_ORIGINAL]]^2</f>
        <v>1.0325656239859513E-2</v>
      </c>
      <c r="O7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0.41529001787416142</v>
      </c>
      <c r="P79">
        <f>IF(OR(G79="NA", H79="NA"), "NA", IF(OR(B79="boot", B79="parametric", B79="independent", B79="cart"), Table21[[#This Row],[conf.high]]-Table21[[#This Row],[conf.low]], ""))</f>
        <v>0.52639493128326897</v>
      </c>
      <c r="Q79">
        <f>IF(OR(G79="NA", H79="NA"), "NA", IF(OR(B79="boot", B79="parametric", B79="independent", B79="cart"), Table21[[#This Row],[conf.high.orig]]-Table21[[#This Row],[conf.low.orig]], ""))</f>
        <v>0.50741557698194306</v>
      </c>
      <c r="R79">
        <f>IF(OR(B79="boot", B79="independent", B79="parametric", B79="cart"), Table21[[#This Row],[WIDTH_OVERLAP]]/Table21[[#This Row],[WIDTH_NEW]], "NA")</f>
        <v>0.78893240263873543</v>
      </c>
      <c r="S79">
        <f>IF(OR(B79="boot", B79="independent", B79="parametric", B79="cart"), Table21[[#This Row],[WIDTH_OVERLAP]]/Table21[[#This Row],[WIDTH_ORIG]], "")</f>
        <v>0.81844160233366259</v>
      </c>
      <c r="T79">
        <f>IF(OR(B79="boot", B79="independent", B79="parametric", B79="cart"), (Table21[[#This Row],[PERS_NEW]]+Table21[[#This Row],[PERS_ORIG]]) / 2, "")</f>
        <v>0.80368700248619906</v>
      </c>
      <c r="U79">
        <f>0.5*(Table21[[#This Row],[WIDTH_OVERLAP]]/Table21[[#This Row],[WIDTH_ORIG]] +Table21[[#This Row],[WIDTH_OVERLAP]]/Table21[[#This Row],[WIDTH_NEW]])</f>
        <v>0.80368700248619906</v>
      </c>
    </row>
    <row r="80" spans="1:21" hidden="1" x14ac:dyDescent="0.2">
      <c r="A80" t="s">
        <v>12</v>
      </c>
      <c r="B80" t="s">
        <v>92</v>
      </c>
      <c r="C80" s="3" t="s">
        <v>28</v>
      </c>
      <c r="D80" t="s">
        <v>17</v>
      </c>
      <c r="E80">
        <v>-0.13299468944816351</v>
      </c>
      <c r="F80" t="s">
        <v>102</v>
      </c>
      <c r="G80" s="1">
        <v>-0.4918666227720972</v>
      </c>
      <c r="H80" s="1">
        <v>0.22587724387577018</v>
      </c>
      <c r="I80">
        <v>-0.73316986702122089</v>
      </c>
      <c r="J80" s="4">
        <v>0.12707125103562636</v>
      </c>
      <c r="K80">
        <f>Table21[[#This Row],[VALUE_ORIGINAL]]-Table21[[#This Row],[ESTIMATE_VALUE]]</f>
        <v>0.26006594048378984</v>
      </c>
      <c r="L80" s="1">
        <v>-0.22791540274635189</v>
      </c>
      <c r="M80" s="1">
        <v>0.48205790481760458</v>
      </c>
      <c r="N80">
        <f>Table21[[#This Row],[DIFFENCE_ORIGINAL]]^2</f>
        <v>6.7634293399718118E-2</v>
      </c>
      <c r="O8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0.45379264662212204</v>
      </c>
      <c r="P80">
        <f>IF(OR(G80="NA", H80="NA"), "NA", IF(OR(B80="boot", B80="parametric", B80="independent", B80="cart"), Table21[[#This Row],[conf.high]]-Table21[[#This Row],[conf.low]], ""))</f>
        <v>0.71774386664786738</v>
      </c>
      <c r="Q80">
        <f>IF(OR(G80="NA", H80="NA"), "NA", IF(OR(B80="boot", B80="parametric", B80="independent", B80="cart"), Table21[[#This Row],[conf.high.orig]]-Table21[[#This Row],[conf.low.orig]], ""))</f>
        <v>0.70997330756395649</v>
      </c>
      <c r="R80">
        <f>IF(OR(B80="boot", B80="independent", B80="parametric", B80="cart"), Table21[[#This Row],[WIDTH_OVERLAP]]/Table21[[#This Row],[WIDTH_NEW]], "NA")</f>
        <v>0.63224872786653497</v>
      </c>
      <c r="S80">
        <f>IF(OR(B80="boot", B80="independent", B80="parametric", B80="cart"), Table21[[#This Row],[WIDTH_OVERLAP]]/Table21[[#This Row],[WIDTH_ORIG]], "")</f>
        <v>0.63916860223825112</v>
      </c>
      <c r="T80">
        <f>IF(OR(B80="boot", B80="independent", B80="parametric", B80="cart"), (Table21[[#This Row],[PERS_NEW]]+Table21[[#This Row],[PERS_ORIG]]) / 2, "")</f>
        <v>0.6357086650523931</v>
      </c>
      <c r="U80">
        <f>0.5*(Table21[[#This Row],[WIDTH_OVERLAP]]/Table21[[#This Row],[WIDTH_ORIG]] +Table21[[#This Row],[WIDTH_OVERLAP]]/Table21[[#This Row],[WIDTH_NEW]])</f>
        <v>0.6357086650523931</v>
      </c>
    </row>
    <row r="81" spans="1:21" hidden="1" x14ac:dyDescent="0.2">
      <c r="A81" t="s">
        <v>12</v>
      </c>
      <c r="B81" t="s">
        <v>92</v>
      </c>
      <c r="C81" s="3" t="s">
        <v>31</v>
      </c>
      <c r="D81" t="s">
        <v>15</v>
      </c>
      <c r="E81">
        <v>6.0708955223880592</v>
      </c>
      <c r="F81" t="s">
        <v>103</v>
      </c>
      <c r="G81" s="1">
        <v>5.8364569193298959</v>
      </c>
      <c r="H81" s="1">
        <v>6.3053341254462225</v>
      </c>
      <c r="I81">
        <v>51.199927136555097</v>
      </c>
      <c r="J81" s="4">
        <v>5.9807692307692291</v>
      </c>
      <c r="K81">
        <f>Table21[[#This Row],[VALUE_ORIGINAL]]-Table21[[#This Row],[ESTIMATE_VALUE]]</f>
        <v>-9.0126291618830123E-2</v>
      </c>
      <c r="L81" s="1">
        <v>5.7413052874335335</v>
      </c>
      <c r="M81" s="1">
        <v>6.2202331741049246</v>
      </c>
      <c r="N81">
        <f>Table21[[#This Row],[DIFFENCE_ORIGINAL]]^2</f>
        <v>8.1227484409624098E-3</v>
      </c>
      <c r="O8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0.38377625477502875</v>
      </c>
      <c r="P81">
        <f>IF(OR(G81="NA", H81="NA"), "NA", IF(OR(B81="boot", B81="parametric", B81="independent", B81="cart"), Table21[[#This Row],[conf.high]]-Table21[[#This Row],[conf.low]], ""))</f>
        <v>0.46887720611632666</v>
      </c>
      <c r="Q81">
        <f>IF(OR(G81="NA", H81="NA"), "NA", IF(OR(B81="boot", B81="parametric", B81="independent", B81="cart"), Table21[[#This Row],[conf.high.orig]]-Table21[[#This Row],[conf.low.orig]], ""))</f>
        <v>0.47892788667139108</v>
      </c>
      <c r="R81">
        <f>IF(OR(B81="boot", B81="independent", B81="parametric", B81="cart"), Table21[[#This Row],[WIDTH_OVERLAP]]/Table21[[#This Row],[WIDTH_NEW]], "NA")</f>
        <v>0.81850055786208409</v>
      </c>
      <c r="S81">
        <f>IF(OR(B81="boot", B81="independent", B81="parametric", B81="cart"), Table21[[#This Row],[WIDTH_OVERLAP]]/Table21[[#This Row],[WIDTH_ORIG]], "")</f>
        <v>0.80132367618499289</v>
      </c>
      <c r="T81">
        <f>IF(OR(B81="boot", B81="independent", B81="parametric", B81="cart"), (Table21[[#This Row],[PERS_NEW]]+Table21[[#This Row],[PERS_ORIG]]) / 2, "")</f>
        <v>0.80991211702353849</v>
      </c>
      <c r="U81">
        <f>0.5*(Table21[[#This Row],[WIDTH_OVERLAP]]/Table21[[#This Row],[WIDTH_ORIG]] +Table21[[#This Row],[WIDTH_OVERLAP]]/Table21[[#This Row],[WIDTH_NEW]])</f>
        <v>0.80991211702353849</v>
      </c>
    </row>
    <row r="82" spans="1:21" hidden="1" x14ac:dyDescent="0.2">
      <c r="A82" t="s">
        <v>12</v>
      </c>
      <c r="B82" t="s">
        <v>92</v>
      </c>
      <c r="C82" s="3" t="s">
        <v>31</v>
      </c>
      <c r="D82" t="s">
        <v>17</v>
      </c>
      <c r="E82">
        <v>-2.359822509076193E-2</v>
      </c>
      <c r="F82" t="s">
        <v>104</v>
      </c>
      <c r="G82" s="1">
        <v>-0.34720888670864841</v>
      </c>
      <c r="H82" s="1">
        <v>0.30001243652712456</v>
      </c>
      <c r="I82">
        <v>-0.14417907232628799</v>
      </c>
      <c r="J82" s="4">
        <v>2.2279549718574352E-2</v>
      </c>
      <c r="K82">
        <f>Table21[[#This Row],[VALUE_ORIGINAL]]-Table21[[#This Row],[ESTIMATE_VALUE]]</f>
        <v>4.5877774809336282E-2</v>
      </c>
      <c r="L82" s="1">
        <v>-0.31221819582162413</v>
      </c>
      <c r="M82" s="1">
        <v>0.35677729525877289</v>
      </c>
      <c r="N82">
        <f>Table21[[#This Row],[DIFFENCE_ORIGINAL]]^2</f>
        <v>2.1047702214561708E-3</v>
      </c>
      <c r="O8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0.61223063234874875</v>
      </c>
      <c r="P82">
        <f>IF(OR(G82="NA", H82="NA"), "NA", IF(OR(B82="boot", B82="parametric", B82="independent", B82="cart"), Table21[[#This Row],[conf.high]]-Table21[[#This Row],[conf.low]], ""))</f>
        <v>0.64722132323577297</v>
      </c>
      <c r="Q82">
        <f>IF(OR(G82="NA", H82="NA"), "NA", IF(OR(B82="boot", B82="parametric", B82="independent", B82="cart"), Table21[[#This Row],[conf.high.orig]]-Table21[[#This Row],[conf.low.orig]], ""))</f>
        <v>0.66899549108039702</v>
      </c>
      <c r="R82">
        <f>IF(OR(B82="boot", B82="independent", B82="parametric", B82="cart"), Table21[[#This Row],[WIDTH_OVERLAP]]/Table21[[#This Row],[WIDTH_NEW]], "NA")</f>
        <v>0.94593705486696755</v>
      </c>
      <c r="S82">
        <f>IF(OR(B82="boot", B82="independent", B82="parametric", B82="cart"), Table21[[#This Row],[WIDTH_OVERLAP]]/Table21[[#This Row],[WIDTH_ORIG]], "")</f>
        <v>0.91514911611739624</v>
      </c>
      <c r="T82">
        <f>IF(OR(B82="boot", B82="independent", B82="parametric", B82="cart"), (Table21[[#This Row],[PERS_NEW]]+Table21[[#This Row],[PERS_ORIG]]) / 2, "")</f>
        <v>0.9305430854921819</v>
      </c>
      <c r="U82">
        <f>0.5*(Table21[[#This Row],[WIDTH_OVERLAP]]/Table21[[#This Row],[WIDTH_ORIG]] +Table21[[#This Row],[WIDTH_OVERLAP]]/Table21[[#This Row],[WIDTH_NEW]])</f>
        <v>0.9305430854921819</v>
      </c>
    </row>
    <row r="83" spans="1:21" hidden="1" x14ac:dyDescent="0.2">
      <c r="A83" t="s">
        <v>12</v>
      </c>
      <c r="B83" t="s">
        <v>92</v>
      </c>
      <c r="C83" s="3" t="s">
        <v>34</v>
      </c>
      <c r="D83" t="s">
        <v>15</v>
      </c>
      <c r="E83">
        <v>5.6721311475409903</v>
      </c>
      <c r="F83" t="s">
        <v>105</v>
      </c>
      <c r="G83" s="1">
        <v>5.371338667203247</v>
      </c>
      <c r="H83" s="1">
        <v>5.9729236278787337</v>
      </c>
      <c r="I83">
        <v>37.306893798743303</v>
      </c>
      <c r="J83" s="4">
        <v>5.8749999999999973</v>
      </c>
      <c r="K83">
        <f>Table21[[#This Row],[VALUE_ORIGINAL]]-Table21[[#This Row],[ESTIMATE_VALUE]]</f>
        <v>0.20286885245900699</v>
      </c>
      <c r="L83" s="1">
        <v>5.5918436238818554</v>
      </c>
      <c r="M83" s="1">
        <v>6.1581563761181393</v>
      </c>
      <c r="N83">
        <f>Table21[[#This Row],[DIFFENCE_ORIGINAL]]^2</f>
        <v>4.1155771298034348E-2</v>
      </c>
      <c r="O8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0.38108000399687825</v>
      </c>
      <c r="P83">
        <f>IF(OR(G83="NA", H83="NA"), "NA", IF(OR(B83="boot", B83="parametric", B83="independent", B83="cart"), Table21[[#This Row],[conf.high]]-Table21[[#This Row],[conf.low]], ""))</f>
        <v>0.60158496067548661</v>
      </c>
      <c r="Q83">
        <f>IF(OR(G83="NA", H83="NA"), "NA", IF(OR(B83="boot", B83="parametric", B83="independent", B83="cart"), Table21[[#This Row],[conf.high.orig]]-Table21[[#This Row],[conf.low.orig]], ""))</f>
        <v>0.56631275223628386</v>
      </c>
      <c r="R83">
        <f>IF(OR(B83="boot", B83="independent", B83="parametric", B83="cart"), Table21[[#This Row],[WIDTH_OVERLAP]]/Table21[[#This Row],[WIDTH_NEW]], "NA")</f>
        <v>0.633459991368442</v>
      </c>
      <c r="S83">
        <f>IF(OR(B83="boot", B83="independent", B83="parametric", B83="cart"), Table21[[#This Row],[WIDTH_OVERLAP]]/Table21[[#This Row],[WIDTH_ORIG]], "")</f>
        <v>0.67291439666871466</v>
      </c>
      <c r="T83">
        <f>IF(OR(B83="boot", B83="independent", B83="parametric", B83="cart"), (Table21[[#This Row],[PERS_NEW]]+Table21[[#This Row],[PERS_ORIG]]) / 2, "")</f>
        <v>0.65318719401857828</v>
      </c>
      <c r="U83">
        <f>0.5*(Table21[[#This Row],[WIDTH_OVERLAP]]/Table21[[#This Row],[WIDTH_ORIG]] +Table21[[#This Row],[WIDTH_OVERLAP]]/Table21[[#This Row],[WIDTH_NEW]])</f>
        <v>0.65318719401857828</v>
      </c>
    </row>
    <row r="84" spans="1:21" hidden="1" x14ac:dyDescent="0.2">
      <c r="A84" t="s">
        <v>12</v>
      </c>
      <c r="B84" t="s">
        <v>92</v>
      </c>
      <c r="C84" s="3" t="s">
        <v>34</v>
      </c>
      <c r="D84" t="s">
        <v>17</v>
      </c>
      <c r="E84">
        <v>0.49336181020549535</v>
      </c>
      <c r="F84" t="s">
        <v>106</v>
      </c>
      <c r="G84" s="1">
        <v>8.3228761678787677E-2</v>
      </c>
      <c r="H84" s="1">
        <v>0.90349485873220303</v>
      </c>
      <c r="I84">
        <v>2.3798553703795426</v>
      </c>
      <c r="J84" s="4">
        <v>0.26936619718309895</v>
      </c>
      <c r="K84">
        <f>Table21[[#This Row],[VALUE_ORIGINAL]]-Table21[[#This Row],[ESTIMATE_VALUE]]</f>
        <v>-0.2239956130223964</v>
      </c>
      <c r="L84" s="1">
        <v>-0.12682477138382642</v>
      </c>
      <c r="M84" s="1">
        <v>0.66555716575002433</v>
      </c>
      <c r="N84">
        <f>Table21[[#This Row],[DIFFENCE_ORIGINAL]]^2</f>
        <v>5.0174034653279159E-2</v>
      </c>
      <c r="O8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0.58232840407123665</v>
      </c>
      <c r="P84">
        <f>IF(OR(G84="NA", H84="NA"), "NA", IF(OR(B84="boot", B84="parametric", B84="independent", B84="cart"), Table21[[#This Row],[conf.high]]-Table21[[#This Row],[conf.low]], ""))</f>
        <v>0.82026609705341536</v>
      </c>
      <c r="Q84">
        <f>IF(OR(G84="NA", H84="NA"), "NA", IF(OR(B84="boot", B84="parametric", B84="independent", B84="cart"), Table21[[#This Row],[conf.high.orig]]-Table21[[#This Row],[conf.low.orig]], ""))</f>
        <v>0.79238193713385074</v>
      </c>
      <c r="R84">
        <f>IF(OR(B84="boot", B84="independent", B84="parametric", B84="cart"), Table21[[#This Row],[WIDTH_OVERLAP]]/Table21[[#This Row],[WIDTH_NEW]], "NA")</f>
        <v>0.70992621316801263</v>
      </c>
      <c r="S84">
        <f>IF(OR(B84="boot", B84="independent", B84="parametric", B84="cart"), Table21[[#This Row],[WIDTH_OVERLAP]]/Table21[[#This Row],[WIDTH_ORIG]], "")</f>
        <v>0.73490873123331757</v>
      </c>
      <c r="T84">
        <f>IF(OR(B84="boot", B84="independent", B84="parametric", B84="cart"), (Table21[[#This Row],[PERS_NEW]]+Table21[[#This Row],[PERS_ORIG]]) / 2, "")</f>
        <v>0.7224174722006651</v>
      </c>
      <c r="U84">
        <f>0.5*(Table21[[#This Row],[WIDTH_OVERLAP]]/Table21[[#This Row],[WIDTH_ORIG]] +Table21[[#This Row],[WIDTH_OVERLAP]]/Table21[[#This Row],[WIDTH_NEW]])</f>
        <v>0.7224174722006651</v>
      </c>
    </row>
    <row r="85" spans="1:21" hidden="1" x14ac:dyDescent="0.2">
      <c r="A85" t="s">
        <v>12</v>
      </c>
      <c r="B85" t="s">
        <v>92</v>
      </c>
      <c r="C85" s="3" t="s">
        <v>37</v>
      </c>
      <c r="D85" t="s">
        <v>15</v>
      </c>
      <c r="E85">
        <v>6.1044776119403021</v>
      </c>
      <c r="F85" t="s">
        <v>107</v>
      </c>
      <c r="G85" s="1">
        <v>5.9075099362008956</v>
      </c>
      <c r="H85" s="1">
        <v>6.3014452876797087</v>
      </c>
      <c r="I85">
        <v>61.281147574120062</v>
      </c>
      <c r="J85" s="4">
        <v>6.1153846153846105</v>
      </c>
      <c r="K85">
        <f>Table21[[#This Row],[VALUE_ORIGINAL]]-Table21[[#This Row],[ESTIMATE_VALUE]]</f>
        <v>1.0907003444308394E-2</v>
      </c>
      <c r="L85" s="1">
        <v>5.9012881844904204</v>
      </c>
      <c r="M85" s="1">
        <v>6.3294810462788007</v>
      </c>
      <c r="N85">
        <f>Table21[[#This Row],[DIFFENCE_ORIGINAL]]^2</f>
        <v>1.1896272413415518E-4</v>
      </c>
      <c r="O8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0.39393535147881309</v>
      </c>
      <c r="P85">
        <f>IF(OR(G85="NA", H85="NA"), "NA", IF(OR(B85="boot", B85="parametric", B85="independent", B85="cart"), Table21[[#This Row],[conf.high]]-Table21[[#This Row],[conf.low]], ""))</f>
        <v>0.39393535147881309</v>
      </c>
      <c r="Q85">
        <f>IF(OR(G85="NA", H85="NA"), "NA", IF(OR(B85="boot", B85="parametric", B85="independent", B85="cart"), Table21[[#This Row],[conf.high.orig]]-Table21[[#This Row],[conf.low.orig]], ""))</f>
        <v>0.42819286178838034</v>
      </c>
      <c r="R85">
        <f>IF(OR(B85="boot", B85="independent", B85="parametric", B85="cart"), Table21[[#This Row],[WIDTH_OVERLAP]]/Table21[[#This Row],[WIDTH_NEW]], "NA")</f>
        <v>1</v>
      </c>
      <c r="S85">
        <f>IF(OR(B85="boot", B85="independent", B85="parametric", B85="cart"), Table21[[#This Row],[WIDTH_OVERLAP]]/Table21[[#This Row],[WIDTH_ORIG]], "")</f>
        <v>0.91999513918450637</v>
      </c>
      <c r="T85">
        <f>IF(OR(B85="boot", B85="independent", B85="parametric", B85="cart"), (Table21[[#This Row],[PERS_NEW]]+Table21[[#This Row],[PERS_ORIG]]) / 2, "")</f>
        <v>0.95999756959225313</v>
      </c>
      <c r="U85">
        <f>0.5*(Table21[[#This Row],[WIDTH_OVERLAP]]/Table21[[#This Row],[WIDTH_ORIG]] +Table21[[#This Row],[WIDTH_OVERLAP]]/Table21[[#This Row],[WIDTH_NEW]])</f>
        <v>0.95999756959225313</v>
      </c>
    </row>
    <row r="86" spans="1:21" hidden="1" x14ac:dyDescent="0.2">
      <c r="A86" t="s">
        <v>12</v>
      </c>
      <c r="B86" t="s">
        <v>92</v>
      </c>
      <c r="C86" s="3" t="s">
        <v>37</v>
      </c>
      <c r="D86" t="s">
        <v>17</v>
      </c>
      <c r="E86">
        <v>4.2782662032305359E-2</v>
      </c>
      <c r="F86" t="s">
        <v>108</v>
      </c>
      <c r="G86" s="1">
        <v>-0.22998793102944171</v>
      </c>
      <c r="H86" s="1">
        <v>0.31555325509405241</v>
      </c>
      <c r="I86">
        <v>0.31012987222819616</v>
      </c>
      <c r="J86" s="4">
        <v>0.11632270168855646</v>
      </c>
      <c r="K86">
        <f>Table21[[#This Row],[VALUE_ORIGINAL]]-Table21[[#This Row],[ESTIMATE_VALUE]]</f>
        <v>7.3540039656251111E-2</v>
      </c>
      <c r="L86" s="1">
        <v>-0.18274016541672461</v>
      </c>
      <c r="M86" s="1">
        <v>0.41538556879383753</v>
      </c>
      <c r="N86">
        <f>Table21[[#This Row],[DIFFENCE_ORIGINAL]]^2</f>
        <v>5.408137432642986E-3</v>
      </c>
      <c r="O8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0.49829342051077702</v>
      </c>
      <c r="P86">
        <f>IF(OR(G86="NA", H86="NA"), "NA", IF(OR(B86="boot", B86="parametric", B86="independent", B86="cart"), Table21[[#This Row],[conf.high]]-Table21[[#This Row],[conf.low]], ""))</f>
        <v>0.54554118612349412</v>
      </c>
      <c r="Q86">
        <f>IF(OR(G86="NA", H86="NA"), "NA", IF(OR(B86="boot", B86="parametric", B86="independent", B86="cart"), Table21[[#This Row],[conf.high.orig]]-Table21[[#This Row],[conf.low.orig]], ""))</f>
        <v>0.59812573421056214</v>
      </c>
      <c r="R86">
        <f>IF(OR(B86="boot", B86="independent", B86="parametric", B86="cart"), Table21[[#This Row],[WIDTH_OVERLAP]]/Table21[[#This Row],[WIDTH_NEW]], "NA")</f>
        <v>0.91339285316210461</v>
      </c>
      <c r="S86">
        <f>IF(OR(B86="boot", B86="independent", B86="parametric", B86="cart"), Table21[[#This Row],[WIDTH_OVERLAP]]/Table21[[#This Row],[WIDTH_ORIG]], "")</f>
        <v>0.8330914254482813</v>
      </c>
      <c r="T86">
        <f>IF(OR(B86="boot", B86="independent", B86="parametric", B86="cart"), (Table21[[#This Row],[PERS_NEW]]+Table21[[#This Row],[PERS_ORIG]]) / 2, "")</f>
        <v>0.87324213930519301</v>
      </c>
      <c r="U86">
        <f>0.5*(Table21[[#This Row],[WIDTH_OVERLAP]]/Table21[[#This Row],[WIDTH_ORIG]] +Table21[[#This Row],[WIDTH_OVERLAP]]/Table21[[#This Row],[WIDTH_NEW]])</f>
        <v>0.87324213930519301</v>
      </c>
    </row>
    <row r="87" spans="1:21" hidden="1" x14ac:dyDescent="0.2">
      <c r="A87" t="s">
        <v>12</v>
      </c>
      <c r="B87" t="s">
        <v>92</v>
      </c>
      <c r="C87" s="3" t="s">
        <v>40</v>
      </c>
      <c r="D87" t="s">
        <v>15</v>
      </c>
      <c r="E87">
        <v>4.8114754098360724</v>
      </c>
      <c r="F87" t="s">
        <v>109</v>
      </c>
      <c r="G87" s="1">
        <v>4.5108777796144421</v>
      </c>
      <c r="H87" s="1">
        <v>5.1120730400577026</v>
      </c>
      <c r="I87">
        <v>31.666679025684644</v>
      </c>
      <c r="J87" s="4">
        <v>4.5735294117647038</v>
      </c>
      <c r="K87">
        <f>Table21[[#This Row],[VALUE_ORIGINAL]]-Table21[[#This Row],[ESTIMATE_VALUE]]</f>
        <v>-0.23794599807136851</v>
      </c>
      <c r="L87" s="1">
        <v>4.2906920267740327</v>
      </c>
      <c r="M87" s="1">
        <v>4.856366796755375</v>
      </c>
      <c r="N87">
        <f>Table21[[#This Row],[DIFFENCE_ORIGINAL]]^2</f>
        <v>5.661829799817971E-2</v>
      </c>
      <c r="O8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0.34548901714093283</v>
      </c>
      <c r="P87">
        <f>IF(OR(G87="NA", H87="NA"), "NA", IF(OR(B87="boot", B87="parametric", B87="independent", B87="cart"), Table21[[#This Row],[conf.high]]-Table21[[#This Row],[conf.low]], ""))</f>
        <v>0.60119526044326044</v>
      </c>
      <c r="Q87">
        <f>IF(OR(G87="NA", H87="NA"), "NA", IF(OR(B87="boot", B87="parametric", B87="independent", B87="cart"), Table21[[#This Row],[conf.high.orig]]-Table21[[#This Row],[conf.low.orig]], ""))</f>
        <v>0.56567476998134225</v>
      </c>
      <c r="R87">
        <f>IF(OR(B87="boot", B87="independent", B87="parametric", B87="cart"), Table21[[#This Row],[WIDTH_OVERLAP]]/Table21[[#This Row],[WIDTH_NEW]], "NA")</f>
        <v>0.5746702275833051</v>
      </c>
      <c r="S87">
        <f>IF(OR(B87="boot", B87="independent", B87="parametric", B87="cart"), Table21[[#This Row],[WIDTH_OVERLAP]]/Table21[[#This Row],[WIDTH_ORIG]], "")</f>
        <v>0.61075557100121003</v>
      </c>
      <c r="T87">
        <f>IF(OR(B87="boot", B87="independent", B87="parametric", B87="cart"), (Table21[[#This Row],[PERS_NEW]]+Table21[[#This Row],[PERS_ORIG]]) / 2, "")</f>
        <v>0.59271289929225757</v>
      </c>
      <c r="U87">
        <f>0.5*(Table21[[#This Row],[WIDTH_OVERLAP]]/Table21[[#This Row],[WIDTH_ORIG]] +Table21[[#This Row],[WIDTH_OVERLAP]]/Table21[[#This Row],[WIDTH_NEW]])</f>
        <v>0.59271289929225757</v>
      </c>
    </row>
    <row r="88" spans="1:21" hidden="1" x14ac:dyDescent="0.2">
      <c r="A88" t="s">
        <v>12</v>
      </c>
      <c r="B88" t="s">
        <v>92</v>
      </c>
      <c r="C88" s="3" t="s">
        <v>40</v>
      </c>
      <c r="D88" t="s">
        <v>17</v>
      </c>
      <c r="E88">
        <v>-9.3165550681134995E-2</v>
      </c>
      <c r="F88" t="s">
        <v>110</v>
      </c>
      <c r="G88" s="1">
        <v>-0.50303291945402251</v>
      </c>
      <c r="H88" s="1">
        <v>0.31670181809175246</v>
      </c>
      <c r="I88">
        <v>-0.44969888791603235</v>
      </c>
      <c r="J88" s="4">
        <v>0.28210439105219581</v>
      </c>
      <c r="K88">
        <f>Table21[[#This Row],[VALUE_ORIGINAL]]-Table21[[#This Row],[ESTIMATE_VALUE]]</f>
        <v>0.37526994173333084</v>
      </c>
      <c r="L88" s="1">
        <v>-0.11364024674340922</v>
      </c>
      <c r="M88" s="1">
        <v>0.67784902884780085</v>
      </c>
      <c r="N88">
        <f>Table21[[#This Row],[DIFFENCE_ORIGINAL]]^2</f>
        <v>0.14082752916853752</v>
      </c>
      <c r="O8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0.43034206483516169</v>
      </c>
      <c r="P88">
        <f>IF(OR(G88="NA", H88="NA"), "NA", IF(OR(B88="boot", B88="parametric", B88="independent", B88="cart"), Table21[[#This Row],[conf.high]]-Table21[[#This Row],[conf.low]], ""))</f>
        <v>0.81973473754577497</v>
      </c>
      <c r="Q88">
        <f>IF(OR(G88="NA", H88="NA"), "NA", IF(OR(B88="boot", B88="parametric", B88="independent", B88="cart"), Table21[[#This Row],[conf.high.orig]]-Table21[[#This Row],[conf.low.orig]], ""))</f>
        <v>0.79148927559121007</v>
      </c>
      <c r="R88">
        <f>IF(OR(B88="boot", B88="independent", B88="parametric", B88="cart"), Table21[[#This Row],[WIDTH_OVERLAP]]/Table21[[#This Row],[WIDTH_NEW]], "NA")</f>
        <v>0.52497722144065029</v>
      </c>
      <c r="S88">
        <f>IF(OR(B88="boot", B88="independent", B88="parametric", B88="cart"), Table21[[#This Row],[WIDTH_OVERLAP]]/Table21[[#This Row],[WIDTH_ORIG]], "")</f>
        <v>0.54371180773575711</v>
      </c>
      <c r="T88">
        <f>IF(OR(B88="boot", B88="independent", B88="parametric", B88="cart"), (Table21[[#This Row],[PERS_NEW]]+Table21[[#This Row],[PERS_ORIG]]) / 2, "")</f>
        <v>0.53434451458820376</v>
      </c>
      <c r="U88">
        <f>0.5*(Table21[[#This Row],[WIDTH_OVERLAP]]/Table21[[#This Row],[WIDTH_ORIG]] +Table21[[#This Row],[WIDTH_OVERLAP]]/Table21[[#This Row],[WIDTH_NEW]])</f>
        <v>0.53434451458820376</v>
      </c>
    </row>
    <row r="89" spans="1:21" hidden="1" x14ac:dyDescent="0.2">
      <c r="A89" t="s">
        <v>12</v>
      </c>
      <c r="B89" t="s">
        <v>92</v>
      </c>
      <c r="C89" s="3" t="s">
        <v>43</v>
      </c>
      <c r="D89" t="s">
        <v>15</v>
      </c>
      <c r="E89">
        <v>4.7499999999999956</v>
      </c>
      <c r="F89" t="s">
        <v>111</v>
      </c>
      <c r="G89" s="1">
        <v>4.5019477167247723</v>
      </c>
      <c r="H89" s="1">
        <v>4.9980522832752188</v>
      </c>
      <c r="I89">
        <v>37.863758803664375</v>
      </c>
      <c r="J89" s="4">
        <v>4.6346153846153904</v>
      </c>
      <c r="K89">
        <f>Table21[[#This Row],[VALUE_ORIGINAL]]-Table21[[#This Row],[ESTIMATE_VALUE]]</f>
        <v>-0.1153846153846052</v>
      </c>
      <c r="L89" s="1">
        <v>4.3757325183274887</v>
      </c>
      <c r="M89" s="1">
        <v>4.893498250903292</v>
      </c>
      <c r="N89">
        <f>Table21[[#This Row],[DIFFENCE_ORIGINAL]]^2</f>
        <v>1.3313609467453273E-2</v>
      </c>
      <c r="O8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0.3915505341785197</v>
      </c>
      <c r="P89">
        <f>IF(OR(G89="NA", H89="NA"), "NA", IF(OR(B89="boot", B89="parametric", B89="independent", B89="cart"), Table21[[#This Row],[conf.high]]-Table21[[#This Row],[conf.low]], ""))</f>
        <v>0.49610456655044644</v>
      </c>
      <c r="Q89">
        <f>IF(OR(G89="NA", H89="NA"), "NA", IF(OR(B89="boot", B89="parametric", B89="independent", B89="cart"), Table21[[#This Row],[conf.high.orig]]-Table21[[#This Row],[conf.low.orig]], ""))</f>
        <v>0.51776573257580338</v>
      </c>
      <c r="R89">
        <f>IF(OR(B89="boot", B89="independent", B89="parametric", B89="cart"), Table21[[#This Row],[WIDTH_OVERLAP]]/Table21[[#This Row],[WIDTH_NEW]], "NA")</f>
        <v>0.78925001013612894</v>
      </c>
      <c r="S89">
        <f>IF(OR(B89="boot", B89="independent", B89="parametric", B89="cart"), Table21[[#This Row],[WIDTH_OVERLAP]]/Table21[[#This Row],[WIDTH_ORIG]], "")</f>
        <v>0.75623107043144233</v>
      </c>
      <c r="T89">
        <f>IF(OR(B89="boot", B89="independent", B89="parametric", B89="cart"), (Table21[[#This Row],[PERS_NEW]]+Table21[[#This Row],[PERS_ORIG]]) / 2, "")</f>
        <v>0.77274054028378569</v>
      </c>
      <c r="U89">
        <f>0.5*(Table21[[#This Row],[WIDTH_OVERLAP]]/Table21[[#This Row],[WIDTH_ORIG]] +Table21[[#This Row],[WIDTH_OVERLAP]]/Table21[[#This Row],[WIDTH_NEW]])</f>
        <v>0.77274054028378569</v>
      </c>
    </row>
    <row r="90" spans="1:21" hidden="1" x14ac:dyDescent="0.2">
      <c r="A90" t="s">
        <v>12</v>
      </c>
      <c r="B90" t="s">
        <v>92</v>
      </c>
      <c r="C90" s="3" t="s">
        <v>43</v>
      </c>
      <c r="D90" t="s">
        <v>17</v>
      </c>
      <c r="E90">
        <v>0.13356164383561586</v>
      </c>
      <c r="F90" t="s">
        <v>112</v>
      </c>
      <c r="G90" s="1">
        <v>-0.20995344393351112</v>
      </c>
      <c r="H90" s="1">
        <v>0.47707673160474284</v>
      </c>
      <c r="I90">
        <v>0.76879275711083506</v>
      </c>
      <c r="J90" s="4">
        <v>0.25257973733583466</v>
      </c>
      <c r="K90">
        <f>Table21[[#This Row],[VALUE_ORIGINAL]]-Table21[[#This Row],[ESTIMATE_VALUE]]</f>
        <v>0.1190180935002188</v>
      </c>
      <c r="L90" s="1">
        <v>-0.10904353640643677</v>
      </c>
      <c r="M90" s="1">
        <v>0.61420301107810604</v>
      </c>
      <c r="N90">
        <f>Table21[[#This Row],[DIFFENCE_ORIGINAL]]^2</f>
        <v>1.4165306580426825E-2</v>
      </c>
      <c r="O9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0.58612026801117967</v>
      </c>
      <c r="P90">
        <f>IF(OR(G90="NA", H90="NA"), "NA", IF(OR(B90="boot", B90="parametric", B90="independent", B90="cart"), Table21[[#This Row],[conf.high]]-Table21[[#This Row],[conf.low]], ""))</f>
        <v>0.68703017553825396</v>
      </c>
      <c r="Q90">
        <f>IF(OR(G90="NA", H90="NA"), "NA", IF(OR(B90="boot", B90="parametric", B90="independent", B90="cart"), Table21[[#This Row],[conf.high.orig]]-Table21[[#This Row],[conf.low.orig]], ""))</f>
        <v>0.72324654748454287</v>
      </c>
      <c r="R90">
        <f>IF(OR(B90="boot", B90="independent", B90="parametric", B90="cart"), Table21[[#This Row],[WIDTH_OVERLAP]]/Table21[[#This Row],[WIDTH_NEW]], "NA")</f>
        <v>0.85312157876032679</v>
      </c>
      <c r="S90">
        <f>IF(OR(B90="boot", B90="independent", B90="parametric", B90="cart"), Table21[[#This Row],[WIDTH_OVERLAP]]/Table21[[#This Row],[WIDTH_ORIG]], "")</f>
        <v>0.81040175034324125</v>
      </c>
      <c r="T90">
        <f>IF(OR(B90="boot", B90="independent", B90="parametric", B90="cart"), (Table21[[#This Row],[PERS_NEW]]+Table21[[#This Row],[PERS_ORIG]]) / 2, "")</f>
        <v>0.83176166455178402</v>
      </c>
      <c r="U90">
        <f>0.5*(Table21[[#This Row],[WIDTH_OVERLAP]]/Table21[[#This Row],[WIDTH_ORIG]] +Table21[[#This Row],[WIDTH_OVERLAP]]/Table21[[#This Row],[WIDTH_NEW]])</f>
        <v>0.83176166455178402</v>
      </c>
    </row>
    <row r="91" spans="1:21" hidden="1" x14ac:dyDescent="0.2">
      <c r="A91" t="s">
        <v>12</v>
      </c>
      <c r="B91" t="s">
        <v>92</v>
      </c>
      <c r="C91" s="3" t="s">
        <v>46</v>
      </c>
      <c r="D91" t="s">
        <v>47</v>
      </c>
      <c r="E91">
        <v>-2.269613821138222</v>
      </c>
      <c r="F91" t="s">
        <v>47</v>
      </c>
      <c r="G91" s="1">
        <v>-6.478862325183866</v>
      </c>
      <c r="H91" s="1">
        <v>1.9396346829074216</v>
      </c>
      <c r="I91">
        <v>-1.0653630212939207</v>
      </c>
      <c r="J91" s="4">
        <v>-3.6369047619047734</v>
      </c>
      <c r="K91">
        <f>Table21[[#This Row],[VALUE_ORIGINAL]]-Table21[[#This Row],[ESTIMATE_VALUE]]</f>
        <v>-1.3672909407665514</v>
      </c>
      <c r="L91" s="1">
        <v>-6.9972917004577493</v>
      </c>
      <c r="M91" s="1">
        <v>-0.27651782335179864</v>
      </c>
      <c r="N91">
        <f>Table21[[#This Row],[DIFFENCE_ORIGINAL]]^2</f>
        <v>1.8694845167022813</v>
      </c>
      <c r="O9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6.2023445018320675</v>
      </c>
      <c r="P91">
        <f>IF(OR(G91="NA", H91="NA"), "NA", IF(OR(B91="boot", B91="parametric", B91="independent", B91="cart"), Table21[[#This Row],[conf.high]]-Table21[[#This Row],[conf.low]], ""))</f>
        <v>8.418497008091288</v>
      </c>
      <c r="Q91">
        <f>IF(OR(G91="NA", H91="NA"), "NA", IF(OR(B91="boot", B91="parametric", B91="independent", B91="cart"), Table21[[#This Row],[conf.high.orig]]-Table21[[#This Row],[conf.low.orig]], ""))</f>
        <v>6.7207738771059509</v>
      </c>
      <c r="R91">
        <f>IF(OR(B91="boot", B91="independent", B91="parametric", B91="cart"), Table21[[#This Row],[WIDTH_OVERLAP]]/Table21[[#This Row],[WIDTH_NEW]], "NA")</f>
        <v>0.73675199930234514</v>
      </c>
      <c r="S91">
        <f>IF(OR(B91="boot", B91="independent", B91="parametric", B91="cart"), Table21[[#This Row],[WIDTH_OVERLAP]]/Table21[[#This Row],[WIDTH_ORIG]], "")</f>
        <v>0.92286165481033477</v>
      </c>
      <c r="T91">
        <f>IF(OR(B91="boot", B91="independent", B91="parametric", B91="cart"), (Table21[[#This Row],[PERS_NEW]]+Table21[[#This Row],[PERS_ORIG]]) / 2, "")</f>
        <v>0.8298068270563399</v>
      </c>
      <c r="U91">
        <f>0.5*(Table21[[#This Row],[WIDTH_OVERLAP]]/Table21[[#This Row],[WIDTH_ORIG]] +Table21[[#This Row],[WIDTH_OVERLAP]]/Table21[[#This Row],[WIDTH_NEW]])</f>
        <v>0.8298068270563399</v>
      </c>
    </row>
    <row r="92" spans="1:21" hidden="1" x14ac:dyDescent="0.2">
      <c r="A92" t="s">
        <v>12</v>
      </c>
      <c r="B92" t="s">
        <v>92</v>
      </c>
      <c r="C92" s="3" t="s">
        <v>48</v>
      </c>
      <c r="D92" t="s">
        <v>47</v>
      </c>
      <c r="E92">
        <v>-3.5514905149051543</v>
      </c>
      <c r="F92" t="s">
        <v>47</v>
      </c>
      <c r="G92" s="1">
        <v>-7.6812830451820613</v>
      </c>
      <c r="H92" s="1">
        <v>0.57830201537175252</v>
      </c>
      <c r="I92">
        <v>-1.699139204962852</v>
      </c>
      <c r="J92" s="4">
        <v>-2.9445812807881708</v>
      </c>
      <c r="K92">
        <f>Table21[[#This Row],[VALUE_ORIGINAL]]-Table21[[#This Row],[ESTIMATE_VALUE]]</f>
        <v>0.6069092341169835</v>
      </c>
      <c r="L92" s="1">
        <v>-6.4437661044203365</v>
      </c>
      <c r="M92" s="1">
        <v>0.55460354284399438</v>
      </c>
      <c r="N92">
        <f>Table21[[#This Row],[DIFFENCE_ORIGINAL]]^2</f>
        <v>0.36833881845646349</v>
      </c>
      <c r="O9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6.9983696472643313</v>
      </c>
      <c r="P92">
        <f>IF(OR(G92="NA", H92="NA"), "NA", IF(OR(B92="boot", B92="parametric", B92="independent", B92="cart"), Table21[[#This Row],[conf.high]]-Table21[[#This Row],[conf.low]], ""))</f>
        <v>8.2595850605538139</v>
      </c>
      <c r="Q92">
        <f>IF(OR(G92="NA", H92="NA"), "NA", IF(OR(B92="boot", B92="parametric", B92="independent", B92="cart"), Table21[[#This Row],[conf.high.orig]]-Table21[[#This Row],[conf.low.orig]], ""))</f>
        <v>6.9983696472643313</v>
      </c>
      <c r="R92">
        <f>IF(OR(B92="boot", B92="independent", B92="parametric", B92="cart"), Table21[[#This Row],[WIDTH_OVERLAP]]/Table21[[#This Row],[WIDTH_NEW]], "NA")</f>
        <v>0.84730281193993573</v>
      </c>
      <c r="S92">
        <f>IF(OR(B92="boot", B92="independent", B92="parametric", B92="cart"), Table21[[#This Row],[WIDTH_OVERLAP]]/Table21[[#This Row],[WIDTH_ORIG]], "")</f>
        <v>1</v>
      </c>
      <c r="T92">
        <f>IF(OR(B92="boot", B92="independent", B92="parametric", B92="cart"), (Table21[[#This Row],[PERS_NEW]]+Table21[[#This Row],[PERS_ORIG]]) / 2, "")</f>
        <v>0.92365140596996786</v>
      </c>
      <c r="U92">
        <f>0.5*(Table21[[#This Row],[WIDTH_OVERLAP]]/Table21[[#This Row],[WIDTH_ORIG]] +Table21[[#This Row],[WIDTH_OVERLAP]]/Table21[[#This Row],[WIDTH_NEW]])</f>
        <v>0.92365140596996786</v>
      </c>
    </row>
    <row r="93" spans="1:21" hidden="1" x14ac:dyDescent="0.2">
      <c r="A93" t="s">
        <v>12</v>
      </c>
      <c r="B93" t="s">
        <v>92</v>
      </c>
      <c r="C93" s="3" t="s">
        <v>49</v>
      </c>
      <c r="D93" t="s">
        <v>47</v>
      </c>
      <c r="E93">
        <v>-4.9170054200541955</v>
      </c>
      <c r="F93" t="s">
        <v>47</v>
      </c>
      <c r="G93" s="1">
        <v>-11.413435437883027</v>
      </c>
      <c r="H93" s="1">
        <v>1.5794245977746364</v>
      </c>
      <c r="I93">
        <v>-1.4959944119195903</v>
      </c>
      <c r="J93" s="4">
        <v>-5.250821018062382</v>
      </c>
      <c r="K93">
        <f>Table21[[#This Row],[VALUE_ORIGINAL]]-Table21[[#This Row],[ESTIMATE_VALUE]]</f>
        <v>-0.3338155980081865</v>
      </c>
      <c r="L93" s="1">
        <v>-9.6320551924209603</v>
      </c>
      <c r="M93" s="1">
        <v>-0.86958684370380335</v>
      </c>
      <c r="N93">
        <f>Table21[[#This Row],[DIFFENCE_ORIGINAL]]^2</f>
        <v>0.11143285347356316</v>
      </c>
      <c r="O9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8.7624683487171566</v>
      </c>
      <c r="P93">
        <f>IF(OR(G93="NA", H93="NA"), "NA", IF(OR(B93="boot", B93="parametric", B93="independent", B93="cart"), Table21[[#This Row],[conf.high]]-Table21[[#This Row],[conf.low]], ""))</f>
        <v>12.992860035657664</v>
      </c>
      <c r="Q93">
        <f>IF(OR(G93="NA", H93="NA"), "NA", IF(OR(B93="boot", B93="parametric", B93="independent", B93="cart"), Table21[[#This Row],[conf.high.orig]]-Table21[[#This Row],[conf.low.orig]], ""))</f>
        <v>8.7624683487171566</v>
      </c>
      <c r="R93">
        <f>IF(OR(B93="boot", B93="independent", B93="parametric", B93="cart"), Table21[[#This Row],[WIDTH_OVERLAP]]/Table21[[#This Row],[WIDTH_NEW]], "NA")</f>
        <v>0.67440642973674769</v>
      </c>
      <c r="S93">
        <f>IF(OR(B93="boot", B93="independent", B93="parametric", B93="cart"), Table21[[#This Row],[WIDTH_OVERLAP]]/Table21[[#This Row],[WIDTH_ORIG]], "")</f>
        <v>1</v>
      </c>
      <c r="T93">
        <f>IF(OR(B93="boot", B93="independent", B93="parametric", B93="cart"), (Table21[[#This Row],[PERS_NEW]]+Table21[[#This Row],[PERS_ORIG]]) / 2, "")</f>
        <v>0.8372032148683739</v>
      </c>
      <c r="U93">
        <f>0.5*(Table21[[#This Row],[WIDTH_OVERLAP]]/Table21[[#This Row],[WIDTH_ORIG]] +Table21[[#This Row],[WIDTH_OVERLAP]]/Table21[[#This Row],[WIDTH_NEW]])</f>
        <v>0.8372032148683739</v>
      </c>
    </row>
    <row r="94" spans="1:21" hidden="1" x14ac:dyDescent="0.2">
      <c r="A94" t="s">
        <v>12</v>
      </c>
      <c r="B94" t="s">
        <v>113</v>
      </c>
      <c r="C94" s="3" t="s">
        <v>14</v>
      </c>
      <c r="D94" t="s">
        <v>15</v>
      </c>
      <c r="E94">
        <v>3.7017368421052628</v>
      </c>
      <c r="F94" t="s">
        <v>114</v>
      </c>
      <c r="G94" s="1">
        <v>3.6126135269655411</v>
      </c>
      <c r="H94" s="1">
        <v>3.7908601572449845</v>
      </c>
      <c r="I94">
        <v>82.19654279407402</v>
      </c>
      <c r="J94" s="4">
        <v>3.7972575757575764</v>
      </c>
      <c r="K94">
        <f>Table21[[#This Row],[VALUE_ORIGINAL]]-Table21[[#This Row],[ESTIMATE_VALUE]]</f>
        <v>9.5520733652313616E-2</v>
      </c>
      <c r="L94" s="1">
        <v>3.7102224178651242</v>
      </c>
      <c r="M94" s="1">
        <v>3.8842927336500286</v>
      </c>
      <c r="N94">
        <f>Table21[[#This Row],[DIFFENCE_ORIGINAL]]^2</f>
        <v>9.1242105574762394E-3</v>
      </c>
      <c r="O9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8.0637739379860296E-2</v>
      </c>
      <c r="P94">
        <f>IF(OR(G94="NA", H94="NA"), "NA", IF(OR(B94="boot", B94="parametric", B94="independent", B94="cart"), Table21[[#This Row],[conf.high]]-Table21[[#This Row],[conf.low]], ""))</f>
        <v>0.17824663027944343</v>
      </c>
      <c r="Q94">
        <f>IF(OR(G94="NA", H94="NA"), "NA", IF(OR(B94="boot", B94="parametric", B94="independent", B94="cart"), Table21[[#This Row],[conf.high.orig]]-Table21[[#This Row],[conf.low.orig]], ""))</f>
        <v>0.17407031578490439</v>
      </c>
      <c r="R94">
        <f>IF(OR(B94="boot", B94="independent", B94="parametric", B94="cart"), Table21[[#This Row],[WIDTH_OVERLAP]]/Table21[[#This Row],[WIDTH_NEW]], "NA")</f>
        <v>0.45239418693885947</v>
      </c>
      <c r="S94">
        <f>IF(OR(B94="boot", B94="independent", B94="parametric", B94="cart"), Table21[[#This Row],[WIDTH_OVERLAP]]/Table21[[#This Row],[WIDTH_ORIG]], "")</f>
        <v>0.46324807889418046</v>
      </c>
      <c r="T94">
        <f>IF(OR(B94="boot", B94="independent", B94="parametric", B94="cart"), (Table21[[#This Row],[PERS_NEW]]+Table21[[#This Row],[PERS_ORIG]]) / 2, "")</f>
        <v>0.45782113291651994</v>
      </c>
      <c r="U94">
        <f>0.5*(Table21[[#This Row],[WIDTH_OVERLAP]]/Table21[[#This Row],[WIDTH_ORIG]] +Table21[[#This Row],[WIDTH_OVERLAP]]/Table21[[#This Row],[WIDTH_NEW]])</f>
        <v>0.45782113291651994</v>
      </c>
    </row>
    <row r="95" spans="1:21" hidden="1" x14ac:dyDescent="0.2">
      <c r="A95" t="s">
        <v>12</v>
      </c>
      <c r="B95" t="s">
        <v>113</v>
      </c>
      <c r="C95" s="3" t="s">
        <v>14</v>
      </c>
      <c r="D95" t="s">
        <v>17</v>
      </c>
      <c r="E95">
        <v>9.2840622683469043E-2</v>
      </c>
      <c r="F95" t="s">
        <v>115</v>
      </c>
      <c r="G95" s="1">
        <v>-2.6824376764300065E-2</v>
      </c>
      <c r="H95" s="1">
        <v>0.21250562213123814</v>
      </c>
      <c r="I95">
        <v>1.5353600786275139</v>
      </c>
      <c r="J95" s="4">
        <v>4.8376623376624331E-3</v>
      </c>
      <c r="K95">
        <f>Table21[[#This Row],[VALUE_ORIGINAL]]-Table21[[#This Row],[ESTIMATE_VALUE]]</f>
        <v>-8.8002960345806611E-2</v>
      </c>
      <c r="L95" s="1">
        <v>-0.11970533167351961</v>
      </c>
      <c r="M95" s="1">
        <v>0.12938065634884449</v>
      </c>
      <c r="N95">
        <f>Table21[[#This Row],[DIFFENCE_ORIGINAL]]^2</f>
        <v>7.7445210296256109E-3</v>
      </c>
      <c r="O9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0.15620503311314454</v>
      </c>
      <c r="P95">
        <f>IF(OR(G95="NA", H95="NA"), "NA", IF(OR(B95="boot", B95="parametric", B95="independent", B95="cart"), Table21[[#This Row],[conf.high]]-Table21[[#This Row],[conf.low]], ""))</f>
        <v>0.23932999889553819</v>
      </c>
      <c r="Q95">
        <f>IF(OR(G95="NA", H95="NA"), "NA", IF(OR(B95="boot", B95="parametric", B95="independent", B95="cart"), Table21[[#This Row],[conf.high.orig]]-Table21[[#This Row],[conf.low.orig]], ""))</f>
        <v>0.24908598802236409</v>
      </c>
      <c r="R95">
        <f>IF(OR(B95="boot", B95="independent", B95="parametric", B95="cart"), Table21[[#This Row],[WIDTH_OVERLAP]]/Table21[[#This Row],[WIDTH_NEW]], "NA")</f>
        <v>0.65267636248694549</v>
      </c>
      <c r="S95">
        <f>IF(OR(B95="boot", B95="independent", B95="parametric", B95="cart"), Table21[[#This Row],[WIDTH_OVERLAP]]/Table21[[#This Row],[WIDTH_ORIG]], "")</f>
        <v>0.6271128872135503</v>
      </c>
      <c r="T95">
        <f>IF(OR(B95="boot", B95="independent", B95="parametric", B95="cart"), (Table21[[#This Row],[PERS_NEW]]+Table21[[#This Row],[PERS_ORIG]]) / 2, "")</f>
        <v>0.63989462485024795</v>
      </c>
      <c r="U95">
        <f>0.5*(Table21[[#This Row],[WIDTH_OVERLAP]]/Table21[[#This Row],[WIDTH_ORIG]] +Table21[[#This Row],[WIDTH_OVERLAP]]/Table21[[#This Row],[WIDTH_NEW]])</f>
        <v>0.63989462485024795</v>
      </c>
    </row>
    <row r="96" spans="1:21" hidden="1" x14ac:dyDescent="0.2">
      <c r="A96" t="s">
        <v>12</v>
      </c>
      <c r="B96" t="s">
        <v>113</v>
      </c>
      <c r="C96" s="3" t="s">
        <v>19</v>
      </c>
      <c r="D96" t="s">
        <v>15</v>
      </c>
      <c r="E96">
        <v>3.0220799999999994</v>
      </c>
      <c r="F96" t="s">
        <v>116</v>
      </c>
      <c r="G96" s="1">
        <v>2.9045256487354867</v>
      </c>
      <c r="H96" s="1">
        <v>3.1396343512645122</v>
      </c>
      <c r="I96">
        <v>50.791017441260678</v>
      </c>
      <c r="J96" s="4">
        <v>3.0815999999999995</v>
      </c>
      <c r="K96">
        <f>Table21[[#This Row],[VALUE_ORIGINAL]]-Table21[[#This Row],[ESTIMATE_VALUE]]</f>
        <v>5.9520000000000017E-2</v>
      </c>
      <c r="L96" s="1">
        <v>2.9685734723191493</v>
      </c>
      <c r="M96" s="1">
        <v>3.1946265276808496</v>
      </c>
      <c r="N96">
        <f>Table21[[#This Row],[DIFFENCE_ORIGINAL]]^2</f>
        <v>3.542630400000002E-3</v>
      </c>
      <c r="O9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0.17106087894536293</v>
      </c>
      <c r="P96">
        <f>IF(OR(G96="NA", H96="NA"), "NA", IF(OR(B96="boot", B96="parametric", B96="independent", B96="cart"), Table21[[#This Row],[conf.high]]-Table21[[#This Row],[conf.low]], ""))</f>
        <v>0.23510870252902549</v>
      </c>
      <c r="Q96">
        <f>IF(OR(G96="NA", H96="NA"), "NA", IF(OR(B96="boot", B96="parametric", B96="independent", B96="cart"), Table21[[#This Row],[conf.high.orig]]-Table21[[#This Row],[conf.low.orig]], ""))</f>
        <v>0.22605305536170039</v>
      </c>
      <c r="R96">
        <f>IF(OR(B96="boot", B96="independent", B96="parametric", B96="cart"), Table21[[#This Row],[WIDTH_OVERLAP]]/Table21[[#This Row],[WIDTH_NEW]], "NA")</f>
        <v>0.72758208056651796</v>
      </c>
      <c r="S96">
        <f>IF(OR(B96="boot", B96="independent", B96="parametric", B96="cart"), Table21[[#This Row],[WIDTH_OVERLAP]]/Table21[[#This Row],[WIDTH_ORIG]], "")</f>
        <v>0.75672889566413415</v>
      </c>
      <c r="T96">
        <f>IF(OR(B96="boot", B96="independent", B96="parametric", B96="cart"), (Table21[[#This Row],[PERS_NEW]]+Table21[[#This Row],[PERS_ORIG]]) / 2, "")</f>
        <v>0.74215548811532606</v>
      </c>
      <c r="U96">
        <f>0.5*(Table21[[#This Row],[WIDTH_OVERLAP]]/Table21[[#This Row],[WIDTH_ORIG]] +Table21[[#This Row],[WIDTH_OVERLAP]]/Table21[[#This Row],[WIDTH_NEW]])</f>
        <v>0.74215548811532606</v>
      </c>
    </row>
    <row r="97" spans="1:21" hidden="1" x14ac:dyDescent="0.2">
      <c r="A97" t="s">
        <v>12</v>
      </c>
      <c r="B97" t="s">
        <v>113</v>
      </c>
      <c r="C97" s="3" t="s">
        <v>19</v>
      </c>
      <c r="D97" t="s">
        <v>17</v>
      </c>
      <c r="E97">
        <v>0.17712253164556954</v>
      </c>
      <c r="F97" t="s">
        <v>117</v>
      </c>
      <c r="G97" s="1">
        <v>1.29934558889922E-2</v>
      </c>
      <c r="H97" s="1">
        <v>0.34125160740214688</v>
      </c>
      <c r="I97">
        <v>2.1321018755410579</v>
      </c>
      <c r="J97" s="4">
        <v>4.3983333333333513E-2</v>
      </c>
      <c r="K97">
        <f>Table21[[#This Row],[VALUE_ORIGINAL]]-Table21[[#This Row],[ESTIMATE_VALUE]]</f>
        <v>-0.13313919831223603</v>
      </c>
      <c r="L97" s="1">
        <v>-0.11151985747663379</v>
      </c>
      <c r="M97" s="1">
        <v>0.19948652414330081</v>
      </c>
      <c r="N97">
        <f>Table21[[#This Row],[DIFFENCE_ORIGINAL]]^2</f>
        <v>1.7726046127224913E-2</v>
      </c>
      <c r="O9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0.18649306825430861</v>
      </c>
      <c r="P97">
        <f>IF(OR(G97="NA", H97="NA"), "NA", IF(OR(B97="boot", B97="parametric", B97="independent", B97="cart"), Table21[[#This Row],[conf.high]]-Table21[[#This Row],[conf.low]], ""))</f>
        <v>0.32825815151315468</v>
      </c>
      <c r="Q97">
        <f>IF(OR(G97="NA", H97="NA"), "NA", IF(OR(B97="boot", B97="parametric", B97="independent", B97="cart"), Table21[[#This Row],[conf.high.orig]]-Table21[[#This Row],[conf.low.orig]], ""))</f>
        <v>0.3110063816199346</v>
      </c>
      <c r="R97">
        <f>IF(OR(B97="boot", B97="independent", B97="parametric", B97="cart"), Table21[[#This Row],[WIDTH_OVERLAP]]/Table21[[#This Row],[WIDTH_NEW]], "NA")</f>
        <v>0.56812928298852938</v>
      </c>
      <c r="S97">
        <f>IF(OR(B97="boot", B97="independent", B97="parametric", B97="cart"), Table21[[#This Row],[WIDTH_OVERLAP]]/Table21[[#This Row],[WIDTH_ORIG]], "")</f>
        <v>0.59964386352114307</v>
      </c>
      <c r="T97">
        <f>IF(OR(B97="boot", B97="independent", B97="parametric", B97="cart"), (Table21[[#This Row],[PERS_NEW]]+Table21[[#This Row],[PERS_ORIG]]) / 2, "")</f>
        <v>0.58388657325483617</v>
      </c>
      <c r="U97">
        <f>0.5*(Table21[[#This Row],[WIDTH_OVERLAP]]/Table21[[#This Row],[WIDTH_ORIG]] +Table21[[#This Row],[WIDTH_OVERLAP]]/Table21[[#This Row],[WIDTH_NEW]])</f>
        <v>0.58388657325483617</v>
      </c>
    </row>
    <row r="98" spans="1:21" hidden="1" x14ac:dyDescent="0.2">
      <c r="A98" t="s">
        <v>12</v>
      </c>
      <c r="B98" t="s">
        <v>113</v>
      </c>
      <c r="C98" s="3" t="s">
        <v>22</v>
      </c>
      <c r="D98" t="s">
        <v>15</v>
      </c>
      <c r="E98">
        <v>2.2666666666666666</v>
      </c>
      <c r="F98" t="s">
        <v>118</v>
      </c>
      <c r="G98" s="1">
        <v>2.0062693013803439</v>
      </c>
      <c r="H98" s="1">
        <v>2.5270640319529893</v>
      </c>
      <c r="I98">
        <v>17.218648519854444</v>
      </c>
      <c r="J98" s="4">
        <v>2.3913043478260811</v>
      </c>
      <c r="K98">
        <f>Table21[[#This Row],[VALUE_ORIGINAL]]-Table21[[#This Row],[ESTIMATE_VALUE]]</f>
        <v>0.12463768115941454</v>
      </c>
      <c r="L98" s="1">
        <v>2.103984150706208</v>
      </c>
      <c r="M98" s="1">
        <v>2.6786245449459543</v>
      </c>
      <c r="N98">
        <f>Table21[[#This Row],[DIFFENCE_ORIGINAL]]^2</f>
        <v>1.5534551564795877E-2</v>
      </c>
      <c r="O9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0.42307988124678131</v>
      </c>
      <c r="P98">
        <f>IF(OR(G98="NA", H98="NA"), "NA", IF(OR(B98="boot", B98="parametric", B98="independent", B98="cart"), Table21[[#This Row],[conf.high]]-Table21[[#This Row],[conf.low]], ""))</f>
        <v>0.52079473057264547</v>
      </c>
      <c r="Q98">
        <f>IF(OR(G98="NA", H98="NA"), "NA", IF(OR(B98="boot", B98="parametric", B98="independent", B98="cart"), Table21[[#This Row],[conf.high.orig]]-Table21[[#This Row],[conf.low.orig]], ""))</f>
        <v>0.57464039423974622</v>
      </c>
      <c r="R98">
        <f>IF(OR(B98="boot", B98="independent", B98="parametric", B98="cart"), Table21[[#This Row],[WIDTH_OVERLAP]]/Table21[[#This Row],[WIDTH_NEW]], "NA")</f>
        <v>0.81237358293080131</v>
      </c>
      <c r="S98">
        <f>IF(OR(B98="boot", B98="independent", B98="parametric", B98="cart"), Table21[[#This Row],[WIDTH_OVERLAP]]/Table21[[#This Row],[WIDTH_ORIG]], "")</f>
        <v>0.73625155051363789</v>
      </c>
      <c r="T98">
        <f>IF(OR(B98="boot", B98="independent", B98="parametric", B98="cart"), (Table21[[#This Row],[PERS_NEW]]+Table21[[#This Row],[PERS_ORIG]]) / 2, "")</f>
        <v>0.7743125667222196</v>
      </c>
      <c r="U98">
        <f>0.5*(Table21[[#This Row],[WIDTH_OVERLAP]]/Table21[[#This Row],[WIDTH_ORIG]] +Table21[[#This Row],[WIDTH_OVERLAP]]/Table21[[#This Row],[WIDTH_NEW]])</f>
        <v>0.7743125667222196</v>
      </c>
    </row>
    <row r="99" spans="1:21" hidden="1" x14ac:dyDescent="0.2">
      <c r="A99" t="s">
        <v>12</v>
      </c>
      <c r="B99" t="s">
        <v>113</v>
      </c>
      <c r="C99" s="3" t="s">
        <v>22</v>
      </c>
      <c r="D99" t="s">
        <v>17</v>
      </c>
      <c r="E99">
        <v>-0.1855855855855853</v>
      </c>
      <c r="F99" t="s">
        <v>119</v>
      </c>
      <c r="G99" s="1">
        <v>-0.5359928693021474</v>
      </c>
      <c r="H99" s="1">
        <v>0.1648216981309768</v>
      </c>
      <c r="I99">
        <v>-1.0476569665760758</v>
      </c>
      <c r="J99" s="4">
        <v>-0.20820575627679069</v>
      </c>
      <c r="K99">
        <f>Table21[[#This Row],[VALUE_ORIGINAL]]-Table21[[#This Row],[ESTIMATE_VALUE]]</f>
        <v>-2.2620170691205393E-2</v>
      </c>
      <c r="L99" s="1">
        <v>-0.61166623471932147</v>
      </c>
      <c r="M99" s="1">
        <v>0.19525472216574005</v>
      </c>
      <c r="N99">
        <f>Table21[[#This Row],[DIFFENCE_ORIGINAL]]^2</f>
        <v>5.1167212209926745E-4</v>
      </c>
      <c r="O9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0.7008145674331242</v>
      </c>
      <c r="P99">
        <f>IF(OR(G99="NA", H99="NA"), "NA", IF(OR(B99="boot", B99="parametric", B99="independent", B99="cart"), Table21[[#This Row],[conf.high]]-Table21[[#This Row],[conf.low]], ""))</f>
        <v>0.7008145674331242</v>
      </c>
      <c r="Q99">
        <f>IF(OR(G99="NA", H99="NA"), "NA", IF(OR(B99="boot", B99="parametric", B99="independent", B99="cart"), Table21[[#This Row],[conf.high.orig]]-Table21[[#This Row],[conf.low.orig]], ""))</f>
        <v>0.80692095688506149</v>
      </c>
      <c r="R99">
        <f>IF(OR(B99="boot", B99="independent", B99="parametric", B99="cart"), Table21[[#This Row],[WIDTH_OVERLAP]]/Table21[[#This Row],[WIDTH_NEW]], "NA")</f>
        <v>1</v>
      </c>
      <c r="S99">
        <f>IF(OR(B99="boot", B99="independent", B99="parametric", B99="cart"), Table21[[#This Row],[WIDTH_OVERLAP]]/Table21[[#This Row],[WIDTH_ORIG]], "")</f>
        <v>0.86850460562886189</v>
      </c>
      <c r="T99">
        <f>IF(OR(B99="boot", B99="independent", B99="parametric", B99="cart"), (Table21[[#This Row],[PERS_NEW]]+Table21[[#This Row],[PERS_ORIG]]) / 2, "")</f>
        <v>0.93425230281443095</v>
      </c>
      <c r="U99">
        <f>0.5*(Table21[[#This Row],[WIDTH_OVERLAP]]/Table21[[#This Row],[WIDTH_ORIG]] +Table21[[#This Row],[WIDTH_OVERLAP]]/Table21[[#This Row],[WIDTH_NEW]])</f>
        <v>0.93425230281443095</v>
      </c>
    </row>
    <row r="100" spans="1:21" hidden="1" x14ac:dyDescent="0.2">
      <c r="A100" t="s">
        <v>12</v>
      </c>
      <c r="B100" t="s">
        <v>113</v>
      </c>
      <c r="C100" s="3" t="s">
        <v>25</v>
      </c>
      <c r="D100" t="s">
        <v>15</v>
      </c>
      <c r="E100">
        <v>3.1999999999999993</v>
      </c>
      <c r="F100" t="s">
        <v>120</v>
      </c>
      <c r="G100" s="1">
        <v>2.8444773502915925</v>
      </c>
      <c r="H100" s="1">
        <v>3.555522649708406</v>
      </c>
      <c r="I100">
        <v>17.777473918644699</v>
      </c>
      <c r="J100" s="4">
        <v>2.898734177215188</v>
      </c>
      <c r="K100">
        <f>Table21[[#This Row],[VALUE_ORIGINAL]]-Table21[[#This Row],[ESTIMATE_VALUE]]</f>
        <v>-0.30126582278481129</v>
      </c>
      <c r="L100" s="1">
        <v>2.561889635906438</v>
      </c>
      <c r="M100" s="1">
        <v>3.235578718523938</v>
      </c>
      <c r="N100">
        <f>Table21[[#This Row],[DIFFENCE_ORIGINAL]]^2</f>
        <v>9.0761095978209319E-2</v>
      </c>
      <c r="O10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0.39110136823234543</v>
      </c>
      <c r="P100">
        <f>IF(OR(G100="NA", H100="NA"), "NA", IF(OR(B100="boot", B100="parametric", B100="independent", B100="cart"), Table21[[#This Row],[conf.high]]-Table21[[#This Row],[conf.low]], ""))</f>
        <v>0.71104529941681349</v>
      </c>
      <c r="Q100">
        <f>IF(OR(G100="NA", H100="NA"), "NA", IF(OR(B100="boot", B100="parametric", B100="independent", B100="cart"), Table21[[#This Row],[conf.high.orig]]-Table21[[#This Row],[conf.low.orig]], ""))</f>
        <v>0.67368908261749993</v>
      </c>
      <c r="R100">
        <f>IF(OR(B100="boot", B100="independent", B100="parametric", B100="cart"), Table21[[#This Row],[WIDTH_OVERLAP]]/Table21[[#This Row],[WIDTH_NEW]], "NA")</f>
        <v>0.55003720375216558</v>
      </c>
      <c r="S100">
        <f>IF(OR(B100="boot", B100="independent", B100="parametric", B100="cart"), Table21[[#This Row],[WIDTH_OVERLAP]]/Table21[[#This Row],[WIDTH_ORIG]], "")</f>
        <v>0.58053689502105355</v>
      </c>
      <c r="T100">
        <f>IF(OR(B100="boot", B100="independent", B100="parametric", B100="cart"), (Table21[[#This Row],[PERS_NEW]]+Table21[[#This Row],[PERS_ORIG]]) / 2, "")</f>
        <v>0.56528704938660956</v>
      </c>
      <c r="U100">
        <f>0.5*(Table21[[#This Row],[WIDTH_OVERLAP]]/Table21[[#This Row],[WIDTH_ORIG]] +Table21[[#This Row],[WIDTH_OVERLAP]]/Table21[[#This Row],[WIDTH_NEW]])</f>
        <v>0.56528704938660956</v>
      </c>
    </row>
    <row r="101" spans="1:21" hidden="1" x14ac:dyDescent="0.2">
      <c r="A101" t="s">
        <v>12</v>
      </c>
      <c r="B101" t="s">
        <v>113</v>
      </c>
      <c r="C101" s="3" t="s">
        <v>25</v>
      </c>
      <c r="D101" t="s">
        <v>17</v>
      </c>
      <c r="E101">
        <v>-0.57499999999999962</v>
      </c>
      <c r="F101" t="s">
        <v>121</v>
      </c>
      <c r="G101" s="1">
        <v>-1.077784952948448</v>
      </c>
      <c r="H101" s="1">
        <v>-7.2215047051551351E-2</v>
      </c>
      <c r="I101">
        <v>-2.2587747209807394</v>
      </c>
      <c r="J101" s="4">
        <v>-0.33775856745908978</v>
      </c>
      <c r="K101">
        <f>Table21[[#This Row],[VALUE_ORIGINAL]]-Table21[[#This Row],[ESTIMATE_VALUE]]</f>
        <v>0.23724143254090985</v>
      </c>
      <c r="L101" s="1">
        <v>-0.80975153255922994</v>
      </c>
      <c r="M101" s="1">
        <v>0.13423439764105044</v>
      </c>
      <c r="N101">
        <f>Table21[[#This Row],[DIFFENCE_ORIGINAL]]^2</f>
        <v>5.6283497314063076E-2</v>
      </c>
      <c r="O10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0.73753648550767859</v>
      </c>
      <c r="P101">
        <f>IF(OR(G101="NA", H101="NA"), "NA", IF(OR(B101="boot", B101="parametric", B101="independent", B101="cart"), Table21[[#This Row],[conf.high]]-Table21[[#This Row],[conf.low]], ""))</f>
        <v>1.0055699058968965</v>
      </c>
      <c r="Q101">
        <f>IF(OR(G101="NA", H101="NA"), "NA", IF(OR(B101="boot", B101="parametric", B101="independent", B101="cart"), Table21[[#This Row],[conf.high.orig]]-Table21[[#This Row],[conf.low.orig]], ""))</f>
        <v>0.94398593020028043</v>
      </c>
      <c r="R101">
        <f>IF(OR(B101="boot", B101="independent", B101="parametric", B101="cart"), Table21[[#This Row],[WIDTH_OVERLAP]]/Table21[[#This Row],[WIDTH_NEW]], "NA")</f>
        <v>0.73345123117009825</v>
      </c>
      <c r="S101">
        <f>IF(OR(B101="boot", B101="independent", B101="parametric", B101="cart"), Table21[[#This Row],[WIDTH_OVERLAP]]/Table21[[#This Row],[WIDTH_ORIG]], "")</f>
        <v>0.78130029475248575</v>
      </c>
      <c r="T101">
        <f>IF(OR(B101="boot", B101="independent", B101="parametric", B101="cart"), (Table21[[#This Row],[PERS_NEW]]+Table21[[#This Row],[PERS_ORIG]]) / 2, "")</f>
        <v>0.75737576296129205</v>
      </c>
      <c r="U101">
        <f>0.5*(Table21[[#This Row],[WIDTH_OVERLAP]]/Table21[[#This Row],[WIDTH_ORIG]] +Table21[[#This Row],[WIDTH_OVERLAP]]/Table21[[#This Row],[WIDTH_NEW]])</f>
        <v>0.75737576296129205</v>
      </c>
    </row>
    <row r="102" spans="1:21" hidden="1" x14ac:dyDescent="0.2">
      <c r="A102" t="s">
        <v>12</v>
      </c>
      <c r="B102" t="s">
        <v>113</v>
      </c>
      <c r="C102" s="3" t="s">
        <v>28</v>
      </c>
      <c r="D102" t="s">
        <v>15</v>
      </c>
      <c r="E102">
        <v>5.7695312499999991</v>
      </c>
      <c r="F102" t="s">
        <v>122</v>
      </c>
      <c r="G102" s="1">
        <v>5.5172467199734907</v>
      </c>
      <c r="H102" s="1">
        <v>6.0218157800265075</v>
      </c>
      <c r="I102">
        <v>45.222159174558101</v>
      </c>
      <c r="J102" s="4">
        <v>5.7426470588235272</v>
      </c>
      <c r="K102">
        <f>Table21[[#This Row],[VALUE_ORIGINAL]]-Table21[[#This Row],[ESTIMATE_VALUE]]</f>
        <v>-2.6884191176471894E-2</v>
      </c>
      <c r="L102" s="1">
        <v>5.4889392703325557</v>
      </c>
      <c r="M102" s="1">
        <v>5.9963548473144987</v>
      </c>
      <c r="N102">
        <f>Table21[[#This Row],[DIFFENCE_ORIGINAL]]^2</f>
        <v>7.2275973521308931E-4</v>
      </c>
      <c r="O10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0.47910812734100805</v>
      </c>
      <c r="P102">
        <f>IF(OR(G102="NA", H102="NA"), "NA", IF(OR(B102="boot", B102="parametric", B102="independent", B102="cart"), Table21[[#This Row],[conf.high]]-Table21[[#This Row],[conf.low]], ""))</f>
        <v>0.50456906005301683</v>
      </c>
      <c r="Q102">
        <f>IF(OR(G102="NA", H102="NA"), "NA", IF(OR(B102="boot", B102="parametric", B102="independent", B102="cart"), Table21[[#This Row],[conf.high.orig]]-Table21[[#This Row],[conf.low.orig]], ""))</f>
        <v>0.50741557698194306</v>
      </c>
      <c r="R102">
        <f>IF(OR(B102="boot", B102="independent", B102="parametric", B102="cart"), Table21[[#This Row],[WIDTH_OVERLAP]]/Table21[[#This Row],[WIDTH_NEW]], "NA")</f>
        <v>0.94953925096133818</v>
      </c>
      <c r="S102">
        <f>IF(OR(B102="boot", B102="independent", B102="parametric", B102="cart"), Table21[[#This Row],[WIDTH_OVERLAP]]/Table21[[#This Row],[WIDTH_ORIG]], "")</f>
        <v>0.94421249381167038</v>
      </c>
      <c r="T102">
        <f>IF(OR(B102="boot", B102="independent", B102="parametric", B102="cart"), (Table21[[#This Row],[PERS_NEW]]+Table21[[#This Row],[PERS_ORIG]]) / 2, "")</f>
        <v>0.94687587238650428</v>
      </c>
      <c r="U102">
        <f>0.5*(Table21[[#This Row],[WIDTH_OVERLAP]]/Table21[[#This Row],[WIDTH_ORIG]] +Table21[[#This Row],[WIDTH_OVERLAP]]/Table21[[#This Row],[WIDTH_NEW]])</f>
        <v>0.94687587238650428</v>
      </c>
    </row>
    <row r="103" spans="1:21" hidden="1" x14ac:dyDescent="0.2">
      <c r="A103" t="s">
        <v>12</v>
      </c>
      <c r="B103" t="s">
        <v>113</v>
      </c>
      <c r="C103" s="3" t="s">
        <v>28</v>
      </c>
      <c r="D103" t="s">
        <v>17</v>
      </c>
      <c r="E103">
        <v>-9.5312499999997743E-3</v>
      </c>
      <c r="F103" t="s">
        <v>123</v>
      </c>
      <c r="G103" s="1">
        <v>-0.35298430916251561</v>
      </c>
      <c r="H103" s="1">
        <v>0.33392180916251607</v>
      </c>
      <c r="I103">
        <v>-5.4876178096272273E-2</v>
      </c>
      <c r="J103" s="4">
        <v>0.12707125103562636</v>
      </c>
      <c r="K103">
        <f>Table21[[#This Row],[VALUE_ORIGINAL]]-Table21[[#This Row],[ESTIMATE_VALUE]]</f>
        <v>0.13660250103562613</v>
      </c>
      <c r="L103" s="1">
        <v>-0.22791540274635189</v>
      </c>
      <c r="M103" s="1">
        <v>0.48205790481760458</v>
      </c>
      <c r="N103">
        <f>Table21[[#This Row],[DIFFENCE_ORIGINAL]]^2</f>
        <v>1.8660243289188236E-2</v>
      </c>
      <c r="O10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0.56183721190886793</v>
      </c>
      <c r="P103">
        <f>IF(OR(G103="NA", H103="NA"), "NA", IF(OR(B103="boot", B103="parametric", B103="independent", B103="cart"), Table21[[#This Row],[conf.high]]-Table21[[#This Row],[conf.low]], ""))</f>
        <v>0.68690611832503168</v>
      </c>
      <c r="Q103">
        <f>IF(OR(G103="NA", H103="NA"), "NA", IF(OR(B103="boot", B103="parametric", B103="independent", B103="cart"), Table21[[#This Row],[conf.high.orig]]-Table21[[#This Row],[conf.low.orig]], ""))</f>
        <v>0.70997330756395649</v>
      </c>
      <c r="R103">
        <f>IF(OR(B103="boot", B103="independent", B103="parametric", B103="cart"), Table21[[#This Row],[WIDTH_OVERLAP]]/Table21[[#This Row],[WIDTH_NEW]], "NA")</f>
        <v>0.81792430860692467</v>
      </c>
      <c r="S103">
        <f>IF(OR(B103="boot", B103="independent", B103="parametric", B103="cart"), Table21[[#This Row],[WIDTH_OVERLAP]]/Table21[[#This Row],[WIDTH_ORIG]], "")</f>
        <v>0.79134976755200892</v>
      </c>
      <c r="T103">
        <f>IF(OR(B103="boot", B103="independent", B103="parametric", B103="cart"), (Table21[[#This Row],[PERS_NEW]]+Table21[[#This Row],[PERS_ORIG]]) / 2, "")</f>
        <v>0.80463703807946674</v>
      </c>
      <c r="U103">
        <f>0.5*(Table21[[#This Row],[WIDTH_OVERLAP]]/Table21[[#This Row],[WIDTH_ORIG]] +Table21[[#This Row],[WIDTH_OVERLAP]]/Table21[[#This Row],[WIDTH_NEW]])</f>
        <v>0.80463703807946674</v>
      </c>
    </row>
    <row r="104" spans="1:21" hidden="1" x14ac:dyDescent="0.2">
      <c r="A104" t="s">
        <v>12</v>
      </c>
      <c r="B104" t="s">
        <v>113</v>
      </c>
      <c r="C104" s="3" t="s">
        <v>31</v>
      </c>
      <c r="D104" t="s">
        <v>15</v>
      </c>
      <c r="E104">
        <v>5.8843750000000083</v>
      </c>
      <c r="F104" t="s">
        <v>124</v>
      </c>
      <c r="G104" s="1">
        <v>5.6506709614291939</v>
      </c>
      <c r="H104" s="1">
        <v>6.1180790385708228</v>
      </c>
      <c r="I104">
        <v>49.732789397034821</v>
      </c>
      <c r="J104" s="4">
        <v>5.9807692307692291</v>
      </c>
      <c r="K104">
        <f>Table21[[#This Row],[VALUE_ORIGINAL]]-Table21[[#This Row],[ESTIMATE_VALUE]]</f>
        <v>9.6394230769220712E-2</v>
      </c>
      <c r="L104" s="1">
        <v>5.7413052874335335</v>
      </c>
      <c r="M104" s="1">
        <v>6.2202331741049246</v>
      </c>
      <c r="N104">
        <f>Table21[[#This Row],[DIFFENCE_ORIGINAL]]^2</f>
        <v>9.2918477255897764E-3</v>
      </c>
      <c r="O10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0.37677375113728928</v>
      </c>
      <c r="P104">
        <f>IF(OR(G104="NA", H104="NA"), "NA", IF(OR(B104="boot", B104="parametric", B104="independent", B104="cart"), Table21[[#This Row],[conf.high]]-Table21[[#This Row],[conf.low]], ""))</f>
        <v>0.46740807714162891</v>
      </c>
      <c r="Q104">
        <f>IF(OR(G104="NA", H104="NA"), "NA", IF(OR(B104="boot", B104="parametric", B104="independent", B104="cart"), Table21[[#This Row],[conf.high.orig]]-Table21[[#This Row],[conf.low.orig]], ""))</f>
        <v>0.47892788667139108</v>
      </c>
      <c r="R104">
        <f>IF(OR(B104="boot", B104="independent", B104="parametric", B104="cart"), Table21[[#This Row],[WIDTH_OVERLAP]]/Table21[[#This Row],[WIDTH_NEW]], "NA")</f>
        <v>0.8060916564416224</v>
      </c>
      <c r="S104">
        <f>IF(OR(B104="boot", B104="independent", B104="parametric", B104="cart"), Table21[[#This Row],[WIDTH_OVERLAP]]/Table21[[#This Row],[WIDTH_ORIG]], "")</f>
        <v>0.7867024694592627</v>
      </c>
      <c r="T104">
        <f>IF(OR(B104="boot", B104="independent", B104="parametric", B104="cart"), (Table21[[#This Row],[PERS_NEW]]+Table21[[#This Row],[PERS_ORIG]]) / 2, "")</f>
        <v>0.79639706295044255</v>
      </c>
      <c r="U104">
        <f>0.5*(Table21[[#This Row],[WIDTH_OVERLAP]]/Table21[[#This Row],[WIDTH_ORIG]] +Table21[[#This Row],[WIDTH_OVERLAP]]/Table21[[#This Row],[WIDTH_NEW]])</f>
        <v>0.79639706295044255</v>
      </c>
    </row>
    <row r="105" spans="1:21" hidden="1" x14ac:dyDescent="0.2">
      <c r="A105" t="s">
        <v>12</v>
      </c>
      <c r="B105" t="s">
        <v>113</v>
      </c>
      <c r="C105" s="3" t="s">
        <v>31</v>
      </c>
      <c r="D105" t="s">
        <v>17</v>
      </c>
      <c r="E105">
        <v>8.0814873417722741E-2</v>
      </c>
      <c r="F105" t="s">
        <v>125</v>
      </c>
      <c r="G105" s="1">
        <v>-0.25073680736666198</v>
      </c>
      <c r="H105" s="1">
        <v>0.41236655420210749</v>
      </c>
      <c r="I105">
        <v>0.48144730200870095</v>
      </c>
      <c r="J105" s="4">
        <v>2.2279549718574352E-2</v>
      </c>
      <c r="K105">
        <f>Table21[[#This Row],[VALUE_ORIGINAL]]-Table21[[#This Row],[ESTIMATE_VALUE]]</f>
        <v>-5.8535323699148392E-2</v>
      </c>
      <c r="L105" s="1">
        <v>-0.31221819582162413</v>
      </c>
      <c r="M105" s="1">
        <v>0.35677729525877289</v>
      </c>
      <c r="N105">
        <f>Table21[[#This Row],[DIFFENCE_ORIGINAL]]^2</f>
        <v>3.4263841205640832E-3</v>
      </c>
      <c r="O10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0.60751410262543493</v>
      </c>
      <c r="P105">
        <f>IF(OR(G105="NA", H105="NA"), "NA", IF(OR(B105="boot", B105="parametric", B105="independent", B105="cart"), Table21[[#This Row],[conf.high]]-Table21[[#This Row],[conf.low]], ""))</f>
        <v>0.66310336156876948</v>
      </c>
      <c r="Q105">
        <f>IF(OR(G105="NA", H105="NA"), "NA", IF(OR(B105="boot", B105="parametric", B105="independent", B105="cart"), Table21[[#This Row],[conf.high.orig]]-Table21[[#This Row],[conf.low.orig]], ""))</f>
        <v>0.66899549108039702</v>
      </c>
      <c r="R105">
        <f>IF(OR(B105="boot", B105="independent", B105="parametric", B105="cart"), Table21[[#This Row],[WIDTH_OVERLAP]]/Table21[[#This Row],[WIDTH_NEW]], "NA")</f>
        <v>0.91616803327339269</v>
      </c>
      <c r="S105">
        <f>IF(OR(B105="boot", B105="independent", B105="parametric", B105="cart"), Table21[[#This Row],[WIDTH_OVERLAP]]/Table21[[#This Row],[WIDTH_ORIG]], "")</f>
        <v>0.90809894943286917</v>
      </c>
      <c r="T105">
        <f>IF(OR(B105="boot", B105="independent", B105="parametric", B105="cart"), (Table21[[#This Row],[PERS_NEW]]+Table21[[#This Row],[PERS_ORIG]]) / 2, "")</f>
        <v>0.91213349135313093</v>
      </c>
      <c r="U105">
        <f>0.5*(Table21[[#This Row],[WIDTH_OVERLAP]]/Table21[[#This Row],[WIDTH_ORIG]] +Table21[[#This Row],[WIDTH_OVERLAP]]/Table21[[#This Row],[WIDTH_NEW]])</f>
        <v>0.91213349135313093</v>
      </c>
    </row>
    <row r="106" spans="1:21" hidden="1" x14ac:dyDescent="0.2">
      <c r="A106" t="s">
        <v>12</v>
      </c>
      <c r="B106" t="s">
        <v>113</v>
      </c>
      <c r="C106" s="3" t="s">
        <v>34</v>
      </c>
      <c r="D106" t="s">
        <v>15</v>
      </c>
      <c r="E106">
        <v>6.0211864406779672</v>
      </c>
      <c r="F106" t="s">
        <v>126</v>
      </c>
      <c r="G106" s="1">
        <v>5.6724174646088859</v>
      </c>
      <c r="H106" s="1">
        <v>6.3699554167470485</v>
      </c>
      <c r="I106">
        <v>34.154979625885787</v>
      </c>
      <c r="J106" s="4">
        <v>5.8749999999999973</v>
      </c>
      <c r="K106">
        <f>Table21[[#This Row],[VALUE_ORIGINAL]]-Table21[[#This Row],[ESTIMATE_VALUE]]</f>
        <v>-0.14618644067796982</v>
      </c>
      <c r="L106" s="1">
        <v>5.5918436238818554</v>
      </c>
      <c r="M106" s="1">
        <v>6.1581563761181393</v>
      </c>
      <c r="N106">
        <f>Table21[[#This Row],[DIFFENCE_ORIGINAL]]^2</f>
        <v>2.1370475438093589E-2</v>
      </c>
      <c r="O10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0.48573891150925341</v>
      </c>
      <c r="P106">
        <f>IF(OR(G106="NA", H106="NA"), "NA", IF(OR(B106="boot", B106="parametric", B106="independent", B106="cart"), Table21[[#This Row],[conf.high]]-Table21[[#This Row],[conf.low]], ""))</f>
        <v>0.69753795213816261</v>
      </c>
      <c r="Q106">
        <f>IF(OR(G106="NA", H106="NA"), "NA", IF(OR(B106="boot", B106="parametric", B106="independent", B106="cart"), Table21[[#This Row],[conf.high.orig]]-Table21[[#This Row],[conf.low.orig]], ""))</f>
        <v>0.56631275223628386</v>
      </c>
      <c r="R106">
        <f>IF(OR(B106="boot", B106="independent", B106="parametric", B106="cart"), Table21[[#This Row],[WIDTH_OVERLAP]]/Table21[[#This Row],[WIDTH_NEW]], "NA")</f>
        <v>0.6963619829147909</v>
      </c>
      <c r="S106">
        <f>IF(OR(B106="boot", B106="independent", B106="parametric", B106="cart"), Table21[[#This Row],[WIDTH_OVERLAP]]/Table21[[#This Row],[WIDTH_ORIG]], "")</f>
        <v>0.85772200889198336</v>
      </c>
      <c r="T106">
        <f>IF(OR(B106="boot", B106="independent", B106="parametric", B106="cart"), (Table21[[#This Row],[PERS_NEW]]+Table21[[#This Row],[PERS_ORIG]]) / 2, "")</f>
        <v>0.77704199590338718</v>
      </c>
      <c r="U106">
        <f>0.5*(Table21[[#This Row],[WIDTH_OVERLAP]]/Table21[[#This Row],[WIDTH_ORIG]] +Table21[[#This Row],[WIDTH_OVERLAP]]/Table21[[#This Row],[WIDTH_NEW]])</f>
        <v>0.77704199590338718</v>
      </c>
    </row>
    <row r="107" spans="1:21" hidden="1" x14ac:dyDescent="0.2">
      <c r="A107" t="s">
        <v>12</v>
      </c>
      <c r="B107" t="s">
        <v>113</v>
      </c>
      <c r="C107" s="3" t="s">
        <v>34</v>
      </c>
      <c r="D107" t="s">
        <v>17</v>
      </c>
      <c r="E107">
        <v>-0.23351520780125323</v>
      </c>
      <c r="F107" t="s">
        <v>127</v>
      </c>
      <c r="G107" s="1">
        <v>-0.70250499102689257</v>
      </c>
      <c r="H107" s="1">
        <v>0.23547457542438605</v>
      </c>
      <c r="I107">
        <v>-0.98505751726710544</v>
      </c>
      <c r="J107" s="4">
        <v>0.26936619718309895</v>
      </c>
      <c r="K107">
        <f>Table21[[#This Row],[VALUE_ORIGINAL]]-Table21[[#This Row],[ESTIMATE_VALUE]]</f>
        <v>0.50288140498435219</v>
      </c>
      <c r="L107" s="1">
        <v>-0.12682477138382642</v>
      </c>
      <c r="M107" s="1">
        <v>0.66555716575002433</v>
      </c>
      <c r="N107">
        <f>Table21[[#This Row],[DIFFENCE_ORIGINAL]]^2</f>
        <v>0.25288970747903605</v>
      </c>
      <c r="O10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0.36229934680821246</v>
      </c>
      <c r="P107">
        <f>IF(OR(G107="NA", H107="NA"), "NA", IF(OR(B107="boot", B107="parametric", B107="independent", B107="cart"), Table21[[#This Row],[conf.high]]-Table21[[#This Row],[conf.low]], ""))</f>
        <v>0.93797956645127867</v>
      </c>
      <c r="Q107">
        <f>IF(OR(G107="NA", H107="NA"), "NA", IF(OR(B107="boot", B107="parametric", B107="independent", B107="cart"), Table21[[#This Row],[conf.high.orig]]-Table21[[#This Row],[conf.low.orig]], ""))</f>
        <v>0.79238193713385074</v>
      </c>
      <c r="R107">
        <f>IF(OR(B107="boot", B107="independent", B107="parametric", B107="cart"), Table21[[#This Row],[WIDTH_OVERLAP]]/Table21[[#This Row],[WIDTH_NEW]], "NA")</f>
        <v>0.3862550526328884</v>
      </c>
      <c r="S107">
        <f>IF(OR(B107="boot", B107="independent", B107="parametric", B107="cart"), Table21[[#This Row],[WIDTH_OVERLAP]]/Table21[[#This Row],[WIDTH_ORIG]], "")</f>
        <v>0.4572281747343922</v>
      </c>
      <c r="T107">
        <f>IF(OR(B107="boot", B107="independent", B107="parametric", B107="cart"), (Table21[[#This Row],[PERS_NEW]]+Table21[[#This Row],[PERS_ORIG]]) / 2, "")</f>
        <v>0.42174161368364027</v>
      </c>
      <c r="U107">
        <f>0.5*(Table21[[#This Row],[WIDTH_OVERLAP]]/Table21[[#This Row],[WIDTH_ORIG]] +Table21[[#This Row],[WIDTH_OVERLAP]]/Table21[[#This Row],[WIDTH_NEW]])</f>
        <v>0.42174161368364027</v>
      </c>
    </row>
    <row r="108" spans="1:21" hidden="1" x14ac:dyDescent="0.2">
      <c r="A108" t="s">
        <v>12</v>
      </c>
      <c r="B108" t="s">
        <v>113</v>
      </c>
      <c r="C108" s="3" t="s">
        <v>37</v>
      </c>
      <c r="D108" t="s">
        <v>15</v>
      </c>
      <c r="E108">
        <v>6.1187500000000083</v>
      </c>
      <c r="F108" t="s">
        <v>128</v>
      </c>
      <c r="G108" s="1">
        <v>5.9143924139928448</v>
      </c>
      <c r="H108" s="1">
        <v>6.3231075860071719</v>
      </c>
      <c r="I108">
        <v>59.139907295397478</v>
      </c>
      <c r="J108" s="4">
        <v>6.1153846153846105</v>
      </c>
      <c r="K108">
        <f>Table21[[#This Row],[VALUE_ORIGINAL]]-Table21[[#This Row],[ESTIMATE_VALUE]]</f>
        <v>-3.3653846153978151E-3</v>
      </c>
      <c r="L108" s="1">
        <v>5.9012881844904204</v>
      </c>
      <c r="M108" s="1">
        <v>6.3294810462788007</v>
      </c>
      <c r="N108">
        <f>Table21[[#This Row],[DIFFENCE_ORIGINAL]]^2</f>
        <v>1.13258136095563E-5</v>
      </c>
      <c r="O10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0.40871517201432717</v>
      </c>
      <c r="P108">
        <f>IF(OR(G108="NA", H108="NA"), "NA", IF(OR(B108="boot", B108="parametric", B108="independent", B108="cart"), Table21[[#This Row],[conf.high]]-Table21[[#This Row],[conf.low]], ""))</f>
        <v>0.40871517201432717</v>
      </c>
      <c r="Q108">
        <f>IF(OR(G108="NA", H108="NA"), "NA", IF(OR(B108="boot", B108="parametric", B108="independent", B108="cart"), Table21[[#This Row],[conf.high.orig]]-Table21[[#This Row],[conf.low.orig]], ""))</f>
        <v>0.42819286178838034</v>
      </c>
      <c r="R108">
        <f>IF(OR(B108="boot", B108="independent", B108="parametric", B108="cart"), Table21[[#This Row],[WIDTH_OVERLAP]]/Table21[[#This Row],[WIDTH_NEW]], "NA")</f>
        <v>1</v>
      </c>
      <c r="S108">
        <f>IF(OR(B108="boot", B108="independent", B108="parametric", B108="cart"), Table21[[#This Row],[WIDTH_OVERLAP]]/Table21[[#This Row],[WIDTH_ORIG]], "")</f>
        <v>0.95451187651119851</v>
      </c>
      <c r="T108">
        <f>IF(OR(B108="boot", B108="independent", B108="parametric", B108="cart"), (Table21[[#This Row],[PERS_NEW]]+Table21[[#This Row],[PERS_ORIG]]) / 2, "")</f>
        <v>0.9772559382555992</v>
      </c>
      <c r="U108">
        <f>0.5*(Table21[[#This Row],[WIDTH_OVERLAP]]/Table21[[#This Row],[WIDTH_ORIG]] +Table21[[#This Row],[WIDTH_OVERLAP]]/Table21[[#This Row],[WIDTH_NEW]])</f>
        <v>0.9772559382555992</v>
      </c>
    </row>
    <row r="109" spans="1:21" hidden="1" x14ac:dyDescent="0.2">
      <c r="A109" t="s">
        <v>12</v>
      </c>
      <c r="B109" t="s">
        <v>113</v>
      </c>
      <c r="C109" s="3" t="s">
        <v>37</v>
      </c>
      <c r="D109" t="s">
        <v>17</v>
      </c>
      <c r="E109">
        <v>0.23568037974683764</v>
      </c>
      <c r="F109" t="s">
        <v>129</v>
      </c>
      <c r="G109" s="1">
        <v>-5.423802104786779E-2</v>
      </c>
      <c r="H109" s="1">
        <v>0.52559878054154308</v>
      </c>
      <c r="I109">
        <v>1.6056701842645849</v>
      </c>
      <c r="J109" s="4">
        <v>0.11632270168855646</v>
      </c>
      <c r="K109">
        <f>Table21[[#This Row],[VALUE_ORIGINAL]]-Table21[[#This Row],[ESTIMATE_VALUE]]</f>
        <v>-0.11935767805828118</v>
      </c>
      <c r="L109" s="1">
        <v>-0.18274016541672461</v>
      </c>
      <c r="M109" s="1">
        <v>0.41538556879383753</v>
      </c>
      <c r="N109">
        <f>Table21[[#This Row],[DIFFENCE_ORIGINAL]]^2</f>
        <v>1.4246255311464296E-2</v>
      </c>
      <c r="O10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0.46962358984170532</v>
      </c>
      <c r="P109">
        <f>IF(OR(G109="NA", H109="NA"), "NA", IF(OR(B109="boot", B109="parametric", B109="independent", B109="cart"), Table21[[#This Row],[conf.high]]-Table21[[#This Row],[conf.low]], ""))</f>
        <v>0.57983680158941087</v>
      </c>
      <c r="Q109">
        <f>IF(OR(G109="NA", H109="NA"), "NA", IF(OR(B109="boot", B109="parametric", B109="independent", B109="cart"), Table21[[#This Row],[conf.high.orig]]-Table21[[#This Row],[conf.low.orig]], ""))</f>
        <v>0.59812573421056214</v>
      </c>
      <c r="R109">
        <f>IF(OR(B109="boot", B109="independent", B109="parametric", B109="cart"), Table21[[#This Row],[WIDTH_OVERLAP]]/Table21[[#This Row],[WIDTH_NEW]], "NA")</f>
        <v>0.80992373811804241</v>
      </c>
      <c r="S109">
        <f>IF(OR(B109="boot", B109="independent", B109="parametric", B109="cart"), Table21[[#This Row],[WIDTH_OVERLAP]]/Table21[[#This Row],[WIDTH_ORIG]], "")</f>
        <v>0.7851586430427363</v>
      </c>
      <c r="T109">
        <f>IF(OR(B109="boot", B109="independent", B109="parametric", B109="cart"), (Table21[[#This Row],[PERS_NEW]]+Table21[[#This Row],[PERS_ORIG]]) / 2, "")</f>
        <v>0.7975411905803893</v>
      </c>
      <c r="U109">
        <f>0.5*(Table21[[#This Row],[WIDTH_OVERLAP]]/Table21[[#This Row],[WIDTH_ORIG]] +Table21[[#This Row],[WIDTH_OVERLAP]]/Table21[[#This Row],[WIDTH_NEW]])</f>
        <v>0.7975411905803893</v>
      </c>
    </row>
    <row r="110" spans="1:21" hidden="1" x14ac:dyDescent="0.2">
      <c r="A110" t="s">
        <v>12</v>
      </c>
      <c r="B110" t="s">
        <v>113</v>
      </c>
      <c r="C110" s="3" t="s">
        <v>40</v>
      </c>
      <c r="D110" t="s">
        <v>15</v>
      </c>
      <c r="E110">
        <v>4.6328124999999982</v>
      </c>
      <c r="F110" t="s">
        <v>130</v>
      </c>
      <c r="G110" s="1">
        <v>4.339435965755075</v>
      </c>
      <c r="H110" s="1">
        <v>4.9261890342449215</v>
      </c>
      <c r="I110">
        <v>31.226314885236778</v>
      </c>
      <c r="J110" s="4">
        <v>4.5735294117647038</v>
      </c>
      <c r="K110">
        <f>Table21[[#This Row],[VALUE_ORIGINAL]]-Table21[[#This Row],[ESTIMATE_VALUE]]</f>
        <v>-5.9283088235294379E-2</v>
      </c>
      <c r="L110" s="1">
        <v>4.2906920267740327</v>
      </c>
      <c r="M110" s="1">
        <v>4.856366796755375</v>
      </c>
      <c r="N110">
        <f>Table21[[#This Row],[DIFFENCE_ORIGINAL]]^2</f>
        <v>3.5144845507136986E-3</v>
      </c>
      <c r="O11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0.51693083100030002</v>
      </c>
      <c r="P110">
        <f>IF(OR(G110="NA", H110="NA"), "NA", IF(OR(B110="boot", B110="parametric", B110="independent", B110="cart"), Table21[[#This Row],[conf.high]]-Table21[[#This Row],[conf.low]], ""))</f>
        <v>0.58675306848984654</v>
      </c>
      <c r="Q110">
        <f>IF(OR(G110="NA", H110="NA"), "NA", IF(OR(B110="boot", B110="parametric", B110="independent", B110="cart"), Table21[[#This Row],[conf.high.orig]]-Table21[[#This Row],[conf.low.orig]], ""))</f>
        <v>0.56567476998134225</v>
      </c>
      <c r="R110">
        <f>IF(OR(B110="boot", B110="independent", B110="parametric", B110="cart"), Table21[[#This Row],[WIDTH_OVERLAP]]/Table21[[#This Row],[WIDTH_NEW]], "NA")</f>
        <v>0.88100234793956644</v>
      </c>
      <c r="S110">
        <f>IF(OR(B110="boot", B110="independent", B110="parametric", B110="cart"), Table21[[#This Row],[WIDTH_OVERLAP]]/Table21[[#This Row],[WIDTH_ORIG]], "")</f>
        <v>0.91383045246538053</v>
      </c>
      <c r="T110">
        <f>IF(OR(B110="boot", B110="independent", B110="parametric", B110="cart"), (Table21[[#This Row],[PERS_NEW]]+Table21[[#This Row],[PERS_ORIG]]) / 2, "")</f>
        <v>0.89741640020247349</v>
      </c>
      <c r="U110">
        <f>0.5*(Table21[[#This Row],[WIDTH_OVERLAP]]/Table21[[#This Row],[WIDTH_ORIG]] +Table21[[#This Row],[WIDTH_OVERLAP]]/Table21[[#This Row],[WIDTH_NEW]])</f>
        <v>0.89741640020247349</v>
      </c>
    </row>
    <row r="111" spans="1:21" hidden="1" x14ac:dyDescent="0.2">
      <c r="A111" t="s">
        <v>12</v>
      </c>
      <c r="B111" t="s">
        <v>113</v>
      </c>
      <c r="C111" s="3" t="s">
        <v>40</v>
      </c>
      <c r="D111" t="s">
        <v>17</v>
      </c>
      <c r="E111">
        <v>0.21718750000000026</v>
      </c>
      <c r="F111" t="s">
        <v>131</v>
      </c>
      <c r="G111" s="1">
        <v>-0.18220705725774416</v>
      </c>
      <c r="H111" s="1">
        <v>0.61658205725774473</v>
      </c>
      <c r="I111">
        <v>1.0753109515862151</v>
      </c>
      <c r="J111" s="4">
        <v>0.28210439105219581</v>
      </c>
      <c r="K111">
        <f>Table21[[#This Row],[VALUE_ORIGINAL]]-Table21[[#This Row],[ESTIMATE_VALUE]]</f>
        <v>6.4916891052195558E-2</v>
      </c>
      <c r="L111" s="1">
        <v>-0.11364024674340922</v>
      </c>
      <c r="M111" s="1">
        <v>0.67784902884780085</v>
      </c>
      <c r="N111">
        <f>Table21[[#This Row],[DIFFENCE_ORIGINAL]]^2</f>
        <v>4.2142027438826276E-3</v>
      </c>
      <c r="O11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0.73022230400115395</v>
      </c>
      <c r="P111">
        <f>IF(OR(G111="NA", H111="NA"), "NA", IF(OR(B111="boot", B111="parametric", B111="independent", B111="cart"), Table21[[#This Row],[conf.high]]-Table21[[#This Row],[conf.low]], ""))</f>
        <v>0.79878911451548884</v>
      </c>
      <c r="Q111">
        <f>IF(OR(G111="NA", H111="NA"), "NA", IF(OR(B111="boot", B111="parametric", B111="independent", B111="cart"), Table21[[#This Row],[conf.high.orig]]-Table21[[#This Row],[conf.low.orig]], ""))</f>
        <v>0.79148927559121007</v>
      </c>
      <c r="R111">
        <f>IF(OR(B111="boot", B111="independent", B111="parametric", B111="cart"), Table21[[#This Row],[WIDTH_OVERLAP]]/Table21[[#This Row],[WIDTH_NEW]], "NA")</f>
        <v>0.91416156120764791</v>
      </c>
      <c r="S111">
        <f>IF(OR(B111="boot", B111="independent", B111="parametric", B111="cart"), Table21[[#This Row],[WIDTH_OVERLAP]]/Table21[[#This Row],[WIDTH_ORIG]], "")</f>
        <v>0.9225927962898901</v>
      </c>
      <c r="T111">
        <f>IF(OR(B111="boot", B111="independent", B111="parametric", B111="cart"), (Table21[[#This Row],[PERS_NEW]]+Table21[[#This Row],[PERS_ORIG]]) / 2, "")</f>
        <v>0.91837717874876901</v>
      </c>
      <c r="U111">
        <f>0.5*(Table21[[#This Row],[WIDTH_OVERLAP]]/Table21[[#This Row],[WIDTH_ORIG]] +Table21[[#This Row],[WIDTH_OVERLAP]]/Table21[[#This Row],[WIDTH_NEW]])</f>
        <v>0.91837717874876901</v>
      </c>
    </row>
    <row r="112" spans="1:21" hidden="1" x14ac:dyDescent="0.2">
      <c r="A112" t="s">
        <v>12</v>
      </c>
      <c r="B112" t="s">
        <v>113</v>
      </c>
      <c r="C112" s="3" t="s">
        <v>43</v>
      </c>
      <c r="D112" t="s">
        <v>15</v>
      </c>
      <c r="E112">
        <v>4.5531250000000014</v>
      </c>
      <c r="F112" t="s">
        <v>132</v>
      </c>
      <c r="G112" s="1">
        <v>4.3107042836717158</v>
      </c>
      <c r="H112" s="1">
        <v>4.7955457163282871</v>
      </c>
      <c r="I112">
        <v>37.097832620684059</v>
      </c>
      <c r="J112" s="4">
        <v>4.6346153846153904</v>
      </c>
      <c r="K112">
        <f>Table21[[#This Row],[VALUE_ORIGINAL]]-Table21[[#This Row],[ESTIMATE_VALUE]]</f>
        <v>8.1490384615388933E-2</v>
      </c>
      <c r="L112" s="1">
        <v>4.3757325183274887</v>
      </c>
      <c r="M112" s="1">
        <v>4.893498250903292</v>
      </c>
      <c r="N112">
        <f>Table21[[#This Row],[DIFFENCE_ORIGINAL]]^2</f>
        <v>6.640682784764017E-3</v>
      </c>
      <c r="O11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0.41981319800079842</v>
      </c>
      <c r="P112">
        <f>IF(OR(G112="NA", H112="NA"), "NA", IF(OR(B112="boot", B112="parametric", B112="independent", B112="cart"), Table21[[#This Row],[conf.high]]-Table21[[#This Row],[conf.low]], ""))</f>
        <v>0.48484143265657131</v>
      </c>
      <c r="Q112">
        <f>IF(OR(G112="NA", H112="NA"), "NA", IF(OR(B112="boot", B112="parametric", B112="independent", B112="cart"), Table21[[#This Row],[conf.high.orig]]-Table21[[#This Row],[conf.low.orig]], ""))</f>
        <v>0.51776573257580338</v>
      </c>
      <c r="R112">
        <f>IF(OR(B112="boot", B112="independent", B112="parametric", B112="cart"), Table21[[#This Row],[WIDTH_OVERLAP]]/Table21[[#This Row],[WIDTH_NEW]], "NA")</f>
        <v>0.86587731518845978</v>
      </c>
      <c r="S112">
        <f>IF(OR(B112="boot", B112="independent", B112="parametric", B112="cart"), Table21[[#This Row],[WIDTH_OVERLAP]]/Table21[[#This Row],[WIDTH_ORIG]], "")</f>
        <v>0.81081688413849551</v>
      </c>
      <c r="T112">
        <f>IF(OR(B112="boot", B112="independent", B112="parametric", B112="cart"), (Table21[[#This Row],[PERS_NEW]]+Table21[[#This Row],[PERS_ORIG]]) / 2, "")</f>
        <v>0.83834709966347765</v>
      </c>
      <c r="U112">
        <f>0.5*(Table21[[#This Row],[WIDTH_OVERLAP]]/Table21[[#This Row],[WIDTH_ORIG]] +Table21[[#This Row],[WIDTH_OVERLAP]]/Table21[[#This Row],[WIDTH_NEW]])</f>
        <v>0.83834709966347765</v>
      </c>
    </row>
    <row r="113" spans="1:21" hidden="1" x14ac:dyDescent="0.2">
      <c r="A113" t="s">
        <v>12</v>
      </c>
      <c r="B113" t="s">
        <v>113</v>
      </c>
      <c r="C113" s="3" t="s">
        <v>43</v>
      </c>
      <c r="D113" t="s">
        <v>17</v>
      </c>
      <c r="E113">
        <v>0.3202927215189883</v>
      </c>
      <c r="F113" t="s">
        <v>133</v>
      </c>
      <c r="G113" s="1">
        <v>-2.3625151903825969E-2</v>
      </c>
      <c r="H113" s="1">
        <v>0.66421059494180257</v>
      </c>
      <c r="I113">
        <v>1.83950518843446</v>
      </c>
      <c r="J113" s="4">
        <v>0.25257973733583466</v>
      </c>
      <c r="K113">
        <f>Table21[[#This Row],[VALUE_ORIGINAL]]-Table21[[#This Row],[ESTIMATE_VALUE]]</f>
        <v>-6.7712984183153635E-2</v>
      </c>
      <c r="L113" s="1">
        <v>-0.10904353640643677</v>
      </c>
      <c r="M113" s="1">
        <v>0.61420301107810604</v>
      </c>
      <c r="N113">
        <f>Table21[[#This Row],[DIFFENCE_ORIGINAL]]^2</f>
        <v>4.5850482269880147E-3</v>
      </c>
      <c r="O11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0.63782816298193201</v>
      </c>
      <c r="P113">
        <f>IF(OR(G113="NA", H113="NA"), "NA", IF(OR(B113="boot", B113="parametric", B113="independent", B113="cart"), Table21[[#This Row],[conf.high]]-Table21[[#This Row],[conf.low]], ""))</f>
        <v>0.68783574684562854</v>
      </c>
      <c r="Q113">
        <f>IF(OR(G113="NA", H113="NA"), "NA", IF(OR(B113="boot", B113="parametric", B113="independent", B113="cart"), Table21[[#This Row],[conf.high.orig]]-Table21[[#This Row],[conf.low.orig]], ""))</f>
        <v>0.72324654748454287</v>
      </c>
      <c r="R113">
        <f>IF(OR(B113="boot", B113="independent", B113="parametric", B113="cart"), Table21[[#This Row],[WIDTH_OVERLAP]]/Table21[[#This Row],[WIDTH_NEW]], "NA")</f>
        <v>0.92729720126784898</v>
      </c>
      <c r="S113">
        <f>IF(OR(B113="boot", B113="independent", B113="parametric", B113="cart"), Table21[[#This Row],[WIDTH_OVERLAP]]/Table21[[#This Row],[WIDTH_ORIG]], "")</f>
        <v>0.88189589732616536</v>
      </c>
      <c r="T113">
        <f>IF(OR(B113="boot", B113="independent", B113="parametric", B113="cart"), (Table21[[#This Row],[PERS_NEW]]+Table21[[#This Row],[PERS_ORIG]]) / 2, "")</f>
        <v>0.90459654929700717</v>
      </c>
      <c r="U113">
        <f>0.5*(Table21[[#This Row],[WIDTH_OVERLAP]]/Table21[[#This Row],[WIDTH_ORIG]] +Table21[[#This Row],[WIDTH_OVERLAP]]/Table21[[#This Row],[WIDTH_NEW]])</f>
        <v>0.90459654929700717</v>
      </c>
    </row>
    <row r="114" spans="1:21" hidden="1" x14ac:dyDescent="0.2">
      <c r="A114" t="s">
        <v>12</v>
      </c>
      <c r="B114" t="s">
        <v>113</v>
      </c>
      <c r="C114" s="3" t="s">
        <v>46</v>
      </c>
      <c r="D114" t="s">
        <v>47</v>
      </c>
      <c r="E114">
        <v>-2.0594336977852521</v>
      </c>
      <c r="F114" t="s">
        <v>47</v>
      </c>
      <c r="G114" s="1">
        <v>-4.987618371970453</v>
      </c>
      <c r="H114" s="1">
        <v>0.86875097639994914</v>
      </c>
      <c r="I114">
        <v>-1.3885589852217286</v>
      </c>
      <c r="J114" s="4">
        <v>-3.6369047619047734</v>
      </c>
      <c r="K114">
        <f>Table21[[#This Row],[VALUE_ORIGINAL]]-Table21[[#This Row],[ESTIMATE_VALUE]]</f>
        <v>-1.5774710641195213</v>
      </c>
      <c r="L114" s="1">
        <v>-6.9972917004577493</v>
      </c>
      <c r="M114" s="1">
        <v>-0.27651782335179864</v>
      </c>
      <c r="N114">
        <f>Table21[[#This Row],[DIFFENCE_ORIGINAL]]^2</f>
        <v>2.4884149581343751</v>
      </c>
      <c r="O11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4.7111005486186546</v>
      </c>
      <c r="P114">
        <f>IF(OR(G114="NA", H114="NA"), "NA", IF(OR(B114="boot", B114="parametric", B114="independent", B114="cart"), Table21[[#This Row],[conf.high]]-Table21[[#This Row],[conf.low]], ""))</f>
        <v>5.8563693483704018</v>
      </c>
      <c r="Q114">
        <f>IF(OR(G114="NA", H114="NA"), "NA", IF(OR(B114="boot", B114="parametric", B114="independent", B114="cart"), Table21[[#This Row],[conf.high.orig]]-Table21[[#This Row],[conf.low.orig]], ""))</f>
        <v>6.7207738771059509</v>
      </c>
      <c r="R114">
        <f>IF(OR(B114="boot", B114="independent", B114="parametric", B114="cart"), Table21[[#This Row],[WIDTH_OVERLAP]]/Table21[[#This Row],[WIDTH_NEW]], "NA")</f>
        <v>0.80444047640703698</v>
      </c>
      <c r="S114">
        <f>IF(OR(B114="boot", B114="independent", B114="parametric", B114="cart"), Table21[[#This Row],[WIDTH_OVERLAP]]/Table21[[#This Row],[WIDTH_ORIG]], "")</f>
        <v>0.7009759046747327</v>
      </c>
      <c r="T114">
        <f>IF(OR(B114="boot", B114="independent", B114="parametric", B114="cart"), (Table21[[#This Row],[PERS_NEW]]+Table21[[#This Row],[PERS_ORIG]]) / 2, "")</f>
        <v>0.75270819054088478</v>
      </c>
      <c r="U114">
        <f>0.5*(Table21[[#This Row],[WIDTH_OVERLAP]]/Table21[[#This Row],[WIDTH_ORIG]] +Table21[[#This Row],[WIDTH_OVERLAP]]/Table21[[#This Row],[WIDTH_NEW]])</f>
        <v>0.75270819054088478</v>
      </c>
    </row>
    <row r="115" spans="1:21" hidden="1" x14ac:dyDescent="0.2">
      <c r="A115" t="s">
        <v>12</v>
      </c>
      <c r="B115" t="s">
        <v>113</v>
      </c>
      <c r="C115" s="3" t="s">
        <v>48</v>
      </c>
      <c r="D115" t="s">
        <v>47</v>
      </c>
      <c r="E115">
        <v>-2.449677600224291</v>
      </c>
      <c r="F115" t="s">
        <v>47</v>
      </c>
      <c r="G115" s="1">
        <v>-5.5357140046201883</v>
      </c>
      <c r="H115" s="1">
        <v>0.63635880417160573</v>
      </c>
      <c r="I115">
        <v>-1.5675725536273635</v>
      </c>
      <c r="J115" s="4">
        <v>-2.9445812807881708</v>
      </c>
      <c r="K115">
        <f>Table21[[#This Row],[VALUE_ORIGINAL]]-Table21[[#This Row],[ESTIMATE_VALUE]]</f>
        <v>-0.49490368056387979</v>
      </c>
      <c r="L115" s="1">
        <v>-6.4437661044203365</v>
      </c>
      <c r="M115" s="1">
        <v>0.55460354284399438</v>
      </c>
      <c r="N115">
        <f>Table21[[#This Row],[DIFFENCE_ORIGINAL]]^2</f>
        <v>0.24492965303567477</v>
      </c>
      <c r="O11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6.0903175474641831</v>
      </c>
      <c r="P115">
        <f>IF(OR(G115="NA", H115="NA"), "NA", IF(OR(B115="boot", B115="parametric", B115="independent", B115="cart"), Table21[[#This Row],[conf.high]]-Table21[[#This Row],[conf.low]], ""))</f>
        <v>6.1720728087917944</v>
      </c>
      <c r="Q115">
        <f>IF(OR(G115="NA", H115="NA"), "NA", IF(OR(B115="boot", B115="parametric", B115="independent", B115="cart"), Table21[[#This Row],[conf.high.orig]]-Table21[[#This Row],[conf.low.orig]], ""))</f>
        <v>6.9983696472643313</v>
      </c>
      <c r="R115">
        <f>IF(OR(B115="boot", B115="independent", B115="parametric", B115="cart"), Table21[[#This Row],[WIDTH_OVERLAP]]/Table21[[#This Row],[WIDTH_NEW]], "NA")</f>
        <v>0.98675400244612232</v>
      </c>
      <c r="S115">
        <f>IF(OR(B115="boot", B115="independent", B115="parametric", B115="cart"), Table21[[#This Row],[WIDTH_OVERLAP]]/Table21[[#This Row],[WIDTH_ORIG]], "")</f>
        <v>0.87024805125075</v>
      </c>
      <c r="T115">
        <f>IF(OR(B115="boot", B115="independent", B115="parametric", B115="cart"), (Table21[[#This Row],[PERS_NEW]]+Table21[[#This Row],[PERS_ORIG]]) / 2, "")</f>
        <v>0.92850102684843616</v>
      </c>
      <c r="U115">
        <f>0.5*(Table21[[#This Row],[WIDTH_OVERLAP]]/Table21[[#This Row],[WIDTH_ORIG]] +Table21[[#This Row],[WIDTH_OVERLAP]]/Table21[[#This Row],[WIDTH_NEW]])</f>
        <v>0.92850102684843616</v>
      </c>
    </row>
    <row r="116" spans="1:21" hidden="1" x14ac:dyDescent="0.2">
      <c r="A116" t="s">
        <v>12</v>
      </c>
      <c r="B116" t="s">
        <v>113</v>
      </c>
      <c r="C116" s="3" t="s">
        <v>49</v>
      </c>
      <c r="D116" t="s">
        <v>47</v>
      </c>
      <c r="E116">
        <v>-3.7715166806840585</v>
      </c>
      <c r="F116" t="s">
        <v>47</v>
      </c>
      <c r="G116" s="1">
        <v>-7.2100794406462683</v>
      </c>
      <c r="H116" s="1">
        <v>-0.33295392072184854</v>
      </c>
      <c r="I116">
        <v>-2.166310670087126</v>
      </c>
      <c r="J116" s="4">
        <v>-5.250821018062382</v>
      </c>
      <c r="K116">
        <f>Table21[[#This Row],[VALUE_ORIGINAL]]-Table21[[#This Row],[ESTIMATE_VALUE]]</f>
        <v>-1.4793043373783235</v>
      </c>
      <c r="L116" s="1">
        <v>-9.6320551924209603</v>
      </c>
      <c r="M116" s="1">
        <v>-0.86958684370380335</v>
      </c>
      <c r="N116">
        <f>Table21[[#This Row],[DIFFENCE_ORIGINAL]]^2</f>
        <v>2.1883413225863206</v>
      </c>
      <c r="O11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6.3404925969424646</v>
      </c>
      <c r="P116">
        <f>IF(OR(G116="NA", H116="NA"), "NA", IF(OR(B116="boot", B116="parametric", B116="independent", B116="cart"), Table21[[#This Row],[conf.high]]-Table21[[#This Row],[conf.low]], ""))</f>
        <v>6.8771255199244195</v>
      </c>
      <c r="Q116">
        <f>IF(OR(G116="NA", H116="NA"), "NA", IF(OR(B116="boot", B116="parametric", B116="independent", B116="cart"), Table21[[#This Row],[conf.high.orig]]-Table21[[#This Row],[conf.low.orig]], ""))</f>
        <v>8.7624683487171566</v>
      </c>
      <c r="R116">
        <f>IF(OR(B116="boot", B116="independent", B116="parametric", B116="cart"), Table21[[#This Row],[WIDTH_OVERLAP]]/Table21[[#This Row],[WIDTH_NEW]], "NA")</f>
        <v>0.92196842686276104</v>
      </c>
      <c r="S116">
        <f>IF(OR(B116="boot", B116="independent", B116="parametric", B116="cart"), Table21[[#This Row],[WIDTH_OVERLAP]]/Table21[[#This Row],[WIDTH_ORIG]], "")</f>
        <v>0.72359663334712365</v>
      </c>
      <c r="T116">
        <f>IF(OR(B116="boot", B116="independent", B116="parametric", B116="cart"), (Table21[[#This Row],[PERS_NEW]]+Table21[[#This Row],[PERS_ORIG]]) / 2, "")</f>
        <v>0.82278253010494229</v>
      </c>
      <c r="U116">
        <f>0.5*(Table21[[#This Row],[WIDTH_OVERLAP]]/Table21[[#This Row],[WIDTH_ORIG]] +Table21[[#This Row],[WIDTH_OVERLAP]]/Table21[[#This Row],[WIDTH_NEW]])</f>
        <v>0.82278253010494229</v>
      </c>
    </row>
    <row r="117" spans="1:21" s="2" customFormat="1" hidden="1" x14ac:dyDescent="0.2">
      <c r="A117" s="2" t="s">
        <v>157</v>
      </c>
      <c r="B117" s="2" t="s">
        <v>13</v>
      </c>
      <c r="C117" s="3" t="s">
        <v>135</v>
      </c>
      <c r="D117" s="2" t="s">
        <v>15</v>
      </c>
      <c r="E117" s="2">
        <v>88.409249609340392</v>
      </c>
      <c r="F117" s="2">
        <v>1.74506237659695</v>
      </c>
      <c r="G117" s="2">
        <v>84.9889902004345</v>
      </c>
      <c r="H117" s="2">
        <v>91.829509018246199</v>
      </c>
      <c r="I117" s="2">
        <v>50.662515446437702</v>
      </c>
      <c r="J117" s="4">
        <v>88.409249609340392</v>
      </c>
      <c r="K117" s="2">
        <f>Table21[[#This Row],[VALUE_ORIGINAL]]-Table21[[#This Row],[ESTIMATE_VALUE]]</f>
        <v>0</v>
      </c>
      <c r="L117" s="2">
        <v>84.9889902004345</v>
      </c>
      <c r="M117" s="2">
        <v>91.829509018246199</v>
      </c>
      <c r="N117" s="2">
        <f>Table21[[#This Row],[DIFFENCE_ORIGINAL]]^2</f>
        <v>0</v>
      </c>
      <c r="O11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6.8405188178116987</v>
      </c>
      <c r="P117" t="str">
        <f>IF(OR(G117="NA", H117="NA"), "NA", IF(OR(B117="boot", B117="parametric", B117="independent", B117="cart"), Table21[[#This Row],[conf.high]]-Table21[[#This Row],[conf.low]], ""))</f>
        <v/>
      </c>
      <c r="Q117" t="str">
        <f>IF(OR(G117="NA", H117="NA"), "NA", IF(OR(B117="boot", B117="parametric", B117="independent", B117="cart"), Table21[[#This Row],[conf.high.orig]]-Table21[[#This Row],[conf.low.orig]], ""))</f>
        <v/>
      </c>
      <c r="R117" t="str">
        <f>IF(OR(B117="boot", B117="independent", B117="parametric", B117="cart"), Table21[[#This Row],[WIDTH_OVERLAP]]/Table21[[#This Row],[WIDTH_NEW]], "NA")</f>
        <v>NA</v>
      </c>
      <c r="S117" t="str">
        <f>IF(OR(B117="boot", B117="independent", B117="parametric", B117="cart"), Table21[[#This Row],[WIDTH_OVERLAP]]/Table21[[#This Row],[WIDTH_ORIG]], "")</f>
        <v/>
      </c>
      <c r="T117" t="str">
        <f>IF(OR(B117="boot", B117="independent", B117="parametric", B117="cart"), (Table21[[#This Row],[PERS_NEW]]+Table21[[#This Row],[PERS_ORIG]]) / 2, "")</f>
        <v/>
      </c>
      <c r="U117" t="e">
        <f>0.5*(Table21[[#This Row],[WIDTH_OVERLAP]]/Table21[[#This Row],[WIDTH_ORIG]] +Table21[[#This Row],[WIDTH_OVERLAP]]/Table21[[#This Row],[WIDTH_NEW]])</f>
        <v>#VALUE!</v>
      </c>
    </row>
    <row r="118" spans="1:21" hidden="1" x14ac:dyDescent="0.2">
      <c r="A118" s="2" t="s">
        <v>157</v>
      </c>
      <c r="B118" t="s">
        <v>13</v>
      </c>
      <c r="C118" s="3" t="s">
        <v>135</v>
      </c>
      <c r="D118" t="s">
        <v>136</v>
      </c>
      <c r="E118">
        <v>-2.4597554013203977</v>
      </c>
      <c r="F118">
        <v>0.48243468114378202</v>
      </c>
      <c r="G118">
        <v>-3.4053100012552702</v>
      </c>
      <c r="H118">
        <v>-1.5142008013855199</v>
      </c>
      <c r="I118">
        <v>-5.0986288868965097</v>
      </c>
      <c r="J118" s="4">
        <v>-2.4597554013203977</v>
      </c>
      <c r="K118">
        <f>Table21[[#This Row],[VALUE_ORIGINAL]]-Table21[[#This Row],[ESTIMATE_VALUE]]</f>
        <v>0</v>
      </c>
      <c r="L118">
        <v>-3.4053100012552702</v>
      </c>
      <c r="M118">
        <v>-1.5142008013855199</v>
      </c>
      <c r="N118">
        <f>Table21[[#This Row],[DIFFENCE_ORIGINAL]]^2</f>
        <v>0</v>
      </c>
      <c r="O11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1.8911091998697502</v>
      </c>
      <c r="P118" t="str">
        <f>IF(OR(G118="NA", H118="NA"), "NA", IF(OR(B118="boot", B118="parametric", B118="independent", B118="cart"), Table21[[#This Row],[conf.high]]-Table21[[#This Row],[conf.low]], ""))</f>
        <v/>
      </c>
      <c r="Q118" t="str">
        <f>IF(OR(G118="NA", H118="NA"), "NA", IF(OR(B118="boot", B118="parametric", B118="independent", B118="cart"), Table21[[#This Row],[conf.high.orig]]-Table21[[#This Row],[conf.low.orig]], ""))</f>
        <v/>
      </c>
      <c r="R118" t="str">
        <f>IF(OR(B118="boot", B118="independent", B118="parametric", B118="cart"), Table21[[#This Row],[WIDTH_OVERLAP]]/Table21[[#This Row],[WIDTH_NEW]], "NA")</f>
        <v>NA</v>
      </c>
      <c r="S118" t="str">
        <f>IF(OR(B118="boot", B118="independent", B118="parametric", B118="cart"), Table21[[#This Row],[WIDTH_OVERLAP]]/Table21[[#This Row],[WIDTH_ORIG]], "")</f>
        <v/>
      </c>
      <c r="T118" t="str">
        <f>IF(OR(B118="boot", B118="independent", B118="parametric", B118="cart"), (Table21[[#This Row],[PERS_NEW]]+Table21[[#This Row],[PERS_ORIG]]) / 2, "")</f>
        <v/>
      </c>
      <c r="U118" t="e">
        <f>0.5*(Table21[[#This Row],[WIDTH_OVERLAP]]/Table21[[#This Row],[WIDTH_ORIG]] +Table21[[#This Row],[WIDTH_OVERLAP]]/Table21[[#This Row],[WIDTH_NEW]])</f>
        <v>#VALUE!</v>
      </c>
    </row>
    <row r="119" spans="1:21" hidden="1" x14ac:dyDescent="0.2">
      <c r="A119" s="2" t="s">
        <v>157</v>
      </c>
      <c r="B119" t="s">
        <v>13</v>
      </c>
      <c r="C119" s="3" t="s">
        <v>135</v>
      </c>
      <c r="D119" t="s">
        <v>137</v>
      </c>
      <c r="E119">
        <v>5.3503378777487717E-2</v>
      </c>
      <c r="F119">
        <v>2.0943609837422001</v>
      </c>
      <c r="G119">
        <v>-4.0513687199831097</v>
      </c>
      <c r="H119">
        <v>4.1583754775380903</v>
      </c>
      <c r="I119">
        <v>2.5546397776131099E-2</v>
      </c>
      <c r="J119" s="4">
        <v>5.3503378777487717E-2</v>
      </c>
      <c r="K119">
        <f>Table21[[#This Row],[VALUE_ORIGINAL]]-Table21[[#This Row],[ESTIMATE_VALUE]]</f>
        <v>0</v>
      </c>
      <c r="L119">
        <v>-4.0513687199831097</v>
      </c>
      <c r="M119">
        <v>4.1583754775380903</v>
      </c>
      <c r="N119">
        <f>Table21[[#This Row],[DIFFENCE_ORIGINAL]]^2</f>
        <v>0</v>
      </c>
      <c r="O11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8.2097441975212</v>
      </c>
      <c r="P119" t="str">
        <f>IF(OR(G119="NA", H119="NA"), "NA", IF(OR(B119="boot", B119="parametric", B119="independent", B119="cart"), Table21[[#This Row],[conf.high]]-Table21[[#This Row],[conf.low]], ""))</f>
        <v/>
      </c>
      <c r="Q119" t="str">
        <f>IF(OR(G119="NA", H119="NA"), "NA", IF(OR(B119="boot", B119="parametric", B119="independent", B119="cart"), Table21[[#This Row],[conf.high.orig]]-Table21[[#This Row],[conf.low.orig]], ""))</f>
        <v/>
      </c>
      <c r="R119" t="str">
        <f>IF(OR(B119="boot", B119="independent", B119="parametric", B119="cart"), Table21[[#This Row],[WIDTH_OVERLAP]]/Table21[[#This Row],[WIDTH_NEW]], "NA")</f>
        <v>NA</v>
      </c>
      <c r="S119" t="str">
        <f>IF(OR(B119="boot", B119="independent", B119="parametric", B119="cart"), Table21[[#This Row],[WIDTH_OVERLAP]]/Table21[[#This Row],[WIDTH_ORIG]], "")</f>
        <v/>
      </c>
      <c r="T119" t="str">
        <f>IF(OR(B119="boot", B119="independent", B119="parametric", B119="cart"), (Table21[[#This Row],[PERS_NEW]]+Table21[[#This Row],[PERS_ORIG]]) / 2, "")</f>
        <v/>
      </c>
      <c r="U119" t="e">
        <f>0.5*(Table21[[#This Row],[WIDTH_OVERLAP]]/Table21[[#This Row],[WIDTH_ORIG]] +Table21[[#This Row],[WIDTH_OVERLAP]]/Table21[[#This Row],[WIDTH_NEW]])</f>
        <v>#VALUE!</v>
      </c>
    </row>
    <row r="120" spans="1:21" hidden="1" x14ac:dyDescent="0.2">
      <c r="A120" s="2" t="s">
        <v>157</v>
      </c>
      <c r="B120" t="s">
        <v>13</v>
      </c>
      <c r="C120" s="3" t="s">
        <v>135</v>
      </c>
      <c r="D120" t="s">
        <v>138</v>
      </c>
      <c r="E120">
        <v>-1.338248721415485</v>
      </c>
      <c r="F120">
        <v>0.32863671865588301</v>
      </c>
      <c r="G120">
        <v>-1.98236485397843</v>
      </c>
      <c r="H120">
        <v>-0.69413258885253004</v>
      </c>
      <c r="I120">
        <v>-4.0721217242214696</v>
      </c>
      <c r="J120" s="4">
        <v>-1.338248721415485</v>
      </c>
      <c r="K120">
        <f>Table21[[#This Row],[VALUE_ORIGINAL]]-Table21[[#This Row],[ESTIMATE_VALUE]]</f>
        <v>0</v>
      </c>
      <c r="L120">
        <v>-1.98236485397843</v>
      </c>
      <c r="M120">
        <v>-0.69413258885253004</v>
      </c>
      <c r="N120">
        <f>Table21[[#This Row],[DIFFENCE_ORIGINAL]]^2</f>
        <v>0</v>
      </c>
      <c r="O12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1.2882322651258999</v>
      </c>
      <c r="P120" t="str">
        <f>IF(OR(G120="NA", H120="NA"), "NA", IF(OR(B120="boot", B120="parametric", B120="independent", B120="cart"), Table21[[#This Row],[conf.high]]-Table21[[#This Row],[conf.low]], ""))</f>
        <v/>
      </c>
      <c r="Q120" t="str">
        <f>IF(OR(G120="NA", H120="NA"), "NA", IF(OR(B120="boot", B120="parametric", B120="independent", B120="cart"), Table21[[#This Row],[conf.high.orig]]-Table21[[#This Row],[conf.low.orig]], ""))</f>
        <v/>
      </c>
      <c r="R120" t="str">
        <f>IF(OR(B120="boot", B120="independent", B120="parametric", B120="cart"), Table21[[#This Row],[WIDTH_OVERLAP]]/Table21[[#This Row],[WIDTH_NEW]], "NA")</f>
        <v>NA</v>
      </c>
      <c r="S120" t="str">
        <f>IF(OR(B120="boot", B120="independent", B120="parametric", B120="cart"), Table21[[#This Row],[WIDTH_OVERLAP]]/Table21[[#This Row],[WIDTH_ORIG]], "")</f>
        <v/>
      </c>
      <c r="T120" t="str">
        <f>IF(OR(B120="boot", B120="independent", B120="parametric", B120="cart"), (Table21[[#This Row],[PERS_NEW]]+Table21[[#This Row],[PERS_ORIG]]) / 2, "")</f>
        <v/>
      </c>
      <c r="U120" t="e">
        <f>0.5*(Table21[[#This Row],[WIDTH_OVERLAP]]/Table21[[#This Row],[WIDTH_ORIG]] +Table21[[#This Row],[WIDTH_OVERLAP]]/Table21[[#This Row],[WIDTH_NEW]])</f>
        <v>#VALUE!</v>
      </c>
    </row>
    <row r="121" spans="1:21" hidden="1" x14ac:dyDescent="0.2">
      <c r="A121" s="2" t="s">
        <v>157</v>
      </c>
      <c r="B121" t="s">
        <v>13</v>
      </c>
      <c r="C121" s="3" t="s">
        <v>135</v>
      </c>
      <c r="D121" t="s">
        <v>139</v>
      </c>
      <c r="E121">
        <v>11.046547241687691</v>
      </c>
      <c r="F121" t="s">
        <v>47</v>
      </c>
      <c r="G121" t="s">
        <v>47</v>
      </c>
      <c r="H121" t="s">
        <v>47</v>
      </c>
      <c r="I121" t="s">
        <v>47</v>
      </c>
      <c r="J121" s="4">
        <v>11.046547241687691</v>
      </c>
      <c r="K121">
        <f>Table21[[#This Row],[VALUE_ORIGINAL]]-Table21[[#This Row],[ESTIMATE_VALUE]]</f>
        <v>0</v>
      </c>
      <c r="L121" t="s">
        <v>47</v>
      </c>
      <c r="M121" t="s">
        <v>47</v>
      </c>
      <c r="N121">
        <f>Table21[[#This Row],[DIFFENCE_ORIGINAL]]^2</f>
        <v>0</v>
      </c>
      <c r="O12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21" t="str">
        <f>IF(OR(G121="NA", H121="NA"), "NA", IF(OR(B121="boot", B121="parametric", B121="independent", B121="cart"), Table21[[#This Row],[conf.high]]-Table21[[#This Row],[conf.low]], ""))</f>
        <v>NA</v>
      </c>
      <c r="Q121" t="str">
        <f>IF(OR(G121="NA", H121="NA"), "NA", IF(OR(B121="boot", B121="parametric", B121="independent", B121="cart"), Table21[[#This Row],[conf.high.orig]]-Table21[[#This Row],[conf.low.orig]], ""))</f>
        <v>NA</v>
      </c>
      <c r="R121" t="str">
        <f>IF(OR(B121="boot", B121="independent", B121="parametric", B121="cart"), Table21[[#This Row],[WIDTH_OVERLAP]]/Table21[[#This Row],[WIDTH_NEW]], "NA")</f>
        <v>NA</v>
      </c>
      <c r="S121" t="str">
        <f>IF(OR(B121="boot", B121="independent", B121="parametric", B121="cart"), Table21[[#This Row],[WIDTH_OVERLAP]]/Table21[[#This Row],[WIDTH_ORIG]], "")</f>
        <v/>
      </c>
      <c r="T121" t="str">
        <f>IF(OR(B121="boot", B121="independent", B121="parametric", B121="cart"), (Table21[[#This Row],[PERS_NEW]]+Table21[[#This Row],[PERS_ORIG]]) / 2, "")</f>
        <v/>
      </c>
      <c r="U121" t="e">
        <f>0.5*(Table21[[#This Row],[WIDTH_OVERLAP]]/Table21[[#This Row],[WIDTH_ORIG]] +Table21[[#This Row],[WIDTH_OVERLAP]]/Table21[[#This Row],[WIDTH_NEW]])</f>
        <v>#VALUE!</v>
      </c>
    </row>
    <row r="122" spans="1:21" hidden="1" x14ac:dyDescent="0.2">
      <c r="A122" s="2" t="s">
        <v>157</v>
      </c>
      <c r="B122" t="s">
        <v>13</v>
      </c>
      <c r="C122" s="3" t="s">
        <v>135</v>
      </c>
      <c r="D122" t="s">
        <v>140</v>
      </c>
      <c r="E122">
        <v>-0.24284115834783762</v>
      </c>
      <c r="F122" t="s">
        <v>47</v>
      </c>
      <c r="G122" t="s">
        <v>47</v>
      </c>
      <c r="H122" t="s">
        <v>47</v>
      </c>
      <c r="I122" t="s">
        <v>47</v>
      </c>
      <c r="J122" s="4">
        <v>-0.24284115834783762</v>
      </c>
      <c r="K122">
        <f>Table21[[#This Row],[VALUE_ORIGINAL]]-Table21[[#This Row],[ESTIMATE_VALUE]]</f>
        <v>0</v>
      </c>
      <c r="L122" t="s">
        <v>47</v>
      </c>
      <c r="M122" t="s">
        <v>47</v>
      </c>
      <c r="N122">
        <f>Table21[[#This Row],[DIFFENCE_ORIGINAL]]^2</f>
        <v>0</v>
      </c>
      <c r="O12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22" t="str">
        <f>IF(OR(G122="NA", H122="NA"), "NA", IF(OR(B122="boot", B122="parametric", B122="independent", B122="cart"), Table21[[#This Row],[conf.high]]-Table21[[#This Row],[conf.low]], ""))</f>
        <v>NA</v>
      </c>
      <c r="Q122" t="str">
        <f>IF(OR(G122="NA", H122="NA"), "NA", IF(OR(B122="boot", B122="parametric", B122="independent", B122="cart"), Table21[[#This Row],[conf.high.orig]]-Table21[[#This Row],[conf.low.orig]], ""))</f>
        <v>NA</v>
      </c>
      <c r="R122" t="str">
        <f>IF(OR(B122="boot", B122="independent", B122="parametric", B122="cart"), Table21[[#This Row],[WIDTH_OVERLAP]]/Table21[[#This Row],[WIDTH_NEW]], "NA")</f>
        <v>NA</v>
      </c>
      <c r="S122" t="str">
        <f>IF(OR(B122="boot", B122="independent", B122="parametric", B122="cart"), Table21[[#This Row],[WIDTH_OVERLAP]]/Table21[[#This Row],[WIDTH_ORIG]], "")</f>
        <v/>
      </c>
      <c r="T122" t="str">
        <f>IF(OR(B122="boot", B122="independent", B122="parametric", B122="cart"), (Table21[[#This Row],[PERS_NEW]]+Table21[[#This Row],[PERS_ORIG]]) / 2, "")</f>
        <v/>
      </c>
      <c r="U122" t="e">
        <f>0.5*(Table21[[#This Row],[WIDTH_OVERLAP]]/Table21[[#This Row],[WIDTH_ORIG]] +Table21[[#This Row],[WIDTH_OVERLAP]]/Table21[[#This Row],[WIDTH_NEW]])</f>
        <v>#VALUE!</v>
      </c>
    </row>
    <row r="123" spans="1:21" hidden="1" x14ac:dyDescent="0.2">
      <c r="A123" s="2" t="s">
        <v>157</v>
      </c>
      <c r="B123" t="s">
        <v>13</v>
      </c>
      <c r="C123" s="3" t="s">
        <v>135</v>
      </c>
      <c r="D123" t="s">
        <v>141</v>
      </c>
      <c r="E123">
        <v>-0.70377867037408237</v>
      </c>
      <c r="F123" t="s">
        <v>47</v>
      </c>
      <c r="G123" t="s">
        <v>47</v>
      </c>
      <c r="H123" t="s">
        <v>47</v>
      </c>
      <c r="I123" t="s">
        <v>47</v>
      </c>
      <c r="J123" s="4">
        <v>-0.70377867037408237</v>
      </c>
      <c r="K123">
        <f>Table21[[#This Row],[VALUE_ORIGINAL]]-Table21[[#This Row],[ESTIMATE_VALUE]]</f>
        <v>0</v>
      </c>
      <c r="L123" t="s">
        <v>47</v>
      </c>
      <c r="M123" t="s">
        <v>47</v>
      </c>
      <c r="N123">
        <f>Table21[[#This Row],[DIFFENCE_ORIGINAL]]^2</f>
        <v>0</v>
      </c>
      <c r="O12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23" t="str">
        <f>IF(OR(G123="NA", H123="NA"), "NA", IF(OR(B123="boot", B123="parametric", B123="independent", B123="cart"), Table21[[#This Row],[conf.high]]-Table21[[#This Row],[conf.low]], ""))</f>
        <v>NA</v>
      </c>
      <c r="Q123" t="str">
        <f>IF(OR(G123="NA", H123="NA"), "NA", IF(OR(B123="boot", B123="parametric", B123="independent", B123="cart"), Table21[[#This Row],[conf.high.orig]]-Table21[[#This Row],[conf.low.orig]], ""))</f>
        <v>NA</v>
      </c>
      <c r="R123" t="str">
        <f>IF(OR(B123="boot", B123="independent", B123="parametric", B123="cart"), Table21[[#This Row],[WIDTH_OVERLAP]]/Table21[[#This Row],[WIDTH_NEW]], "NA")</f>
        <v>NA</v>
      </c>
      <c r="S123" t="str">
        <f>IF(OR(B123="boot", B123="independent", B123="parametric", B123="cart"), Table21[[#This Row],[WIDTH_OVERLAP]]/Table21[[#This Row],[WIDTH_ORIG]], "")</f>
        <v/>
      </c>
      <c r="T123" t="str">
        <f>IF(OR(B123="boot", B123="independent", B123="parametric", B123="cart"), (Table21[[#This Row],[PERS_NEW]]+Table21[[#This Row],[PERS_ORIG]]) / 2, "")</f>
        <v/>
      </c>
      <c r="U123" t="e">
        <f>0.5*(Table21[[#This Row],[WIDTH_OVERLAP]]/Table21[[#This Row],[WIDTH_ORIG]] +Table21[[#This Row],[WIDTH_OVERLAP]]/Table21[[#This Row],[WIDTH_NEW]])</f>
        <v>#VALUE!</v>
      </c>
    </row>
    <row r="124" spans="1:21" hidden="1" x14ac:dyDescent="0.2">
      <c r="A124" s="2" t="s">
        <v>157</v>
      </c>
      <c r="B124" t="s">
        <v>13</v>
      </c>
      <c r="C124" s="3" t="s">
        <v>135</v>
      </c>
      <c r="D124" t="s">
        <v>142</v>
      </c>
      <c r="E124">
        <v>0.2319853453200553</v>
      </c>
      <c r="F124" t="s">
        <v>47</v>
      </c>
      <c r="G124" t="s">
        <v>47</v>
      </c>
      <c r="H124" t="s">
        <v>47</v>
      </c>
      <c r="I124" t="s">
        <v>47</v>
      </c>
      <c r="J124" s="4">
        <v>0.2319853453200553</v>
      </c>
      <c r="K124">
        <f>Table21[[#This Row],[VALUE_ORIGINAL]]-Table21[[#This Row],[ESTIMATE_VALUE]]</f>
        <v>0</v>
      </c>
      <c r="L124" t="s">
        <v>47</v>
      </c>
      <c r="M124" t="s">
        <v>47</v>
      </c>
      <c r="N124">
        <f>Table21[[#This Row],[DIFFENCE_ORIGINAL]]^2</f>
        <v>0</v>
      </c>
      <c r="O12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24" t="str">
        <f>IF(OR(G124="NA", H124="NA"), "NA", IF(OR(B124="boot", B124="parametric", B124="independent", B124="cart"), Table21[[#This Row],[conf.high]]-Table21[[#This Row],[conf.low]], ""))</f>
        <v>NA</v>
      </c>
      <c r="Q124" t="str">
        <f>IF(OR(G124="NA", H124="NA"), "NA", IF(OR(B124="boot", B124="parametric", B124="independent", B124="cart"), Table21[[#This Row],[conf.high.orig]]-Table21[[#This Row],[conf.low.orig]], ""))</f>
        <v>NA</v>
      </c>
      <c r="R124" t="str">
        <f>IF(OR(B124="boot", B124="independent", B124="parametric", B124="cart"), Table21[[#This Row],[WIDTH_OVERLAP]]/Table21[[#This Row],[WIDTH_NEW]], "NA")</f>
        <v>NA</v>
      </c>
      <c r="S124" t="str">
        <f>IF(OR(B124="boot", B124="independent", B124="parametric", B124="cart"), Table21[[#This Row],[WIDTH_OVERLAP]]/Table21[[#This Row],[WIDTH_ORIG]], "")</f>
        <v/>
      </c>
      <c r="T124" t="str">
        <f>IF(OR(B124="boot", B124="independent", B124="parametric", B124="cart"), (Table21[[#This Row],[PERS_NEW]]+Table21[[#This Row],[PERS_ORIG]]) / 2, "")</f>
        <v/>
      </c>
      <c r="U124" t="e">
        <f>0.5*(Table21[[#This Row],[WIDTH_OVERLAP]]/Table21[[#This Row],[WIDTH_ORIG]] +Table21[[#This Row],[WIDTH_OVERLAP]]/Table21[[#This Row],[WIDTH_NEW]])</f>
        <v>#VALUE!</v>
      </c>
    </row>
    <row r="125" spans="1:21" hidden="1" x14ac:dyDescent="0.2">
      <c r="A125" s="2" t="s">
        <v>157</v>
      </c>
      <c r="B125" t="s">
        <v>13</v>
      </c>
      <c r="C125" s="3" t="s">
        <v>135</v>
      </c>
      <c r="D125" t="s">
        <v>143</v>
      </c>
      <c r="E125">
        <v>0.295957502290282</v>
      </c>
      <c r="F125" t="s">
        <v>47</v>
      </c>
      <c r="G125" t="s">
        <v>47</v>
      </c>
      <c r="H125" t="s">
        <v>47</v>
      </c>
      <c r="I125" t="s">
        <v>47</v>
      </c>
      <c r="J125" s="4">
        <v>0.295957502290282</v>
      </c>
      <c r="K125">
        <f>Table21[[#This Row],[VALUE_ORIGINAL]]-Table21[[#This Row],[ESTIMATE_VALUE]]</f>
        <v>0</v>
      </c>
      <c r="L125" t="s">
        <v>47</v>
      </c>
      <c r="M125" t="s">
        <v>47</v>
      </c>
      <c r="N125">
        <f>Table21[[#This Row],[DIFFENCE_ORIGINAL]]^2</f>
        <v>0</v>
      </c>
      <c r="O12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25" t="str">
        <f>IF(OR(G125="NA", H125="NA"), "NA", IF(OR(B125="boot", B125="parametric", B125="independent", B125="cart"), Table21[[#This Row],[conf.high]]-Table21[[#This Row],[conf.low]], ""))</f>
        <v>NA</v>
      </c>
      <c r="Q125" t="str">
        <f>IF(OR(G125="NA", H125="NA"), "NA", IF(OR(B125="boot", B125="parametric", B125="independent", B125="cart"), Table21[[#This Row],[conf.high.orig]]-Table21[[#This Row],[conf.low.orig]], ""))</f>
        <v>NA</v>
      </c>
      <c r="R125" t="str">
        <f>IF(OR(B125="boot", B125="independent", B125="parametric", B125="cart"), Table21[[#This Row],[WIDTH_OVERLAP]]/Table21[[#This Row],[WIDTH_NEW]], "NA")</f>
        <v>NA</v>
      </c>
      <c r="S125" t="str">
        <f>IF(OR(B125="boot", B125="independent", B125="parametric", B125="cart"), Table21[[#This Row],[WIDTH_OVERLAP]]/Table21[[#This Row],[WIDTH_ORIG]], "")</f>
        <v/>
      </c>
      <c r="T125" t="str">
        <f>IF(OR(B125="boot", B125="independent", B125="parametric", B125="cart"), (Table21[[#This Row],[PERS_NEW]]+Table21[[#This Row],[PERS_ORIG]]) / 2, "")</f>
        <v/>
      </c>
      <c r="U125" t="e">
        <f>0.5*(Table21[[#This Row],[WIDTH_OVERLAP]]/Table21[[#This Row],[WIDTH_ORIG]] +Table21[[#This Row],[WIDTH_OVERLAP]]/Table21[[#This Row],[WIDTH_NEW]])</f>
        <v>#VALUE!</v>
      </c>
    </row>
    <row r="126" spans="1:21" hidden="1" x14ac:dyDescent="0.2">
      <c r="A126" s="2" t="s">
        <v>157</v>
      </c>
      <c r="B126" t="s">
        <v>13</v>
      </c>
      <c r="C126" s="3" t="s">
        <v>135</v>
      </c>
      <c r="D126" t="s">
        <v>144</v>
      </c>
      <c r="E126">
        <v>13.081946325000867</v>
      </c>
      <c r="F126" t="s">
        <v>47</v>
      </c>
      <c r="G126" t="s">
        <v>47</v>
      </c>
      <c r="H126" t="s">
        <v>47</v>
      </c>
      <c r="I126" t="s">
        <v>47</v>
      </c>
      <c r="J126" s="4">
        <v>13.081946325000867</v>
      </c>
      <c r="K126">
        <f>Table21[[#This Row],[VALUE_ORIGINAL]]-Table21[[#This Row],[ESTIMATE_VALUE]]</f>
        <v>0</v>
      </c>
      <c r="L126" t="s">
        <v>47</v>
      </c>
      <c r="M126" t="s">
        <v>47</v>
      </c>
      <c r="N126">
        <f>Table21[[#This Row],[DIFFENCE_ORIGINAL]]^2</f>
        <v>0</v>
      </c>
      <c r="O12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26" t="str">
        <f>IF(OR(G126="NA", H126="NA"), "NA", IF(OR(B126="boot", B126="parametric", B126="independent", B126="cart"), Table21[[#This Row],[conf.high]]-Table21[[#This Row],[conf.low]], ""))</f>
        <v>NA</v>
      </c>
      <c r="Q126" t="str">
        <f>IF(OR(G126="NA", H126="NA"), "NA", IF(OR(B126="boot", B126="parametric", B126="independent", B126="cart"), Table21[[#This Row],[conf.high.orig]]-Table21[[#This Row],[conf.low.orig]], ""))</f>
        <v>NA</v>
      </c>
      <c r="R126" t="str">
        <f>IF(OR(B126="boot", B126="independent", B126="parametric", B126="cart"), Table21[[#This Row],[WIDTH_OVERLAP]]/Table21[[#This Row],[WIDTH_NEW]], "NA")</f>
        <v>NA</v>
      </c>
      <c r="S126" t="str">
        <f>IF(OR(B126="boot", B126="independent", B126="parametric", B126="cart"), Table21[[#This Row],[WIDTH_OVERLAP]]/Table21[[#This Row],[WIDTH_ORIG]], "")</f>
        <v/>
      </c>
      <c r="T126" t="str">
        <f>IF(OR(B126="boot", B126="independent", B126="parametric", B126="cart"), (Table21[[#This Row],[PERS_NEW]]+Table21[[#This Row],[PERS_ORIG]]) / 2, "")</f>
        <v/>
      </c>
      <c r="U126" t="e">
        <f>0.5*(Table21[[#This Row],[WIDTH_OVERLAP]]/Table21[[#This Row],[WIDTH_ORIG]] +Table21[[#This Row],[WIDTH_OVERLAP]]/Table21[[#This Row],[WIDTH_NEW]])</f>
        <v>#VALUE!</v>
      </c>
    </row>
    <row r="127" spans="1:21" hidden="1" x14ac:dyDescent="0.2">
      <c r="A127" s="2" t="s">
        <v>157</v>
      </c>
      <c r="B127" t="s">
        <v>13</v>
      </c>
      <c r="C127" s="3" t="s">
        <v>135</v>
      </c>
      <c r="D127" t="s">
        <v>145</v>
      </c>
      <c r="E127">
        <v>6.5611823110585501</v>
      </c>
      <c r="F127" t="s">
        <v>47</v>
      </c>
      <c r="G127" t="s">
        <v>47</v>
      </c>
      <c r="H127" t="s">
        <v>47</v>
      </c>
      <c r="I127" t="s">
        <v>47</v>
      </c>
      <c r="J127" s="4">
        <v>6.5611823110585501</v>
      </c>
      <c r="K127">
        <f>Table21[[#This Row],[VALUE_ORIGINAL]]-Table21[[#This Row],[ESTIMATE_VALUE]]</f>
        <v>0</v>
      </c>
      <c r="L127" t="s">
        <v>47</v>
      </c>
      <c r="M127" t="s">
        <v>47</v>
      </c>
      <c r="N127">
        <f>Table21[[#This Row],[DIFFENCE_ORIGINAL]]^2</f>
        <v>0</v>
      </c>
      <c r="O12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27" t="str">
        <f>IF(OR(G127="NA", H127="NA"), "NA", IF(OR(B127="boot", B127="parametric", B127="independent", B127="cart"), Table21[[#This Row],[conf.high]]-Table21[[#This Row],[conf.low]], ""))</f>
        <v>NA</v>
      </c>
      <c r="Q127" t="str">
        <f>IF(OR(G127="NA", H127="NA"), "NA", IF(OR(B127="boot", B127="parametric", B127="independent", B127="cart"), Table21[[#This Row],[conf.high.orig]]-Table21[[#This Row],[conf.low.orig]], ""))</f>
        <v>NA</v>
      </c>
      <c r="R127" t="str">
        <f>IF(OR(B127="boot", B127="independent", B127="parametric", B127="cart"), Table21[[#This Row],[WIDTH_OVERLAP]]/Table21[[#This Row],[WIDTH_NEW]], "NA")</f>
        <v>NA</v>
      </c>
      <c r="S127" t="str">
        <f>IF(OR(B127="boot", B127="independent", B127="parametric", B127="cart"), Table21[[#This Row],[WIDTH_OVERLAP]]/Table21[[#This Row],[WIDTH_ORIG]], "")</f>
        <v/>
      </c>
      <c r="T127" t="str">
        <f>IF(OR(B127="boot", B127="independent", B127="parametric", B127="cart"), (Table21[[#This Row],[PERS_NEW]]+Table21[[#This Row],[PERS_ORIG]]) / 2, "")</f>
        <v/>
      </c>
      <c r="U127" t="e">
        <f>0.5*(Table21[[#This Row],[WIDTH_OVERLAP]]/Table21[[#This Row],[WIDTH_ORIG]] +Table21[[#This Row],[WIDTH_OVERLAP]]/Table21[[#This Row],[WIDTH_NEW]])</f>
        <v>#VALUE!</v>
      </c>
    </row>
    <row r="128" spans="1:21" hidden="1" x14ac:dyDescent="0.2">
      <c r="A128" s="2" t="s">
        <v>157</v>
      </c>
      <c r="B128" t="s">
        <v>13</v>
      </c>
      <c r="C128" s="3" t="s">
        <v>146</v>
      </c>
      <c r="D128" t="s">
        <v>15</v>
      </c>
      <c r="E128">
        <v>86.576578452404746</v>
      </c>
      <c r="F128">
        <v>1.7803908100630801</v>
      </c>
      <c r="G128">
        <v>83.087076586275003</v>
      </c>
      <c r="H128">
        <v>90.066080318534404</v>
      </c>
      <c r="I128">
        <v>48.627850673604001</v>
      </c>
      <c r="J128" s="4">
        <v>86.576578452404746</v>
      </c>
      <c r="K128">
        <f>Table21[[#This Row],[VALUE_ORIGINAL]]-Table21[[#This Row],[ESTIMATE_VALUE]]</f>
        <v>0</v>
      </c>
      <c r="L128">
        <v>83.087076586275003</v>
      </c>
      <c r="M128">
        <v>90.066080318534404</v>
      </c>
      <c r="N128">
        <f>Table21[[#This Row],[DIFFENCE_ORIGINAL]]^2</f>
        <v>0</v>
      </c>
      <c r="O12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6.9790037322594003</v>
      </c>
      <c r="P128" t="str">
        <f>IF(OR(G128="NA", H128="NA"), "NA", IF(OR(B128="boot", B128="parametric", B128="independent", B128="cart"), Table21[[#This Row],[conf.high]]-Table21[[#This Row],[conf.low]], ""))</f>
        <v/>
      </c>
      <c r="Q128" t="str">
        <f>IF(OR(G128="NA", H128="NA"), "NA", IF(OR(B128="boot", B128="parametric", B128="independent", B128="cart"), Table21[[#This Row],[conf.high.orig]]-Table21[[#This Row],[conf.low.orig]], ""))</f>
        <v/>
      </c>
      <c r="R128" t="str">
        <f>IF(OR(B128="boot", B128="independent", B128="parametric", B128="cart"), Table21[[#This Row],[WIDTH_OVERLAP]]/Table21[[#This Row],[WIDTH_NEW]], "NA")</f>
        <v>NA</v>
      </c>
      <c r="S128" t="str">
        <f>IF(OR(B128="boot", B128="independent", B128="parametric", B128="cart"), Table21[[#This Row],[WIDTH_OVERLAP]]/Table21[[#This Row],[WIDTH_ORIG]], "")</f>
        <v/>
      </c>
      <c r="T128" t="str">
        <f>IF(OR(B128="boot", B128="independent", B128="parametric", B128="cart"), (Table21[[#This Row],[PERS_NEW]]+Table21[[#This Row],[PERS_ORIG]]) / 2, "")</f>
        <v/>
      </c>
      <c r="U128" t="e">
        <f>0.5*(Table21[[#This Row],[WIDTH_OVERLAP]]/Table21[[#This Row],[WIDTH_ORIG]] +Table21[[#This Row],[WIDTH_OVERLAP]]/Table21[[#This Row],[WIDTH_NEW]])</f>
        <v>#VALUE!</v>
      </c>
    </row>
    <row r="129" spans="1:21" hidden="1" x14ac:dyDescent="0.2">
      <c r="A129" s="2" t="s">
        <v>157</v>
      </c>
      <c r="B129" t="s">
        <v>13</v>
      </c>
      <c r="C129" s="3" t="s">
        <v>146</v>
      </c>
      <c r="D129" t="s">
        <v>136</v>
      </c>
      <c r="E129">
        <v>-2.4540131232701703</v>
      </c>
      <c r="F129">
        <v>0.477836085556054</v>
      </c>
      <c r="G129">
        <v>-3.3905546414736301</v>
      </c>
      <c r="H129">
        <v>-1.5174716050667001</v>
      </c>
      <c r="I129">
        <v>-5.1356797810999399</v>
      </c>
      <c r="J129" s="4">
        <v>-2.4540131232701703</v>
      </c>
      <c r="K129">
        <f>Table21[[#This Row],[VALUE_ORIGINAL]]-Table21[[#This Row],[ESTIMATE_VALUE]]</f>
        <v>0</v>
      </c>
      <c r="L129">
        <v>-3.3905546414736301</v>
      </c>
      <c r="M129">
        <v>-1.5174716050667001</v>
      </c>
      <c r="N129">
        <f>Table21[[#This Row],[DIFFENCE_ORIGINAL]]^2</f>
        <v>0</v>
      </c>
      <c r="O12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1.87308303640693</v>
      </c>
      <c r="P129" t="str">
        <f>IF(OR(G129="NA", H129="NA"), "NA", IF(OR(B129="boot", B129="parametric", B129="independent", B129="cart"), Table21[[#This Row],[conf.high]]-Table21[[#This Row],[conf.low]], ""))</f>
        <v/>
      </c>
      <c r="Q129" t="str">
        <f>IF(OR(G129="NA", H129="NA"), "NA", IF(OR(B129="boot", B129="parametric", B129="independent", B129="cart"), Table21[[#This Row],[conf.high.orig]]-Table21[[#This Row],[conf.low.orig]], ""))</f>
        <v/>
      </c>
      <c r="R129" t="str">
        <f>IF(OR(B129="boot", B129="independent", B129="parametric", B129="cart"), Table21[[#This Row],[WIDTH_OVERLAP]]/Table21[[#This Row],[WIDTH_NEW]], "NA")</f>
        <v>NA</v>
      </c>
      <c r="S129" t="str">
        <f>IF(OR(B129="boot", B129="independent", B129="parametric", B129="cart"), Table21[[#This Row],[WIDTH_OVERLAP]]/Table21[[#This Row],[WIDTH_ORIG]], "")</f>
        <v/>
      </c>
      <c r="T129" t="str">
        <f>IF(OR(B129="boot", B129="independent", B129="parametric", B129="cart"), (Table21[[#This Row],[PERS_NEW]]+Table21[[#This Row],[PERS_ORIG]]) / 2, "")</f>
        <v/>
      </c>
      <c r="U129" t="e">
        <f>0.5*(Table21[[#This Row],[WIDTH_OVERLAP]]/Table21[[#This Row],[WIDTH_ORIG]] +Table21[[#This Row],[WIDTH_OVERLAP]]/Table21[[#This Row],[WIDTH_NEW]])</f>
        <v>#VALUE!</v>
      </c>
    </row>
    <row r="130" spans="1:21" hidden="1" x14ac:dyDescent="0.2">
      <c r="A130" s="2" t="s">
        <v>157</v>
      </c>
      <c r="B130" t="s">
        <v>13</v>
      </c>
      <c r="C130" s="3" t="s">
        <v>146</v>
      </c>
      <c r="D130" t="s">
        <v>147</v>
      </c>
      <c r="E130">
        <v>1.8341868013663891</v>
      </c>
      <c r="F130">
        <v>0.27292234503842799</v>
      </c>
      <c r="G130">
        <v>1.29926883451485</v>
      </c>
      <c r="H130">
        <v>2.36910476821792</v>
      </c>
      <c r="I130">
        <v>6.7205446337057104</v>
      </c>
      <c r="J130" s="4">
        <v>1.8341868013663891</v>
      </c>
      <c r="K130">
        <f>Table21[[#This Row],[VALUE_ORIGINAL]]-Table21[[#This Row],[ESTIMATE_VALUE]]</f>
        <v>0</v>
      </c>
      <c r="L130">
        <v>1.29926883451485</v>
      </c>
      <c r="M130">
        <v>2.36910476821792</v>
      </c>
      <c r="N130">
        <f>Table21[[#This Row],[DIFFENCE_ORIGINAL]]^2</f>
        <v>0</v>
      </c>
      <c r="O13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1.0698359337030701</v>
      </c>
      <c r="P130" t="str">
        <f>IF(OR(G130="NA", H130="NA"), "NA", IF(OR(B130="boot", B130="parametric", B130="independent", B130="cart"), Table21[[#This Row],[conf.high]]-Table21[[#This Row],[conf.low]], ""))</f>
        <v/>
      </c>
      <c r="Q130" t="str">
        <f>IF(OR(G130="NA", H130="NA"), "NA", IF(OR(B130="boot", B130="parametric", B130="independent", B130="cart"), Table21[[#This Row],[conf.high.orig]]-Table21[[#This Row],[conf.low.orig]], ""))</f>
        <v/>
      </c>
      <c r="R130" t="str">
        <f>IF(OR(B130="boot", B130="independent", B130="parametric", B130="cart"), Table21[[#This Row],[WIDTH_OVERLAP]]/Table21[[#This Row],[WIDTH_NEW]], "NA")</f>
        <v>NA</v>
      </c>
      <c r="S130" t="str">
        <f>IF(OR(B130="boot", B130="independent", B130="parametric", B130="cart"), Table21[[#This Row],[WIDTH_OVERLAP]]/Table21[[#This Row],[WIDTH_ORIG]], "")</f>
        <v/>
      </c>
      <c r="T130" t="str">
        <f>IF(OR(B130="boot", B130="independent", B130="parametric", B130="cart"), (Table21[[#This Row],[PERS_NEW]]+Table21[[#This Row],[PERS_ORIG]]) / 2, "")</f>
        <v/>
      </c>
      <c r="U130" t="e">
        <f>0.5*(Table21[[#This Row],[WIDTH_OVERLAP]]/Table21[[#This Row],[WIDTH_ORIG]] +Table21[[#This Row],[WIDTH_OVERLAP]]/Table21[[#This Row],[WIDTH_NEW]])</f>
        <v>#VALUE!</v>
      </c>
    </row>
    <row r="131" spans="1:21" hidden="1" x14ac:dyDescent="0.2">
      <c r="A131" s="2" t="s">
        <v>157</v>
      </c>
      <c r="B131" t="s">
        <v>13</v>
      </c>
      <c r="C131" s="3" t="s">
        <v>146</v>
      </c>
      <c r="D131" t="s">
        <v>137</v>
      </c>
      <c r="E131">
        <v>-0.5867196339304489</v>
      </c>
      <c r="F131">
        <v>2.1250349835644999</v>
      </c>
      <c r="G131">
        <v>-4.7517116676045497</v>
      </c>
      <c r="H131">
        <v>3.5782723997436499</v>
      </c>
      <c r="I131">
        <v>-0.27609881176934398</v>
      </c>
      <c r="J131" s="4">
        <v>-0.5867196339304489</v>
      </c>
      <c r="K131">
        <f>Table21[[#This Row],[VALUE_ORIGINAL]]-Table21[[#This Row],[ESTIMATE_VALUE]]</f>
        <v>0</v>
      </c>
      <c r="L131">
        <v>-4.7517116676045497</v>
      </c>
      <c r="M131">
        <v>3.5782723997436499</v>
      </c>
      <c r="N131">
        <f>Table21[[#This Row],[DIFFENCE_ORIGINAL]]^2</f>
        <v>0</v>
      </c>
      <c r="O13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8.3299840673481995</v>
      </c>
      <c r="P131" t="str">
        <f>IF(OR(G131="NA", H131="NA"), "NA", IF(OR(B131="boot", B131="parametric", B131="independent", B131="cart"), Table21[[#This Row],[conf.high]]-Table21[[#This Row],[conf.low]], ""))</f>
        <v/>
      </c>
      <c r="Q131" t="str">
        <f>IF(OR(G131="NA", H131="NA"), "NA", IF(OR(B131="boot", B131="parametric", B131="independent", B131="cart"), Table21[[#This Row],[conf.high.orig]]-Table21[[#This Row],[conf.low.orig]], ""))</f>
        <v/>
      </c>
      <c r="R131" t="str">
        <f>IF(OR(B131="boot", B131="independent", B131="parametric", B131="cart"), Table21[[#This Row],[WIDTH_OVERLAP]]/Table21[[#This Row],[WIDTH_NEW]], "NA")</f>
        <v>NA</v>
      </c>
      <c r="S131" t="str">
        <f>IF(OR(B131="boot", B131="independent", B131="parametric", B131="cart"), Table21[[#This Row],[WIDTH_OVERLAP]]/Table21[[#This Row],[WIDTH_ORIG]], "")</f>
        <v/>
      </c>
      <c r="T131" t="str">
        <f>IF(OR(B131="boot", B131="independent", B131="parametric", B131="cart"), (Table21[[#This Row],[PERS_NEW]]+Table21[[#This Row],[PERS_ORIG]]) / 2, "")</f>
        <v/>
      </c>
      <c r="U131" t="e">
        <f>0.5*(Table21[[#This Row],[WIDTH_OVERLAP]]/Table21[[#This Row],[WIDTH_ORIG]] +Table21[[#This Row],[WIDTH_OVERLAP]]/Table21[[#This Row],[WIDTH_NEW]])</f>
        <v>#VALUE!</v>
      </c>
    </row>
    <row r="132" spans="1:21" hidden="1" x14ac:dyDescent="0.2">
      <c r="A132" s="2" t="s">
        <v>157</v>
      </c>
      <c r="B132" t="s">
        <v>13</v>
      </c>
      <c r="C132" s="3" t="s">
        <v>146</v>
      </c>
      <c r="D132" t="s">
        <v>138</v>
      </c>
      <c r="E132">
        <v>-1.3387481462005686</v>
      </c>
      <c r="F132">
        <v>0.31108964332845301</v>
      </c>
      <c r="G132">
        <v>-1.9484726430877399</v>
      </c>
      <c r="H132">
        <v>-0.72902364931338803</v>
      </c>
      <c r="I132">
        <v>-4.3034159924992901</v>
      </c>
      <c r="J132" s="4">
        <v>-1.3387481462005686</v>
      </c>
      <c r="K132">
        <f>Table21[[#This Row],[VALUE_ORIGINAL]]-Table21[[#This Row],[ESTIMATE_VALUE]]</f>
        <v>0</v>
      </c>
      <c r="L132">
        <v>-1.9484726430877399</v>
      </c>
      <c r="M132">
        <v>-0.72902364931338803</v>
      </c>
      <c r="N132">
        <f>Table21[[#This Row],[DIFFENCE_ORIGINAL]]^2</f>
        <v>0</v>
      </c>
      <c r="O13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1.219448993774352</v>
      </c>
      <c r="P132" t="str">
        <f>IF(OR(G132="NA", H132="NA"), "NA", IF(OR(B132="boot", B132="parametric", B132="independent", B132="cart"), Table21[[#This Row],[conf.high]]-Table21[[#This Row],[conf.low]], ""))</f>
        <v/>
      </c>
      <c r="Q132" t="str">
        <f>IF(OR(G132="NA", H132="NA"), "NA", IF(OR(B132="boot", B132="parametric", B132="independent", B132="cart"), Table21[[#This Row],[conf.high.orig]]-Table21[[#This Row],[conf.low.orig]], ""))</f>
        <v/>
      </c>
      <c r="R132" t="str">
        <f>IF(OR(B132="boot", B132="independent", B132="parametric", B132="cart"), Table21[[#This Row],[WIDTH_OVERLAP]]/Table21[[#This Row],[WIDTH_NEW]], "NA")</f>
        <v>NA</v>
      </c>
      <c r="S132" t="str">
        <f>IF(OR(B132="boot", B132="independent", B132="parametric", B132="cart"), Table21[[#This Row],[WIDTH_OVERLAP]]/Table21[[#This Row],[WIDTH_ORIG]], "")</f>
        <v/>
      </c>
      <c r="T132" t="str">
        <f>IF(OR(B132="boot", B132="independent", B132="parametric", B132="cart"), (Table21[[#This Row],[PERS_NEW]]+Table21[[#This Row],[PERS_ORIG]]) / 2, "")</f>
        <v/>
      </c>
      <c r="U132" t="e">
        <f>0.5*(Table21[[#This Row],[WIDTH_OVERLAP]]/Table21[[#This Row],[WIDTH_ORIG]] +Table21[[#This Row],[WIDTH_OVERLAP]]/Table21[[#This Row],[WIDTH_NEW]])</f>
        <v>#VALUE!</v>
      </c>
    </row>
    <row r="133" spans="1:21" hidden="1" x14ac:dyDescent="0.2">
      <c r="A133" s="2" t="s">
        <v>157</v>
      </c>
      <c r="B133" t="s">
        <v>13</v>
      </c>
      <c r="C133" s="3" t="s">
        <v>146</v>
      </c>
      <c r="D133" t="s">
        <v>148</v>
      </c>
      <c r="E133">
        <v>0.63915209687677155</v>
      </c>
      <c r="F133">
        <v>0.34906745783776</v>
      </c>
      <c r="G133">
        <v>-4.5007548660191903E-2</v>
      </c>
      <c r="H133">
        <v>1.32331174241373</v>
      </c>
      <c r="I133">
        <v>1.83102744906641</v>
      </c>
      <c r="J133" s="4">
        <v>0.63915209687677155</v>
      </c>
      <c r="K133">
        <f>Table21[[#This Row],[VALUE_ORIGINAL]]-Table21[[#This Row],[ESTIMATE_VALUE]]</f>
        <v>0</v>
      </c>
      <c r="L133">
        <v>-4.5007548660191903E-2</v>
      </c>
      <c r="M133">
        <v>1.32331174241373</v>
      </c>
      <c r="N133">
        <f>Table21[[#This Row],[DIFFENCE_ORIGINAL]]^2</f>
        <v>0</v>
      </c>
      <c r="O13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1.3683192910739219</v>
      </c>
      <c r="P133" t="str">
        <f>IF(OR(G133="NA", H133="NA"), "NA", IF(OR(B133="boot", B133="parametric", B133="independent", B133="cart"), Table21[[#This Row],[conf.high]]-Table21[[#This Row],[conf.low]], ""))</f>
        <v/>
      </c>
      <c r="Q133" t="str">
        <f>IF(OR(G133="NA", H133="NA"), "NA", IF(OR(B133="boot", B133="parametric", B133="independent", B133="cart"), Table21[[#This Row],[conf.high.orig]]-Table21[[#This Row],[conf.low.orig]], ""))</f>
        <v/>
      </c>
      <c r="R133" t="str">
        <f>IF(OR(B133="boot", B133="independent", B133="parametric", B133="cart"), Table21[[#This Row],[WIDTH_OVERLAP]]/Table21[[#This Row],[WIDTH_NEW]], "NA")</f>
        <v>NA</v>
      </c>
      <c r="S133" t="str">
        <f>IF(OR(B133="boot", B133="independent", B133="parametric", B133="cart"), Table21[[#This Row],[WIDTH_OVERLAP]]/Table21[[#This Row],[WIDTH_ORIG]], "")</f>
        <v/>
      </c>
      <c r="T133" t="str">
        <f>IF(OR(B133="boot", B133="independent", B133="parametric", B133="cart"), (Table21[[#This Row],[PERS_NEW]]+Table21[[#This Row],[PERS_ORIG]]) / 2, "")</f>
        <v/>
      </c>
      <c r="U133" t="e">
        <f>0.5*(Table21[[#This Row],[WIDTH_OVERLAP]]/Table21[[#This Row],[WIDTH_ORIG]] +Table21[[#This Row],[WIDTH_OVERLAP]]/Table21[[#This Row],[WIDTH_NEW]])</f>
        <v>#VALUE!</v>
      </c>
    </row>
    <row r="134" spans="1:21" hidden="1" x14ac:dyDescent="0.2">
      <c r="A134" s="2" t="s">
        <v>157</v>
      </c>
      <c r="B134" t="s">
        <v>13</v>
      </c>
      <c r="C134" s="3" t="s">
        <v>146</v>
      </c>
      <c r="D134" t="s">
        <v>139</v>
      </c>
      <c r="E134">
        <v>11.064968719858522</v>
      </c>
      <c r="F134" t="s">
        <v>47</v>
      </c>
      <c r="G134" t="s">
        <v>47</v>
      </c>
      <c r="H134" t="s">
        <v>47</v>
      </c>
      <c r="I134" t="s">
        <v>47</v>
      </c>
      <c r="J134" s="4">
        <v>11.064968719858522</v>
      </c>
      <c r="K134">
        <f>Table21[[#This Row],[VALUE_ORIGINAL]]-Table21[[#This Row],[ESTIMATE_VALUE]]</f>
        <v>0</v>
      </c>
      <c r="L134" t="s">
        <v>47</v>
      </c>
      <c r="M134" t="s">
        <v>47</v>
      </c>
      <c r="N134">
        <f>Table21[[#This Row],[DIFFENCE_ORIGINAL]]^2</f>
        <v>0</v>
      </c>
      <c r="O13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34" t="str">
        <f>IF(OR(G134="NA", H134="NA"), "NA", IF(OR(B134="boot", B134="parametric", B134="independent", B134="cart"), Table21[[#This Row],[conf.high]]-Table21[[#This Row],[conf.low]], ""))</f>
        <v>NA</v>
      </c>
      <c r="Q134" t="str">
        <f>IF(OR(G134="NA", H134="NA"), "NA", IF(OR(B134="boot", B134="parametric", B134="independent", B134="cart"), Table21[[#This Row],[conf.high.orig]]-Table21[[#This Row],[conf.low.orig]], ""))</f>
        <v>NA</v>
      </c>
      <c r="R134" t="str">
        <f>IF(OR(B134="boot", B134="independent", B134="parametric", B134="cart"), Table21[[#This Row],[WIDTH_OVERLAP]]/Table21[[#This Row],[WIDTH_NEW]], "NA")</f>
        <v>NA</v>
      </c>
      <c r="S134" t="str">
        <f>IF(OR(B134="boot", B134="independent", B134="parametric", B134="cart"), Table21[[#This Row],[WIDTH_OVERLAP]]/Table21[[#This Row],[WIDTH_ORIG]], "")</f>
        <v/>
      </c>
      <c r="T134" t="str">
        <f>IF(OR(B134="boot", B134="independent", B134="parametric", B134="cart"), (Table21[[#This Row],[PERS_NEW]]+Table21[[#This Row],[PERS_ORIG]]) / 2, "")</f>
        <v/>
      </c>
      <c r="U134" t="e">
        <f>0.5*(Table21[[#This Row],[WIDTH_OVERLAP]]/Table21[[#This Row],[WIDTH_ORIG]] +Table21[[#This Row],[WIDTH_OVERLAP]]/Table21[[#This Row],[WIDTH_NEW]])</f>
        <v>#VALUE!</v>
      </c>
    </row>
    <row r="135" spans="1:21" hidden="1" x14ac:dyDescent="0.2">
      <c r="A135" s="2" t="s">
        <v>157</v>
      </c>
      <c r="B135" t="s">
        <v>13</v>
      </c>
      <c r="C135" s="3" t="s">
        <v>146</v>
      </c>
      <c r="D135" t="s">
        <v>141</v>
      </c>
      <c r="E135">
        <v>-0.57537740622005218</v>
      </c>
      <c r="F135" t="s">
        <v>47</v>
      </c>
      <c r="G135" t="s">
        <v>47</v>
      </c>
      <c r="H135" t="s">
        <v>47</v>
      </c>
      <c r="I135" t="s">
        <v>47</v>
      </c>
      <c r="J135" s="4">
        <v>-0.57537740622005218</v>
      </c>
      <c r="K135">
        <f>Table21[[#This Row],[VALUE_ORIGINAL]]-Table21[[#This Row],[ESTIMATE_VALUE]]</f>
        <v>0</v>
      </c>
      <c r="L135" t="s">
        <v>47</v>
      </c>
      <c r="M135" t="s">
        <v>47</v>
      </c>
      <c r="N135">
        <f>Table21[[#This Row],[DIFFENCE_ORIGINAL]]^2</f>
        <v>0</v>
      </c>
      <c r="O13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35" t="str">
        <f>IF(OR(G135="NA", H135="NA"), "NA", IF(OR(B135="boot", B135="parametric", B135="independent", B135="cart"), Table21[[#This Row],[conf.high]]-Table21[[#This Row],[conf.low]], ""))</f>
        <v>NA</v>
      </c>
      <c r="Q135" t="str">
        <f>IF(OR(G135="NA", H135="NA"), "NA", IF(OR(B135="boot", B135="parametric", B135="independent", B135="cart"), Table21[[#This Row],[conf.high.orig]]-Table21[[#This Row],[conf.low.orig]], ""))</f>
        <v>NA</v>
      </c>
      <c r="R135" t="str">
        <f>IF(OR(B135="boot", B135="independent", B135="parametric", B135="cart"), Table21[[#This Row],[WIDTH_OVERLAP]]/Table21[[#This Row],[WIDTH_NEW]], "NA")</f>
        <v>NA</v>
      </c>
      <c r="S135" t="str">
        <f>IF(OR(B135="boot", B135="independent", B135="parametric", B135="cart"), Table21[[#This Row],[WIDTH_OVERLAP]]/Table21[[#This Row],[WIDTH_ORIG]], "")</f>
        <v/>
      </c>
      <c r="T135" t="str">
        <f>IF(OR(B135="boot", B135="independent", B135="parametric", B135="cart"), (Table21[[#This Row],[PERS_NEW]]+Table21[[#This Row],[PERS_ORIG]]) / 2, "")</f>
        <v/>
      </c>
      <c r="U135" t="e">
        <f>0.5*(Table21[[#This Row],[WIDTH_OVERLAP]]/Table21[[#This Row],[WIDTH_ORIG]] +Table21[[#This Row],[WIDTH_OVERLAP]]/Table21[[#This Row],[WIDTH_NEW]])</f>
        <v>#VALUE!</v>
      </c>
    </row>
    <row r="136" spans="1:21" hidden="1" x14ac:dyDescent="0.2">
      <c r="A136" s="2" t="s">
        <v>157</v>
      </c>
      <c r="B136" t="s">
        <v>13</v>
      </c>
      <c r="C136" s="3" t="s">
        <v>146</v>
      </c>
      <c r="D136" t="s">
        <v>149</v>
      </c>
      <c r="E136">
        <v>0.19483870136298537</v>
      </c>
      <c r="F136" t="s">
        <v>47</v>
      </c>
      <c r="G136" t="s">
        <v>47</v>
      </c>
      <c r="H136" t="s">
        <v>47</v>
      </c>
      <c r="I136" t="s">
        <v>47</v>
      </c>
      <c r="J136" s="4">
        <v>0.19483870136298537</v>
      </c>
      <c r="K136">
        <f>Table21[[#This Row],[VALUE_ORIGINAL]]-Table21[[#This Row],[ESTIMATE_VALUE]]</f>
        <v>0</v>
      </c>
      <c r="L136" t="s">
        <v>47</v>
      </c>
      <c r="M136" t="s">
        <v>47</v>
      </c>
      <c r="N136">
        <f>Table21[[#This Row],[DIFFENCE_ORIGINAL]]^2</f>
        <v>0</v>
      </c>
      <c r="O13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36" t="str">
        <f>IF(OR(G136="NA", H136="NA"), "NA", IF(OR(B136="boot", B136="parametric", B136="independent", B136="cart"), Table21[[#This Row],[conf.high]]-Table21[[#This Row],[conf.low]], ""))</f>
        <v>NA</v>
      </c>
      <c r="Q136" t="str">
        <f>IF(OR(G136="NA", H136="NA"), "NA", IF(OR(B136="boot", B136="parametric", B136="independent", B136="cart"), Table21[[#This Row],[conf.high.orig]]-Table21[[#This Row],[conf.low.orig]], ""))</f>
        <v>NA</v>
      </c>
      <c r="R136" t="str">
        <f>IF(OR(B136="boot", B136="independent", B136="parametric", B136="cart"), Table21[[#This Row],[WIDTH_OVERLAP]]/Table21[[#This Row],[WIDTH_NEW]], "NA")</f>
        <v>NA</v>
      </c>
      <c r="S136" t="str">
        <f>IF(OR(B136="boot", B136="independent", B136="parametric", B136="cart"), Table21[[#This Row],[WIDTH_OVERLAP]]/Table21[[#This Row],[WIDTH_ORIG]], "")</f>
        <v/>
      </c>
      <c r="T136" t="str">
        <f>IF(OR(B136="boot", B136="independent", B136="parametric", B136="cart"), (Table21[[#This Row],[PERS_NEW]]+Table21[[#This Row],[PERS_ORIG]]) / 2, "")</f>
        <v/>
      </c>
      <c r="U136" t="e">
        <f>0.5*(Table21[[#This Row],[WIDTH_OVERLAP]]/Table21[[#This Row],[WIDTH_ORIG]] +Table21[[#This Row],[WIDTH_OVERLAP]]/Table21[[#This Row],[WIDTH_NEW]])</f>
        <v>#VALUE!</v>
      </c>
    </row>
    <row r="137" spans="1:21" hidden="1" x14ac:dyDescent="0.2">
      <c r="A137" s="2" t="s">
        <v>157</v>
      </c>
      <c r="B137" t="s">
        <v>13</v>
      </c>
      <c r="C137" s="3" t="s">
        <v>146</v>
      </c>
      <c r="D137" t="s">
        <v>150</v>
      </c>
      <c r="E137">
        <v>-0.18356475677620857</v>
      </c>
      <c r="F137" t="s">
        <v>47</v>
      </c>
      <c r="G137" t="s">
        <v>47</v>
      </c>
      <c r="H137" t="s">
        <v>47</v>
      </c>
      <c r="I137" t="s">
        <v>47</v>
      </c>
      <c r="J137" s="4">
        <v>-0.18356475677620857</v>
      </c>
      <c r="K137">
        <f>Table21[[#This Row],[VALUE_ORIGINAL]]-Table21[[#This Row],[ESTIMATE_VALUE]]</f>
        <v>0</v>
      </c>
      <c r="L137" t="s">
        <v>47</v>
      </c>
      <c r="M137" t="s">
        <v>47</v>
      </c>
      <c r="N137">
        <f>Table21[[#This Row],[DIFFENCE_ORIGINAL]]^2</f>
        <v>0</v>
      </c>
      <c r="O13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37" t="str">
        <f>IF(OR(G137="NA", H137="NA"), "NA", IF(OR(B137="boot", B137="parametric", B137="independent", B137="cart"), Table21[[#This Row],[conf.high]]-Table21[[#This Row],[conf.low]], ""))</f>
        <v>NA</v>
      </c>
      <c r="Q137" t="str">
        <f>IF(OR(G137="NA", H137="NA"), "NA", IF(OR(B137="boot", B137="parametric", B137="independent", B137="cart"), Table21[[#This Row],[conf.high.orig]]-Table21[[#This Row],[conf.low.orig]], ""))</f>
        <v>NA</v>
      </c>
      <c r="R137" t="str">
        <f>IF(OR(B137="boot", B137="independent", B137="parametric", B137="cart"), Table21[[#This Row],[WIDTH_OVERLAP]]/Table21[[#This Row],[WIDTH_NEW]], "NA")</f>
        <v>NA</v>
      </c>
      <c r="S137" t="str">
        <f>IF(OR(B137="boot", B137="independent", B137="parametric", B137="cart"), Table21[[#This Row],[WIDTH_OVERLAP]]/Table21[[#This Row],[WIDTH_ORIG]], "")</f>
        <v/>
      </c>
      <c r="T137" t="str">
        <f>IF(OR(B137="boot", B137="independent", B137="parametric", B137="cart"), (Table21[[#This Row],[PERS_NEW]]+Table21[[#This Row],[PERS_ORIG]]) / 2, "")</f>
        <v/>
      </c>
      <c r="U137" t="e">
        <f>0.5*(Table21[[#This Row],[WIDTH_OVERLAP]]/Table21[[#This Row],[WIDTH_ORIG]] +Table21[[#This Row],[WIDTH_OVERLAP]]/Table21[[#This Row],[WIDTH_NEW]])</f>
        <v>#VALUE!</v>
      </c>
    </row>
    <row r="138" spans="1:21" hidden="1" x14ac:dyDescent="0.2">
      <c r="A138" s="2" t="s">
        <v>157</v>
      </c>
      <c r="B138" t="s">
        <v>13</v>
      </c>
      <c r="C138" s="3" t="s">
        <v>146</v>
      </c>
      <c r="D138" t="s">
        <v>144</v>
      </c>
      <c r="E138">
        <v>13.110967804410883</v>
      </c>
      <c r="F138" t="s">
        <v>47</v>
      </c>
      <c r="G138" t="s">
        <v>47</v>
      </c>
      <c r="H138" t="s">
        <v>47</v>
      </c>
      <c r="I138" t="s">
        <v>47</v>
      </c>
      <c r="J138" s="4">
        <v>13.110967804410883</v>
      </c>
      <c r="K138">
        <f>Table21[[#This Row],[VALUE_ORIGINAL]]-Table21[[#This Row],[ESTIMATE_VALUE]]</f>
        <v>0</v>
      </c>
      <c r="L138" t="s">
        <v>47</v>
      </c>
      <c r="M138" t="s">
        <v>47</v>
      </c>
      <c r="N138">
        <f>Table21[[#This Row],[DIFFENCE_ORIGINAL]]^2</f>
        <v>0</v>
      </c>
      <c r="O13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38" t="str">
        <f>IF(OR(G138="NA", H138="NA"), "NA", IF(OR(B138="boot", B138="parametric", B138="independent", B138="cart"), Table21[[#This Row],[conf.high]]-Table21[[#This Row],[conf.low]], ""))</f>
        <v>NA</v>
      </c>
      <c r="Q138" t="str">
        <f>IF(OR(G138="NA", H138="NA"), "NA", IF(OR(B138="boot", B138="parametric", B138="independent", B138="cart"), Table21[[#This Row],[conf.high.orig]]-Table21[[#This Row],[conf.low.orig]], ""))</f>
        <v>NA</v>
      </c>
      <c r="R138" t="str">
        <f>IF(OR(B138="boot", B138="independent", B138="parametric", B138="cart"), Table21[[#This Row],[WIDTH_OVERLAP]]/Table21[[#This Row],[WIDTH_NEW]], "NA")</f>
        <v>NA</v>
      </c>
      <c r="S138" t="str">
        <f>IF(OR(B138="boot", B138="independent", B138="parametric", B138="cart"), Table21[[#This Row],[WIDTH_OVERLAP]]/Table21[[#This Row],[WIDTH_ORIG]], "")</f>
        <v/>
      </c>
      <c r="T138" t="str">
        <f>IF(OR(B138="boot", B138="independent", B138="parametric", B138="cart"), (Table21[[#This Row],[PERS_NEW]]+Table21[[#This Row],[PERS_ORIG]]) / 2, "")</f>
        <v/>
      </c>
      <c r="U138" t="e">
        <f>0.5*(Table21[[#This Row],[WIDTH_OVERLAP]]/Table21[[#This Row],[WIDTH_ORIG]] +Table21[[#This Row],[WIDTH_OVERLAP]]/Table21[[#This Row],[WIDTH_NEW]])</f>
        <v>#VALUE!</v>
      </c>
    </row>
    <row r="139" spans="1:21" hidden="1" x14ac:dyDescent="0.2">
      <c r="A139" s="2" t="s">
        <v>157</v>
      </c>
      <c r="B139" t="s">
        <v>13</v>
      </c>
      <c r="C139" s="3" t="s">
        <v>146</v>
      </c>
      <c r="D139" t="s">
        <v>151</v>
      </c>
      <c r="E139">
        <v>0.2940251099326438</v>
      </c>
      <c r="F139" t="s">
        <v>47</v>
      </c>
      <c r="G139" t="s">
        <v>47</v>
      </c>
      <c r="H139" t="s">
        <v>47</v>
      </c>
      <c r="I139" t="s">
        <v>47</v>
      </c>
      <c r="J139" s="4">
        <v>0.2940251099326438</v>
      </c>
      <c r="K139">
        <f>Table21[[#This Row],[VALUE_ORIGINAL]]-Table21[[#This Row],[ESTIMATE_VALUE]]</f>
        <v>0</v>
      </c>
      <c r="L139" t="s">
        <v>47</v>
      </c>
      <c r="M139" t="s">
        <v>47</v>
      </c>
      <c r="N139">
        <f>Table21[[#This Row],[DIFFENCE_ORIGINAL]]^2</f>
        <v>0</v>
      </c>
      <c r="O13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39" t="str">
        <f>IF(OR(G139="NA", H139="NA"), "NA", IF(OR(B139="boot", B139="parametric", B139="independent", B139="cart"), Table21[[#This Row],[conf.high]]-Table21[[#This Row],[conf.low]], ""))</f>
        <v>NA</v>
      </c>
      <c r="Q139" t="str">
        <f>IF(OR(G139="NA", H139="NA"), "NA", IF(OR(B139="boot", B139="parametric", B139="independent", B139="cart"), Table21[[#This Row],[conf.high.orig]]-Table21[[#This Row],[conf.low.orig]], ""))</f>
        <v>NA</v>
      </c>
      <c r="R139" t="str">
        <f>IF(OR(B139="boot", B139="independent", B139="parametric", B139="cart"), Table21[[#This Row],[WIDTH_OVERLAP]]/Table21[[#This Row],[WIDTH_NEW]], "NA")</f>
        <v>NA</v>
      </c>
      <c r="S139" t="str">
        <f>IF(OR(B139="boot", B139="independent", B139="parametric", B139="cart"), Table21[[#This Row],[WIDTH_OVERLAP]]/Table21[[#This Row],[WIDTH_ORIG]], "")</f>
        <v/>
      </c>
      <c r="T139" t="str">
        <f>IF(OR(B139="boot", B139="independent", B139="parametric", B139="cart"), (Table21[[#This Row],[PERS_NEW]]+Table21[[#This Row],[PERS_ORIG]]) / 2, "")</f>
        <v/>
      </c>
      <c r="U139" t="e">
        <f>0.5*(Table21[[#This Row],[WIDTH_OVERLAP]]/Table21[[#This Row],[WIDTH_ORIG]] +Table21[[#This Row],[WIDTH_OVERLAP]]/Table21[[#This Row],[WIDTH_NEW]])</f>
        <v>#VALUE!</v>
      </c>
    </row>
    <row r="140" spans="1:21" hidden="1" x14ac:dyDescent="0.2">
      <c r="A140" s="2" t="s">
        <v>157</v>
      </c>
      <c r="B140" t="s">
        <v>13</v>
      </c>
      <c r="C140" s="3" t="s">
        <v>146</v>
      </c>
      <c r="D140" t="s">
        <v>152</v>
      </c>
      <c r="E140">
        <v>4.0882182495466123E-2</v>
      </c>
      <c r="F140" t="s">
        <v>47</v>
      </c>
      <c r="G140" t="s">
        <v>47</v>
      </c>
      <c r="H140" t="s">
        <v>47</v>
      </c>
      <c r="I140" t="s">
        <v>47</v>
      </c>
      <c r="J140" s="4">
        <v>4.0882182495466123E-2</v>
      </c>
      <c r="K140">
        <f>Table21[[#This Row],[VALUE_ORIGINAL]]-Table21[[#This Row],[ESTIMATE_VALUE]]</f>
        <v>0</v>
      </c>
      <c r="L140" t="s">
        <v>47</v>
      </c>
      <c r="M140" t="s">
        <v>47</v>
      </c>
      <c r="N140">
        <f>Table21[[#This Row],[DIFFENCE_ORIGINAL]]^2</f>
        <v>0</v>
      </c>
      <c r="O14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40" t="str">
        <f>IF(OR(G140="NA", H140="NA"), "NA", IF(OR(B140="boot", B140="parametric", B140="independent", B140="cart"), Table21[[#This Row],[conf.high]]-Table21[[#This Row],[conf.low]], ""))</f>
        <v>NA</v>
      </c>
      <c r="Q140" t="str">
        <f>IF(OR(G140="NA", H140="NA"), "NA", IF(OR(B140="boot", B140="parametric", B140="independent", B140="cart"), Table21[[#This Row],[conf.high.orig]]-Table21[[#This Row],[conf.low.orig]], ""))</f>
        <v>NA</v>
      </c>
      <c r="R140" t="str">
        <f>IF(OR(B140="boot", B140="independent", B140="parametric", B140="cart"), Table21[[#This Row],[WIDTH_OVERLAP]]/Table21[[#This Row],[WIDTH_NEW]], "NA")</f>
        <v>NA</v>
      </c>
      <c r="S140" t="str">
        <f>IF(OR(B140="boot", B140="independent", B140="parametric", B140="cart"), Table21[[#This Row],[WIDTH_OVERLAP]]/Table21[[#This Row],[WIDTH_ORIG]], "")</f>
        <v/>
      </c>
      <c r="T140" t="str">
        <f>IF(OR(B140="boot", B140="independent", B140="parametric", B140="cart"), (Table21[[#This Row],[PERS_NEW]]+Table21[[#This Row],[PERS_ORIG]]) / 2, "")</f>
        <v/>
      </c>
      <c r="U140" t="e">
        <f>0.5*(Table21[[#This Row],[WIDTH_OVERLAP]]/Table21[[#This Row],[WIDTH_ORIG]] +Table21[[#This Row],[WIDTH_OVERLAP]]/Table21[[#This Row],[WIDTH_NEW]])</f>
        <v>#VALUE!</v>
      </c>
    </row>
    <row r="141" spans="1:21" hidden="1" x14ac:dyDescent="0.2">
      <c r="A141" s="2" t="s">
        <v>157</v>
      </c>
      <c r="B141" t="s">
        <v>13</v>
      </c>
      <c r="C141" s="3" t="s">
        <v>146</v>
      </c>
      <c r="D141" t="s">
        <v>153</v>
      </c>
      <c r="E141">
        <v>2.6832943027713916</v>
      </c>
      <c r="F141" t="s">
        <v>47</v>
      </c>
      <c r="G141" t="s">
        <v>47</v>
      </c>
      <c r="H141" t="s">
        <v>47</v>
      </c>
      <c r="I141" t="s">
        <v>47</v>
      </c>
      <c r="J141" s="4">
        <v>2.6832943027713916</v>
      </c>
      <c r="K141">
        <f>Table21[[#This Row],[VALUE_ORIGINAL]]-Table21[[#This Row],[ESTIMATE_VALUE]]</f>
        <v>0</v>
      </c>
      <c r="L141" t="s">
        <v>47</v>
      </c>
      <c r="M141" t="s">
        <v>47</v>
      </c>
      <c r="N141">
        <f>Table21[[#This Row],[DIFFENCE_ORIGINAL]]^2</f>
        <v>0</v>
      </c>
      <c r="O14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41" t="str">
        <f>IF(OR(G141="NA", H141="NA"), "NA", IF(OR(B141="boot", B141="parametric", B141="independent", B141="cart"), Table21[[#This Row],[conf.high]]-Table21[[#This Row],[conf.low]], ""))</f>
        <v>NA</v>
      </c>
      <c r="Q141" t="str">
        <f>IF(OR(G141="NA", H141="NA"), "NA", IF(OR(B141="boot", B141="parametric", B141="independent", B141="cart"), Table21[[#This Row],[conf.high.orig]]-Table21[[#This Row],[conf.low.orig]], ""))</f>
        <v>NA</v>
      </c>
      <c r="R141" t="str">
        <f>IF(OR(B141="boot", B141="independent", B141="parametric", B141="cart"), Table21[[#This Row],[WIDTH_OVERLAP]]/Table21[[#This Row],[WIDTH_NEW]], "NA")</f>
        <v>NA</v>
      </c>
      <c r="S141" t="str">
        <f>IF(OR(B141="boot", B141="independent", B141="parametric", B141="cart"), Table21[[#This Row],[WIDTH_OVERLAP]]/Table21[[#This Row],[WIDTH_ORIG]], "")</f>
        <v/>
      </c>
      <c r="T141" t="str">
        <f>IF(OR(B141="boot", B141="independent", B141="parametric", B141="cart"), (Table21[[#This Row],[PERS_NEW]]+Table21[[#This Row],[PERS_ORIG]]) / 2, "")</f>
        <v/>
      </c>
      <c r="U141" t="e">
        <f>0.5*(Table21[[#This Row],[WIDTH_OVERLAP]]/Table21[[#This Row],[WIDTH_ORIG]] +Table21[[#This Row],[WIDTH_OVERLAP]]/Table21[[#This Row],[WIDTH_NEW]])</f>
        <v>#VALUE!</v>
      </c>
    </row>
    <row r="142" spans="1:21" hidden="1" x14ac:dyDescent="0.2">
      <c r="A142" s="2" t="s">
        <v>157</v>
      </c>
      <c r="B142" t="s">
        <v>13</v>
      </c>
      <c r="C142" s="3" t="s">
        <v>146</v>
      </c>
      <c r="D142" t="s">
        <v>154</v>
      </c>
      <c r="E142">
        <v>4.887768412291724E-3</v>
      </c>
      <c r="F142" t="s">
        <v>47</v>
      </c>
      <c r="G142" t="s">
        <v>47</v>
      </c>
      <c r="H142" t="s">
        <v>47</v>
      </c>
      <c r="I142" t="s">
        <v>47</v>
      </c>
      <c r="J142" s="4">
        <v>4.887768412291724E-3</v>
      </c>
      <c r="K142">
        <f>Table21[[#This Row],[VALUE_ORIGINAL]]-Table21[[#This Row],[ESTIMATE_VALUE]]</f>
        <v>0</v>
      </c>
      <c r="L142" t="s">
        <v>47</v>
      </c>
      <c r="M142" t="s">
        <v>47</v>
      </c>
      <c r="N142">
        <f>Table21[[#This Row],[DIFFENCE_ORIGINAL]]^2</f>
        <v>0</v>
      </c>
      <c r="O14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42" t="str">
        <f>IF(OR(G142="NA", H142="NA"), "NA", IF(OR(B142="boot", B142="parametric", B142="independent", B142="cart"), Table21[[#This Row],[conf.high]]-Table21[[#This Row],[conf.low]], ""))</f>
        <v>NA</v>
      </c>
      <c r="Q142" t="str">
        <f>IF(OR(G142="NA", H142="NA"), "NA", IF(OR(B142="boot", B142="parametric", B142="independent", B142="cart"), Table21[[#This Row],[conf.high.orig]]-Table21[[#This Row],[conf.low.orig]], ""))</f>
        <v>NA</v>
      </c>
      <c r="R142" t="str">
        <f>IF(OR(B142="boot", B142="independent", B142="parametric", B142="cart"), Table21[[#This Row],[WIDTH_OVERLAP]]/Table21[[#This Row],[WIDTH_NEW]], "NA")</f>
        <v>NA</v>
      </c>
      <c r="S142" t="str">
        <f>IF(OR(B142="boot", B142="independent", B142="parametric", B142="cart"), Table21[[#This Row],[WIDTH_OVERLAP]]/Table21[[#This Row],[WIDTH_ORIG]], "")</f>
        <v/>
      </c>
      <c r="T142" t="str">
        <f>IF(OR(B142="boot", B142="independent", B142="parametric", B142="cart"), (Table21[[#This Row],[PERS_NEW]]+Table21[[#This Row],[PERS_ORIG]]) / 2, "")</f>
        <v/>
      </c>
      <c r="U142" t="e">
        <f>0.5*(Table21[[#This Row],[WIDTH_OVERLAP]]/Table21[[#This Row],[WIDTH_ORIG]] +Table21[[#This Row],[WIDTH_OVERLAP]]/Table21[[#This Row],[WIDTH_NEW]])</f>
        <v>#VALUE!</v>
      </c>
    </row>
    <row r="143" spans="1:21" hidden="1" x14ac:dyDescent="0.2">
      <c r="A143" s="2" t="s">
        <v>157</v>
      </c>
      <c r="B143" t="s">
        <v>13</v>
      </c>
      <c r="C143" s="3" t="s">
        <v>146</v>
      </c>
      <c r="D143" t="s">
        <v>155</v>
      </c>
      <c r="E143">
        <v>0.7403948526594446</v>
      </c>
      <c r="F143" t="s">
        <v>47</v>
      </c>
      <c r="G143" t="s">
        <v>47</v>
      </c>
      <c r="H143" t="s">
        <v>47</v>
      </c>
      <c r="I143" t="s">
        <v>47</v>
      </c>
      <c r="J143" s="4">
        <v>0.7403948526594446</v>
      </c>
      <c r="K143">
        <f>Table21[[#This Row],[VALUE_ORIGINAL]]-Table21[[#This Row],[ESTIMATE_VALUE]]</f>
        <v>0</v>
      </c>
      <c r="L143" t="s">
        <v>47</v>
      </c>
      <c r="M143" t="s">
        <v>47</v>
      </c>
      <c r="N143">
        <f>Table21[[#This Row],[DIFFENCE_ORIGINAL]]^2</f>
        <v>0</v>
      </c>
      <c r="O14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43" t="str">
        <f>IF(OR(G143="NA", H143="NA"), "NA", IF(OR(B143="boot", B143="parametric", B143="independent", B143="cart"), Table21[[#This Row],[conf.high]]-Table21[[#This Row],[conf.low]], ""))</f>
        <v>NA</v>
      </c>
      <c r="Q143" t="str">
        <f>IF(OR(G143="NA", H143="NA"), "NA", IF(OR(B143="boot", B143="parametric", B143="independent", B143="cart"), Table21[[#This Row],[conf.high.orig]]-Table21[[#This Row],[conf.low.orig]], ""))</f>
        <v>NA</v>
      </c>
      <c r="R143" t="str">
        <f>IF(OR(B143="boot", B143="independent", B143="parametric", B143="cart"), Table21[[#This Row],[WIDTH_OVERLAP]]/Table21[[#This Row],[WIDTH_NEW]], "NA")</f>
        <v>NA</v>
      </c>
      <c r="S143" t="str">
        <f>IF(OR(B143="boot", B143="independent", B143="parametric", B143="cart"), Table21[[#This Row],[WIDTH_OVERLAP]]/Table21[[#This Row],[WIDTH_ORIG]], "")</f>
        <v/>
      </c>
      <c r="T143" t="str">
        <f>IF(OR(B143="boot", B143="independent", B143="parametric", B143="cart"), (Table21[[#This Row],[PERS_NEW]]+Table21[[#This Row],[PERS_ORIG]]) / 2, "")</f>
        <v/>
      </c>
      <c r="U143" t="e">
        <f>0.5*(Table21[[#This Row],[WIDTH_OVERLAP]]/Table21[[#This Row],[WIDTH_ORIG]] +Table21[[#This Row],[WIDTH_OVERLAP]]/Table21[[#This Row],[WIDTH_NEW]])</f>
        <v>#VALUE!</v>
      </c>
    </row>
    <row r="144" spans="1:21" hidden="1" x14ac:dyDescent="0.2">
      <c r="A144" s="2" t="s">
        <v>157</v>
      </c>
      <c r="B144" t="s">
        <v>13</v>
      </c>
      <c r="C144" s="3" t="s">
        <v>146</v>
      </c>
      <c r="D144" t="s">
        <v>145</v>
      </c>
      <c r="E144">
        <v>6.2105687717512197</v>
      </c>
      <c r="F144" t="s">
        <v>47</v>
      </c>
      <c r="G144" t="s">
        <v>47</v>
      </c>
      <c r="H144" t="s">
        <v>47</v>
      </c>
      <c r="I144" t="s">
        <v>47</v>
      </c>
      <c r="J144" s="4">
        <v>6.2105687717512197</v>
      </c>
      <c r="K144">
        <f>Table21[[#This Row],[VALUE_ORIGINAL]]-Table21[[#This Row],[ESTIMATE_VALUE]]</f>
        <v>0</v>
      </c>
      <c r="L144" t="s">
        <v>47</v>
      </c>
      <c r="M144" t="s">
        <v>47</v>
      </c>
      <c r="N144">
        <f>Table21[[#This Row],[DIFFENCE_ORIGINAL]]^2</f>
        <v>0</v>
      </c>
      <c r="O14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44" t="str">
        <f>IF(OR(G144="NA", H144="NA"), "NA", IF(OR(B144="boot", B144="parametric", B144="independent", B144="cart"), Table21[[#This Row],[conf.high]]-Table21[[#This Row],[conf.low]], ""))</f>
        <v>NA</v>
      </c>
      <c r="Q144" t="str">
        <f>IF(OR(G144="NA", H144="NA"), "NA", IF(OR(B144="boot", B144="parametric", B144="independent", B144="cart"), Table21[[#This Row],[conf.high.orig]]-Table21[[#This Row],[conf.low.orig]], ""))</f>
        <v>NA</v>
      </c>
      <c r="R144" t="str">
        <f>IF(OR(B144="boot", B144="independent", B144="parametric", B144="cart"), Table21[[#This Row],[WIDTH_OVERLAP]]/Table21[[#This Row],[WIDTH_NEW]], "NA")</f>
        <v>NA</v>
      </c>
      <c r="S144" t="str">
        <f>IF(OR(B144="boot", B144="independent", B144="parametric", B144="cart"), Table21[[#This Row],[WIDTH_OVERLAP]]/Table21[[#This Row],[WIDTH_ORIG]], "")</f>
        <v/>
      </c>
      <c r="T144" t="str">
        <f>IF(OR(B144="boot", B144="independent", B144="parametric", B144="cart"), (Table21[[#This Row],[PERS_NEW]]+Table21[[#This Row],[PERS_ORIG]]) / 2, "")</f>
        <v/>
      </c>
      <c r="U144" t="e">
        <f>0.5*(Table21[[#This Row],[WIDTH_OVERLAP]]/Table21[[#This Row],[WIDTH_ORIG]] +Table21[[#This Row],[WIDTH_OVERLAP]]/Table21[[#This Row],[WIDTH_NEW]])</f>
        <v>#VALUE!</v>
      </c>
    </row>
    <row r="145" spans="1:21" hidden="1" x14ac:dyDescent="0.2">
      <c r="A145" s="2" t="s">
        <v>157</v>
      </c>
      <c r="B145" t="s">
        <v>50</v>
      </c>
      <c r="C145" s="3" t="s">
        <v>135</v>
      </c>
      <c r="D145" t="s">
        <v>15</v>
      </c>
      <c r="E145">
        <v>88.159323639407575</v>
      </c>
      <c r="F145">
        <v>1.77474162901578</v>
      </c>
      <c r="G145">
        <v>84.680893964672606</v>
      </c>
      <c r="H145">
        <v>91.637753314142401</v>
      </c>
      <c r="I145">
        <v>49.674455254818</v>
      </c>
      <c r="J145" s="4">
        <v>88.409249609340392</v>
      </c>
      <c r="K145">
        <f>Table21[[#This Row],[VALUE_ORIGINAL]]-Table21[[#This Row],[ESTIMATE_VALUE]]</f>
        <v>0.24992596993281779</v>
      </c>
      <c r="L145" s="2">
        <v>84.9889902004345</v>
      </c>
      <c r="M145" s="2">
        <v>91.829509018246199</v>
      </c>
      <c r="N145">
        <f>Table21[[#This Row],[DIFFENCE_ORIGINAL]]^2</f>
        <v>6.2462990446859747E-2</v>
      </c>
      <c r="O14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6.6487631137079006</v>
      </c>
      <c r="P145">
        <f>IF(OR(G145="NA", H145="NA"), "NA", IF(OR(B145="boot", B145="parametric", B145="independent", B145="cart"), Table21[[#This Row],[conf.high]]-Table21[[#This Row],[conf.low]], ""))</f>
        <v>6.956859349469795</v>
      </c>
      <c r="Q145">
        <f>IF(OR(G145="NA", H145="NA"), "NA", IF(OR(B145="boot", B145="parametric", B145="independent", B145="cart"), Table21[[#This Row],[conf.high.orig]]-Table21[[#This Row],[conf.low.orig]], ""))</f>
        <v>6.8405188178116987</v>
      </c>
      <c r="R145">
        <f>IF(OR(B145="boot", B145="independent", B145="parametric", B145="cart"), Table21[[#This Row],[WIDTH_OVERLAP]]/Table21[[#This Row],[WIDTH_NEW]], "NA")</f>
        <v>0.95571331540785354</v>
      </c>
      <c r="S145">
        <f>IF(OR(B145="boot", B145="independent", B145="parametric", B145="cart"), Table21[[#This Row],[WIDTH_OVERLAP]]/Table21[[#This Row],[WIDTH_ORIG]], "")</f>
        <v>0.97196766660381162</v>
      </c>
      <c r="T145">
        <f>IF(OR(B145="boot", B145="independent", B145="parametric", B145="cart"), (Table21[[#This Row],[PERS_NEW]]+Table21[[#This Row],[PERS_ORIG]]) / 2, "")</f>
        <v>0.96384049100583258</v>
      </c>
      <c r="U145">
        <f>0.5*(Table21[[#This Row],[WIDTH_OVERLAP]]/Table21[[#This Row],[WIDTH_ORIG]] +Table21[[#This Row],[WIDTH_OVERLAP]]/Table21[[#This Row],[WIDTH_NEW]])</f>
        <v>0.96384049100583258</v>
      </c>
    </row>
    <row r="146" spans="1:21" hidden="1" x14ac:dyDescent="0.2">
      <c r="A146" s="2" t="s">
        <v>157</v>
      </c>
      <c r="B146" t="s">
        <v>50</v>
      </c>
      <c r="C146" s="3" t="s">
        <v>135</v>
      </c>
      <c r="D146" t="s">
        <v>136</v>
      </c>
      <c r="E146">
        <v>-2.3883581234761433</v>
      </c>
      <c r="F146">
        <v>0.53827857703360604</v>
      </c>
      <c r="G146">
        <v>-3.4433647481114802</v>
      </c>
      <c r="H146">
        <v>-1.3333514988408</v>
      </c>
      <c r="I146">
        <v>-4.43702986776497</v>
      </c>
      <c r="J146" s="4">
        <v>-2.4597554013203977</v>
      </c>
      <c r="K146">
        <f>Table21[[#This Row],[VALUE_ORIGINAL]]-Table21[[#This Row],[ESTIMATE_VALUE]]</f>
        <v>-7.1397277844254425E-2</v>
      </c>
      <c r="L146">
        <v>-3.4053100012552702</v>
      </c>
      <c r="M146">
        <v>-1.5142008013855199</v>
      </c>
      <c r="N146">
        <f>Table21[[#This Row],[DIFFENCE_ORIGINAL]]^2</f>
        <v>5.0975712835696638E-3</v>
      </c>
      <c r="O14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1.8911091998697502</v>
      </c>
      <c r="P146">
        <f>IF(OR(G146="NA", H146="NA"), "NA", IF(OR(B146="boot", B146="parametric", B146="independent", B146="cart"), Table21[[#This Row],[conf.high]]-Table21[[#This Row],[conf.low]], ""))</f>
        <v>2.11001324927068</v>
      </c>
      <c r="Q146">
        <f>IF(OR(G146="NA", H146="NA"), "NA", IF(OR(B146="boot", B146="parametric", B146="independent", B146="cart"), Table21[[#This Row],[conf.high.orig]]-Table21[[#This Row],[conf.low.orig]], ""))</f>
        <v>1.8911091998697502</v>
      </c>
      <c r="R146">
        <f>IF(OR(B146="boot", B146="independent", B146="parametric", B146="cart"), Table21[[#This Row],[WIDTH_OVERLAP]]/Table21[[#This Row],[WIDTH_NEW]], "NA")</f>
        <v>0.89625465646881919</v>
      </c>
      <c r="S146">
        <f>IF(OR(B146="boot", B146="independent", B146="parametric", B146="cart"), Table21[[#This Row],[WIDTH_OVERLAP]]/Table21[[#This Row],[WIDTH_ORIG]], "")</f>
        <v>1</v>
      </c>
      <c r="T146">
        <f>IF(OR(B146="boot", B146="independent", B146="parametric", B146="cart"), (Table21[[#This Row],[PERS_NEW]]+Table21[[#This Row],[PERS_ORIG]]) / 2, "")</f>
        <v>0.94812732823440959</v>
      </c>
      <c r="U146">
        <f>0.5*(Table21[[#This Row],[WIDTH_OVERLAP]]/Table21[[#This Row],[WIDTH_ORIG]] +Table21[[#This Row],[WIDTH_OVERLAP]]/Table21[[#This Row],[WIDTH_NEW]])</f>
        <v>0.94812732823440959</v>
      </c>
    </row>
    <row r="147" spans="1:21" hidden="1" x14ac:dyDescent="0.2">
      <c r="A147" s="2" t="s">
        <v>157</v>
      </c>
      <c r="B147" t="s">
        <v>50</v>
      </c>
      <c r="C147" s="3" t="s">
        <v>135</v>
      </c>
      <c r="D147" t="s">
        <v>137</v>
      </c>
      <c r="E147">
        <v>0.14716145479853279</v>
      </c>
      <c r="F147">
        <v>2.20219182064712</v>
      </c>
      <c r="G147">
        <v>-4.1690552007185202</v>
      </c>
      <c r="H147">
        <v>4.4633781103155803</v>
      </c>
      <c r="I147">
        <v>6.6824993816973002E-2</v>
      </c>
      <c r="J147" s="4">
        <v>5.3503378777487717E-2</v>
      </c>
      <c r="K147">
        <f>Table21[[#This Row],[VALUE_ORIGINAL]]-Table21[[#This Row],[ESTIMATE_VALUE]]</f>
        <v>-9.3658076021045075E-2</v>
      </c>
      <c r="L147">
        <v>-4.0513687199831097</v>
      </c>
      <c r="M147">
        <v>4.1583754775380903</v>
      </c>
      <c r="N147">
        <f>Table21[[#This Row],[DIFFENCE_ORIGINAL]]^2</f>
        <v>8.7718352039638584E-3</v>
      </c>
      <c r="O14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8.2097441975212</v>
      </c>
      <c r="P147">
        <f>IF(OR(G147="NA", H147="NA"), "NA", IF(OR(B147="boot", B147="parametric", B147="independent", B147="cart"), Table21[[#This Row],[conf.high]]-Table21[[#This Row],[conf.low]], ""))</f>
        <v>8.6324333110341005</v>
      </c>
      <c r="Q147">
        <f>IF(OR(G147="NA", H147="NA"), "NA", IF(OR(B147="boot", B147="parametric", B147="independent", B147="cart"), Table21[[#This Row],[conf.high.orig]]-Table21[[#This Row],[conf.low.orig]], ""))</f>
        <v>8.2097441975212</v>
      </c>
      <c r="R147">
        <f>IF(OR(B147="boot", B147="independent", B147="parametric", B147="cart"), Table21[[#This Row],[WIDTH_OVERLAP]]/Table21[[#This Row],[WIDTH_NEW]], "NA")</f>
        <v>0.95103476641138796</v>
      </c>
      <c r="S147">
        <f>IF(OR(B147="boot", B147="independent", B147="parametric", B147="cart"), Table21[[#This Row],[WIDTH_OVERLAP]]/Table21[[#This Row],[WIDTH_ORIG]], "")</f>
        <v>1</v>
      </c>
      <c r="T147">
        <f>IF(OR(B147="boot", B147="independent", B147="parametric", B147="cart"), (Table21[[#This Row],[PERS_NEW]]+Table21[[#This Row],[PERS_ORIG]]) / 2, "")</f>
        <v>0.97551738320569403</v>
      </c>
      <c r="U147">
        <f>0.5*(Table21[[#This Row],[WIDTH_OVERLAP]]/Table21[[#This Row],[WIDTH_ORIG]] +Table21[[#This Row],[WIDTH_OVERLAP]]/Table21[[#This Row],[WIDTH_NEW]])</f>
        <v>0.97551738320569403</v>
      </c>
    </row>
    <row r="148" spans="1:21" hidden="1" x14ac:dyDescent="0.2">
      <c r="A148" s="2" t="s">
        <v>157</v>
      </c>
      <c r="B148" t="s">
        <v>50</v>
      </c>
      <c r="C148" s="3" t="s">
        <v>135</v>
      </c>
      <c r="D148" t="s">
        <v>138</v>
      </c>
      <c r="E148">
        <v>-1.098262864287225</v>
      </c>
      <c r="F148">
        <v>0.35106911908701899</v>
      </c>
      <c r="G148">
        <v>-1.7863456937819799</v>
      </c>
      <c r="H148">
        <v>-0.41018003479246301</v>
      </c>
      <c r="I148">
        <v>-3.1283379955016701</v>
      </c>
      <c r="J148" s="4">
        <v>-1.338248721415485</v>
      </c>
      <c r="K148">
        <f>Table21[[#This Row],[VALUE_ORIGINAL]]-Table21[[#This Row],[ESTIMATE_VALUE]]</f>
        <v>-0.23998585712826004</v>
      </c>
      <c r="L148">
        <v>-1.98236485397843</v>
      </c>
      <c r="M148">
        <v>-0.69413258885253004</v>
      </c>
      <c r="N148">
        <f>Table21[[#This Row],[DIFFENCE_ORIGINAL]]^2</f>
        <v>5.7593211621585642E-2</v>
      </c>
      <c r="O14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1.0922131049294499</v>
      </c>
      <c r="P148">
        <f>IF(OR(G148="NA", H148="NA"), "NA", IF(OR(B148="boot", B148="parametric", B148="independent", B148="cart"), Table21[[#This Row],[conf.high]]-Table21[[#This Row],[conf.low]], ""))</f>
        <v>1.376165658989517</v>
      </c>
      <c r="Q148">
        <f>IF(OR(G148="NA", H148="NA"), "NA", IF(OR(B148="boot", B148="parametric", B148="independent", B148="cart"), Table21[[#This Row],[conf.high.orig]]-Table21[[#This Row],[conf.low.orig]], ""))</f>
        <v>1.2882322651258999</v>
      </c>
      <c r="R148">
        <f>IF(OR(B148="boot", B148="independent", B148="parametric", B148="cart"), Table21[[#This Row],[WIDTH_OVERLAP]]/Table21[[#This Row],[WIDTH_NEW]], "NA")</f>
        <v>0.79366397337035266</v>
      </c>
      <c r="S148">
        <f>IF(OR(B148="boot", B148="independent", B148="parametric", B148="cart"), Table21[[#This Row],[WIDTH_OVERLAP]]/Table21[[#This Row],[WIDTH_ORIG]], "")</f>
        <v>0.84783865029394145</v>
      </c>
      <c r="T148">
        <f>IF(OR(B148="boot", B148="independent", B148="parametric", B148="cart"), (Table21[[#This Row],[PERS_NEW]]+Table21[[#This Row],[PERS_ORIG]]) / 2, "")</f>
        <v>0.820751311832147</v>
      </c>
      <c r="U148">
        <f>0.5*(Table21[[#This Row],[WIDTH_OVERLAP]]/Table21[[#This Row],[WIDTH_ORIG]] +Table21[[#This Row],[WIDTH_OVERLAP]]/Table21[[#This Row],[WIDTH_NEW]])</f>
        <v>0.820751311832147</v>
      </c>
    </row>
    <row r="149" spans="1:21" hidden="1" x14ac:dyDescent="0.2">
      <c r="A149" s="2" t="s">
        <v>157</v>
      </c>
      <c r="B149" t="s">
        <v>50</v>
      </c>
      <c r="C149" s="3" t="s">
        <v>135</v>
      </c>
      <c r="D149" t="s">
        <v>139</v>
      </c>
      <c r="E149">
        <v>11.643918040260507</v>
      </c>
      <c r="F149" t="s">
        <v>47</v>
      </c>
      <c r="G149" t="s">
        <v>47</v>
      </c>
      <c r="H149" t="s">
        <v>47</v>
      </c>
      <c r="I149" t="s">
        <v>47</v>
      </c>
      <c r="J149" s="4">
        <v>11.046547241687691</v>
      </c>
      <c r="K149">
        <f>Table21[[#This Row],[VALUE_ORIGINAL]]-Table21[[#This Row],[ESTIMATE_VALUE]]</f>
        <v>-0.5973707985728165</v>
      </c>
      <c r="L149" t="s">
        <v>47</v>
      </c>
      <c r="M149" t="s">
        <v>47</v>
      </c>
      <c r="N149">
        <f>Table21[[#This Row],[DIFFENCE_ORIGINAL]]^2</f>
        <v>0.35685187098752452</v>
      </c>
      <c r="O14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49" t="str">
        <f>IF(OR(G149="NA", H149="NA"), "NA", IF(OR(B149="boot", B149="parametric", B149="independent", B149="cart"), Table21[[#This Row],[conf.high]]-Table21[[#This Row],[conf.low]], ""))</f>
        <v>NA</v>
      </c>
      <c r="Q149" t="str">
        <f>IF(OR(G149="NA", H149="NA"), "NA", IF(OR(B149="boot", B149="parametric", B149="independent", B149="cart"), Table21[[#This Row],[conf.high.orig]]-Table21[[#This Row],[conf.low.orig]], ""))</f>
        <v>NA</v>
      </c>
      <c r="R149" t="e">
        <f>IF(OR(B149="boot", B149="independent", B149="parametric", B149="cart"), Table21[[#This Row],[WIDTH_OVERLAP]]/Table21[[#This Row],[WIDTH_NEW]], "NA")</f>
        <v>#VALUE!</v>
      </c>
      <c r="S149" t="e">
        <f>IF(OR(B149="boot", B149="independent", B149="parametric", B149="cart"), Table21[[#This Row],[WIDTH_OVERLAP]]/Table21[[#This Row],[WIDTH_ORIG]], "")</f>
        <v>#VALUE!</v>
      </c>
      <c r="T149" t="e">
        <f>IF(OR(B149="boot", B149="independent", B149="parametric", B149="cart"), (Table21[[#This Row],[PERS_NEW]]+Table21[[#This Row],[PERS_ORIG]]) / 2, "")</f>
        <v>#VALUE!</v>
      </c>
      <c r="U149" t="e">
        <f>0.5*(Table21[[#This Row],[WIDTH_OVERLAP]]/Table21[[#This Row],[WIDTH_ORIG]] +Table21[[#This Row],[WIDTH_OVERLAP]]/Table21[[#This Row],[WIDTH_NEW]])</f>
        <v>#VALUE!</v>
      </c>
    </row>
    <row r="150" spans="1:21" hidden="1" x14ac:dyDescent="0.2">
      <c r="A150" s="2" t="s">
        <v>157</v>
      </c>
      <c r="B150" t="s">
        <v>50</v>
      </c>
      <c r="C150" s="3" t="s">
        <v>135</v>
      </c>
      <c r="D150" t="s">
        <v>140</v>
      </c>
      <c r="E150">
        <v>-0.33062751615991787</v>
      </c>
      <c r="F150" t="s">
        <v>47</v>
      </c>
      <c r="G150" t="s">
        <v>47</v>
      </c>
      <c r="H150" t="s">
        <v>47</v>
      </c>
      <c r="I150" t="s">
        <v>47</v>
      </c>
      <c r="J150" s="4">
        <v>-0.24284115834783762</v>
      </c>
      <c r="K150">
        <f>Table21[[#This Row],[VALUE_ORIGINAL]]-Table21[[#This Row],[ESTIMATE_VALUE]]</f>
        <v>8.7786357812080246E-2</v>
      </c>
      <c r="L150" t="s">
        <v>47</v>
      </c>
      <c r="M150" t="s">
        <v>47</v>
      </c>
      <c r="N150">
        <f>Table21[[#This Row],[DIFFENCE_ORIGINAL]]^2</f>
        <v>7.7064446179105827E-3</v>
      </c>
      <c r="O15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50" t="str">
        <f>IF(OR(G150="NA", H150="NA"), "NA", IF(OR(B150="boot", B150="parametric", B150="independent", B150="cart"), Table21[[#This Row],[conf.high]]-Table21[[#This Row],[conf.low]], ""))</f>
        <v>NA</v>
      </c>
      <c r="Q150" t="str">
        <f>IF(OR(G150="NA", H150="NA"), "NA", IF(OR(B150="boot", B150="parametric", B150="independent", B150="cart"), Table21[[#This Row],[conf.high.orig]]-Table21[[#This Row],[conf.low.orig]], ""))</f>
        <v>NA</v>
      </c>
      <c r="R150" t="e">
        <f>IF(OR(B150="boot", B150="independent", B150="parametric", B150="cart"), Table21[[#This Row],[WIDTH_OVERLAP]]/Table21[[#This Row],[WIDTH_NEW]], "NA")</f>
        <v>#VALUE!</v>
      </c>
      <c r="S150" t="e">
        <f>IF(OR(B150="boot", B150="independent", B150="parametric", B150="cart"), Table21[[#This Row],[WIDTH_OVERLAP]]/Table21[[#This Row],[WIDTH_ORIG]], "")</f>
        <v>#VALUE!</v>
      </c>
      <c r="T150" t="e">
        <f>IF(OR(B150="boot", B150="independent", B150="parametric", B150="cart"), (Table21[[#This Row],[PERS_NEW]]+Table21[[#This Row],[PERS_ORIG]]) / 2, "")</f>
        <v>#VALUE!</v>
      </c>
      <c r="U150" t="e">
        <f>0.5*(Table21[[#This Row],[WIDTH_OVERLAP]]/Table21[[#This Row],[WIDTH_ORIG]] +Table21[[#This Row],[WIDTH_OVERLAP]]/Table21[[#This Row],[WIDTH_NEW]])</f>
        <v>#VALUE!</v>
      </c>
    </row>
    <row r="151" spans="1:21" hidden="1" x14ac:dyDescent="0.2">
      <c r="A151" s="2" t="s">
        <v>157</v>
      </c>
      <c r="B151" t="s">
        <v>50</v>
      </c>
      <c r="C151" s="3" t="s">
        <v>135</v>
      </c>
      <c r="D151" t="s">
        <v>141</v>
      </c>
      <c r="E151">
        <v>-0.72149916409701997</v>
      </c>
      <c r="F151" t="s">
        <v>47</v>
      </c>
      <c r="G151" t="s">
        <v>47</v>
      </c>
      <c r="H151" t="s">
        <v>47</v>
      </c>
      <c r="I151" t="s">
        <v>47</v>
      </c>
      <c r="J151" s="4">
        <v>-0.70377867037408237</v>
      </c>
      <c r="K151">
        <f>Table21[[#This Row],[VALUE_ORIGINAL]]-Table21[[#This Row],[ESTIMATE_VALUE]]</f>
        <v>1.7720493722937602E-2</v>
      </c>
      <c r="L151" t="s">
        <v>47</v>
      </c>
      <c r="M151" t="s">
        <v>47</v>
      </c>
      <c r="N151">
        <f>Table21[[#This Row],[DIFFENCE_ORIGINAL]]^2</f>
        <v>3.14015897784671E-4</v>
      </c>
      <c r="O15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51" t="str">
        <f>IF(OR(G151="NA", H151="NA"), "NA", IF(OR(B151="boot", B151="parametric", B151="independent", B151="cart"), Table21[[#This Row],[conf.high]]-Table21[[#This Row],[conf.low]], ""))</f>
        <v>NA</v>
      </c>
      <c r="Q151" t="str">
        <f>IF(OR(G151="NA", H151="NA"), "NA", IF(OR(B151="boot", B151="parametric", B151="independent", B151="cart"), Table21[[#This Row],[conf.high.orig]]-Table21[[#This Row],[conf.low.orig]], ""))</f>
        <v>NA</v>
      </c>
      <c r="R151" t="e">
        <f>IF(OR(B151="boot", B151="independent", B151="parametric", B151="cart"), Table21[[#This Row],[WIDTH_OVERLAP]]/Table21[[#This Row],[WIDTH_NEW]], "NA")</f>
        <v>#VALUE!</v>
      </c>
      <c r="S151" t="e">
        <f>IF(OR(B151="boot", B151="independent", B151="parametric", B151="cart"), Table21[[#This Row],[WIDTH_OVERLAP]]/Table21[[#This Row],[WIDTH_ORIG]], "")</f>
        <v>#VALUE!</v>
      </c>
      <c r="T151" t="e">
        <f>IF(OR(B151="boot", B151="independent", B151="parametric", B151="cart"), (Table21[[#This Row],[PERS_NEW]]+Table21[[#This Row],[PERS_ORIG]]) / 2, "")</f>
        <v>#VALUE!</v>
      </c>
      <c r="U151" t="e">
        <f>0.5*(Table21[[#This Row],[WIDTH_OVERLAP]]/Table21[[#This Row],[WIDTH_ORIG]] +Table21[[#This Row],[WIDTH_OVERLAP]]/Table21[[#This Row],[WIDTH_NEW]])</f>
        <v>#VALUE!</v>
      </c>
    </row>
    <row r="152" spans="1:21" hidden="1" x14ac:dyDescent="0.2">
      <c r="A152" s="2" t="s">
        <v>157</v>
      </c>
      <c r="B152" t="s">
        <v>50</v>
      </c>
      <c r="C152" s="3" t="s">
        <v>135</v>
      </c>
      <c r="D152" t="s">
        <v>142</v>
      </c>
      <c r="E152">
        <v>0.2601614030487629</v>
      </c>
      <c r="F152" t="s">
        <v>47</v>
      </c>
      <c r="G152" t="s">
        <v>47</v>
      </c>
      <c r="H152" t="s">
        <v>47</v>
      </c>
      <c r="I152" t="s">
        <v>47</v>
      </c>
      <c r="J152" s="4">
        <v>0.2319853453200553</v>
      </c>
      <c r="K152">
        <f>Table21[[#This Row],[VALUE_ORIGINAL]]-Table21[[#This Row],[ESTIMATE_VALUE]]</f>
        <v>-2.8176057728707599E-2</v>
      </c>
      <c r="L152" t="s">
        <v>47</v>
      </c>
      <c r="M152" t="s">
        <v>47</v>
      </c>
      <c r="N152">
        <f>Table21[[#This Row],[DIFFENCE_ORIGINAL]]^2</f>
        <v>7.9389022913146316E-4</v>
      </c>
      <c r="O15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52" t="str">
        <f>IF(OR(G152="NA", H152="NA"), "NA", IF(OR(B152="boot", B152="parametric", B152="independent", B152="cart"), Table21[[#This Row],[conf.high]]-Table21[[#This Row],[conf.low]], ""))</f>
        <v>NA</v>
      </c>
      <c r="Q152" t="str">
        <f>IF(OR(G152="NA", H152="NA"), "NA", IF(OR(B152="boot", B152="parametric", B152="independent", B152="cart"), Table21[[#This Row],[conf.high.orig]]-Table21[[#This Row],[conf.low.orig]], ""))</f>
        <v>NA</v>
      </c>
      <c r="R152" t="e">
        <f>IF(OR(B152="boot", B152="independent", B152="parametric", B152="cart"), Table21[[#This Row],[WIDTH_OVERLAP]]/Table21[[#This Row],[WIDTH_NEW]], "NA")</f>
        <v>#VALUE!</v>
      </c>
      <c r="S152" t="e">
        <f>IF(OR(B152="boot", B152="independent", B152="parametric", B152="cart"), Table21[[#This Row],[WIDTH_OVERLAP]]/Table21[[#This Row],[WIDTH_ORIG]], "")</f>
        <v>#VALUE!</v>
      </c>
      <c r="T152" t="e">
        <f>IF(OR(B152="boot", B152="independent", B152="parametric", B152="cart"), (Table21[[#This Row],[PERS_NEW]]+Table21[[#This Row],[PERS_ORIG]]) / 2, "")</f>
        <v>#VALUE!</v>
      </c>
      <c r="U152" t="e">
        <f>0.5*(Table21[[#This Row],[WIDTH_OVERLAP]]/Table21[[#This Row],[WIDTH_ORIG]] +Table21[[#This Row],[WIDTH_OVERLAP]]/Table21[[#This Row],[WIDTH_NEW]])</f>
        <v>#VALUE!</v>
      </c>
    </row>
    <row r="153" spans="1:21" hidden="1" x14ac:dyDescent="0.2">
      <c r="A153" s="2" t="s">
        <v>157</v>
      </c>
      <c r="B153" t="s">
        <v>50</v>
      </c>
      <c r="C153" s="3" t="s">
        <v>135</v>
      </c>
      <c r="D153" t="s">
        <v>143</v>
      </c>
      <c r="E153">
        <v>0.32760131778535972</v>
      </c>
      <c r="F153" t="s">
        <v>47</v>
      </c>
      <c r="G153" t="s">
        <v>47</v>
      </c>
      <c r="H153" t="s">
        <v>47</v>
      </c>
      <c r="I153" t="s">
        <v>47</v>
      </c>
      <c r="J153" s="4">
        <v>0.295957502290282</v>
      </c>
      <c r="K153">
        <f>Table21[[#This Row],[VALUE_ORIGINAL]]-Table21[[#This Row],[ESTIMATE_VALUE]]</f>
        <v>-3.1643815495077721E-2</v>
      </c>
      <c r="L153" t="s">
        <v>47</v>
      </c>
      <c r="M153" t="s">
        <v>47</v>
      </c>
      <c r="N153">
        <f>Table21[[#This Row],[DIFFENCE_ORIGINAL]]^2</f>
        <v>1.0013310590865209E-3</v>
      </c>
      <c r="O15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53" t="str">
        <f>IF(OR(G153="NA", H153="NA"), "NA", IF(OR(B153="boot", B153="parametric", B153="independent", B153="cart"), Table21[[#This Row],[conf.high]]-Table21[[#This Row],[conf.low]], ""))</f>
        <v>NA</v>
      </c>
      <c r="Q153" t="str">
        <f>IF(OR(G153="NA", H153="NA"), "NA", IF(OR(B153="boot", B153="parametric", B153="independent", B153="cart"), Table21[[#This Row],[conf.high.orig]]-Table21[[#This Row],[conf.low.orig]], ""))</f>
        <v>NA</v>
      </c>
      <c r="R153" t="e">
        <f>IF(OR(B153="boot", B153="independent", B153="parametric", B153="cart"), Table21[[#This Row],[WIDTH_OVERLAP]]/Table21[[#This Row],[WIDTH_NEW]], "NA")</f>
        <v>#VALUE!</v>
      </c>
      <c r="S153" t="e">
        <f>IF(OR(B153="boot", B153="independent", B153="parametric", B153="cart"), Table21[[#This Row],[WIDTH_OVERLAP]]/Table21[[#This Row],[WIDTH_ORIG]], "")</f>
        <v>#VALUE!</v>
      </c>
      <c r="T153" t="e">
        <f>IF(OR(B153="boot", B153="independent", B153="parametric", B153="cart"), (Table21[[#This Row],[PERS_NEW]]+Table21[[#This Row],[PERS_ORIG]]) / 2, "")</f>
        <v>#VALUE!</v>
      </c>
      <c r="U153" t="e">
        <f>0.5*(Table21[[#This Row],[WIDTH_OVERLAP]]/Table21[[#This Row],[WIDTH_ORIG]] +Table21[[#This Row],[WIDTH_OVERLAP]]/Table21[[#This Row],[WIDTH_NEW]])</f>
        <v>#VALUE!</v>
      </c>
    </row>
    <row r="154" spans="1:21" hidden="1" x14ac:dyDescent="0.2">
      <c r="A154" s="2" t="s">
        <v>157</v>
      </c>
      <c r="B154" t="s">
        <v>50</v>
      </c>
      <c r="C154" s="3" t="s">
        <v>135</v>
      </c>
      <c r="D154" t="s">
        <v>144</v>
      </c>
      <c r="E154">
        <v>13.755765599544196</v>
      </c>
      <c r="F154" t="s">
        <v>47</v>
      </c>
      <c r="G154" t="s">
        <v>47</v>
      </c>
      <c r="H154" t="s">
        <v>47</v>
      </c>
      <c r="I154" t="s">
        <v>47</v>
      </c>
      <c r="J154" s="4">
        <v>13.081946325000867</v>
      </c>
      <c r="K154">
        <f>Table21[[#This Row],[VALUE_ORIGINAL]]-Table21[[#This Row],[ESTIMATE_VALUE]]</f>
        <v>-0.67381927454332846</v>
      </c>
      <c r="L154" t="s">
        <v>47</v>
      </c>
      <c r="M154" t="s">
        <v>47</v>
      </c>
      <c r="N154">
        <f>Table21[[#This Row],[DIFFENCE_ORIGINAL]]^2</f>
        <v>0.45403241474609746</v>
      </c>
      <c r="O15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54" t="str">
        <f>IF(OR(G154="NA", H154="NA"), "NA", IF(OR(B154="boot", B154="parametric", B154="independent", B154="cart"), Table21[[#This Row],[conf.high]]-Table21[[#This Row],[conf.low]], ""))</f>
        <v>NA</v>
      </c>
      <c r="Q154" t="str">
        <f>IF(OR(G154="NA", H154="NA"), "NA", IF(OR(B154="boot", B154="parametric", B154="independent", B154="cart"), Table21[[#This Row],[conf.high.orig]]-Table21[[#This Row],[conf.low.orig]], ""))</f>
        <v>NA</v>
      </c>
      <c r="R154" t="e">
        <f>IF(OR(B154="boot", B154="independent", B154="parametric", B154="cart"), Table21[[#This Row],[WIDTH_OVERLAP]]/Table21[[#This Row],[WIDTH_NEW]], "NA")</f>
        <v>#VALUE!</v>
      </c>
      <c r="S154" t="e">
        <f>IF(OR(B154="boot", B154="independent", B154="parametric", B154="cart"), Table21[[#This Row],[WIDTH_OVERLAP]]/Table21[[#This Row],[WIDTH_ORIG]], "")</f>
        <v>#VALUE!</v>
      </c>
      <c r="T154" t="e">
        <f>IF(OR(B154="boot", B154="independent", B154="parametric", B154="cart"), (Table21[[#This Row],[PERS_NEW]]+Table21[[#This Row],[PERS_ORIG]]) / 2, "")</f>
        <v>#VALUE!</v>
      </c>
      <c r="U154" t="e">
        <f>0.5*(Table21[[#This Row],[WIDTH_OVERLAP]]/Table21[[#This Row],[WIDTH_ORIG]] +Table21[[#This Row],[WIDTH_OVERLAP]]/Table21[[#This Row],[WIDTH_NEW]])</f>
        <v>#VALUE!</v>
      </c>
    </row>
    <row r="155" spans="1:21" hidden="1" x14ac:dyDescent="0.2">
      <c r="A155" s="2" t="s">
        <v>157</v>
      </c>
      <c r="B155" t="s">
        <v>50</v>
      </c>
      <c r="C155" s="3" t="s">
        <v>135</v>
      </c>
      <c r="D155" t="s">
        <v>145</v>
      </c>
      <c r="E155">
        <v>6.6279496015610402</v>
      </c>
      <c r="F155" t="s">
        <v>47</v>
      </c>
      <c r="G155" t="s">
        <v>47</v>
      </c>
      <c r="H155" t="s">
        <v>47</v>
      </c>
      <c r="I155" t="s">
        <v>47</v>
      </c>
      <c r="J155" s="4">
        <v>6.5611823110585501</v>
      </c>
      <c r="K155">
        <f>Table21[[#This Row],[VALUE_ORIGINAL]]-Table21[[#This Row],[ESTIMATE_VALUE]]</f>
        <v>-6.6767290502490084E-2</v>
      </c>
      <c r="L155" t="s">
        <v>47</v>
      </c>
      <c r="M155" t="s">
        <v>47</v>
      </c>
      <c r="N155">
        <f>Table21[[#This Row],[DIFFENCE_ORIGINAL]]^2</f>
        <v>4.4578710810439029E-3</v>
      </c>
      <c r="O15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55" t="str">
        <f>IF(OR(G155="NA", H155="NA"), "NA", IF(OR(B155="boot", B155="parametric", B155="independent", B155="cart"), Table21[[#This Row],[conf.high]]-Table21[[#This Row],[conf.low]], ""))</f>
        <v>NA</v>
      </c>
      <c r="Q155" t="str">
        <f>IF(OR(G155="NA", H155="NA"), "NA", IF(OR(B155="boot", B155="parametric", B155="independent", B155="cart"), Table21[[#This Row],[conf.high.orig]]-Table21[[#This Row],[conf.low.orig]], ""))</f>
        <v>NA</v>
      </c>
      <c r="R155" t="e">
        <f>IF(OR(B155="boot", B155="independent", B155="parametric", B155="cart"), Table21[[#This Row],[WIDTH_OVERLAP]]/Table21[[#This Row],[WIDTH_NEW]], "NA")</f>
        <v>#VALUE!</v>
      </c>
      <c r="S155" t="e">
        <f>IF(OR(B155="boot", B155="independent", B155="parametric", B155="cart"), Table21[[#This Row],[WIDTH_OVERLAP]]/Table21[[#This Row],[WIDTH_ORIG]], "")</f>
        <v>#VALUE!</v>
      </c>
      <c r="T155" t="e">
        <f>IF(OR(B155="boot", B155="independent", B155="parametric", B155="cart"), (Table21[[#This Row],[PERS_NEW]]+Table21[[#This Row],[PERS_ORIG]]) / 2, "")</f>
        <v>#VALUE!</v>
      </c>
      <c r="U155" t="e">
        <f>0.5*(Table21[[#This Row],[WIDTH_OVERLAP]]/Table21[[#This Row],[WIDTH_ORIG]] +Table21[[#This Row],[WIDTH_OVERLAP]]/Table21[[#This Row],[WIDTH_NEW]])</f>
        <v>#VALUE!</v>
      </c>
    </row>
    <row r="156" spans="1:21" hidden="1" x14ac:dyDescent="0.2">
      <c r="A156" s="2" t="s">
        <v>157</v>
      </c>
      <c r="B156" t="s">
        <v>50</v>
      </c>
      <c r="C156" s="3" t="s">
        <v>146</v>
      </c>
      <c r="D156" t="s">
        <v>15</v>
      </c>
      <c r="E156">
        <v>85.770239153307529</v>
      </c>
      <c r="F156">
        <v>1.85146971717318</v>
      </c>
      <c r="G156">
        <v>82.141425189181504</v>
      </c>
      <c r="H156">
        <v>89.399053117433496</v>
      </c>
      <c r="I156">
        <v>46.325488533650599</v>
      </c>
      <c r="J156" s="4">
        <v>86.576578452404746</v>
      </c>
      <c r="K156">
        <f>Table21[[#This Row],[VALUE_ORIGINAL]]-Table21[[#This Row],[ESTIMATE_VALUE]]</f>
        <v>0.80633929909721758</v>
      </c>
      <c r="L156">
        <v>83.087076586275003</v>
      </c>
      <c r="M156">
        <v>90.066080318534404</v>
      </c>
      <c r="N156">
        <f>Table21[[#This Row],[DIFFENCE_ORIGINAL]]^2</f>
        <v>0.65018306526859215</v>
      </c>
      <c r="O15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6.3119765311584928</v>
      </c>
      <c r="P156">
        <f>IF(OR(G156="NA", H156="NA"), "NA", IF(OR(B156="boot", B156="parametric", B156="independent", B156="cart"), Table21[[#This Row],[conf.high]]-Table21[[#This Row],[conf.low]], ""))</f>
        <v>7.257627928251992</v>
      </c>
      <c r="Q156">
        <f>IF(OR(G156="NA", H156="NA"), "NA", IF(OR(B156="boot", B156="parametric", B156="independent", B156="cart"), Table21[[#This Row],[conf.high.orig]]-Table21[[#This Row],[conf.low.orig]], ""))</f>
        <v>6.9790037322594003</v>
      </c>
      <c r="R156">
        <f>IF(OR(B156="boot", B156="independent", B156="parametric", B156="cart"), Table21[[#This Row],[WIDTH_OVERLAP]]/Table21[[#This Row],[WIDTH_NEW]], "NA")</f>
        <v>0.8697024142816232</v>
      </c>
      <c r="S156">
        <f>IF(OR(B156="boot", B156="independent", B156="parametric", B156="cart"), Table21[[#This Row],[WIDTH_OVERLAP]]/Table21[[#This Row],[WIDTH_ORIG]], "")</f>
        <v>0.90442372196798315</v>
      </c>
      <c r="T156">
        <f>IF(OR(B156="boot", B156="independent", B156="parametric", B156="cart"), (Table21[[#This Row],[PERS_NEW]]+Table21[[#This Row],[PERS_ORIG]]) / 2, "")</f>
        <v>0.88706306812480318</v>
      </c>
      <c r="U156">
        <f>0.5*(Table21[[#This Row],[WIDTH_OVERLAP]]/Table21[[#This Row],[WIDTH_ORIG]] +Table21[[#This Row],[WIDTH_OVERLAP]]/Table21[[#This Row],[WIDTH_NEW]])</f>
        <v>0.88706306812480318</v>
      </c>
    </row>
    <row r="157" spans="1:21" hidden="1" x14ac:dyDescent="0.2">
      <c r="A157" s="2" t="s">
        <v>157</v>
      </c>
      <c r="B157" t="s">
        <v>50</v>
      </c>
      <c r="C157" s="3" t="s">
        <v>146</v>
      </c>
      <c r="D157" t="s">
        <v>136</v>
      </c>
      <c r="E157">
        <v>-2.4779132468058354</v>
      </c>
      <c r="F157">
        <v>0.55562064921891696</v>
      </c>
      <c r="G157">
        <v>-3.5669097083416701</v>
      </c>
      <c r="H157">
        <v>-1.38891678526999</v>
      </c>
      <c r="I157">
        <v>-4.4597213049753304</v>
      </c>
      <c r="J157" s="4">
        <v>-2.4540131232701703</v>
      </c>
      <c r="K157">
        <f>Table21[[#This Row],[VALUE_ORIGINAL]]-Table21[[#This Row],[ESTIMATE_VALUE]]</f>
        <v>2.3900123535665063E-2</v>
      </c>
      <c r="L157">
        <v>-3.3905546414736301</v>
      </c>
      <c r="M157">
        <v>-1.5174716050667001</v>
      </c>
      <c r="N157">
        <f>Table21[[#This Row],[DIFFENCE_ORIGINAL]]^2</f>
        <v>5.7121590502005111E-4</v>
      </c>
      <c r="O15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1.87308303640693</v>
      </c>
      <c r="P157">
        <f>IF(OR(G157="NA", H157="NA"), "NA", IF(OR(B157="boot", B157="parametric", B157="independent", B157="cart"), Table21[[#This Row],[conf.high]]-Table21[[#This Row],[conf.low]], ""))</f>
        <v>2.1779929230716801</v>
      </c>
      <c r="Q157">
        <f>IF(OR(G157="NA", H157="NA"), "NA", IF(OR(B157="boot", B157="parametric", B157="independent", B157="cart"), Table21[[#This Row],[conf.high.orig]]-Table21[[#This Row],[conf.low.orig]], ""))</f>
        <v>1.87308303640693</v>
      </c>
      <c r="R157">
        <f>IF(OR(B157="boot", B157="independent", B157="parametric", B157="cart"), Table21[[#This Row],[WIDTH_OVERLAP]]/Table21[[#This Row],[WIDTH_NEW]], "NA")</f>
        <v>0.8600041885192502</v>
      </c>
      <c r="S157">
        <f>IF(OR(B157="boot", B157="independent", B157="parametric", B157="cart"), Table21[[#This Row],[WIDTH_OVERLAP]]/Table21[[#This Row],[WIDTH_ORIG]], "")</f>
        <v>1</v>
      </c>
      <c r="T157">
        <f>IF(OR(B157="boot", B157="independent", B157="parametric", B157="cart"), (Table21[[#This Row],[PERS_NEW]]+Table21[[#This Row],[PERS_ORIG]]) / 2, "")</f>
        <v>0.9300020942596251</v>
      </c>
      <c r="U157">
        <f>0.5*(Table21[[#This Row],[WIDTH_OVERLAP]]/Table21[[#This Row],[WIDTH_ORIG]] +Table21[[#This Row],[WIDTH_OVERLAP]]/Table21[[#This Row],[WIDTH_NEW]])</f>
        <v>0.9300020942596251</v>
      </c>
    </row>
    <row r="158" spans="1:21" hidden="1" x14ac:dyDescent="0.2">
      <c r="A158" s="2" t="s">
        <v>157</v>
      </c>
      <c r="B158" t="s">
        <v>50</v>
      </c>
      <c r="C158" s="3" t="s">
        <v>146</v>
      </c>
      <c r="D158" t="s">
        <v>147</v>
      </c>
      <c r="E158">
        <v>2.4389957491077512</v>
      </c>
      <c r="F158">
        <v>0.3646422571679</v>
      </c>
      <c r="G158">
        <v>1.7243100578172701</v>
      </c>
      <c r="H158">
        <v>3.1536814403982198</v>
      </c>
      <c r="I158">
        <v>6.6887358806160204</v>
      </c>
      <c r="J158" s="4">
        <v>1.8341868013663891</v>
      </c>
      <c r="K158">
        <f>Table21[[#This Row],[VALUE_ORIGINAL]]-Table21[[#This Row],[ESTIMATE_VALUE]]</f>
        <v>-0.60480894774136207</v>
      </c>
      <c r="L158">
        <v>1.29926883451485</v>
      </c>
      <c r="M158">
        <v>2.36910476821792</v>
      </c>
      <c r="N158">
        <f>Table21[[#This Row],[DIFFENCE_ORIGINAL]]^2</f>
        <v>0.36579386326801361</v>
      </c>
      <c r="O15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0.64479471040064995</v>
      </c>
      <c r="P158">
        <f>IF(OR(G158="NA", H158="NA"), "NA", IF(OR(B158="boot", B158="parametric", B158="independent", B158="cart"), Table21[[#This Row],[conf.high]]-Table21[[#This Row],[conf.low]], ""))</f>
        <v>1.4293713825809498</v>
      </c>
      <c r="Q158">
        <f>IF(OR(G158="NA", H158="NA"), "NA", IF(OR(B158="boot", B158="parametric", B158="independent", B158="cart"), Table21[[#This Row],[conf.high.orig]]-Table21[[#This Row],[conf.low.orig]], ""))</f>
        <v>1.0698359337030701</v>
      </c>
      <c r="R158">
        <f>IF(OR(B158="boot", B158="independent", B158="parametric", B158="cart"), Table21[[#This Row],[WIDTH_OVERLAP]]/Table21[[#This Row],[WIDTH_NEW]], "NA")</f>
        <v>0.45110369373449605</v>
      </c>
      <c r="S158">
        <f>IF(OR(B158="boot", B158="independent", B158="parametric", B158="cart"), Table21[[#This Row],[WIDTH_OVERLAP]]/Table21[[#This Row],[WIDTH_ORIG]], "")</f>
        <v>0.60270429332915909</v>
      </c>
      <c r="T158">
        <f>IF(OR(B158="boot", B158="independent", B158="parametric", B158="cart"), (Table21[[#This Row],[PERS_NEW]]+Table21[[#This Row],[PERS_ORIG]]) / 2, "")</f>
        <v>0.5269039935318276</v>
      </c>
      <c r="U158">
        <f>0.5*(Table21[[#This Row],[WIDTH_OVERLAP]]/Table21[[#This Row],[WIDTH_ORIG]] +Table21[[#This Row],[WIDTH_OVERLAP]]/Table21[[#This Row],[WIDTH_NEW]])</f>
        <v>0.5269039935318276</v>
      </c>
    </row>
    <row r="159" spans="1:21" hidden="1" x14ac:dyDescent="0.2">
      <c r="A159" s="2" t="s">
        <v>157</v>
      </c>
      <c r="B159" t="s">
        <v>50</v>
      </c>
      <c r="C159" s="3" t="s">
        <v>146</v>
      </c>
      <c r="D159" t="s">
        <v>137</v>
      </c>
      <c r="E159">
        <v>0.39086803339058629</v>
      </c>
      <c r="F159">
        <v>2.2271598972144502</v>
      </c>
      <c r="G159">
        <v>-3.9742851529616701</v>
      </c>
      <c r="H159">
        <v>4.7560212197428404</v>
      </c>
      <c r="I159">
        <v>0.17550066067526199</v>
      </c>
      <c r="J159" s="4">
        <v>-0.5867196339304489</v>
      </c>
      <c r="K159">
        <f>Table21[[#This Row],[VALUE_ORIGINAL]]-Table21[[#This Row],[ESTIMATE_VALUE]]</f>
        <v>-0.97758766732103519</v>
      </c>
      <c r="L159">
        <v>-4.7517116676045497</v>
      </c>
      <c r="M159">
        <v>3.5782723997436499</v>
      </c>
      <c r="N159">
        <f>Table21[[#This Row],[DIFFENCE_ORIGINAL]]^2</f>
        <v>0.95567764729818294</v>
      </c>
      <c r="O15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7.5525575527053199</v>
      </c>
      <c r="P159">
        <f>IF(OR(G159="NA", H159="NA"), "NA", IF(OR(B159="boot", B159="parametric", B159="independent", B159="cart"), Table21[[#This Row],[conf.high]]-Table21[[#This Row],[conf.low]], ""))</f>
        <v>8.7303063727045114</v>
      </c>
      <c r="Q159">
        <f>IF(OR(G159="NA", H159="NA"), "NA", IF(OR(B159="boot", B159="parametric", B159="independent", B159="cart"), Table21[[#This Row],[conf.high.orig]]-Table21[[#This Row],[conf.low.orig]], ""))</f>
        <v>8.3299840673481995</v>
      </c>
      <c r="R159">
        <f>IF(OR(B159="boot", B159="independent", B159="parametric", B159="cart"), Table21[[#This Row],[WIDTH_OVERLAP]]/Table21[[#This Row],[WIDTH_NEW]], "NA")</f>
        <v>0.86509650753134526</v>
      </c>
      <c r="S159">
        <f>IF(OR(B159="boot", B159="independent", B159="parametric", B159="cart"), Table21[[#This Row],[WIDTH_OVERLAP]]/Table21[[#This Row],[WIDTH_ORIG]], "")</f>
        <v>0.90667130832936049</v>
      </c>
      <c r="T159">
        <f>IF(OR(B159="boot", B159="independent", B159="parametric", B159="cart"), (Table21[[#This Row],[PERS_NEW]]+Table21[[#This Row],[PERS_ORIG]]) / 2, "")</f>
        <v>0.88588390793035288</v>
      </c>
      <c r="U159">
        <f>0.5*(Table21[[#This Row],[WIDTH_OVERLAP]]/Table21[[#This Row],[WIDTH_ORIG]] +Table21[[#This Row],[WIDTH_OVERLAP]]/Table21[[#This Row],[WIDTH_NEW]])</f>
        <v>0.88588390793035288</v>
      </c>
    </row>
    <row r="160" spans="1:21" hidden="1" x14ac:dyDescent="0.2">
      <c r="A160" s="2" t="s">
        <v>157</v>
      </c>
      <c r="B160" t="s">
        <v>50</v>
      </c>
      <c r="C160" s="3" t="s">
        <v>146</v>
      </c>
      <c r="D160" t="s">
        <v>138</v>
      </c>
      <c r="E160">
        <v>-0.9260901255469135</v>
      </c>
      <c r="F160">
        <v>0.329732313591167</v>
      </c>
      <c r="G160">
        <v>-1.5723535847246599</v>
      </c>
      <c r="H160">
        <v>-0.27982666636915798</v>
      </c>
      <c r="I160">
        <v>-2.8086119781853198</v>
      </c>
      <c r="J160" s="4">
        <v>-1.3387481462005686</v>
      </c>
      <c r="K160">
        <f>Table21[[#This Row],[VALUE_ORIGINAL]]-Table21[[#This Row],[ESTIMATE_VALUE]]</f>
        <v>-0.41265802065365509</v>
      </c>
      <c r="L160">
        <v>-1.9484726430877399</v>
      </c>
      <c r="M160">
        <v>-0.72902364931338803</v>
      </c>
      <c r="N160">
        <f>Table21[[#This Row],[DIFFENCE_ORIGINAL]]^2</f>
        <v>0.17028664200979243</v>
      </c>
      <c r="O16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0.84332993541127188</v>
      </c>
      <c r="P160">
        <f>IF(OR(G160="NA", H160="NA"), "NA", IF(OR(B160="boot", B160="parametric", B160="independent", B160="cart"), Table21[[#This Row],[conf.high]]-Table21[[#This Row],[conf.low]], ""))</f>
        <v>1.2925269183555019</v>
      </c>
      <c r="Q160">
        <f>IF(OR(G160="NA", H160="NA"), "NA", IF(OR(B160="boot", B160="parametric", B160="independent", B160="cart"), Table21[[#This Row],[conf.high.orig]]-Table21[[#This Row],[conf.low.orig]], ""))</f>
        <v>1.219448993774352</v>
      </c>
      <c r="R160">
        <f>IF(OR(B160="boot", B160="independent", B160="parametric", B160="cart"), Table21[[#This Row],[WIDTH_OVERLAP]]/Table21[[#This Row],[WIDTH_NEW]], "NA")</f>
        <v>0.65246605191344953</v>
      </c>
      <c r="S160">
        <f>IF(OR(B160="boot", B160="independent", B160="parametric", B160="cart"), Table21[[#This Row],[WIDTH_OVERLAP]]/Table21[[#This Row],[WIDTH_ORIG]], "")</f>
        <v>0.69156638753791322</v>
      </c>
      <c r="T160">
        <f>IF(OR(B160="boot", B160="independent", B160="parametric", B160="cart"), (Table21[[#This Row],[PERS_NEW]]+Table21[[#This Row],[PERS_ORIG]]) / 2, "")</f>
        <v>0.67201621972568137</v>
      </c>
      <c r="U160">
        <f>0.5*(Table21[[#This Row],[WIDTH_OVERLAP]]/Table21[[#This Row],[WIDTH_ORIG]] +Table21[[#This Row],[WIDTH_OVERLAP]]/Table21[[#This Row],[WIDTH_NEW]])</f>
        <v>0.67201621972568137</v>
      </c>
    </row>
    <row r="161" spans="1:21" hidden="1" x14ac:dyDescent="0.2">
      <c r="A161" s="2" t="s">
        <v>157</v>
      </c>
      <c r="B161" t="s">
        <v>50</v>
      </c>
      <c r="C161" s="3" t="s">
        <v>146</v>
      </c>
      <c r="D161" t="s">
        <v>148</v>
      </c>
      <c r="E161">
        <v>-0.19390008855233623</v>
      </c>
      <c r="F161">
        <v>0.36925965259140298</v>
      </c>
      <c r="G161">
        <v>-0.917635708575259</v>
      </c>
      <c r="H161">
        <v>0.52983553147058704</v>
      </c>
      <c r="I161">
        <v>-0.52510499642074904</v>
      </c>
      <c r="J161" s="4">
        <v>0.63915209687677155</v>
      </c>
      <c r="K161">
        <f>Table21[[#This Row],[VALUE_ORIGINAL]]-Table21[[#This Row],[ESTIMATE_VALUE]]</f>
        <v>0.83305218542910775</v>
      </c>
      <c r="L161">
        <v>-4.5007548660191903E-2</v>
      </c>
      <c r="M161">
        <v>1.32331174241373</v>
      </c>
      <c r="N161">
        <f>Table21[[#This Row],[DIFFENCE_ORIGINAL]]^2</f>
        <v>0.69397594364821247</v>
      </c>
      <c r="O16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0.57484308013077889</v>
      </c>
      <c r="P161">
        <f>IF(OR(G161="NA", H161="NA"), "NA", IF(OR(B161="boot", B161="parametric", B161="independent", B161="cart"), Table21[[#This Row],[conf.high]]-Table21[[#This Row],[conf.low]], ""))</f>
        <v>1.447471240045846</v>
      </c>
      <c r="Q161">
        <f>IF(OR(G161="NA", H161="NA"), "NA", IF(OR(B161="boot", B161="parametric", B161="independent", B161="cart"), Table21[[#This Row],[conf.high.orig]]-Table21[[#This Row],[conf.low.orig]], ""))</f>
        <v>1.3683192910739219</v>
      </c>
      <c r="R161">
        <f>IF(OR(B161="boot", B161="independent", B161="parametric", B161="cart"), Table21[[#This Row],[WIDTH_OVERLAP]]/Table21[[#This Row],[WIDTH_NEW]], "NA")</f>
        <v>0.39713609792521459</v>
      </c>
      <c r="S161">
        <f>IF(OR(B161="boot", B161="independent", B161="parametric", B161="cart"), Table21[[#This Row],[WIDTH_OVERLAP]]/Table21[[#This Row],[WIDTH_ORIG]], "")</f>
        <v>0.42010887654709211</v>
      </c>
      <c r="T161">
        <f>IF(OR(B161="boot", B161="independent", B161="parametric", B161="cart"), (Table21[[#This Row],[PERS_NEW]]+Table21[[#This Row],[PERS_ORIG]]) / 2, "")</f>
        <v>0.40862248723615335</v>
      </c>
      <c r="U161">
        <f>0.5*(Table21[[#This Row],[WIDTH_OVERLAP]]/Table21[[#This Row],[WIDTH_ORIG]] +Table21[[#This Row],[WIDTH_OVERLAP]]/Table21[[#This Row],[WIDTH_NEW]])</f>
        <v>0.40862248723615335</v>
      </c>
    </row>
    <row r="162" spans="1:21" hidden="1" x14ac:dyDescent="0.2">
      <c r="A162" s="2" t="s">
        <v>157</v>
      </c>
      <c r="B162" t="s">
        <v>50</v>
      </c>
      <c r="C162" s="3" t="s">
        <v>146</v>
      </c>
      <c r="D162" t="s">
        <v>139</v>
      </c>
      <c r="E162">
        <v>11.505676562417943</v>
      </c>
      <c r="F162" t="s">
        <v>47</v>
      </c>
      <c r="G162" t="s">
        <v>47</v>
      </c>
      <c r="H162" t="s">
        <v>47</v>
      </c>
      <c r="I162" t="s">
        <v>47</v>
      </c>
      <c r="J162" s="4">
        <v>11.064968719858522</v>
      </c>
      <c r="K162">
        <f>Table21[[#This Row],[VALUE_ORIGINAL]]-Table21[[#This Row],[ESTIMATE_VALUE]]</f>
        <v>-0.44070784255942108</v>
      </c>
      <c r="L162" t="s">
        <v>47</v>
      </c>
      <c r="M162" t="s">
        <v>47</v>
      </c>
      <c r="N162">
        <f>Table21[[#This Row],[DIFFENCE_ORIGINAL]]^2</f>
        <v>0.19422340249337947</v>
      </c>
      <c r="O16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62" t="str">
        <f>IF(OR(G162="NA", H162="NA"), "NA", IF(OR(B162="boot", B162="parametric", B162="independent", B162="cart"), Table21[[#This Row],[conf.high]]-Table21[[#This Row],[conf.low]], ""))</f>
        <v>NA</v>
      </c>
      <c r="Q162" t="str">
        <f>IF(OR(G162="NA", H162="NA"), "NA", IF(OR(B162="boot", B162="parametric", B162="independent", B162="cart"), Table21[[#This Row],[conf.high.orig]]-Table21[[#This Row],[conf.low.orig]], ""))</f>
        <v>NA</v>
      </c>
      <c r="R162" t="e">
        <f>IF(OR(B162="boot", B162="independent", B162="parametric", B162="cart"), Table21[[#This Row],[WIDTH_OVERLAP]]/Table21[[#This Row],[WIDTH_NEW]], "NA")</f>
        <v>#VALUE!</v>
      </c>
      <c r="S162" t="e">
        <f>IF(OR(B162="boot", B162="independent", B162="parametric", B162="cart"), Table21[[#This Row],[WIDTH_OVERLAP]]/Table21[[#This Row],[WIDTH_ORIG]], "")</f>
        <v>#VALUE!</v>
      </c>
      <c r="T162" t="e">
        <f>IF(OR(B162="boot", B162="independent", B162="parametric", B162="cart"), (Table21[[#This Row],[PERS_NEW]]+Table21[[#This Row],[PERS_ORIG]]) / 2, "")</f>
        <v>#VALUE!</v>
      </c>
      <c r="U162" t="e">
        <f>0.5*(Table21[[#This Row],[WIDTH_OVERLAP]]/Table21[[#This Row],[WIDTH_ORIG]] +Table21[[#This Row],[WIDTH_OVERLAP]]/Table21[[#This Row],[WIDTH_NEW]])</f>
        <v>#VALUE!</v>
      </c>
    </row>
    <row r="163" spans="1:21" hidden="1" x14ac:dyDescent="0.2">
      <c r="A163" s="2" t="s">
        <v>157</v>
      </c>
      <c r="B163" t="s">
        <v>50</v>
      </c>
      <c r="C163" s="3" t="s">
        <v>146</v>
      </c>
      <c r="D163" t="s">
        <v>141</v>
      </c>
      <c r="E163">
        <v>-0.56188337244720499</v>
      </c>
      <c r="F163" t="s">
        <v>47</v>
      </c>
      <c r="G163" t="s">
        <v>47</v>
      </c>
      <c r="H163" t="s">
        <v>47</v>
      </c>
      <c r="I163" t="s">
        <v>47</v>
      </c>
      <c r="J163" s="4">
        <v>-0.57537740622005218</v>
      </c>
      <c r="K163">
        <f>Table21[[#This Row],[VALUE_ORIGINAL]]-Table21[[#This Row],[ESTIMATE_VALUE]]</f>
        <v>-1.3494033772847192E-2</v>
      </c>
      <c r="L163" t="s">
        <v>47</v>
      </c>
      <c r="M163" t="s">
        <v>47</v>
      </c>
      <c r="N163">
        <f>Table21[[#This Row],[DIFFENCE_ORIGINAL]]^2</f>
        <v>1.820889474627406E-4</v>
      </c>
      <c r="O16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63" t="str">
        <f>IF(OR(G163="NA", H163="NA"), "NA", IF(OR(B163="boot", B163="parametric", B163="independent", B163="cart"), Table21[[#This Row],[conf.high]]-Table21[[#This Row],[conf.low]], ""))</f>
        <v>NA</v>
      </c>
      <c r="Q163" t="str">
        <f>IF(OR(G163="NA", H163="NA"), "NA", IF(OR(B163="boot", B163="parametric", B163="independent", B163="cart"), Table21[[#This Row],[conf.high.orig]]-Table21[[#This Row],[conf.low.orig]], ""))</f>
        <v>NA</v>
      </c>
      <c r="R163" t="e">
        <f>IF(OR(B163="boot", B163="independent", B163="parametric", B163="cart"), Table21[[#This Row],[WIDTH_OVERLAP]]/Table21[[#This Row],[WIDTH_NEW]], "NA")</f>
        <v>#VALUE!</v>
      </c>
      <c r="S163" t="e">
        <f>IF(OR(B163="boot", B163="independent", B163="parametric", B163="cart"), Table21[[#This Row],[WIDTH_OVERLAP]]/Table21[[#This Row],[WIDTH_ORIG]], "")</f>
        <v>#VALUE!</v>
      </c>
      <c r="T163" t="e">
        <f>IF(OR(B163="boot", B163="independent", B163="parametric", B163="cart"), (Table21[[#This Row],[PERS_NEW]]+Table21[[#This Row],[PERS_ORIG]]) / 2, "")</f>
        <v>#VALUE!</v>
      </c>
      <c r="U163" t="e">
        <f>0.5*(Table21[[#This Row],[WIDTH_OVERLAP]]/Table21[[#This Row],[WIDTH_ORIG]] +Table21[[#This Row],[WIDTH_OVERLAP]]/Table21[[#This Row],[WIDTH_NEW]])</f>
        <v>#VALUE!</v>
      </c>
    </row>
    <row r="164" spans="1:21" hidden="1" x14ac:dyDescent="0.2">
      <c r="A164" s="2" t="s">
        <v>157</v>
      </c>
      <c r="B164" t="s">
        <v>50</v>
      </c>
      <c r="C164" s="3" t="s">
        <v>146</v>
      </c>
      <c r="D164" t="s">
        <v>149</v>
      </c>
      <c r="E164">
        <v>0.13546797825415269</v>
      </c>
      <c r="F164" t="s">
        <v>47</v>
      </c>
      <c r="G164" t="s">
        <v>47</v>
      </c>
      <c r="H164" t="s">
        <v>47</v>
      </c>
      <c r="I164" t="s">
        <v>47</v>
      </c>
      <c r="J164" s="4">
        <v>0.19483870136298537</v>
      </c>
      <c r="K164">
        <f>Table21[[#This Row],[VALUE_ORIGINAL]]-Table21[[#This Row],[ESTIMATE_VALUE]]</f>
        <v>5.9370723108832679E-2</v>
      </c>
      <c r="L164" t="s">
        <v>47</v>
      </c>
      <c r="M164" t="s">
        <v>47</v>
      </c>
      <c r="N164">
        <f>Table21[[#This Row],[DIFFENCE_ORIGINAL]]^2</f>
        <v>3.5248827624656787E-3</v>
      </c>
      <c r="O16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64" t="str">
        <f>IF(OR(G164="NA", H164="NA"), "NA", IF(OR(B164="boot", B164="parametric", B164="independent", B164="cart"), Table21[[#This Row],[conf.high]]-Table21[[#This Row],[conf.low]], ""))</f>
        <v>NA</v>
      </c>
      <c r="Q164" t="str">
        <f>IF(OR(G164="NA", H164="NA"), "NA", IF(OR(B164="boot", B164="parametric", B164="independent", B164="cart"), Table21[[#This Row],[conf.high.orig]]-Table21[[#This Row],[conf.low.orig]], ""))</f>
        <v>NA</v>
      </c>
      <c r="R164" t="e">
        <f>IF(OR(B164="boot", B164="independent", B164="parametric", B164="cart"), Table21[[#This Row],[WIDTH_OVERLAP]]/Table21[[#This Row],[WIDTH_NEW]], "NA")</f>
        <v>#VALUE!</v>
      </c>
      <c r="S164" t="e">
        <f>IF(OR(B164="boot", B164="independent", B164="parametric", B164="cart"), Table21[[#This Row],[WIDTH_OVERLAP]]/Table21[[#This Row],[WIDTH_ORIG]], "")</f>
        <v>#VALUE!</v>
      </c>
      <c r="T164" t="e">
        <f>IF(OR(B164="boot", B164="independent", B164="parametric", B164="cart"), (Table21[[#This Row],[PERS_NEW]]+Table21[[#This Row],[PERS_ORIG]]) / 2, "")</f>
        <v>#VALUE!</v>
      </c>
      <c r="U164" t="e">
        <f>0.5*(Table21[[#This Row],[WIDTH_OVERLAP]]/Table21[[#This Row],[WIDTH_ORIG]] +Table21[[#This Row],[WIDTH_OVERLAP]]/Table21[[#This Row],[WIDTH_NEW]])</f>
        <v>#VALUE!</v>
      </c>
    </row>
    <row r="165" spans="1:21" hidden="1" x14ac:dyDescent="0.2">
      <c r="A165" s="2" t="s">
        <v>157</v>
      </c>
      <c r="B165" t="s">
        <v>50</v>
      </c>
      <c r="C165" s="3" t="s">
        <v>146</v>
      </c>
      <c r="D165" t="s">
        <v>150</v>
      </c>
      <c r="E165">
        <v>-0.30263610785429912</v>
      </c>
      <c r="F165" t="s">
        <v>47</v>
      </c>
      <c r="G165" t="s">
        <v>47</v>
      </c>
      <c r="H165" t="s">
        <v>47</v>
      </c>
      <c r="I165" t="s">
        <v>47</v>
      </c>
      <c r="J165" s="4">
        <v>-0.18356475677620857</v>
      </c>
      <c r="K165">
        <f>Table21[[#This Row],[VALUE_ORIGINAL]]-Table21[[#This Row],[ESTIMATE_VALUE]]</f>
        <v>0.11907135107809055</v>
      </c>
      <c r="L165" t="s">
        <v>47</v>
      </c>
      <c r="M165" t="s">
        <v>47</v>
      </c>
      <c r="N165">
        <f>Table21[[#This Row],[DIFFENCE_ORIGINAL]]^2</f>
        <v>1.4177986647561897E-2</v>
      </c>
      <c r="O16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65" t="str">
        <f>IF(OR(G165="NA", H165="NA"), "NA", IF(OR(B165="boot", B165="parametric", B165="independent", B165="cart"), Table21[[#This Row],[conf.high]]-Table21[[#This Row],[conf.low]], ""))</f>
        <v>NA</v>
      </c>
      <c r="Q165" t="str">
        <f>IF(OR(G165="NA", H165="NA"), "NA", IF(OR(B165="boot", B165="parametric", B165="independent", B165="cart"), Table21[[#This Row],[conf.high.orig]]-Table21[[#This Row],[conf.low.orig]], ""))</f>
        <v>NA</v>
      </c>
      <c r="R165" t="e">
        <f>IF(OR(B165="boot", B165="independent", B165="parametric", B165="cart"), Table21[[#This Row],[WIDTH_OVERLAP]]/Table21[[#This Row],[WIDTH_NEW]], "NA")</f>
        <v>#VALUE!</v>
      </c>
      <c r="S165" t="e">
        <f>IF(OR(B165="boot", B165="independent", B165="parametric", B165="cart"), Table21[[#This Row],[WIDTH_OVERLAP]]/Table21[[#This Row],[WIDTH_ORIG]], "")</f>
        <v>#VALUE!</v>
      </c>
      <c r="T165" t="e">
        <f>IF(OR(B165="boot", B165="independent", B165="parametric", B165="cart"), (Table21[[#This Row],[PERS_NEW]]+Table21[[#This Row],[PERS_ORIG]]) / 2, "")</f>
        <v>#VALUE!</v>
      </c>
      <c r="U165" t="e">
        <f>0.5*(Table21[[#This Row],[WIDTH_OVERLAP]]/Table21[[#This Row],[WIDTH_ORIG]] +Table21[[#This Row],[WIDTH_OVERLAP]]/Table21[[#This Row],[WIDTH_NEW]])</f>
        <v>#VALUE!</v>
      </c>
    </row>
    <row r="166" spans="1:21" hidden="1" x14ac:dyDescent="0.2">
      <c r="A166" s="2" t="s">
        <v>157</v>
      </c>
      <c r="B166" t="s">
        <v>50</v>
      </c>
      <c r="C166" s="3" t="s">
        <v>146</v>
      </c>
      <c r="D166" t="s">
        <v>144</v>
      </c>
      <c r="E166">
        <v>13.752030104036168</v>
      </c>
      <c r="F166" t="s">
        <v>47</v>
      </c>
      <c r="G166" t="s">
        <v>47</v>
      </c>
      <c r="H166" t="s">
        <v>47</v>
      </c>
      <c r="I166" t="s">
        <v>47</v>
      </c>
      <c r="J166" s="4">
        <v>13.110967804410883</v>
      </c>
      <c r="K166">
        <f>Table21[[#This Row],[VALUE_ORIGINAL]]-Table21[[#This Row],[ESTIMATE_VALUE]]</f>
        <v>-0.64106229962528438</v>
      </c>
      <c r="L166" t="s">
        <v>47</v>
      </c>
      <c r="M166" t="s">
        <v>47</v>
      </c>
      <c r="N166">
        <f>Table21[[#This Row],[DIFFENCE_ORIGINAL]]^2</f>
        <v>0.4109608720008579</v>
      </c>
      <c r="O16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66" t="str">
        <f>IF(OR(G166="NA", H166="NA"), "NA", IF(OR(B166="boot", B166="parametric", B166="independent", B166="cart"), Table21[[#This Row],[conf.high]]-Table21[[#This Row],[conf.low]], ""))</f>
        <v>NA</v>
      </c>
      <c r="Q166" t="str">
        <f>IF(OR(G166="NA", H166="NA"), "NA", IF(OR(B166="boot", B166="parametric", B166="independent", B166="cart"), Table21[[#This Row],[conf.high.orig]]-Table21[[#This Row],[conf.low.orig]], ""))</f>
        <v>NA</v>
      </c>
      <c r="R166" t="e">
        <f>IF(OR(B166="boot", B166="independent", B166="parametric", B166="cart"), Table21[[#This Row],[WIDTH_OVERLAP]]/Table21[[#This Row],[WIDTH_NEW]], "NA")</f>
        <v>#VALUE!</v>
      </c>
      <c r="S166" t="e">
        <f>IF(OR(B166="boot", B166="independent", B166="parametric", B166="cart"), Table21[[#This Row],[WIDTH_OVERLAP]]/Table21[[#This Row],[WIDTH_ORIG]], "")</f>
        <v>#VALUE!</v>
      </c>
      <c r="T166" t="e">
        <f>IF(OR(B166="boot", B166="independent", B166="parametric", B166="cart"), (Table21[[#This Row],[PERS_NEW]]+Table21[[#This Row],[PERS_ORIG]]) / 2, "")</f>
        <v>#VALUE!</v>
      </c>
      <c r="U166" t="e">
        <f>0.5*(Table21[[#This Row],[WIDTH_OVERLAP]]/Table21[[#This Row],[WIDTH_ORIG]] +Table21[[#This Row],[WIDTH_OVERLAP]]/Table21[[#This Row],[WIDTH_NEW]])</f>
        <v>#VALUE!</v>
      </c>
    </row>
    <row r="167" spans="1:21" hidden="1" x14ac:dyDescent="0.2">
      <c r="A167" s="2" t="s">
        <v>157</v>
      </c>
      <c r="B167" t="s">
        <v>50</v>
      </c>
      <c r="C167" s="3" t="s">
        <v>146</v>
      </c>
      <c r="D167" t="s">
        <v>151</v>
      </c>
      <c r="E167">
        <v>0.37534278920661573</v>
      </c>
      <c r="F167" t="s">
        <v>47</v>
      </c>
      <c r="G167" t="s">
        <v>47</v>
      </c>
      <c r="H167" t="s">
        <v>47</v>
      </c>
      <c r="I167" t="s">
        <v>47</v>
      </c>
      <c r="J167" s="4">
        <v>0.2940251099326438</v>
      </c>
      <c r="K167">
        <f>Table21[[#This Row],[VALUE_ORIGINAL]]-Table21[[#This Row],[ESTIMATE_VALUE]]</f>
        <v>-8.1317679273971932E-2</v>
      </c>
      <c r="L167" t="s">
        <v>47</v>
      </c>
      <c r="M167" t="s">
        <v>47</v>
      </c>
      <c r="N167">
        <f>Table21[[#This Row],[DIFFENCE_ORIGINAL]]^2</f>
        <v>6.6125649625045644E-3</v>
      </c>
      <c r="O16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67" t="str">
        <f>IF(OR(G167="NA", H167="NA"), "NA", IF(OR(B167="boot", B167="parametric", B167="independent", B167="cart"), Table21[[#This Row],[conf.high]]-Table21[[#This Row],[conf.low]], ""))</f>
        <v>NA</v>
      </c>
      <c r="Q167" t="str">
        <f>IF(OR(G167="NA", H167="NA"), "NA", IF(OR(B167="boot", B167="parametric", B167="independent", B167="cart"), Table21[[#This Row],[conf.high.orig]]-Table21[[#This Row],[conf.low.orig]], ""))</f>
        <v>NA</v>
      </c>
      <c r="R167" t="e">
        <f>IF(OR(B167="boot", B167="independent", B167="parametric", B167="cart"), Table21[[#This Row],[WIDTH_OVERLAP]]/Table21[[#This Row],[WIDTH_NEW]], "NA")</f>
        <v>#VALUE!</v>
      </c>
      <c r="S167" t="e">
        <f>IF(OR(B167="boot", B167="independent", B167="parametric", B167="cart"), Table21[[#This Row],[WIDTH_OVERLAP]]/Table21[[#This Row],[WIDTH_ORIG]], "")</f>
        <v>#VALUE!</v>
      </c>
      <c r="T167" t="e">
        <f>IF(OR(B167="boot", B167="independent", B167="parametric", B167="cart"), (Table21[[#This Row],[PERS_NEW]]+Table21[[#This Row],[PERS_ORIG]]) / 2, "")</f>
        <v>#VALUE!</v>
      </c>
      <c r="U167" t="e">
        <f>0.5*(Table21[[#This Row],[WIDTH_OVERLAP]]/Table21[[#This Row],[WIDTH_ORIG]] +Table21[[#This Row],[WIDTH_OVERLAP]]/Table21[[#This Row],[WIDTH_NEW]])</f>
        <v>#VALUE!</v>
      </c>
    </row>
    <row r="168" spans="1:21" hidden="1" x14ac:dyDescent="0.2">
      <c r="A168" s="2" t="s">
        <v>157</v>
      </c>
      <c r="B168" t="s">
        <v>50</v>
      </c>
      <c r="C168" s="3" t="s">
        <v>146</v>
      </c>
      <c r="D168" t="s">
        <v>152</v>
      </c>
      <c r="E168">
        <v>-1.3487579475092173E-2</v>
      </c>
      <c r="F168" t="s">
        <v>47</v>
      </c>
      <c r="G168" t="s">
        <v>47</v>
      </c>
      <c r="H168" t="s">
        <v>47</v>
      </c>
      <c r="I168" t="s">
        <v>47</v>
      </c>
      <c r="J168" s="4">
        <v>4.0882182495466123E-2</v>
      </c>
      <c r="K168">
        <f>Table21[[#This Row],[VALUE_ORIGINAL]]-Table21[[#This Row],[ESTIMATE_VALUE]]</f>
        <v>5.4369761970558296E-2</v>
      </c>
      <c r="L168" t="s">
        <v>47</v>
      </c>
      <c r="M168" t="s">
        <v>47</v>
      </c>
      <c r="N168">
        <f>Table21[[#This Row],[DIFFENCE_ORIGINAL]]^2</f>
        <v>2.9560710167351673E-3</v>
      </c>
      <c r="O16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68" t="str">
        <f>IF(OR(G168="NA", H168="NA"), "NA", IF(OR(B168="boot", B168="parametric", B168="independent", B168="cart"), Table21[[#This Row],[conf.high]]-Table21[[#This Row],[conf.low]], ""))</f>
        <v>NA</v>
      </c>
      <c r="Q168" t="str">
        <f>IF(OR(G168="NA", H168="NA"), "NA", IF(OR(B168="boot", B168="parametric", B168="independent", B168="cart"), Table21[[#This Row],[conf.high.orig]]-Table21[[#This Row],[conf.low.orig]], ""))</f>
        <v>NA</v>
      </c>
      <c r="R168" t="e">
        <f>IF(OR(B168="boot", B168="independent", B168="parametric", B168="cart"), Table21[[#This Row],[WIDTH_OVERLAP]]/Table21[[#This Row],[WIDTH_NEW]], "NA")</f>
        <v>#VALUE!</v>
      </c>
      <c r="S168" t="e">
        <f>IF(OR(B168="boot", B168="independent", B168="parametric", B168="cart"), Table21[[#This Row],[WIDTH_OVERLAP]]/Table21[[#This Row],[WIDTH_ORIG]], "")</f>
        <v>#VALUE!</v>
      </c>
      <c r="T168" t="e">
        <f>IF(OR(B168="boot", B168="independent", B168="parametric", B168="cart"), (Table21[[#This Row],[PERS_NEW]]+Table21[[#This Row],[PERS_ORIG]]) / 2, "")</f>
        <v>#VALUE!</v>
      </c>
      <c r="U168" t="e">
        <f>0.5*(Table21[[#This Row],[WIDTH_OVERLAP]]/Table21[[#This Row],[WIDTH_ORIG]] +Table21[[#This Row],[WIDTH_OVERLAP]]/Table21[[#This Row],[WIDTH_NEW]])</f>
        <v>#VALUE!</v>
      </c>
    </row>
    <row r="169" spans="1:21" hidden="1" x14ac:dyDescent="0.2">
      <c r="A169" s="2" t="s">
        <v>157</v>
      </c>
      <c r="B169" t="s">
        <v>50</v>
      </c>
      <c r="C169" s="3" t="s">
        <v>146</v>
      </c>
      <c r="D169" t="s">
        <v>153</v>
      </c>
      <c r="E169">
        <v>3.1780892489567751</v>
      </c>
      <c r="F169" t="s">
        <v>47</v>
      </c>
      <c r="G169" t="s">
        <v>47</v>
      </c>
      <c r="H169" t="s">
        <v>47</v>
      </c>
      <c r="I169" t="s">
        <v>47</v>
      </c>
      <c r="J169" s="4">
        <v>2.6832943027713916</v>
      </c>
      <c r="K169">
        <f>Table21[[#This Row],[VALUE_ORIGINAL]]-Table21[[#This Row],[ESTIMATE_VALUE]]</f>
        <v>-0.49479494618538356</v>
      </c>
      <c r="L169" t="s">
        <v>47</v>
      </c>
      <c r="M169" t="s">
        <v>47</v>
      </c>
      <c r="N169">
        <f>Table21[[#This Row],[DIFFENCE_ORIGINAL]]^2</f>
        <v>0.24482203877059661</v>
      </c>
      <c r="O16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69" t="str">
        <f>IF(OR(G169="NA", H169="NA"), "NA", IF(OR(B169="boot", B169="parametric", B169="independent", B169="cart"), Table21[[#This Row],[conf.high]]-Table21[[#This Row],[conf.low]], ""))</f>
        <v>NA</v>
      </c>
      <c r="Q169" t="str">
        <f>IF(OR(G169="NA", H169="NA"), "NA", IF(OR(B169="boot", B169="parametric", B169="independent", B169="cart"), Table21[[#This Row],[conf.high.orig]]-Table21[[#This Row],[conf.low.orig]], ""))</f>
        <v>NA</v>
      </c>
      <c r="R169" t="e">
        <f>IF(OR(B169="boot", B169="independent", B169="parametric", B169="cart"), Table21[[#This Row],[WIDTH_OVERLAP]]/Table21[[#This Row],[WIDTH_NEW]], "NA")</f>
        <v>#VALUE!</v>
      </c>
      <c r="S169" t="e">
        <f>IF(OR(B169="boot", B169="independent", B169="parametric", B169="cart"), Table21[[#This Row],[WIDTH_OVERLAP]]/Table21[[#This Row],[WIDTH_ORIG]], "")</f>
        <v>#VALUE!</v>
      </c>
      <c r="T169" t="e">
        <f>IF(OR(B169="boot", B169="independent", B169="parametric", B169="cart"), (Table21[[#This Row],[PERS_NEW]]+Table21[[#This Row],[PERS_ORIG]]) / 2, "")</f>
        <v>#VALUE!</v>
      </c>
      <c r="U169" t="e">
        <f>0.5*(Table21[[#This Row],[WIDTH_OVERLAP]]/Table21[[#This Row],[WIDTH_ORIG]] +Table21[[#This Row],[WIDTH_OVERLAP]]/Table21[[#This Row],[WIDTH_NEW]])</f>
        <v>#VALUE!</v>
      </c>
    </row>
    <row r="170" spans="1:21" hidden="1" x14ac:dyDescent="0.2">
      <c r="A170" s="2" t="s">
        <v>157</v>
      </c>
      <c r="B170" t="s">
        <v>50</v>
      </c>
      <c r="C170" s="3" t="s">
        <v>146</v>
      </c>
      <c r="D170" t="s">
        <v>154</v>
      </c>
      <c r="E170">
        <v>-0.12431815734439684</v>
      </c>
      <c r="F170" t="s">
        <v>47</v>
      </c>
      <c r="G170" t="s">
        <v>47</v>
      </c>
      <c r="H170" t="s">
        <v>47</v>
      </c>
      <c r="I170" t="s">
        <v>47</v>
      </c>
      <c r="J170" s="4">
        <v>4.887768412291724E-3</v>
      </c>
      <c r="K170">
        <f>Table21[[#This Row],[VALUE_ORIGINAL]]-Table21[[#This Row],[ESTIMATE_VALUE]]</f>
        <v>0.12920592575668857</v>
      </c>
      <c r="L170" t="s">
        <v>47</v>
      </c>
      <c r="M170" t="s">
        <v>47</v>
      </c>
      <c r="N170">
        <f>Table21[[#This Row],[DIFFENCE_ORIGINAL]]^2</f>
        <v>1.669417125064292E-2</v>
      </c>
      <c r="O17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70" t="str">
        <f>IF(OR(G170="NA", H170="NA"), "NA", IF(OR(B170="boot", B170="parametric", B170="independent", B170="cart"), Table21[[#This Row],[conf.high]]-Table21[[#This Row],[conf.low]], ""))</f>
        <v>NA</v>
      </c>
      <c r="Q170" t="str">
        <f>IF(OR(G170="NA", H170="NA"), "NA", IF(OR(B170="boot", B170="parametric", B170="independent", B170="cart"), Table21[[#This Row],[conf.high.orig]]-Table21[[#This Row],[conf.low.orig]], ""))</f>
        <v>NA</v>
      </c>
      <c r="R170" t="e">
        <f>IF(OR(B170="boot", B170="independent", B170="parametric", B170="cart"), Table21[[#This Row],[WIDTH_OVERLAP]]/Table21[[#This Row],[WIDTH_NEW]], "NA")</f>
        <v>#VALUE!</v>
      </c>
      <c r="S170" t="e">
        <f>IF(OR(B170="boot", B170="independent", B170="parametric", B170="cart"), Table21[[#This Row],[WIDTH_OVERLAP]]/Table21[[#This Row],[WIDTH_ORIG]], "")</f>
        <v>#VALUE!</v>
      </c>
      <c r="T170" t="e">
        <f>IF(OR(B170="boot", B170="independent", B170="parametric", B170="cart"), (Table21[[#This Row],[PERS_NEW]]+Table21[[#This Row],[PERS_ORIG]]) / 2, "")</f>
        <v>#VALUE!</v>
      </c>
      <c r="U170" t="e">
        <f>0.5*(Table21[[#This Row],[WIDTH_OVERLAP]]/Table21[[#This Row],[WIDTH_ORIG]] +Table21[[#This Row],[WIDTH_OVERLAP]]/Table21[[#This Row],[WIDTH_NEW]])</f>
        <v>#VALUE!</v>
      </c>
    </row>
    <row r="171" spans="1:21" hidden="1" x14ac:dyDescent="0.2">
      <c r="A171" s="2" t="s">
        <v>157</v>
      </c>
      <c r="B171" t="s">
        <v>50</v>
      </c>
      <c r="C171" s="3" t="s">
        <v>146</v>
      </c>
      <c r="D171" t="s">
        <v>155</v>
      </c>
      <c r="E171">
        <v>1.60444766614135</v>
      </c>
      <c r="F171" t="s">
        <v>47</v>
      </c>
      <c r="G171" t="s">
        <v>47</v>
      </c>
      <c r="H171" t="s">
        <v>47</v>
      </c>
      <c r="I171" t="s">
        <v>47</v>
      </c>
      <c r="J171" s="4">
        <v>0.7403948526594446</v>
      </c>
      <c r="K171">
        <f>Table21[[#This Row],[VALUE_ORIGINAL]]-Table21[[#This Row],[ESTIMATE_VALUE]]</f>
        <v>-0.86405281348190544</v>
      </c>
      <c r="L171" t="s">
        <v>47</v>
      </c>
      <c r="M171" t="s">
        <v>47</v>
      </c>
      <c r="N171">
        <f>Table21[[#This Row],[DIFFENCE_ORIGINAL]]^2</f>
        <v>0.74658726448599644</v>
      </c>
      <c r="O17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71" t="str">
        <f>IF(OR(G171="NA", H171="NA"), "NA", IF(OR(B171="boot", B171="parametric", B171="independent", B171="cart"), Table21[[#This Row],[conf.high]]-Table21[[#This Row],[conf.low]], ""))</f>
        <v>NA</v>
      </c>
      <c r="Q171" t="str">
        <f>IF(OR(G171="NA", H171="NA"), "NA", IF(OR(B171="boot", B171="parametric", B171="independent", B171="cart"), Table21[[#This Row],[conf.high.orig]]-Table21[[#This Row],[conf.low.orig]], ""))</f>
        <v>NA</v>
      </c>
      <c r="R171" t="e">
        <f>IF(OR(B171="boot", B171="independent", B171="parametric", B171="cart"), Table21[[#This Row],[WIDTH_OVERLAP]]/Table21[[#This Row],[WIDTH_NEW]], "NA")</f>
        <v>#VALUE!</v>
      </c>
      <c r="S171" t="e">
        <f>IF(OR(B171="boot", B171="independent", B171="parametric", B171="cart"), Table21[[#This Row],[WIDTH_OVERLAP]]/Table21[[#This Row],[WIDTH_ORIG]], "")</f>
        <v>#VALUE!</v>
      </c>
      <c r="T171" t="e">
        <f>IF(OR(B171="boot", B171="independent", B171="parametric", B171="cart"), (Table21[[#This Row],[PERS_NEW]]+Table21[[#This Row],[PERS_ORIG]]) / 2, "")</f>
        <v>#VALUE!</v>
      </c>
      <c r="U171" t="e">
        <f>0.5*(Table21[[#This Row],[WIDTH_OVERLAP]]/Table21[[#This Row],[WIDTH_ORIG]] +Table21[[#This Row],[WIDTH_OVERLAP]]/Table21[[#This Row],[WIDTH_NEW]])</f>
        <v>#VALUE!</v>
      </c>
    </row>
    <row r="172" spans="1:21" hidden="1" x14ac:dyDescent="0.2">
      <c r="A172" s="2" t="s">
        <v>157</v>
      </c>
      <c r="B172" t="s">
        <v>50</v>
      </c>
      <c r="C172" s="3" t="s">
        <v>146</v>
      </c>
      <c r="D172" t="s">
        <v>145</v>
      </c>
      <c r="E172">
        <v>6.1333330483234629</v>
      </c>
      <c r="F172" t="s">
        <v>47</v>
      </c>
      <c r="G172" t="s">
        <v>47</v>
      </c>
      <c r="H172" t="s">
        <v>47</v>
      </c>
      <c r="I172" t="s">
        <v>47</v>
      </c>
      <c r="J172" s="4">
        <v>6.2105687717512197</v>
      </c>
      <c r="K172">
        <f>Table21[[#This Row],[VALUE_ORIGINAL]]-Table21[[#This Row],[ESTIMATE_VALUE]]</f>
        <v>7.7235723427756753E-2</v>
      </c>
      <c r="L172" t="s">
        <v>47</v>
      </c>
      <c r="M172" t="s">
        <v>47</v>
      </c>
      <c r="N172">
        <f>Table21[[#This Row],[DIFFENCE_ORIGINAL]]^2</f>
        <v>5.9653569734089331E-3</v>
      </c>
      <c r="O17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72" t="str">
        <f>IF(OR(G172="NA", H172="NA"), "NA", IF(OR(B172="boot", B172="parametric", B172="independent", B172="cart"), Table21[[#This Row],[conf.high]]-Table21[[#This Row],[conf.low]], ""))</f>
        <v>NA</v>
      </c>
      <c r="Q172" t="str">
        <f>IF(OR(G172="NA", H172="NA"), "NA", IF(OR(B172="boot", B172="parametric", B172="independent", B172="cart"), Table21[[#This Row],[conf.high.orig]]-Table21[[#This Row],[conf.low.orig]], ""))</f>
        <v>NA</v>
      </c>
      <c r="R172" t="e">
        <f>IF(OR(B172="boot", B172="independent", B172="parametric", B172="cart"), Table21[[#This Row],[WIDTH_OVERLAP]]/Table21[[#This Row],[WIDTH_NEW]], "NA")</f>
        <v>#VALUE!</v>
      </c>
      <c r="S172" t="e">
        <f>IF(OR(B172="boot", B172="independent", B172="parametric", B172="cart"), Table21[[#This Row],[WIDTH_OVERLAP]]/Table21[[#This Row],[WIDTH_ORIG]], "")</f>
        <v>#VALUE!</v>
      </c>
      <c r="T172" t="e">
        <f>IF(OR(B172="boot", B172="independent", B172="parametric", B172="cart"), (Table21[[#This Row],[PERS_NEW]]+Table21[[#This Row],[PERS_ORIG]]) / 2, "")</f>
        <v>#VALUE!</v>
      </c>
      <c r="U172" t="e">
        <f>0.5*(Table21[[#This Row],[WIDTH_OVERLAP]]/Table21[[#This Row],[WIDTH_ORIG]] +Table21[[#This Row],[WIDTH_OVERLAP]]/Table21[[#This Row],[WIDTH_NEW]])</f>
        <v>#VALUE!</v>
      </c>
    </row>
    <row r="173" spans="1:21" hidden="1" x14ac:dyDescent="0.2">
      <c r="A173" s="2" t="s">
        <v>157</v>
      </c>
      <c r="B173" t="s">
        <v>71</v>
      </c>
      <c r="C173" s="3" t="s">
        <v>135</v>
      </c>
      <c r="D173" t="s">
        <v>15</v>
      </c>
      <c r="E173">
        <v>88.661344452643377</v>
      </c>
      <c r="F173">
        <v>0.55676217306117204</v>
      </c>
      <c r="G173">
        <v>87.570110645489194</v>
      </c>
      <c r="H173">
        <v>89.752578259797502</v>
      </c>
      <c r="I173">
        <v>159.244554932976</v>
      </c>
      <c r="J173" s="4">
        <v>88.409249609340392</v>
      </c>
      <c r="K173">
        <f>Table21[[#This Row],[VALUE_ORIGINAL]]-Table21[[#This Row],[ESTIMATE_VALUE]]</f>
        <v>-0.25209484330298437</v>
      </c>
      <c r="L173" s="2">
        <v>84.9889902004345</v>
      </c>
      <c r="M173" s="2">
        <v>91.829509018246199</v>
      </c>
      <c r="N173">
        <f>Table21[[#This Row],[DIFFENCE_ORIGINAL]]^2</f>
        <v>6.3551810019956245E-2</v>
      </c>
      <c r="O17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2.1824676143083082</v>
      </c>
      <c r="P173">
        <f>IF(OR(G173="NA", H173="NA"), "NA", IF(OR(B173="boot", B173="parametric", B173="independent", B173="cart"), Table21[[#This Row],[conf.high]]-Table21[[#This Row],[conf.low]], ""))</f>
        <v>2.1824676143083082</v>
      </c>
      <c r="Q173">
        <f>IF(OR(G173="NA", H173="NA"), "NA", IF(OR(B173="boot", B173="parametric", B173="independent", B173="cart"), Table21[[#This Row],[conf.high.orig]]-Table21[[#This Row],[conf.low.orig]], ""))</f>
        <v>6.8405188178116987</v>
      </c>
      <c r="R173">
        <f>IF(OR(B173="boot", B173="independent", B173="parametric", B173="cart"), Table21[[#This Row],[WIDTH_OVERLAP]]/Table21[[#This Row],[WIDTH_NEW]], "NA")</f>
        <v>1</v>
      </c>
      <c r="S173">
        <f>IF(OR(B173="boot", B173="independent", B173="parametric", B173="cart"), Table21[[#This Row],[WIDTH_OVERLAP]]/Table21[[#This Row],[WIDTH_ORIG]], "")</f>
        <v>0.3190500124969301</v>
      </c>
      <c r="T173">
        <f>IF(OR(B173="boot", B173="independent", B173="parametric", B173="cart"), (Table21[[#This Row],[PERS_NEW]]+Table21[[#This Row],[PERS_ORIG]]) / 2, "")</f>
        <v>0.659525006248465</v>
      </c>
      <c r="U173">
        <f>0.5*(Table21[[#This Row],[WIDTH_OVERLAP]]/Table21[[#This Row],[WIDTH_ORIG]] +Table21[[#This Row],[WIDTH_OVERLAP]]/Table21[[#This Row],[WIDTH_NEW]])</f>
        <v>0.659525006248465</v>
      </c>
    </row>
    <row r="174" spans="1:21" hidden="1" x14ac:dyDescent="0.2">
      <c r="A174" s="2" t="s">
        <v>157</v>
      </c>
      <c r="B174" t="s">
        <v>71</v>
      </c>
      <c r="C174" s="3" t="s">
        <v>135</v>
      </c>
      <c r="D174" t="s">
        <v>136</v>
      </c>
      <c r="E174">
        <v>0.26411686064083673</v>
      </c>
      <c r="F174">
        <v>0.50869826366952298</v>
      </c>
      <c r="G174">
        <v>-0.73291341514948805</v>
      </c>
      <c r="H174">
        <v>1.2611471364311599</v>
      </c>
      <c r="I174">
        <v>0.51920141959128197</v>
      </c>
      <c r="J174" s="4">
        <v>-2.4597554013203977</v>
      </c>
      <c r="K174">
        <f>Table21[[#This Row],[VALUE_ORIGINAL]]-Table21[[#This Row],[ESTIMATE_VALUE]]</f>
        <v>-2.7238722619612346</v>
      </c>
      <c r="L174">
        <v>-3.4053100012552702</v>
      </c>
      <c r="M174">
        <v>-1.5142008013855199</v>
      </c>
      <c r="N174">
        <f>Table21[[#This Row],[DIFFENCE_ORIGINAL]]^2</f>
        <v>7.4194800994818122</v>
      </c>
      <c r="O17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-0.78128738623603189</v>
      </c>
      <c r="P174">
        <f>IF(OR(G174="NA", H174="NA"), "NA", IF(OR(B174="boot", B174="parametric", B174="independent", B174="cart"), Table21[[#This Row],[conf.high]]-Table21[[#This Row],[conf.low]], ""))</f>
        <v>1.994060551580648</v>
      </c>
      <c r="Q174">
        <f>IF(OR(G174="NA", H174="NA"), "NA", IF(OR(B174="boot", B174="parametric", B174="independent", B174="cart"), Table21[[#This Row],[conf.high.orig]]-Table21[[#This Row],[conf.low.orig]], ""))</f>
        <v>1.8911091998697502</v>
      </c>
      <c r="R174">
        <f>IF(OR(B174="boot", B174="independent", B174="parametric", B174="cart"), Table21[[#This Row],[WIDTH_OVERLAP]]/Table21[[#This Row],[WIDTH_NEW]], "NA")</f>
        <v>-0.39180725260159355</v>
      </c>
      <c r="S174">
        <f>IF(OR(B174="boot", B174="independent", B174="parametric", B174="cart"), Table21[[#This Row],[WIDTH_OVERLAP]]/Table21[[#This Row],[WIDTH_ORIG]], "")</f>
        <v>-0.41313710825892175</v>
      </c>
      <c r="T174">
        <f>IF(OR(B174="boot", B174="independent", B174="parametric", B174="cart"), (Table21[[#This Row],[PERS_NEW]]+Table21[[#This Row],[PERS_ORIG]]) / 2, "")</f>
        <v>-0.40247218043025768</v>
      </c>
      <c r="U174">
        <f>0.5*(Table21[[#This Row],[WIDTH_OVERLAP]]/Table21[[#This Row],[WIDTH_ORIG]] +Table21[[#This Row],[WIDTH_OVERLAP]]/Table21[[#This Row],[WIDTH_NEW]])</f>
        <v>-0.40247218043025768</v>
      </c>
    </row>
    <row r="175" spans="1:21" hidden="1" x14ac:dyDescent="0.2">
      <c r="A175" s="2" t="s">
        <v>157</v>
      </c>
      <c r="B175" t="s">
        <v>71</v>
      </c>
      <c r="C175" s="3" t="s">
        <v>135</v>
      </c>
      <c r="D175" t="s">
        <v>137</v>
      </c>
      <c r="E175">
        <v>0.53379648708849159</v>
      </c>
      <c r="F175">
        <v>0.73288771196443503</v>
      </c>
      <c r="G175">
        <v>-0.90263703307376597</v>
      </c>
      <c r="H175">
        <v>1.9702300072507399</v>
      </c>
      <c r="I175">
        <v>0.72834689185564405</v>
      </c>
      <c r="J175" s="4">
        <v>5.3503378777487717E-2</v>
      </c>
      <c r="K175">
        <f>Table21[[#This Row],[VALUE_ORIGINAL]]-Table21[[#This Row],[ESTIMATE_VALUE]]</f>
        <v>-0.48029310831100386</v>
      </c>
      <c r="L175">
        <v>-4.0513687199831097</v>
      </c>
      <c r="M175">
        <v>4.1583754775380903</v>
      </c>
      <c r="N175">
        <f>Table21[[#This Row],[DIFFENCE_ORIGINAL]]^2</f>
        <v>0.23068146989104568</v>
      </c>
      <c r="O17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2.8728670403245058</v>
      </c>
      <c r="P175">
        <f>IF(OR(G175="NA", H175="NA"), "NA", IF(OR(B175="boot", B175="parametric", B175="independent", B175="cart"), Table21[[#This Row],[conf.high]]-Table21[[#This Row],[conf.low]], ""))</f>
        <v>2.8728670403245058</v>
      </c>
      <c r="Q175">
        <f>IF(OR(G175="NA", H175="NA"), "NA", IF(OR(B175="boot", B175="parametric", B175="independent", B175="cart"), Table21[[#This Row],[conf.high.orig]]-Table21[[#This Row],[conf.low.orig]], ""))</f>
        <v>8.2097441975212</v>
      </c>
      <c r="R175">
        <f>IF(OR(B175="boot", B175="independent", B175="parametric", B175="cart"), Table21[[#This Row],[WIDTH_OVERLAP]]/Table21[[#This Row],[WIDTH_NEW]], "NA")</f>
        <v>1</v>
      </c>
      <c r="S175">
        <f>IF(OR(B175="boot", B175="independent", B175="parametric", B175="cart"), Table21[[#This Row],[WIDTH_OVERLAP]]/Table21[[#This Row],[WIDTH_ORIG]], "")</f>
        <v>0.34993380685258402</v>
      </c>
      <c r="T175">
        <f>IF(OR(B175="boot", B175="independent", B175="parametric", B175="cart"), (Table21[[#This Row],[PERS_NEW]]+Table21[[#This Row],[PERS_ORIG]]) / 2, "")</f>
        <v>0.67496690342629195</v>
      </c>
      <c r="U175">
        <f>0.5*(Table21[[#This Row],[WIDTH_OVERLAP]]/Table21[[#This Row],[WIDTH_ORIG]] +Table21[[#This Row],[WIDTH_OVERLAP]]/Table21[[#This Row],[WIDTH_NEW]])</f>
        <v>0.67496690342629195</v>
      </c>
    </row>
    <row r="176" spans="1:21" hidden="1" x14ac:dyDescent="0.2">
      <c r="A176" s="2" t="s">
        <v>157</v>
      </c>
      <c r="B176" t="s">
        <v>71</v>
      </c>
      <c r="C176" s="3" t="s">
        <v>135</v>
      </c>
      <c r="D176" t="s">
        <v>138</v>
      </c>
      <c r="E176">
        <v>-0.14578445167785417</v>
      </c>
      <c r="F176">
        <v>0.68448164667212297</v>
      </c>
      <c r="G176">
        <v>-1.4873438272338799</v>
      </c>
      <c r="H176">
        <v>1.1957749238781701</v>
      </c>
      <c r="I176">
        <v>-0.21298518723860899</v>
      </c>
      <c r="J176" s="4">
        <v>-1.338248721415485</v>
      </c>
      <c r="K176">
        <f>Table21[[#This Row],[VALUE_ORIGINAL]]-Table21[[#This Row],[ESTIMATE_VALUE]]</f>
        <v>-1.1924642697376309</v>
      </c>
      <c r="L176">
        <v>-1.98236485397843</v>
      </c>
      <c r="M176">
        <v>-0.69413258885253004</v>
      </c>
      <c r="N176">
        <f>Table21[[#This Row],[DIFFENCE_ORIGINAL]]^2</f>
        <v>1.4219710346009014</v>
      </c>
      <c r="O17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0.79321123838134988</v>
      </c>
      <c r="P176">
        <f>IF(OR(G176="NA", H176="NA"), "NA", IF(OR(B176="boot", B176="parametric", B176="independent", B176="cart"), Table21[[#This Row],[conf.high]]-Table21[[#This Row],[conf.low]], ""))</f>
        <v>2.6831187511120502</v>
      </c>
      <c r="Q176">
        <f>IF(OR(G176="NA", H176="NA"), "NA", IF(OR(B176="boot", B176="parametric", B176="independent", B176="cart"), Table21[[#This Row],[conf.high.orig]]-Table21[[#This Row],[conf.low.orig]], ""))</f>
        <v>1.2882322651258999</v>
      </c>
      <c r="R176">
        <f>IF(OR(B176="boot", B176="independent", B176="parametric", B176="cart"), Table21[[#This Row],[WIDTH_OVERLAP]]/Table21[[#This Row],[WIDTH_NEW]], "NA")</f>
        <v>0.29563031381022331</v>
      </c>
      <c r="S176">
        <f>IF(OR(B176="boot", B176="independent", B176="parametric", B176="cart"), Table21[[#This Row],[WIDTH_OVERLAP]]/Table21[[#This Row],[WIDTH_ORIG]], "")</f>
        <v>0.61573619901829479</v>
      </c>
      <c r="T176">
        <f>IF(OR(B176="boot", B176="independent", B176="parametric", B176="cart"), (Table21[[#This Row],[PERS_NEW]]+Table21[[#This Row],[PERS_ORIG]]) / 2, "")</f>
        <v>0.45568325641425905</v>
      </c>
      <c r="U176">
        <f>0.5*(Table21[[#This Row],[WIDTH_OVERLAP]]/Table21[[#This Row],[WIDTH_ORIG]] +Table21[[#This Row],[WIDTH_OVERLAP]]/Table21[[#This Row],[WIDTH_NEW]])</f>
        <v>0.45568325641425905</v>
      </c>
    </row>
    <row r="177" spans="1:21" hidden="1" x14ac:dyDescent="0.2">
      <c r="A177" s="2" t="s">
        <v>157</v>
      </c>
      <c r="B177" t="s">
        <v>71</v>
      </c>
      <c r="C177" s="3" t="s">
        <v>135</v>
      </c>
      <c r="D177" t="s">
        <v>139</v>
      </c>
      <c r="E177">
        <v>1.4819030911857796E-4</v>
      </c>
      <c r="F177" t="s">
        <v>47</v>
      </c>
      <c r="G177" t="s">
        <v>47</v>
      </c>
      <c r="H177" t="s">
        <v>47</v>
      </c>
      <c r="I177" t="s">
        <v>47</v>
      </c>
      <c r="J177" s="4">
        <v>11.046547241687691</v>
      </c>
      <c r="K177">
        <f>Table21[[#This Row],[VALUE_ORIGINAL]]-Table21[[#This Row],[ESTIMATE_VALUE]]</f>
        <v>11.046399051378572</v>
      </c>
      <c r="L177" t="s">
        <v>47</v>
      </c>
      <c r="M177" t="s">
        <v>47</v>
      </c>
      <c r="N177">
        <f>Table21[[#This Row],[DIFFENCE_ORIGINAL]]^2</f>
        <v>122.02293200229741</v>
      </c>
      <c r="O17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77" t="str">
        <f>IF(OR(G177="NA", H177="NA"), "NA", IF(OR(B177="boot", B177="parametric", B177="independent", B177="cart"), Table21[[#This Row],[conf.high]]-Table21[[#This Row],[conf.low]], ""))</f>
        <v>NA</v>
      </c>
      <c r="Q177" t="str">
        <f>IF(OR(G177="NA", H177="NA"), "NA", IF(OR(B177="boot", B177="parametric", B177="independent", B177="cart"), Table21[[#This Row],[conf.high.orig]]-Table21[[#This Row],[conf.low.orig]], ""))</f>
        <v>NA</v>
      </c>
      <c r="R177" t="e">
        <f>IF(OR(B177="boot", B177="independent", B177="parametric", B177="cart"), Table21[[#This Row],[WIDTH_OVERLAP]]/Table21[[#This Row],[WIDTH_NEW]], "NA")</f>
        <v>#VALUE!</v>
      </c>
      <c r="S177" t="e">
        <f>IF(OR(B177="boot", B177="independent", B177="parametric", B177="cart"), Table21[[#This Row],[WIDTH_OVERLAP]]/Table21[[#This Row],[WIDTH_ORIG]], "")</f>
        <v>#VALUE!</v>
      </c>
      <c r="T177" t="e">
        <f>IF(OR(B177="boot", B177="independent", B177="parametric", B177="cart"), (Table21[[#This Row],[PERS_NEW]]+Table21[[#This Row],[PERS_ORIG]]) / 2, "")</f>
        <v>#VALUE!</v>
      </c>
      <c r="U177" t="e">
        <f>0.5*(Table21[[#This Row],[WIDTH_OVERLAP]]/Table21[[#This Row],[WIDTH_ORIG]] +Table21[[#This Row],[WIDTH_OVERLAP]]/Table21[[#This Row],[WIDTH_NEW]])</f>
        <v>#VALUE!</v>
      </c>
    </row>
    <row r="178" spans="1:21" hidden="1" x14ac:dyDescent="0.2">
      <c r="A178" s="2" t="s">
        <v>157</v>
      </c>
      <c r="B178" t="s">
        <v>71</v>
      </c>
      <c r="C178" s="3" t="s">
        <v>135</v>
      </c>
      <c r="D178" t="s">
        <v>140</v>
      </c>
      <c r="E178">
        <v>-7.1396828188824757E-2</v>
      </c>
      <c r="F178" t="s">
        <v>47</v>
      </c>
      <c r="G178" t="s">
        <v>47</v>
      </c>
      <c r="H178" t="s">
        <v>47</v>
      </c>
      <c r="I178" t="s">
        <v>47</v>
      </c>
      <c r="J178" s="4">
        <v>-0.24284115834783762</v>
      </c>
      <c r="K178">
        <f>Table21[[#This Row],[VALUE_ORIGINAL]]-Table21[[#This Row],[ESTIMATE_VALUE]]</f>
        <v>-0.17144433015901286</v>
      </c>
      <c r="L178" t="s">
        <v>47</v>
      </c>
      <c r="M178" t="s">
        <v>47</v>
      </c>
      <c r="N178">
        <f>Table21[[#This Row],[DIFFENCE_ORIGINAL]]^2</f>
        <v>2.9393158343672607E-2</v>
      </c>
      <c r="O17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78" t="str">
        <f>IF(OR(G178="NA", H178="NA"), "NA", IF(OR(B178="boot", B178="parametric", B178="independent", B178="cart"), Table21[[#This Row],[conf.high]]-Table21[[#This Row],[conf.low]], ""))</f>
        <v>NA</v>
      </c>
      <c r="Q178" t="str">
        <f>IF(OR(G178="NA", H178="NA"), "NA", IF(OR(B178="boot", B178="parametric", B178="independent", B178="cart"), Table21[[#This Row],[conf.high.orig]]-Table21[[#This Row],[conf.low.orig]], ""))</f>
        <v>NA</v>
      </c>
      <c r="R178" t="e">
        <f>IF(OR(B178="boot", B178="independent", B178="parametric", B178="cart"), Table21[[#This Row],[WIDTH_OVERLAP]]/Table21[[#This Row],[WIDTH_NEW]], "NA")</f>
        <v>#VALUE!</v>
      </c>
      <c r="S178" t="e">
        <f>IF(OR(B178="boot", B178="independent", B178="parametric", B178="cart"), Table21[[#This Row],[WIDTH_OVERLAP]]/Table21[[#This Row],[WIDTH_ORIG]], "")</f>
        <v>#VALUE!</v>
      </c>
      <c r="T178" t="e">
        <f>IF(OR(B178="boot", B178="independent", B178="parametric", B178="cart"), (Table21[[#This Row],[PERS_NEW]]+Table21[[#This Row],[PERS_ORIG]]) / 2, "")</f>
        <v>#VALUE!</v>
      </c>
      <c r="U178" t="e">
        <f>0.5*(Table21[[#This Row],[WIDTH_OVERLAP]]/Table21[[#This Row],[WIDTH_ORIG]] +Table21[[#This Row],[WIDTH_OVERLAP]]/Table21[[#This Row],[WIDTH_NEW]])</f>
        <v>#VALUE!</v>
      </c>
    </row>
    <row r="179" spans="1:21" hidden="1" x14ac:dyDescent="0.2">
      <c r="A179" s="2" t="s">
        <v>157</v>
      </c>
      <c r="B179" t="s">
        <v>71</v>
      </c>
      <c r="C179" s="3" t="s">
        <v>135</v>
      </c>
      <c r="D179" t="s">
        <v>141</v>
      </c>
      <c r="E179">
        <v>5.937359293127048E-2</v>
      </c>
      <c r="F179" t="s">
        <v>47</v>
      </c>
      <c r="G179" t="s">
        <v>47</v>
      </c>
      <c r="H179" t="s">
        <v>47</v>
      </c>
      <c r="I179" t="s">
        <v>47</v>
      </c>
      <c r="J179" s="4">
        <v>-0.70377867037408237</v>
      </c>
      <c r="K179">
        <f>Table21[[#This Row],[VALUE_ORIGINAL]]-Table21[[#This Row],[ESTIMATE_VALUE]]</f>
        <v>-0.76315226330535291</v>
      </c>
      <c r="L179" t="s">
        <v>47</v>
      </c>
      <c r="M179" t="s">
        <v>47</v>
      </c>
      <c r="N179">
        <f>Table21[[#This Row],[DIFFENCE_ORIGINAL]]^2</f>
        <v>0.5824013769880827</v>
      </c>
      <c r="O17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79" t="str">
        <f>IF(OR(G179="NA", H179="NA"), "NA", IF(OR(B179="boot", B179="parametric", B179="independent", B179="cart"), Table21[[#This Row],[conf.high]]-Table21[[#This Row],[conf.low]], ""))</f>
        <v>NA</v>
      </c>
      <c r="Q179" t="str">
        <f>IF(OR(G179="NA", H179="NA"), "NA", IF(OR(B179="boot", B179="parametric", B179="independent", B179="cart"), Table21[[#This Row],[conf.high.orig]]-Table21[[#This Row],[conf.low.orig]], ""))</f>
        <v>NA</v>
      </c>
      <c r="R179" t="e">
        <f>IF(OR(B179="boot", B179="independent", B179="parametric", B179="cart"), Table21[[#This Row],[WIDTH_OVERLAP]]/Table21[[#This Row],[WIDTH_NEW]], "NA")</f>
        <v>#VALUE!</v>
      </c>
      <c r="S179" t="e">
        <f>IF(OR(B179="boot", B179="independent", B179="parametric", B179="cart"), Table21[[#This Row],[WIDTH_OVERLAP]]/Table21[[#This Row],[WIDTH_ORIG]], "")</f>
        <v>#VALUE!</v>
      </c>
      <c r="T179" t="e">
        <f>IF(OR(B179="boot", B179="independent", B179="parametric", B179="cart"), (Table21[[#This Row],[PERS_NEW]]+Table21[[#This Row],[PERS_ORIG]]) / 2, "")</f>
        <v>#VALUE!</v>
      </c>
      <c r="U179" t="e">
        <f>0.5*(Table21[[#This Row],[WIDTH_OVERLAP]]/Table21[[#This Row],[WIDTH_ORIG]] +Table21[[#This Row],[WIDTH_OVERLAP]]/Table21[[#This Row],[WIDTH_NEW]])</f>
        <v>#VALUE!</v>
      </c>
    </row>
    <row r="180" spans="1:21" hidden="1" x14ac:dyDescent="0.2">
      <c r="A180" s="2" t="s">
        <v>157</v>
      </c>
      <c r="B180" t="s">
        <v>71</v>
      </c>
      <c r="C180" s="3" t="s">
        <v>135</v>
      </c>
      <c r="D180" t="s">
        <v>142</v>
      </c>
      <c r="E180">
        <v>8.3387704007558669E-2</v>
      </c>
      <c r="F180" t="s">
        <v>47</v>
      </c>
      <c r="G180" t="s">
        <v>47</v>
      </c>
      <c r="H180" t="s">
        <v>47</v>
      </c>
      <c r="I180" t="s">
        <v>47</v>
      </c>
      <c r="J180" s="4">
        <v>0.2319853453200553</v>
      </c>
      <c r="K180">
        <f>Table21[[#This Row],[VALUE_ORIGINAL]]-Table21[[#This Row],[ESTIMATE_VALUE]]</f>
        <v>0.14859764131249664</v>
      </c>
      <c r="L180" t="s">
        <v>47</v>
      </c>
      <c r="M180" t="s">
        <v>47</v>
      </c>
      <c r="N180">
        <f>Table21[[#This Row],[DIFFENCE_ORIGINAL]]^2</f>
        <v>2.2081259003637409E-2</v>
      </c>
      <c r="O18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80" t="str">
        <f>IF(OR(G180="NA", H180="NA"), "NA", IF(OR(B180="boot", B180="parametric", B180="independent", B180="cart"), Table21[[#This Row],[conf.high]]-Table21[[#This Row],[conf.low]], ""))</f>
        <v>NA</v>
      </c>
      <c r="Q180" t="str">
        <f>IF(OR(G180="NA", H180="NA"), "NA", IF(OR(B180="boot", B180="parametric", B180="independent", B180="cart"), Table21[[#This Row],[conf.high.orig]]-Table21[[#This Row],[conf.low.orig]], ""))</f>
        <v>NA</v>
      </c>
      <c r="R180" t="e">
        <f>IF(OR(B180="boot", B180="independent", B180="parametric", B180="cart"), Table21[[#This Row],[WIDTH_OVERLAP]]/Table21[[#This Row],[WIDTH_NEW]], "NA")</f>
        <v>#VALUE!</v>
      </c>
      <c r="S180" t="e">
        <f>IF(OR(B180="boot", B180="independent", B180="parametric", B180="cart"), Table21[[#This Row],[WIDTH_OVERLAP]]/Table21[[#This Row],[WIDTH_ORIG]], "")</f>
        <v>#VALUE!</v>
      </c>
      <c r="T180" t="e">
        <f>IF(OR(B180="boot", B180="independent", B180="parametric", B180="cart"), (Table21[[#This Row],[PERS_NEW]]+Table21[[#This Row],[PERS_ORIG]]) / 2, "")</f>
        <v>#VALUE!</v>
      </c>
      <c r="U180" t="e">
        <f>0.5*(Table21[[#This Row],[WIDTH_OVERLAP]]/Table21[[#This Row],[WIDTH_ORIG]] +Table21[[#This Row],[WIDTH_OVERLAP]]/Table21[[#This Row],[WIDTH_NEW]])</f>
        <v>#VALUE!</v>
      </c>
    </row>
    <row r="181" spans="1:21" hidden="1" x14ac:dyDescent="0.2">
      <c r="A181" s="2" t="s">
        <v>157</v>
      </c>
      <c r="B181" t="s">
        <v>71</v>
      </c>
      <c r="C181" s="3" t="s">
        <v>135</v>
      </c>
      <c r="D181" t="s">
        <v>143</v>
      </c>
      <c r="E181">
        <v>-0.86130393962322949</v>
      </c>
      <c r="F181" t="s">
        <v>47</v>
      </c>
      <c r="G181" t="s">
        <v>47</v>
      </c>
      <c r="H181" t="s">
        <v>47</v>
      </c>
      <c r="I181" t="s">
        <v>47</v>
      </c>
      <c r="J181" s="4">
        <v>0.295957502290282</v>
      </c>
      <c r="K181">
        <f>Table21[[#This Row],[VALUE_ORIGINAL]]-Table21[[#This Row],[ESTIMATE_VALUE]]</f>
        <v>1.1572614419135114</v>
      </c>
      <c r="L181" t="s">
        <v>47</v>
      </c>
      <c r="M181" t="s">
        <v>47</v>
      </c>
      <c r="N181">
        <f>Table21[[#This Row],[DIFFENCE_ORIGINAL]]^2</f>
        <v>1.3392540449397397</v>
      </c>
      <c r="O18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81" t="str">
        <f>IF(OR(G181="NA", H181="NA"), "NA", IF(OR(B181="boot", B181="parametric", B181="independent", B181="cart"), Table21[[#This Row],[conf.high]]-Table21[[#This Row],[conf.low]], ""))</f>
        <v>NA</v>
      </c>
      <c r="Q181" t="str">
        <f>IF(OR(G181="NA", H181="NA"), "NA", IF(OR(B181="boot", B181="parametric", B181="independent", B181="cart"), Table21[[#This Row],[conf.high.orig]]-Table21[[#This Row],[conf.low.orig]], ""))</f>
        <v>NA</v>
      </c>
      <c r="R181" t="e">
        <f>IF(OR(B181="boot", B181="independent", B181="parametric", B181="cart"), Table21[[#This Row],[WIDTH_OVERLAP]]/Table21[[#This Row],[WIDTH_NEW]], "NA")</f>
        <v>#VALUE!</v>
      </c>
      <c r="S181" t="e">
        <f>IF(OR(B181="boot", B181="independent", B181="parametric", B181="cart"), Table21[[#This Row],[WIDTH_OVERLAP]]/Table21[[#This Row],[WIDTH_ORIG]], "")</f>
        <v>#VALUE!</v>
      </c>
      <c r="T181" t="e">
        <f>IF(OR(B181="boot", B181="independent", B181="parametric", B181="cart"), (Table21[[#This Row],[PERS_NEW]]+Table21[[#This Row],[PERS_ORIG]]) / 2, "")</f>
        <v>#VALUE!</v>
      </c>
      <c r="U181" t="e">
        <f>0.5*(Table21[[#This Row],[WIDTH_OVERLAP]]/Table21[[#This Row],[WIDTH_ORIG]] +Table21[[#This Row],[WIDTH_OVERLAP]]/Table21[[#This Row],[WIDTH_NEW]])</f>
        <v>#VALUE!</v>
      </c>
    </row>
    <row r="182" spans="1:21" hidden="1" x14ac:dyDescent="0.2">
      <c r="A182" s="2" t="s">
        <v>157</v>
      </c>
      <c r="B182" t="s">
        <v>71</v>
      </c>
      <c r="C182" s="3" t="s">
        <v>135</v>
      </c>
      <c r="D182" t="s">
        <v>144</v>
      </c>
      <c r="E182">
        <v>1.6858166472765093</v>
      </c>
      <c r="F182" t="s">
        <v>47</v>
      </c>
      <c r="G182" t="s">
        <v>47</v>
      </c>
      <c r="H182" t="s">
        <v>47</v>
      </c>
      <c r="I182" t="s">
        <v>47</v>
      </c>
      <c r="J182" s="4">
        <v>13.081946325000867</v>
      </c>
      <c r="K182">
        <f>Table21[[#This Row],[VALUE_ORIGINAL]]-Table21[[#This Row],[ESTIMATE_VALUE]]</f>
        <v>11.396129677724359</v>
      </c>
      <c r="L182" t="s">
        <v>47</v>
      </c>
      <c r="M182" t="s">
        <v>47</v>
      </c>
      <c r="N182">
        <f>Table21[[#This Row],[DIFFENCE_ORIGINAL]]^2</f>
        <v>129.87177163150989</v>
      </c>
      <c r="O18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82" t="str">
        <f>IF(OR(G182="NA", H182="NA"), "NA", IF(OR(B182="boot", B182="parametric", B182="independent", B182="cart"), Table21[[#This Row],[conf.high]]-Table21[[#This Row],[conf.low]], ""))</f>
        <v>NA</v>
      </c>
      <c r="Q182" t="str">
        <f>IF(OR(G182="NA", H182="NA"), "NA", IF(OR(B182="boot", B182="parametric", B182="independent", B182="cart"), Table21[[#This Row],[conf.high.orig]]-Table21[[#This Row],[conf.low.orig]], ""))</f>
        <v>NA</v>
      </c>
      <c r="R182" t="e">
        <f>IF(OR(B182="boot", B182="independent", B182="parametric", B182="cart"), Table21[[#This Row],[WIDTH_OVERLAP]]/Table21[[#This Row],[WIDTH_NEW]], "NA")</f>
        <v>#VALUE!</v>
      </c>
      <c r="S182" t="e">
        <f>IF(OR(B182="boot", B182="independent", B182="parametric", B182="cart"), Table21[[#This Row],[WIDTH_OVERLAP]]/Table21[[#This Row],[WIDTH_ORIG]], "")</f>
        <v>#VALUE!</v>
      </c>
      <c r="T182" t="e">
        <f>IF(OR(B182="boot", B182="independent", B182="parametric", B182="cart"), (Table21[[#This Row],[PERS_NEW]]+Table21[[#This Row],[PERS_ORIG]]) / 2, "")</f>
        <v>#VALUE!</v>
      </c>
      <c r="U182" t="e">
        <f>0.5*(Table21[[#This Row],[WIDTH_OVERLAP]]/Table21[[#This Row],[WIDTH_ORIG]] +Table21[[#This Row],[WIDTH_OVERLAP]]/Table21[[#This Row],[WIDTH_NEW]])</f>
        <v>#VALUE!</v>
      </c>
    </row>
    <row r="183" spans="1:21" hidden="1" x14ac:dyDescent="0.2">
      <c r="A183" s="2" t="s">
        <v>157</v>
      </c>
      <c r="B183" t="s">
        <v>71</v>
      </c>
      <c r="C183" s="3" t="s">
        <v>135</v>
      </c>
      <c r="D183" t="s">
        <v>145</v>
      </c>
      <c r="E183">
        <v>13.541502810228764</v>
      </c>
      <c r="F183" t="s">
        <v>47</v>
      </c>
      <c r="G183" t="s">
        <v>47</v>
      </c>
      <c r="H183" t="s">
        <v>47</v>
      </c>
      <c r="I183" t="s">
        <v>47</v>
      </c>
      <c r="J183" s="4">
        <v>6.5611823110585501</v>
      </c>
      <c r="K183">
        <f>Table21[[#This Row],[VALUE_ORIGINAL]]-Table21[[#This Row],[ESTIMATE_VALUE]]</f>
        <v>-6.9803204991702135</v>
      </c>
      <c r="L183" t="s">
        <v>47</v>
      </c>
      <c r="M183" t="s">
        <v>47</v>
      </c>
      <c r="N183">
        <f>Table21[[#This Row],[DIFFENCE_ORIGINAL]]^2</f>
        <v>48.724874271135896</v>
      </c>
      <c r="O18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83" t="str">
        <f>IF(OR(G183="NA", H183="NA"), "NA", IF(OR(B183="boot", B183="parametric", B183="independent", B183="cart"), Table21[[#This Row],[conf.high]]-Table21[[#This Row],[conf.low]], ""))</f>
        <v>NA</v>
      </c>
      <c r="Q183" t="str">
        <f>IF(OR(G183="NA", H183="NA"), "NA", IF(OR(B183="boot", B183="parametric", B183="independent", B183="cart"), Table21[[#This Row],[conf.high.orig]]-Table21[[#This Row],[conf.low.orig]], ""))</f>
        <v>NA</v>
      </c>
      <c r="R183" t="e">
        <f>IF(OR(B183="boot", B183="independent", B183="parametric", B183="cart"), Table21[[#This Row],[WIDTH_OVERLAP]]/Table21[[#This Row],[WIDTH_NEW]], "NA")</f>
        <v>#VALUE!</v>
      </c>
      <c r="S183" t="e">
        <f>IF(OR(B183="boot", B183="independent", B183="parametric", B183="cart"), Table21[[#This Row],[WIDTH_OVERLAP]]/Table21[[#This Row],[WIDTH_ORIG]], "")</f>
        <v>#VALUE!</v>
      </c>
      <c r="T183" t="e">
        <f>IF(OR(B183="boot", B183="independent", B183="parametric", B183="cart"), (Table21[[#This Row],[PERS_NEW]]+Table21[[#This Row],[PERS_ORIG]]) / 2, "")</f>
        <v>#VALUE!</v>
      </c>
      <c r="U183" t="e">
        <f>0.5*(Table21[[#This Row],[WIDTH_OVERLAP]]/Table21[[#This Row],[WIDTH_ORIG]] +Table21[[#This Row],[WIDTH_OVERLAP]]/Table21[[#This Row],[WIDTH_NEW]])</f>
        <v>#VALUE!</v>
      </c>
    </row>
    <row r="184" spans="1:21" hidden="1" x14ac:dyDescent="0.2">
      <c r="A184" s="2" t="s">
        <v>157</v>
      </c>
      <c r="B184" t="s">
        <v>71</v>
      </c>
      <c r="C184" s="3" t="s">
        <v>146</v>
      </c>
      <c r="D184" t="s">
        <v>15</v>
      </c>
      <c r="E184">
        <v>88.257988905004538</v>
      </c>
      <c r="F184">
        <v>0.80897624256080802</v>
      </c>
      <c r="G184">
        <v>86.672424605236799</v>
      </c>
      <c r="H184">
        <v>89.843553204772206</v>
      </c>
      <c r="I184">
        <v>109.09836934843</v>
      </c>
      <c r="J184" s="4">
        <v>86.576578452404746</v>
      </c>
      <c r="K184">
        <f>Table21[[#This Row],[VALUE_ORIGINAL]]-Table21[[#This Row],[ESTIMATE_VALUE]]</f>
        <v>-1.6814104525997919</v>
      </c>
      <c r="L184">
        <v>83.087076586275003</v>
      </c>
      <c r="M184">
        <v>90.066080318534404</v>
      </c>
      <c r="N184">
        <f>Table21[[#This Row],[DIFFENCE_ORIGINAL]]^2</f>
        <v>2.8271411101118371</v>
      </c>
      <c r="O18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3.1711285995354075</v>
      </c>
      <c r="P184">
        <f>IF(OR(G184="NA", H184="NA"), "NA", IF(OR(B184="boot", B184="parametric", B184="independent", B184="cart"), Table21[[#This Row],[conf.high]]-Table21[[#This Row],[conf.low]], ""))</f>
        <v>3.1711285995354075</v>
      </c>
      <c r="Q184">
        <f>IF(OR(G184="NA", H184="NA"), "NA", IF(OR(B184="boot", B184="parametric", B184="independent", B184="cart"), Table21[[#This Row],[conf.high.orig]]-Table21[[#This Row],[conf.low.orig]], ""))</f>
        <v>6.9790037322594003</v>
      </c>
      <c r="R184">
        <f>IF(OR(B184="boot", B184="independent", B184="parametric", B184="cart"), Table21[[#This Row],[WIDTH_OVERLAP]]/Table21[[#This Row],[WIDTH_NEW]], "NA")</f>
        <v>1</v>
      </c>
      <c r="S184">
        <f>IF(OR(B184="boot", B184="independent", B184="parametric", B184="cart"), Table21[[#This Row],[WIDTH_OVERLAP]]/Table21[[#This Row],[WIDTH_ORIG]], "")</f>
        <v>0.45438127291397484</v>
      </c>
      <c r="T184">
        <f>IF(OR(B184="boot", B184="independent", B184="parametric", B184="cart"), (Table21[[#This Row],[PERS_NEW]]+Table21[[#This Row],[PERS_ORIG]]) / 2, "")</f>
        <v>0.72719063645698745</v>
      </c>
      <c r="U184">
        <f>0.5*(Table21[[#This Row],[WIDTH_OVERLAP]]/Table21[[#This Row],[WIDTH_ORIG]] +Table21[[#This Row],[WIDTH_OVERLAP]]/Table21[[#This Row],[WIDTH_NEW]])</f>
        <v>0.72719063645698745</v>
      </c>
    </row>
    <row r="185" spans="1:21" hidden="1" x14ac:dyDescent="0.2">
      <c r="A185" s="2" t="s">
        <v>157</v>
      </c>
      <c r="B185" t="s">
        <v>71</v>
      </c>
      <c r="C185" s="3" t="s">
        <v>146</v>
      </c>
      <c r="D185" t="s">
        <v>136</v>
      </c>
      <c r="E185">
        <v>0.27294653597553864</v>
      </c>
      <c r="F185">
        <v>0.49759186605607297</v>
      </c>
      <c r="G185">
        <v>-0.70231560049444197</v>
      </c>
      <c r="H185">
        <v>1.2482086724455199</v>
      </c>
      <c r="I185">
        <v>0.54853496328008799</v>
      </c>
      <c r="J185" s="4">
        <v>-2.4540131232701703</v>
      </c>
      <c r="K185">
        <f>Table21[[#This Row],[VALUE_ORIGINAL]]-Table21[[#This Row],[ESTIMATE_VALUE]]</f>
        <v>-2.726959659245709</v>
      </c>
      <c r="L185">
        <v>-3.3905546414736301</v>
      </c>
      <c r="M185">
        <v>-1.5174716050667001</v>
      </c>
      <c r="N185">
        <f>Table21[[#This Row],[DIFFENCE_ORIGINAL]]^2</f>
        <v>7.4363089831534737</v>
      </c>
      <c r="O18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-0.81515600457225812</v>
      </c>
      <c r="P185">
        <f>IF(OR(G185="NA", H185="NA"), "NA", IF(OR(B185="boot", B185="parametric", B185="independent", B185="cart"), Table21[[#This Row],[conf.high]]-Table21[[#This Row],[conf.low]], ""))</f>
        <v>1.9505242729399619</v>
      </c>
      <c r="Q185">
        <f>IF(OR(G185="NA", H185="NA"), "NA", IF(OR(B185="boot", B185="parametric", B185="independent", B185="cart"), Table21[[#This Row],[conf.high.orig]]-Table21[[#This Row],[conf.low.orig]], ""))</f>
        <v>1.87308303640693</v>
      </c>
      <c r="R185">
        <f>IF(OR(B185="boot", B185="independent", B185="parametric", B185="cart"), Table21[[#This Row],[WIDTH_OVERLAP]]/Table21[[#This Row],[WIDTH_NEW]], "NA")</f>
        <v>-0.41791636017100159</v>
      </c>
      <c r="S185">
        <f>IF(OR(B185="boot", B185="independent", B185="parametric", B185="cart"), Table21[[#This Row],[WIDTH_OVERLAP]]/Table21[[#This Row],[WIDTH_ORIG]], "")</f>
        <v>-0.43519480382244213</v>
      </c>
      <c r="T185">
        <f>IF(OR(B185="boot", B185="independent", B185="parametric", B185="cart"), (Table21[[#This Row],[PERS_NEW]]+Table21[[#This Row],[PERS_ORIG]]) / 2, "")</f>
        <v>-0.42655558199672183</v>
      </c>
      <c r="U185">
        <f>0.5*(Table21[[#This Row],[WIDTH_OVERLAP]]/Table21[[#This Row],[WIDTH_ORIG]] +Table21[[#This Row],[WIDTH_OVERLAP]]/Table21[[#This Row],[WIDTH_NEW]])</f>
        <v>-0.42655558199672183</v>
      </c>
    </row>
    <row r="186" spans="1:21" hidden="1" x14ac:dyDescent="0.2">
      <c r="A186" s="2" t="s">
        <v>157</v>
      </c>
      <c r="B186" t="s">
        <v>71</v>
      </c>
      <c r="C186" s="3" t="s">
        <v>146</v>
      </c>
      <c r="D186" t="s">
        <v>147</v>
      </c>
      <c r="E186">
        <v>0.37097259506708907</v>
      </c>
      <c r="F186">
        <v>0.55151043920496801</v>
      </c>
      <c r="G186">
        <v>-0.70996800287251505</v>
      </c>
      <c r="H186">
        <v>1.45191319300669</v>
      </c>
      <c r="I186">
        <v>0.67264836473787404</v>
      </c>
      <c r="J186" s="4">
        <v>1.8341868013663891</v>
      </c>
      <c r="K186">
        <f>Table21[[#This Row],[VALUE_ORIGINAL]]-Table21[[#This Row],[ESTIMATE_VALUE]]</f>
        <v>1.4632142062993001</v>
      </c>
      <c r="L186">
        <v>1.29926883451485</v>
      </c>
      <c r="M186">
        <v>2.36910476821792</v>
      </c>
      <c r="N186">
        <f>Table21[[#This Row],[DIFFENCE_ORIGINAL]]^2</f>
        <v>2.1409958135160907</v>
      </c>
      <c r="O18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0.15264435849183999</v>
      </c>
      <c r="P186">
        <f>IF(OR(G186="NA", H186="NA"), "NA", IF(OR(B186="boot", B186="parametric", B186="independent", B186="cart"), Table21[[#This Row],[conf.high]]-Table21[[#This Row],[conf.low]], ""))</f>
        <v>2.161881195879205</v>
      </c>
      <c r="Q186">
        <f>IF(OR(G186="NA", H186="NA"), "NA", IF(OR(B186="boot", B186="parametric", B186="independent", B186="cart"), Table21[[#This Row],[conf.high.orig]]-Table21[[#This Row],[conf.low.orig]], ""))</f>
        <v>1.0698359337030701</v>
      </c>
      <c r="R186">
        <f>IF(OR(B186="boot", B186="independent", B186="parametric", B186="cart"), Table21[[#This Row],[WIDTH_OVERLAP]]/Table21[[#This Row],[WIDTH_NEW]], "NA")</f>
        <v>7.0607190988476953E-2</v>
      </c>
      <c r="S186">
        <f>IF(OR(B186="boot", B186="independent", B186="parametric", B186="cart"), Table21[[#This Row],[WIDTH_OVERLAP]]/Table21[[#This Row],[WIDTH_ORIG]], "")</f>
        <v>0.14268015653903621</v>
      </c>
      <c r="T186">
        <f>IF(OR(B186="boot", B186="independent", B186="parametric", B186="cart"), (Table21[[#This Row],[PERS_NEW]]+Table21[[#This Row],[PERS_ORIG]]) / 2, "")</f>
        <v>0.10664367376375658</v>
      </c>
      <c r="U186">
        <f>0.5*(Table21[[#This Row],[WIDTH_OVERLAP]]/Table21[[#This Row],[WIDTH_ORIG]] +Table21[[#This Row],[WIDTH_OVERLAP]]/Table21[[#This Row],[WIDTH_NEW]])</f>
        <v>0.10664367376375658</v>
      </c>
    </row>
    <row r="187" spans="1:21" hidden="1" x14ac:dyDescent="0.2">
      <c r="A187" s="2" t="s">
        <v>157</v>
      </c>
      <c r="B187" t="s">
        <v>71</v>
      </c>
      <c r="C187" s="3" t="s">
        <v>146</v>
      </c>
      <c r="D187" t="s">
        <v>137</v>
      </c>
      <c r="E187">
        <v>2.0895299262983249</v>
      </c>
      <c r="F187">
        <v>1.0836315370313301</v>
      </c>
      <c r="G187">
        <v>-3.4348858794881899E-2</v>
      </c>
      <c r="H187">
        <v>4.2134087113915299</v>
      </c>
      <c r="I187">
        <v>1.92826607097712</v>
      </c>
      <c r="J187" s="4">
        <v>-0.5867196339304489</v>
      </c>
      <c r="K187">
        <f>Table21[[#This Row],[VALUE_ORIGINAL]]-Table21[[#This Row],[ESTIMATE_VALUE]]</f>
        <v>-2.6762495602287739</v>
      </c>
      <c r="L187">
        <v>-4.7517116676045497</v>
      </c>
      <c r="M187">
        <v>3.5782723997436499</v>
      </c>
      <c r="N187">
        <f>Table21[[#This Row],[DIFFENCE_ORIGINAL]]^2</f>
        <v>7.1623117086247055</v>
      </c>
      <c r="O18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3.6126212585385318</v>
      </c>
      <c r="P187">
        <f>IF(OR(G187="NA", H187="NA"), "NA", IF(OR(B187="boot", B187="parametric", B187="independent", B187="cart"), Table21[[#This Row],[conf.high]]-Table21[[#This Row],[conf.low]], ""))</f>
        <v>4.2477575701864119</v>
      </c>
      <c r="Q187">
        <f>IF(OR(G187="NA", H187="NA"), "NA", IF(OR(B187="boot", B187="parametric", B187="independent", B187="cart"), Table21[[#This Row],[conf.high.orig]]-Table21[[#This Row],[conf.low.orig]], ""))</f>
        <v>8.3299840673481995</v>
      </c>
      <c r="R187">
        <f>IF(OR(B187="boot", B187="independent", B187="parametric", B187="cart"), Table21[[#This Row],[WIDTH_OVERLAP]]/Table21[[#This Row],[WIDTH_NEW]], "NA")</f>
        <v>0.85047726920535927</v>
      </c>
      <c r="S187">
        <f>IF(OR(B187="boot", B187="independent", B187="parametric", B187="cart"), Table21[[#This Row],[WIDTH_OVERLAP]]/Table21[[#This Row],[WIDTH_ORIG]], "")</f>
        <v>0.43368885574454502</v>
      </c>
      <c r="T187">
        <f>IF(OR(B187="boot", B187="independent", B187="parametric", B187="cart"), (Table21[[#This Row],[PERS_NEW]]+Table21[[#This Row],[PERS_ORIG]]) / 2, "")</f>
        <v>0.64208306247495217</v>
      </c>
      <c r="U187">
        <f>0.5*(Table21[[#This Row],[WIDTH_OVERLAP]]/Table21[[#This Row],[WIDTH_ORIG]] +Table21[[#This Row],[WIDTH_OVERLAP]]/Table21[[#This Row],[WIDTH_NEW]])</f>
        <v>0.64208306247495217</v>
      </c>
    </row>
    <row r="188" spans="1:21" hidden="1" x14ac:dyDescent="0.2">
      <c r="A188" s="2" t="s">
        <v>157</v>
      </c>
      <c r="B188" t="s">
        <v>71</v>
      </c>
      <c r="C188" s="3" t="s">
        <v>146</v>
      </c>
      <c r="D188" t="s">
        <v>138</v>
      </c>
      <c r="E188">
        <v>-0.13550544212713056</v>
      </c>
      <c r="F188">
        <v>0.68173406934356895</v>
      </c>
      <c r="G188">
        <v>-1.4716796650744499</v>
      </c>
      <c r="H188">
        <v>1.2006687808201899</v>
      </c>
      <c r="I188">
        <v>-0.19876583585973101</v>
      </c>
      <c r="J188" s="4">
        <v>-1.3387481462005686</v>
      </c>
      <c r="K188">
        <f>Table21[[#This Row],[VALUE_ORIGINAL]]-Table21[[#This Row],[ESTIMATE_VALUE]]</f>
        <v>-1.2032427040734381</v>
      </c>
      <c r="L188">
        <v>-1.9484726430877399</v>
      </c>
      <c r="M188">
        <v>-0.72902364931338803</v>
      </c>
      <c r="N188">
        <f>Table21[[#This Row],[DIFFENCE_ORIGINAL]]^2</f>
        <v>1.4477930049059595</v>
      </c>
      <c r="O18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0.74265601576106188</v>
      </c>
      <c r="P188">
        <f>IF(OR(G188="NA", H188="NA"), "NA", IF(OR(B188="boot", B188="parametric", B188="independent", B188="cart"), Table21[[#This Row],[conf.high]]-Table21[[#This Row],[conf.low]], ""))</f>
        <v>2.6723484458946398</v>
      </c>
      <c r="Q188">
        <f>IF(OR(G188="NA", H188="NA"), "NA", IF(OR(B188="boot", B188="parametric", B188="independent", B188="cart"), Table21[[#This Row],[conf.high.orig]]-Table21[[#This Row],[conf.low.orig]], ""))</f>
        <v>1.219448993774352</v>
      </c>
      <c r="R188">
        <f>IF(OR(B188="boot", B188="independent", B188="parametric", B188="cart"), Table21[[#This Row],[WIDTH_OVERLAP]]/Table21[[#This Row],[WIDTH_NEW]], "NA")</f>
        <v>0.27790388521450393</v>
      </c>
      <c r="S188">
        <f>IF(OR(B188="boot", B188="independent", B188="parametric", B188="cart"), Table21[[#This Row],[WIDTH_OVERLAP]]/Table21[[#This Row],[WIDTH_ORIG]], "")</f>
        <v>0.60900949490510925</v>
      </c>
      <c r="T188">
        <f>IF(OR(B188="boot", B188="independent", B188="parametric", B188="cart"), (Table21[[#This Row],[PERS_NEW]]+Table21[[#This Row],[PERS_ORIG]]) / 2, "")</f>
        <v>0.44345669005980659</v>
      </c>
      <c r="U188">
        <f>0.5*(Table21[[#This Row],[WIDTH_OVERLAP]]/Table21[[#This Row],[WIDTH_ORIG]] +Table21[[#This Row],[WIDTH_OVERLAP]]/Table21[[#This Row],[WIDTH_NEW]])</f>
        <v>0.44345669005980659</v>
      </c>
    </row>
    <row r="189" spans="1:21" hidden="1" x14ac:dyDescent="0.2">
      <c r="A189" s="2" t="s">
        <v>157</v>
      </c>
      <c r="B189" t="s">
        <v>71</v>
      </c>
      <c r="C189" s="3" t="s">
        <v>146</v>
      </c>
      <c r="D189" t="s">
        <v>148</v>
      </c>
      <c r="E189">
        <v>-1.4879727021844218</v>
      </c>
      <c r="F189">
        <v>0.77306819935724602</v>
      </c>
      <c r="G189">
        <v>-3.0031585305178501</v>
      </c>
      <c r="H189">
        <v>2.72131261490118E-2</v>
      </c>
      <c r="I189">
        <v>-1.92476252861205</v>
      </c>
      <c r="J189" s="4">
        <v>0.63915209687677155</v>
      </c>
      <c r="K189">
        <f>Table21[[#This Row],[VALUE_ORIGINAL]]-Table21[[#This Row],[ESTIMATE_VALUE]]</f>
        <v>2.1271247990611934</v>
      </c>
      <c r="L189">
        <v>-4.5007548660191903E-2</v>
      </c>
      <c r="M189">
        <v>1.32331174241373</v>
      </c>
      <c r="N189">
        <f>Table21[[#This Row],[DIFFENCE_ORIGINAL]]^2</f>
        <v>4.5246599107811223</v>
      </c>
      <c r="O18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7.2220674809203703E-2</v>
      </c>
      <c r="P189">
        <f>IF(OR(G189="NA", H189="NA"), "NA", IF(OR(B189="boot", B189="parametric", B189="independent", B189="cart"), Table21[[#This Row],[conf.high]]-Table21[[#This Row],[conf.low]], ""))</f>
        <v>3.0303716566668619</v>
      </c>
      <c r="Q189">
        <f>IF(OR(G189="NA", H189="NA"), "NA", IF(OR(B189="boot", B189="parametric", B189="independent", B189="cart"), Table21[[#This Row],[conf.high.orig]]-Table21[[#This Row],[conf.low.orig]], ""))</f>
        <v>1.3683192910739219</v>
      </c>
      <c r="R189">
        <f>IF(OR(B189="boot", B189="independent", B189="parametric", B189="cart"), Table21[[#This Row],[WIDTH_OVERLAP]]/Table21[[#This Row],[WIDTH_NEW]], "NA")</f>
        <v>2.3832282964473074E-2</v>
      </c>
      <c r="S189">
        <f>IF(OR(B189="boot", B189="independent", B189="parametric", B189="cart"), Table21[[#This Row],[WIDTH_OVERLAP]]/Table21[[#This Row],[WIDTH_ORIG]], "")</f>
        <v>5.2780571961768871E-2</v>
      </c>
      <c r="T189">
        <f>IF(OR(B189="boot", B189="independent", B189="parametric", B189="cart"), (Table21[[#This Row],[PERS_NEW]]+Table21[[#This Row],[PERS_ORIG]]) / 2, "")</f>
        <v>3.8306427463120976E-2</v>
      </c>
      <c r="U189">
        <f>0.5*(Table21[[#This Row],[WIDTH_OVERLAP]]/Table21[[#This Row],[WIDTH_ORIG]] +Table21[[#This Row],[WIDTH_OVERLAP]]/Table21[[#This Row],[WIDTH_NEW]])</f>
        <v>3.8306427463120976E-2</v>
      </c>
    </row>
    <row r="190" spans="1:21" hidden="1" x14ac:dyDescent="0.2">
      <c r="A190" s="2" t="s">
        <v>157</v>
      </c>
      <c r="B190" t="s">
        <v>71</v>
      </c>
      <c r="C190" s="3" t="s">
        <v>146</v>
      </c>
      <c r="D190" t="s">
        <v>139</v>
      </c>
      <c r="E190">
        <v>2.2640586062373438</v>
      </c>
      <c r="F190" t="s">
        <v>47</v>
      </c>
      <c r="G190" t="s">
        <v>47</v>
      </c>
      <c r="H190" t="s">
        <v>47</v>
      </c>
      <c r="I190" t="s">
        <v>47</v>
      </c>
      <c r="J190" s="4">
        <v>11.064968719858522</v>
      </c>
      <c r="K190">
        <f>Table21[[#This Row],[VALUE_ORIGINAL]]-Table21[[#This Row],[ESTIMATE_VALUE]]</f>
        <v>8.8009101136211783</v>
      </c>
      <c r="L190" t="s">
        <v>47</v>
      </c>
      <c r="M190" t="s">
        <v>47</v>
      </c>
      <c r="N190">
        <f>Table21[[#This Row],[DIFFENCE_ORIGINAL]]^2</f>
        <v>77.456018828039547</v>
      </c>
      <c r="O19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90" t="str">
        <f>IF(OR(G190="NA", H190="NA"), "NA", IF(OR(B190="boot", B190="parametric", B190="independent", B190="cart"), Table21[[#This Row],[conf.high]]-Table21[[#This Row],[conf.low]], ""))</f>
        <v>NA</v>
      </c>
      <c r="Q190" t="str">
        <f>IF(OR(G190="NA", H190="NA"), "NA", IF(OR(B190="boot", B190="parametric", B190="independent", B190="cart"), Table21[[#This Row],[conf.high.orig]]-Table21[[#This Row],[conf.low.orig]], ""))</f>
        <v>NA</v>
      </c>
      <c r="R190" t="e">
        <f>IF(OR(B190="boot", B190="independent", B190="parametric", B190="cart"), Table21[[#This Row],[WIDTH_OVERLAP]]/Table21[[#This Row],[WIDTH_NEW]], "NA")</f>
        <v>#VALUE!</v>
      </c>
      <c r="S190" t="e">
        <f>IF(OR(B190="boot", B190="independent", B190="parametric", B190="cart"), Table21[[#This Row],[WIDTH_OVERLAP]]/Table21[[#This Row],[WIDTH_ORIG]], "")</f>
        <v>#VALUE!</v>
      </c>
      <c r="T190" t="e">
        <f>IF(OR(B190="boot", B190="independent", B190="parametric", B190="cart"), (Table21[[#This Row],[PERS_NEW]]+Table21[[#This Row],[PERS_ORIG]]) / 2, "")</f>
        <v>#VALUE!</v>
      </c>
      <c r="U190" t="e">
        <f>0.5*(Table21[[#This Row],[WIDTH_OVERLAP]]/Table21[[#This Row],[WIDTH_ORIG]] +Table21[[#This Row],[WIDTH_OVERLAP]]/Table21[[#This Row],[WIDTH_NEW]])</f>
        <v>#VALUE!</v>
      </c>
    </row>
    <row r="191" spans="1:21" hidden="1" x14ac:dyDescent="0.2">
      <c r="A191" s="2" t="s">
        <v>157</v>
      </c>
      <c r="B191" t="s">
        <v>71</v>
      </c>
      <c r="C191" s="3" t="s">
        <v>146</v>
      </c>
      <c r="D191" t="s">
        <v>141</v>
      </c>
      <c r="E191">
        <v>-0.70021295976912989</v>
      </c>
      <c r="F191" t="s">
        <v>47</v>
      </c>
      <c r="G191" t="s">
        <v>47</v>
      </c>
      <c r="H191" t="s">
        <v>47</v>
      </c>
      <c r="I191" t="s">
        <v>47</v>
      </c>
      <c r="J191" s="4">
        <v>-0.57537740622005218</v>
      </c>
      <c r="K191">
        <f>Table21[[#This Row],[VALUE_ORIGINAL]]-Table21[[#This Row],[ESTIMATE_VALUE]]</f>
        <v>0.12483555354907772</v>
      </c>
      <c r="L191" t="s">
        <v>47</v>
      </c>
      <c r="M191" t="s">
        <v>47</v>
      </c>
      <c r="N191">
        <f>Table21[[#This Row],[DIFFENCE_ORIGINAL]]^2</f>
        <v>1.558391542990465E-2</v>
      </c>
      <c r="O19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91" t="str">
        <f>IF(OR(G191="NA", H191="NA"), "NA", IF(OR(B191="boot", B191="parametric", B191="independent", B191="cart"), Table21[[#This Row],[conf.high]]-Table21[[#This Row],[conf.low]], ""))</f>
        <v>NA</v>
      </c>
      <c r="Q191" t="str">
        <f>IF(OR(G191="NA", H191="NA"), "NA", IF(OR(B191="boot", B191="parametric", B191="independent", B191="cart"), Table21[[#This Row],[conf.high.orig]]-Table21[[#This Row],[conf.low.orig]], ""))</f>
        <v>NA</v>
      </c>
      <c r="R191" t="e">
        <f>IF(OR(B191="boot", B191="independent", B191="parametric", B191="cart"), Table21[[#This Row],[WIDTH_OVERLAP]]/Table21[[#This Row],[WIDTH_NEW]], "NA")</f>
        <v>#VALUE!</v>
      </c>
      <c r="S191" t="e">
        <f>IF(OR(B191="boot", B191="independent", B191="parametric", B191="cart"), Table21[[#This Row],[WIDTH_OVERLAP]]/Table21[[#This Row],[WIDTH_ORIG]], "")</f>
        <v>#VALUE!</v>
      </c>
      <c r="T191" t="e">
        <f>IF(OR(B191="boot", B191="independent", B191="parametric", B191="cart"), (Table21[[#This Row],[PERS_NEW]]+Table21[[#This Row],[PERS_ORIG]]) / 2, "")</f>
        <v>#VALUE!</v>
      </c>
      <c r="U191" t="e">
        <f>0.5*(Table21[[#This Row],[WIDTH_OVERLAP]]/Table21[[#This Row],[WIDTH_ORIG]] +Table21[[#This Row],[WIDTH_OVERLAP]]/Table21[[#This Row],[WIDTH_NEW]])</f>
        <v>#VALUE!</v>
      </c>
    </row>
    <row r="192" spans="1:21" hidden="1" x14ac:dyDescent="0.2">
      <c r="A192" s="2" t="s">
        <v>157</v>
      </c>
      <c r="B192" t="s">
        <v>71</v>
      </c>
      <c r="C192" s="3" t="s">
        <v>146</v>
      </c>
      <c r="D192" t="s">
        <v>149</v>
      </c>
      <c r="E192">
        <v>0.30830545695730549</v>
      </c>
      <c r="F192" t="s">
        <v>47</v>
      </c>
      <c r="G192" t="s">
        <v>47</v>
      </c>
      <c r="H192" t="s">
        <v>47</v>
      </c>
      <c r="I192" t="s">
        <v>47</v>
      </c>
      <c r="J192" s="4">
        <v>0.19483870136298537</v>
      </c>
      <c r="K192">
        <f>Table21[[#This Row],[VALUE_ORIGINAL]]-Table21[[#This Row],[ESTIMATE_VALUE]]</f>
        <v>-0.11346675559432012</v>
      </c>
      <c r="L192" t="s">
        <v>47</v>
      </c>
      <c r="M192" t="s">
        <v>47</v>
      </c>
      <c r="N192">
        <f>Table21[[#This Row],[DIFFENCE_ORIGINAL]]^2</f>
        <v>1.2874704625101176E-2</v>
      </c>
      <c r="O19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92" t="str">
        <f>IF(OR(G192="NA", H192="NA"), "NA", IF(OR(B192="boot", B192="parametric", B192="independent", B192="cart"), Table21[[#This Row],[conf.high]]-Table21[[#This Row],[conf.low]], ""))</f>
        <v>NA</v>
      </c>
      <c r="Q192" t="str">
        <f>IF(OR(G192="NA", H192="NA"), "NA", IF(OR(B192="boot", B192="parametric", B192="independent", B192="cart"), Table21[[#This Row],[conf.high.orig]]-Table21[[#This Row],[conf.low.orig]], ""))</f>
        <v>NA</v>
      </c>
      <c r="R192" t="e">
        <f>IF(OR(B192="boot", B192="independent", B192="parametric", B192="cart"), Table21[[#This Row],[WIDTH_OVERLAP]]/Table21[[#This Row],[WIDTH_NEW]], "NA")</f>
        <v>#VALUE!</v>
      </c>
      <c r="S192" t="e">
        <f>IF(OR(B192="boot", B192="independent", B192="parametric", B192="cart"), Table21[[#This Row],[WIDTH_OVERLAP]]/Table21[[#This Row],[WIDTH_ORIG]], "")</f>
        <v>#VALUE!</v>
      </c>
      <c r="T192" t="e">
        <f>IF(OR(B192="boot", B192="independent", B192="parametric", B192="cart"), (Table21[[#This Row],[PERS_NEW]]+Table21[[#This Row],[PERS_ORIG]]) / 2, "")</f>
        <v>#VALUE!</v>
      </c>
      <c r="U192" t="e">
        <f>0.5*(Table21[[#This Row],[WIDTH_OVERLAP]]/Table21[[#This Row],[WIDTH_ORIG]] +Table21[[#This Row],[WIDTH_OVERLAP]]/Table21[[#This Row],[WIDTH_NEW]])</f>
        <v>#VALUE!</v>
      </c>
    </row>
    <row r="193" spans="1:21" hidden="1" x14ac:dyDescent="0.2">
      <c r="A193" s="2" t="s">
        <v>157</v>
      </c>
      <c r="B193" t="s">
        <v>71</v>
      </c>
      <c r="C193" s="3" t="s">
        <v>146</v>
      </c>
      <c r="D193" t="s">
        <v>150</v>
      </c>
      <c r="E193">
        <v>0.4099692597538781</v>
      </c>
      <c r="F193" t="s">
        <v>47</v>
      </c>
      <c r="G193" t="s">
        <v>47</v>
      </c>
      <c r="H193" t="s">
        <v>47</v>
      </c>
      <c r="I193" t="s">
        <v>47</v>
      </c>
      <c r="J193" s="4">
        <v>-0.18356475677620857</v>
      </c>
      <c r="K193">
        <f>Table21[[#This Row],[VALUE_ORIGINAL]]-Table21[[#This Row],[ESTIMATE_VALUE]]</f>
        <v>-0.59353401653008664</v>
      </c>
      <c r="L193" t="s">
        <v>47</v>
      </c>
      <c r="M193" t="s">
        <v>47</v>
      </c>
      <c r="N193">
        <f>Table21[[#This Row],[DIFFENCE_ORIGINAL]]^2</f>
        <v>0.35228262877833716</v>
      </c>
      <c r="O19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93" t="str">
        <f>IF(OR(G193="NA", H193="NA"), "NA", IF(OR(B193="boot", B193="parametric", B193="independent", B193="cart"), Table21[[#This Row],[conf.high]]-Table21[[#This Row],[conf.low]], ""))</f>
        <v>NA</v>
      </c>
      <c r="Q193" t="str">
        <f>IF(OR(G193="NA", H193="NA"), "NA", IF(OR(B193="boot", B193="parametric", B193="independent", B193="cart"), Table21[[#This Row],[conf.high.orig]]-Table21[[#This Row],[conf.low.orig]], ""))</f>
        <v>NA</v>
      </c>
      <c r="R193" t="e">
        <f>IF(OR(B193="boot", B193="independent", B193="parametric", B193="cart"), Table21[[#This Row],[WIDTH_OVERLAP]]/Table21[[#This Row],[WIDTH_NEW]], "NA")</f>
        <v>#VALUE!</v>
      </c>
      <c r="S193" t="e">
        <f>IF(OR(B193="boot", B193="independent", B193="parametric", B193="cart"), Table21[[#This Row],[WIDTH_OVERLAP]]/Table21[[#This Row],[WIDTH_ORIG]], "")</f>
        <v>#VALUE!</v>
      </c>
      <c r="T193" t="e">
        <f>IF(OR(B193="boot", B193="independent", B193="parametric", B193="cart"), (Table21[[#This Row],[PERS_NEW]]+Table21[[#This Row],[PERS_ORIG]]) / 2, "")</f>
        <v>#VALUE!</v>
      </c>
      <c r="U193" t="e">
        <f>0.5*(Table21[[#This Row],[WIDTH_OVERLAP]]/Table21[[#This Row],[WIDTH_ORIG]] +Table21[[#This Row],[WIDTH_OVERLAP]]/Table21[[#This Row],[WIDTH_NEW]])</f>
        <v>#VALUE!</v>
      </c>
    </row>
    <row r="194" spans="1:21" hidden="1" x14ac:dyDescent="0.2">
      <c r="A194" s="2" t="s">
        <v>157</v>
      </c>
      <c r="B194" t="s">
        <v>71</v>
      </c>
      <c r="C194" s="3" t="s">
        <v>146</v>
      </c>
      <c r="D194" t="s">
        <v>144</v>
      </c>
      <c r="E194">
        <v>2.1741614484673581</v>
      </c>
      <c r="F194" t="s">
        <v>47</v>
      </c>
      <c r="G194" t="s">
        <v>47</v>
      </c>
      <c r="H194" t="s">
        <v>47</v>
      </c>
      <c r="I194" t="s">
        <v>47</v>
      </c>
      <c r="J194" s="4">
        <v>13.110967804410883</v>
      </c>
      <c r="K194">
        <f>Table21[[#This Row],[VALUE_ORIGINAL]]-Table21[[#This Row],[ESTIMATE_VALUE]]</f>
        <v>10.936806355943524</v>
      </c>
      <c r="L194" t="s">
        <v>47</v>
      </c>
      <c r="M194" t="s">
        <v>47</v>
      </c>
      <c r="N194">
        <f>Table21[[#This Row],[DIFFENCE_ORIGINAL]]^2</f>
        <v>119.61373326740667</v>
      </c>
      <c r="O19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94" t="str">
        <f>IF(OR(G194="NA", H194="NA"), "NA", IF(OR(B194="boot", B194="parametric", B194="independent", B194="cart"), Table21[[#This Row],[conf.high]]-Table21[[#This Row],[conf.low]], ""))</f>
        <v>NA</v>
      </c>
      <c r="Q194" t="str">
        <f>IF(OR(G194="NA", H194="NA"), "NA", IF(OR(B194="boot", B194="parametric", B194="independent", B194="cart"), Table21[[#This Row],[conf.high.orig]]-Table21[[#This Row],[conf.low.orig]], ""))</f>
        <v>NA</v>
      </c>
      <c r="R194" t="e">
        <f>IF(OR(B194="boot", B194="independent", B194="parametric", B194="cart"), Table21[[#This Row],[WIDTH_OVERLAP]]/Table21[[#This Row],[WIDTH_NEW]], "NA")</f>
        <v>#VALUE!</v>
      </c>
      <c r="S194" t="e">
        <f>IF(OR(B194="boot", B194="independent", B194="parametric", B194="cart"), Table21[[#This Row],[WIDTH_OVERLAP]]/Table21[[#This Row],[WIDTH_ORIG]], "")</f>
        <v>#VALUE!</v>
      </c>
      <c r="T194" t="e">
        <f>IF(OR(B194="boot", B194="independent", B194="parametric", B194="cart"), (Table21[[#This Row],[PERS_NEW]]+Table21[[#This Row],[PERS_ORIG]]) / 2, "")</f>
        <v>#VALUE!</v>
      </c>
      <c r="U194" t="e">
        <f>0.5*(Table21[[#This Row],[WIDTH_OVERLAP]]/Table21[[#This Row],[WIDTH_ORIG]] +Table21[[#This Row],[WIDTH_OVERLAP]]/Table21[[#This Row],[WIDTH_NEW]])</f>
        <v>#VALUE!</v>
      </c>
    </row>
    <row r="195" spans="1:21" hidden="1" x14ac:dyDescent="0.2">
      <c r="A195" s="2" t="s">
        <v>157</v>
      </c>
      <c r="B195" t="s">
        <v>71</v>
      </c>
      <c r="C195" s="3" t="s">
        <v>146</v>
      </c>
      <c r="D195" t="s">
        <v>151</v>
      </c>
      <c r="E195">
        <v>-0.8950129029411652</v>
      </c>
      <c r="F195" t="s">
        <v>47</v>
      </c>
      <c r="G195" t="s">
        <v>47</v>
      </c>
      <c r="H195" t="s">
        <v>47</v>
      </c>
      <c r="I195" t="s">
        <v>47</v>
      </c>
      <c r="J195" s="4">
        <v>0.2940251099326438</v>
      </c>
      <c r="K195">
        <f>Table21[[#This Row],[VALUE_ORIGINAL]]-Table21[[#This Row],[ESTIMATE_VALUE]]</f>
        <v>1.1890380128738089</v>
      </c>
      <c r="L195" t="s">
        <v>47</v>
      </c>
      <c r="M195" t="s">
        <v>47</v>
      </c>
      <c r="N195">
        <f>Table21[[#This Row],[DIFFENCE_ORIGINAL]]^2</f>
        <v>1.4138113960588963</v>
      </c>
      <c r="O19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95" t="str">
        <f>IF(OR(G195="NA", H195="NA"), "NA", IF(OR(B195="boot", B195="parametric", B195="independent", B195="cart"), Table21[[#This Row],[conf.high]]-Table21[[#This Row],[conf.low]], ""))</f>
        <v>NA</v>
      </c>
      <c r="Q195" t="str">
        <f>IF(OR(G195="NA", H195="NA"), "NA", IF(OR(B195="boot", B195="parametric", B195="independent", B195="cart"), Table21[[#This Row],[conf.high.orig]]-Table21[[#This Row],[conf.low.orig]], ""))</f>
        <v>NA</v>
      </c>
      <c r="R195" t="e">
        <f>IF(OR(B195="boot", B195="independent", B195="parametric", B195="cart"), Table21[[#This Row],[WIDTH_OVERLAP]]/Table21[[#This Row],[WIDTH_NEW]], "NA")</f>
        <v>#VALUE!</v>
      </c>
      <c r="S195" t="e">
        <f>IF(OR(B195="boot", B195="independent", B195="parametric", B195="cart"), Table21[[#This Row],[WIDTH_OVERLAP]]/Table21[[#This Row],[WIDTH_ORIG]], "")</f>
        <v>#VALUE!</v>
      </c>
      <c r="T195" t="e">
        <f>IF(OR(B195="boot", B195="independent", B195="parametric", B195="cart"), (Table21[[#This Row],[PERS_NEW]]+Table21[[#This Row],[PERS_ORIG]]) / 2, "")</f>
        <v>#VALUE!</v>
      </c>
      <c r="U195" t="e">
        <f>0.5*(Table21[[#This Row],[WIDTH_OVERLAP]]/Table21[[#This Row],[WIDTH_ORIG]] +Table21[[#This Row],[WIDTH_OVERLAP]]/Table21[[#This Row],[WIDTH_NEW]])</f>
        <v>#VALUE!</v>
      </c>
    </row>
    <row r="196" spans="1:21" hidden="1" x14ac:dyDescent="0.2">
      <c r="A196" s="2" t="s">
        <v>157</v>
      </c>
      <c r="B196" t="s">
        <v>71</v>
      </c>
      <c r="C196" s="3" t="s">
        <v>146</v>
      </c>
      <c r="D196" t="s">
        <v>152</v>
      </c>
      <c r="E196">
        <v>-0.9259934838071231</v>
      </c>
      <c r="F196" t="s">
        <v>47</v>
      </c>
      <c r="G196" t="s">
        <v>47</v>
      </c>
      <c r="H196" t="s">
        <v>47</v>
      </c>
      <c r="I196" t="s">
        <v>47</v>
      </c>
      <c r="J196" s="4">
        <v>4.0882182495466123E-2</v>
      </c>
      <c r="K196">
        <f>Table21[[#This Row],[VALUE_ORIGINAL]]-Table21[[#This Row],[ESTIMATE_VALUE]]</f>
        <v>0.96687566630258925</v>
      </c>
      <c r="L196" t="s">
        <v>47</v>
      </c>
      <c r="M196" t="s">
        <v>47</v>
      </c>
      <c r="N196">
        <f>Table21[[#This Row],[DIFFENCE_ORIGINAL]]^2</f>
        <v>0.93484855408807588</v>
      </c>
      <c r="O19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96" t="str">
        <f>IF(OR(G196="NA", H196="NA"), "NA", IF(OR(B196="boot", B196="parametric", B196="independent", B196="cart"), Table21[[#This Row],[conf.high]]-Table21[[#This Row],[conf.low]], ""))</f>
        <v>NA</v>
      </c>
      <c r="Q196" t="str">
        <f>IF(OR(G196="NA", H196="NA"), "NA", IF(OR(B196="boot", B196="parametric", B196="independent", B196="cart"), Table21[[#This Row],[conf.high.orig]]-Table21[[#This Row],[conf.low.orig]], ""))</f>
        <v>NA</v>
      </c>
      <c r="R196" t="e">
        <f>IF(OR(B196="boot", B196="independent", B196="parametric", B196="cart"), Table21[[#This Row],[WIDTH_OVERLAP]]/Table21[[#This Row],[WIDTH_NEW]], "NA")</f>
        <v>#VALUE!</v>
      </c>
      <c r="S196" t="e">
        <f>IF(OR(B196="boot", B196="independent", B196="parametric", B196="cart"), Table21[[#This Row],[WIDTH_OVERLAP]]/Table21[[#This Row],[WIDTH_ORIG]], "")</f>
        <v>#VALUE!</v>
      </c>
      <c r="T196" t="e">
        <f>IF(OR(B196="boot", B196="independent", B196="parametric", B196="cart"), (Table21[[#This Row],[PERS_NEW]]+Table21[[#This Row],[PERS_ORIG]]) / 2, "")</f>
        <v>#VALUE!</v>
      </c>
      <c r="U196" t="e">
        <f>0.5*(Table21[[#This Row],[WIDTH_OVERLAP]]/Table21[[#This Row],[WIDTH_ORIG]] +Table21[[#This Row],[WIDTH_OVERLAP]]/Table21[[#This Row],[WIDTH_NEW]])</f>
        <v>#VALUE!</v>
      </c>
    </row>
    <row r="197" spans="1:21" hidden="1" x14ac:dyDescent="0.2">
      <c r="A197" s="2" t="s">
        <v>157</v>
      </c>
      <c r="B197" t="s">
        <v>71</v>
      </c>
      <c r="C197" s="3" t="s">
        <v>146</v>
      </c>
      <c r="D197" t="s">
        <v>153</v>
      </c>
      <c r="E197">
        <v>0.71704124693840998</v>
      </c>
      <c r="F197" t="s">
        <v>47</v>
      </c>
      <c r="G197" t="s">
        <v>47</v>
      </c>
      <c r="H197" t="s">
        <v>47</v>
      </c>
      <c r="I197" t="s">
        <v>47</v>
      </c>
      <c r="J197" s="4">
        <v>2.6832943027713916</v>
      </c>
      <c r="K197">
        <f>Table21[[#This Row],[VALUE_ORIGINAL]]-Table21[[#This Row],[ESTIMATE_VALUE]]</f>
        <v>1.9662530558329816</v>
      </c>
      <c r="L197" t="s">
        <v>47</v>
      </c>
      <c r="M197" t="s">
        <v>47</v>
      </c>
      <c r="N197">
        <f>Table21[[#This Row],[DIFFENCE_ORIGINAL]]^2</f>
        <v>3.8661510795725382</v>
      </c>
      <c r="O19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97" t="str">
        <f>IF(OR(G197="NA", H197="NA"), "NA", IF(OR(B197="boot", B197="parametric", B197="independent", B197="cart"), Table21[[#This Row],[conf.high]]-Table21[[#This Row],[conf.low]], ""))</f>
        <v>NA</v>
      </c>
      <c r="Q197" t="str">
        <f>IF(OR(G197="NA", H197="NA"), "NA", IF(OR(B197="boot", B197="parametric", B197="independent", B197="cart"), Table21[[#This Row],[conf.high.orig]]-Table21[[#This Row],[conf.low.orig]], ""))</f>
        <v>NA</v>
      </c>
      <c r="R197" t="e">
        <f>IF(OR(B197="boot", B197="independent", B197="parametric", B197="cart"), Table21[[#This Row],[WIDTH_OVERLAP]]/Table21[[#This Row],[WIDTH_NEW]], "NA")</f>
        <v>#VALUE!</v>
      </c>
      <c r="S197" t="e">
        <f>IF(OR(B197="boot", B197="independent", B197="parametric", B197="cart"), Table21[[#This Row],[WIDTH_OVERLAP]]/Table21[[#This Row],[WIDTH_ORIG]], "")</f>
        <v>#VALUE!</v>
      </c>
      <c r="T197" t="e">
        <f>IF(OR(B197="boot", B197="independent", B197="parametric", B197="cart"), (Table21[[#This Row],[PERS_NEW]]+Table21[[#This Row],[PERS_ORIG]]) / 2, "")</f>
        <v>#VALUE!</v>
      </c>
      <c r="U197" t="e">
        <f>0.5*(Table21[[#This Row],[WIDTH_OVERLAP]]/Table21[[#This Row],[WIDTH_ORIG]] +Table21[[#This Row],[WIDTH_OVERLAP]]/Table21[[#This Row],[WIDTH_NEW]])</f>
        <v>#VALUE!</v>
      </c>
    </row>
    <row r="198" spans="1:21" hidden="1" x14ac:dyDescent="0.2">
      <c r="A198" s="2" t="s">
        <v>157</v>
      </c>
      <c r="B198" t="s">
        <v>71</v>
      </c>
      <c r="C198" s="3" t="s">
        <v>146</v>
      </c>
      <c r="D198" t="s">
        <v>154</v>
      </c>
      <c r="E198">
        <v>0.97652941710068419</v>
      </c>
      <c r="F198" t="s">
        <v>47</v>
      </c>
      <c r="G198" t="s">
        <v>47</v>
      </c>
      <c r="H198" t="s">
        <v>47</v>
      </c>
      <c r="I198" t="s">
        <v>47</v>
      </c>
      <c r="J198" s="4">
        <v>4.887768412291724E-3</v>
      </c>
      <c r="K198">
        <f>Table21[[#This Row],[VALUE_ORIGINAL]]-Table21[[#This Row],[ESTIMATE_VALUE]]</f>
        <v>-0.97164164868839242</v>
      </c>
      <c r="L198" t="s">
        <v>47</v>
      </c>
      <c r="M198" t="s">
        <v>47</v>
      </c>
      <c r="N198">
        <f>Table21[[#This Row],[DIFFENCE_ORIGINAL]]^2</f>
        <v>0.94408749346589738</v>
      </c>
      <c r="O19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98" t="str">
        <f>IF(OR(G198="NA", H198="NA"), "NA", IF(OR(B198="boot", B198="parametric", B198="independent", B198="cart"), Table21[[#This Row],[conf.high]]-Table21[[#This Row],[conf.low]], ""))</f>
        <v>NA</v>
      </c>
      <c r="Q198" t="str">
        <f>IF(OR(G198="NA", H198="NA"), "NA", IF(OR(B198="boot", B198="parametric", B198="independent", B198="cart"), Table21[[#This Row],[conf.high.orig]]-Table21[[#This Row],[conf.low.orig]], ""))</f>
        <v>NA</v>
      </c>
      <c r="R198" t="e">
        <f>IF(OR(B198="boot", B198="independent", B198="parametric", B198="cart"), Table21[[#This Row],[WIDTH_OVERLAP]]/Table21[[#This Row],[WIDTH_NEW]], "NA")</f>
        <v>#VALUE!</v>
      </c>
      <c r="S198" t="e">
        <f>IF(OR(B198="boot", B198="independent", B198="parametric", B198="cart"), Table21[[#This Row],[WIDTH_OVERLAP]]/Table21[[#This Row],[WIDTH_ORIG]], "")</f>
        <v>#VALUE!</v>
      </c>
      <c r="T198" t="e">
        <f>IF(OR(B198="boot", B198="independent", B198="parametric", B198="cart"), (Table21[[#This Row],[PERS_NEW]]+Table21[[#This Row],[PERS_ORIG]]) / 2, "")</f>
        <v>#VALUE!</v>
      </c>
      <c r="U198" t="e">
        <f>0.5*(Table21[[#This Row],[WIDTH_OVERLAP]]/Table21[[#This Row],[WIDTH_ORIG]] +Table21[[#This Row],[WIDTH_OVERLAP]]/Table21[[#This Row],[WIDTH_NEW]])</f>
        <v>#VALUE!</v>
      </c>
    </row>
    <row r="199" spans="1:21" hidden="1" x14ac:dyDescent="0.2">
      <c r="A199" s="2" t="s">
        <v>157</v>
      </c>
      <c r="B199" t="s">
        <v>71</v>
      </c>
      <c r="C199" s="3" t="s">
        <v>146</v>
      </c>
      <c r="D199" t="s">
        <v>155</v>
      </c>
      <c r="E199">
        <v>0.53915323804949677</v>
      </c>
      <c r="F199" t="s">
        <v>47</v>
      </c>
      <c r="G199" t="s">
        <v>47</v>
      </c>
      <c r="H199" t="s">
        <v>47</v>
      </c>
      <c r="I199" t="s">
        <v>47</v>
      </c>
      <c r="J199" s="4">
        <v>0.7403948526594446</v>
      </c>
      <c r="K199">
        <f>Table21[[#This Row],[VALUE_ORIGINAL]]-Table21[[#This Row],[ESTIMATE_VALUE]]</f>
        <v>0.20124161460994783</v>
      </c>
      <c r="L199" t="s">
        <v>47</v>
      </c>
      <c r="M199" t="s">
        <v>47</v>
      </c>
      <c r="N199">
        <f>Table21[[#This Row],[DIFFENCE_ORIGINAL]]^2</f>
        <v>4.0498187450818769E-2</v>
      </c>
      <c r="O19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199" t="str">
        <f>IF(OR(G199="NA", H199="NA"), "NA", IF(OR(B199="boot", B199="parametric", B199="independent", B199="cart"), Table21[[#This Row],[conf.high]]-Table21[[#This Row],[conf.low]], ""))</f>
        <v>NA</v>
      </c>
      <c r="Q199" t="str">
        <f>IF(OR(G199="NA", H199="NA"), "NA", IF(OR(B199="boot", B199="parametric", B199="independent", B199="cart"), Table21[[#This Row],[conf.high.orig]]-Table21[[#This Row],[conf.low.orig]], ""))</f>
        <v>NA</v>
      </c>
      <c r="R199" t="e">
        <f>IF(OR(B199="boot", B199="independent", B199="parametric", B199="cart"), Table21[[#This Row],[WIDTH_OVERLAP]]/Table21[[#This Row],[WIDTH_NEW]], "NA")</f>
        <v>#VALUE!</v>
      </c>
      <c r="S199" t="e">
        <f>IF(OR(B199="boot", B199="independent", B199="parametric", B199="cart"), Table21[[#This Row],[WIDTH_OVERLAP]]/Table21[[#This Row],[WIDTH_ORIG]], "")</f>
        <v>#VALUE!</v>
      </c>
      <c r="T199" t="e">
        <f>IF(OR(B199="boot", B199="independent", B199="parametric", B199="cart"), (Table21[[#This Row],[PERS_NEW]]+Table21[[#This Row],[PERS_ORIG]]) / 2, "")</f>
        <v>#VALUE!</v>
      </c>
      <c r="U199" t="e">
        <f>0.5*(Table21[[#This Row],[WIDTH_OVERLAP]]/Table21[[#This Row],[WIDTH_ORIG]] +Table21[[#This Row],[WIDTH_OVERLAP]]/Table21[[#This Row],[WIDTH_NEW]])</f>
        <v>#VALUE!</v>
      </c>
    </row>
    <row r="200" spans="1:21" hidden="1" x14ac:dyDescent="0.2">
      <c r="A200" s="2" t="s">
        <v>157</v>
      </c>
      <c r="B200" t="s">
        <v>71</v>
      </c>
      <c r="C200" s="3" t="s">
        <v>146</v>
      </c>
      <c r="D200" t="s">
        <v>145</v>
      </c>
      <c r="E200">
        <v>13.457172706264517</v>
      </c>
      <c r="F200" t="s">
        <v>47</v>
      </c>
      <c r="G200" t="s">
        <v>47</v>
      </c>
      <c r="H200" t="s">
        <v>47</v>
      </c>
      <c r="I200" t="s">
        <v>47</v>
      </c>
      <c r="J200" s="4">
        <v>6.2105687717512197</v>
      </c>
      <c r="K200">
        <f>Table21[[#This Row],[VALUE_ORIGINAL]]-Table21[[#This Row],[ESTIMATE_VALUE]]</f>
        <v>-7.2466039345132973</v>
      </c>
      <c r="L200" t="s">
        <v>47</v>
      </c>
      <c r="M200" t="s">
        <v>47</v>
      </c>
      <c r="N200">
        <f>Table21[[#This Row],[DIFFENCE_ORIGINAL]]^2</f>
        <v>52.513268583703599</v>
      </c>
      <c r="O20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00" t="str">
        <f>IF(OR(G200="NA", H200="NA"), "NA", IF(OR(B200="boot", B200="parametric", B200="independent", B200="cart"), Table21[[#This Row],[conf.high]]-Table21[[#This Row],[conf.low]], ""))</f>
        <v>NA</v>
      </c>
      <c r="Q200" t="str">
        <f>IF(OR(G200="NA", H200="NA"), "NA", IF(OR(B200="boot", B200="parametric", B200="independent", B200="cart"), Table21[[#This Row],[conf.high.orig]]-Table21[[#This Row],[conf.low.orig]], ""))</f>
        <v>NA</v>
      </c>
      <c r="R200" t="e">
        <f>IF(OR(B200="boot", B200="independent", B200="parametric", B200="cart"), Table21[[#This Row],[WIDTH_OVERLAP]]/Table21[[#This Row],[WIDTH_NEW]], "NA")</f>
        <v>#VALUE!</v>
      </c>
      <c r="S200" t="e">
        <f>IF(OR(B200="boot", B200="independent", B200="parametric", B200="cart"), Table21[[#This Row],[WIDTH_OVERLAP]]/Table21[[#This Row],[WIDTH_ORIG]], "")</f>
        <v>#VALUE!</v>
      </c>
      <c r="T200" t="e">
        <f>IF(OR(B200="boot", B200="independent", B200="parametric", B200="cart"), (Table21[[#This Row],[PERS_NEW]]+Table21[[#This Row],[PERS_ORIG]]) / 2, "")</f>
        <v>#VALUE!</v>
      </c>
      <c r="U200" t="e">
        <f>0.5*(Table21[[#This Row],[WIDTH_OVERLAP]]/Table21[[#This Row],[WIDTH_ORIG]] +Table21[[#This Row],[WIDTH_OVERLAP]]/Table21[[#This Row],[WIDTH_NEW]])</f>
        <v>#VALUE!</v>
      </c>
    </row>
    <row r="201" spans="1:21" x14ac:dyDescent="0.2">
      <c r="A201" s="2" t="s">
        <v>157</v>
      </c>
      <c r="B201" t="s">
        <v>92</v>
      </c>
      <c r="C201" s="3" t="s">
        <v>146</v>
      </c>
      <c r="D201" t="s">
        <v>145</v>
      </c>
      <c r="E201">
        <v>14.53648092443966</v>
      </c>
      <c r="F201" t="s">
        <v>47</v>
      </c>
      <c r="G201" t="s">
        <v>47</v>
      </c>
      <c r="H201" t="s">
        <v>47</v>
      </c>
      <c r="I201" t="s">
        <v>47</v>
      </c>
      <c r="J201" s="4">
        <v>6.2105687717512197</v>
      </c>
      <c r="K201">
        <f>Table21[[#This Row],[VALUE_ORIGINAL]]-Table21[[#This Row],[ESTIMATE_VALUE]]</f>
        <v>-8.3259121526884403</v>
      </c>
      <c r="L201" t="s">
        <v>47</v>
      </c>
      <c r="M201" t="s">
        <v>47</v>
      </c>
      <c r="N201">
        <f>Table21[[#This Row],[DIFFENCE_ORIGINAL]]^2</f>
        <v>69.320813174285064</v>
      </c>
      <c r="O20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01" t="str">
        <f>IF(OR(G201="NA", H201="NA"), "NA", IF(OR(B201="boot", B201="parametric", B201="independent", B201="cart"), Table21[[#This Row],[conf.high]]-Table21[[#This Row],[conf.low]], ""))</f>
        <v>NA</v>
      </c>
      <c r="Q201" t="str">
        <f>IF(OR(G201="NA", H201="NA"), "NA", IF(OR(B201="boot", B201="parametric", B201="independent", B201="cart"), Table21[[#This Row],[conf.high.orig]]-Table21[[#This Row],[conf.low.orig]], ""))</f>
        <v>NA</v>
      </c>
      <c r="R201" t="e">
        <f>IF(OR(B201="boot", B201="independent", B201="parametric", B201="cart"), Table21[[#This Row],[WIDTH_OVERLAP]]/Table21[[#This Row],[WIDTH_NEW]], "NA")</f>
        <v>#VALUE!</v>
      </c>
      <c r="S201" t="e">
        <f>IF(OR(B201="boot", B201="independent", B201="parametric", B201="cart"), Table21[[#This Row],[WIDTH_OVERLAP]]/Table21[[#This Row],[WIDTH_ORIG]], "")</f>
        <v>#VALUE!</v>
      </c>
      <c r="T201" t="e">
        <f>IF(OR(B201="boot", B201="independent", B201="parametric", B201="cart"), (Table21[[#This Row],[PERS_NEW]]+Table21[[#This Row],[PERS_ORIG]]) / 2, "")</f>
        <v>#VALUE!</v>
      </c>
      <c r="U201" t="e">
        <f>0.5*(Table21[[#This Row],[WIDTH_OVERLAP]]/Table21[[#This Row],[WIDTH_ORIG]] +Table21[[#This Row],[WIDTH_OVERLAP]]/Table21[[#This Row],[WIDTH_NEW]])</f>
        <v>#VALUE!</v>
      </c>
    </row>
    <row r="202" spans="1:21" x14ac:dyDescent="0.2">
      <c r="A202" s="2" t="s">
        <v>157</v>
      </c>
      <c r="B202" t="s">
        <v>92</v>
      </c>
      <c r="C202" s="3" t="s">
        <v>135</v>
      </c>
      <c r="D202" t="s">
        <v>145</v>
      </c>
      <c r="E202">
        <v>14.539088430935518</v>
      </c>
      <c r="F202" t="s">
        <v>47</v>
      </c>
      <c r="G202" t="s">
        <v>47</v>
      </c>
      <c r="H202" t="s">
        <v>47</v>
      </c>
      <c r="I202" t="s">
        <v>47</v>
      </c>
      <c r="J202" s="4">
        <v>6.5611823110585501</v>
      </c>
      <c r="K202">
        <f>Table21[[#This Row],[VALUE_ORIGINAL]]-Table21[[#This Row],[ESTIMATE_VALUE]]</f>
        <v>-7.9779061198769678</v>
      </c>
      <c r="L202" t="s">
        <v>47</v>
      </c>
      <c r="M202" t="s">
        <v>47</v>
      </c>
      <c r="N202">
        <f>Table21[[#This Row],[DIFFENCE_ORIGINAL]]^2</f>
        <v>63.646986057570373</v>
      </c>
      <c r="O20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02" t="str">
        <f>IF(OR(G202="NA", H202="NA"), "NA", IF(OR(B202="boot", B202="parametric", B202="independent", B202="cart"), Table21[[#This Row],[conf.high]]-Table21[[#This Row],[conf.low]], ""))</f>
        <v>NA</v>
      </c>
      <c r="Q202" t="str">
        <f>IF(OR(G202="NA", H202="NA"), "NA", IF(OR(B202="boot", B202="parametric", B202="independent", B202="cart"), Table21[[#This Row],[conf.high.orig]]-Table21[[#This Row],[conf.low.orig]], ""))</f>
        <v>NA</v>
      </c>
      <c r="R202" t="e">
        <f>IF(OR(B202="boot", B202="independent", B202="parametric", B202="cart"), Table21[[#This Row],[WIDTH_OVERLAP]]/Table21[[#This Row],[WIDTH_NEW]], "NA")</f>
        <v>#VALUE!</v>
      </c>
      <c r="S202" t="e">
        <f>IF(OR(B202="boot", B202="independent", B202="parametric", B202="cart"), Table21[[#This Row],[WIDTH_OVERLAP]]/Table21[[#This Row],[WIDTH_ORIG]], "")</f>
        <v>#VALUE!</v>
      </c>
      <c r="T202" t="e">
        <f>IF(OR(B202="boot", B202="independent", B202="parametric", B202="cart"), (Table21[[#This Row],[PERS_NEW]]+Table21[[#This Row],[PERS_ORIG]]) / 2, "")</f>
        <v>#VALUE!</v>
      </c>
      <c r="U202" t="e">
        <f>0.5*(Table21[[#This Row],[WIDTH_OVERLAP]]/Table21[[#This Row],[WIDTH_ORIG]] +Table21[[#This Row],[WIDTH_OVERLAP]]/Table21[[#This Row],[WIDTH_NEW]])</f>
        <v>#VALUE!</v>
      </c>
    </row>
    <row r="203" spans="1:21" x14ac:dyDescent="0.2">
      <c r="A203" s="2" t="s">
        <v>157</v>
      </c>
      <c r="B203" t="s">
        <v>113</v>
      </c>
      <c r="C203" s="3" t="s">
        <v>146</v>
      </c>
      <c r="D203" t="s">
        <v>145</v>
      </c>
      <c r="E203">
        <v>10.026713980103827</v>
      </c>
      <c r="F203" t="s">
        <v>47</v>
      </c>
      <c r="G203" t="s">
        <v>47</v>
      </c>
      <c r="H203" t="s">
        <v>47</v>
      </c>
      <c r="I203" t="s">
        <v>47</v>
      </c>
      <c r="J203" s="4">
        <v>6.2105687717512197</v>
      </c>
      <c r="K203">
        <f>Table21[[#This Row],[VALUE_ORIGINAL]]-Table21[[#This Row],[ESTIMATE_VALUE]]</f>
        <v>-3.8161452083526068</v>
      </c>
      <c r="L203" t="s">
        <v>47</v>
      </c>
      <c r="M203" t="s">
        <v>47</v>
      </c>
      <c r="N203">
        <f>Table21[[#This Row],[DIFFENCE_ORIGINAL]]^2</f>
        <v>14.562964251232561</v>
      </c>
      <c r="O20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03" t="str">
        <f>IF(OR(G203="NA", H203="NA"), "NA", IF(OR(B203="boot", B203="parametric", B203="independent", B203="cart"), Table21[[#This Row],[conf.high]]-Table21[[#This Row],[conf.low]], ""))</f>
        <v>NA</v>
      </c>
      <c r="Q203" t="str">
        <f>IF(OR(G203="NA", H203="NA"), "NA", IF(OR(B203="boot", B203="parametric", B203="independent", B203="cart"), Table21[[#This Row],[conf.high.orig]]-Table21[[#This Row],[conf.low.orig]], ""))</f>
        <v>NA</v>
      </c>
      <c r="R203" t="e">
        <f>IF(OR(B203="boot", B203="independent", B203="parametric", B203="cart"), Table21[[#This Row],[WIDTH_OVERLAP]]/Table21[[#This Row],[WIDTH_NEW]], "NA")</f>
        <v>#VALUE!</v>
      </c>
      <c r="S203" t="e">
        <f>IF(OR(B203="boot", B203="independent", B203="parametric", B203="cart"), Table21[[#This Row],[WIDTH_OVERLAP]]/Table21[[#This Row],[WIDTH_ORIG]], "")</f>
        <v>#VALUE!</v>
      </c>
      <c r="T203" t="e">
        <f>IF(OR(B203="boot", B203="independent", B203="parametric", B203="cart"), (Table21[[#This Row],[PERS_NEW]]+Table21[[#This Row],[PERS_ORIG]]) / 2, "")</f>
        <v>#VALUE!</v>
      </c>
      <c r="U203" t="e">
        <f>0.5*(Table21[[#This Row],[WIDTH_OVERLAP]]/Table21[[#This Row],[WIDTH_ORIG]] +Table21[[#This Row],[WIDTH_OVERLAP]]/Table21[[#This Row],[WIDTH_NEW]])</f>
        <v>#VALUE!</v>
      </c>
    </row>
    <row r="204" spans="1:21" x14ac:dyDescent="0.2">
      <c r="A204" s="2" t="s">
        <v>157</v>
      </c>
      <c r="B204" t="s">
        <v>113</v>
      </c>
      <c r="C204" s="3" t="s">
        <v>135</v>
      </c>
      <c r="D204" t="s">
        <v>145</v>
      </c>
      <c r="E204">
        <v>10.111611262066148</v>
      </c>
      <c r="F204" t="s">
        <v>47</v>
      </c>
      <c r="G204" t="s">
        <v>47</v>
      </c>
      <c r="H204" t="s">
        <v>47</v>
      </c>
      <c r="I204" t="s">
        <v>47</v>
      </c>
      <c r="J204" s="4">
        <v>6.5611823110585501</v>
      </c>
      <c r="K204">
        <f>Table21[[#This Row],[VALUE_ORIGINAL]]-Table21[[#This Row],[ESTIMATE_VALUE]]</f>
        <v>-3.5504289510075981</v>
      </c>
      <c r="L204" t="s">
        <v>47</v>
      </c>
      <c r="M204" t="s">
        <v>47</v>
      </c>
      <c r="N204">
        <f>Table21[[#This Row],[DIFFENCE_ORIGINAL]]^2</f>
        <v>12.605545736152914</v>
      </c>
      <c r="O20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04" t="str">
        <f>IF(OR(G204="NA", H204="NA"), "NA", IF(OR(B204="boot", B204="parametric", B204="independent", B204="cart"), Table21[[#This Row],[conf.high]]-Table21[[#This Row],[conf.low]], ""))</f>
        <v>NA</v>
      </c>
      <c r="Q204" t="str">
        <f>IF(OR(G204="NA", H204="NA"), "NA", IF(OR(B204="boot", B204="parametric", B204="independent", B204="cart"), Table21[[#This Row],[conf.high.orig]]-Table21[[#This Row],[conf.low.orig]], ""))</f>
        <v>NA</v>
      </c>
      <c r="R204" t="e">
        <f>IF(OR(B204="boot", B204="independent", B204="parametric", B204="cart"), Table21[[#This Row],[WIDTH_OVERLAP]]/Table21[[#This Row],[WIDTH_NEW]], "NA")</f>
        <v>#VALUE!</v>
      </c>
      <c r="S204" t="e">
        <f>IF(OR(B204="boot", B204="independent", B204="parametric", B204="cart"), Table21[[#This Row],[WIDTH_OVERLAP]]/Table21[[#This Row],[WIDTH_ORIG]], "")</f>
        <v>#VALUE!</v>
      </c>
      <c r="T204" t="e">
        <f>IF(OR(B204="boot", B204="independent", B204="parametric", B204="cart"), (Table21[[#This Row],[PERS_NEW]]+Table21[[#This Row],[PERS_ORIG]]) / 2, "")</f>
        <v>#VALUE!</v>
      </c>
      <c r="U204" t="e">
        <f>0.5*(Table21[[#This Row],[WIDTH_OVERLAP]]/Table21[[#This Row],[WIDTH_ORIG]] +Table21[[#This Row],[WIDTH_OVERLAP]]/Table21[[#This Row],[WIDTH_NEW]])</f>
        <v>#VALUE!</v>
      </c>
    </row>
    <row r="205" spans="1:21" x14ac:dyDescent="0.2">
      <c r="A205" s="2" t="s">
        <v>157</v>
      </c>
      <c r="B205" t="s">
        <v>92</v>
      </c>
      <c r="C205" s="3" t="s">
        <v>146</v>
      </c>
      <c r="D205" t="s">
        <v>138</v>
      </c>
      <c r="E205">
        <v>9.9421854351561478E-2</v>
      </c>
      <c r="F205">
        <v>0.73897364671651</v>
      </c>
      <c r="G205">
        <v>-1.3489398787370199</v>
      </c>
      <c r="H205">
        <v>1.54778358744014</v>
      </c>
      <c r="I205">
        <v>0.13454045999248199</v>
      </c>
      <c r="J205" s="4">
        <v>-1.3387481462005686</v>
      </c>
      <c r="K205">
        <f>Table21[[#This Row],[VALUE_ORIGINAL]]-Table21[[#This Row],[ESTIMATE_VALUE]]</f>
        <v>-1.4381700005521301</v>
      </c>
      <c r="L205">
        <v>-1.9484726430877399</v>
      </c>
      <c r="M205">
        <v>-0.72902364931338803</v>
      </c>
      <c r="N205">
        <f>Table21[[#This Row],[DIFFENCE_ORIGINAL]]^2</f>
        <v>2.0683329504881138</v>
      </c>
      <c r="O20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0.61991622942363189</v>
      </c>
      <c r="P205">
        <f>IF(OR(G205="NA", H205="NA"), "NA", IF(OR(B205="boot", B205="parametric", B205="independent", B205="cart"), Table21[[#This Row],[conf.high]]-Table21[[#This Row],[conf.low]], ""))</f>
        <v>2.8967234661771597</v>
      </c>
      <c r="Q205">
        <f>IF(OR(G205="NA", H205="NA"), "NA", IF(OR(B205="boot", B205="parametric", B205="independent", B205="cart"), Table21[[#This Row],[conf.high.orig]]-Table21[[#This Row],[conf.low.orig]], ""))</f>
        <v>1.219448993774352</v>
      </c>
      <c r="R205">
        <f>IF(OR(B205="boot", B205="independent", B205="parametric", B205="cart"), Table21[[#This Row],[WIDTH_OVERLAP]]/Table21[[#This Row],[WIDTH_NEW]], "NA")</f>
        <v>0.21400600943166406</v>
      </c>
      <c r="S205">
        <f>IF(OR(B205="boot", B205="independent", B205="parametric", B205="cart"), Table21[[#This Row],[WIDTH_OVERLAP]]/Table21[[#This Row],[WIDTH_ORIG]], "")</f>
        <v>0.5083576538161807</v>
      </c>
      <c r="T205">
        <f>IF(OR(B205="boot", B205="independent", B205="parametric", B205="cart"), (Table21[[#This Row],[PERS_NEW]]+Table21[[#This Row],[PERS_ORIG]]) / 2, "")</f>
        <v>0.36118183162392237</v>
      </c>
      <c r="U205">
        <f>0.5*(Table21[[#This Row],[WIDTH_OVERLAP]]/Table21[[#This Row],[WIDTH_ORIG]] +Table21[[#This Row],[WIDTH_OVERLAP]]/Table21[[#This Row],[WIDTH_NEW]])</f>
        <v>0.36118183162392237</v>
      </c>
    </row>
    <row r="206" spans="1:21" x14ac:dyDescent="0.2">
      <c r="A206" s="2" t="s">
        <v>157</v>
      </c>
      <c r="B206" t="s">
        <v>92</v>
      </c>
      <c r="C206" s="3" t="s">
        <v>135</v>
      </c>
      <c r="D206" t="s">
        <v>138</v>
      </c>
      <c r="E206">
        <v>9.1178109851214786E-2</v>
      </c>
      <c r="F206">
        <v>0.73639953740525799</v>
      </c>
      <c r="G206">
        <v>-1.35213846169504</v>
      </c>
      <c r="H206">
        <v>1.53449468139747</v>
      </c>
      <c r="I206">
        <v>0.123816087897726</v>
      </c>
      <c r="J206" s="4">
        <v>-1.338248721415485</v>
      </c>
      <c r="K206">
        <f>Table21[[#This Row],[VALUE_ORIGINAL]]-Table21[[#This Row],[ESTIMATE_VALUE]]</f>
        <v>-1.4294268312666998</v>
      </c>
      <c r="L206">
        <v>-1.98236485397843</v>
      </c>
      <c r="M206">
        <v>-0.69413258885253004</v>
      </c>
      <c r="N206">
        <f>Table21[[#This Row],[DIFFENCE_ORIGINAL]]^2</f>
        <v>2.043261065945158</v>
      </c>
      <c r="O20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0.65800587284251</v>
      </c>
      <c r="P206">
        <f>IF(OR(G206="NA", H206="NA"), "NA", IF(OR(B206="boot", B206="parametric", B206="independent", B206="cart"), Table21[[#This Row],[conf.high]]-Table21[[#This Row],[conf.low]], ""))</f>
        <v>2.8866331430925101</v>
      </c>
      <c r="Q206">
        <f>IF(OR(G206="NA", H206="NA"), "NA", IF(OR(B206="boot", B206="parametric", B206="independent", B206="cart"), Table21[[#This Row],[conf.high.orig]]-Table21[[#This Row],[conf.low.orig]], ""))</f>
        <v>1.2882322651258999</v>
      </c>
      <c r="R206">
        <f>IF(OR(B206="boot", B206="independent", B206="parametric", B206="cart"), Table21[[#This Row],[WIDTH_OVERLAP]]/Table21[[#This Row],[WIDTH_NEW]], "NA")</f>
        <v>0.22794925445135528</v>
      </c>
      <c r="S206">
        <f>IF(OR(B206="boot", B206="independent", B206="parametric", B206="cart"), Table21[[#This Row],[WIDTH_OVERLAP]]/Table21[[#This Row],[WIDTH_ORIG]], "")</f>
        <v>0.51078201552280056</v>
      </c>
      <c r="T206">
        <f>IF(OR(B206="boot", B206="independent", B206="parametric", B206="cart"), (Table21[[#This Row],[PERS_NEW]]+Table21[[#This Row],[PERS_ORIG]]) / 2, "")</f>
        <v>0.36936563498707792</v>
      </c>
      <c r="U206">
        <f>0.5*(Table21[[#This Row],[WIDTH_OVERLAP]]/Table21[[#This Row],[WIDTH_ORIG]] +Table21[[#This Row],[WIDTH_OVERLAP]]/Table21[[#This Row],[WIDTH_NEW]])</f>
        <v>0.36936563498707792</v>
      </c>
    </row>
    <row r="207" spans="1:21" x14ac:dyDescent="0.2">
      <c r="A207" s="2" t="s">
        <v>157</v>
      </c>
      <c r="B207" t="s">
        <v>92</v>
      </c>
      <c r="C207" s="3" t="s">
        <v>146</v>
      </c>
      <c r="D207" t="s">
        <v>137</v>
      </c>
      <c r="E207">
        <v>0.76456458323283916</v>
      </c>
      <c r="F207">
        <v>1.1768627838729699</v>
      </c>
      <c r="G207">
        <v>-1.5420440879037201</v>
      </c>
      <c r="H207">
        <v>3.0711732543694001</v>
      </c>
      <c r="I207">
        <v>0.64966331989589399</v>
      </c>
      <c r="J207" s="4">
        <v>-0.5867196339304489</v>
      </c>
      <c r="K207">
        <f>Table21[[#This Row],[VALUE_ORIGINAL]]-Table21[[#This Row],[ESTIMATE_VALUE]]</f>
        <v>-1.3512842171632879</v>
      </c>
      <c r="L207">
        <v>-4.7517116676045497</v>
      </c>
      <c r="M207">
        <v>3.5782723997436499</v>
      </c>
      <c r="N207">
        <f>Table21[[#This Row],[DIFFENCE_ORIGINAL]]^2</f>
        <v>1.8259690355545999</v>
      </c>
      <c r="O20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4.6132173422731206</v>
      </c>
      <c r="P207">
        <f>IF(OR(G207="NA", H207="NA"), "NA", IF(OR(B207="boot", B207="parametric", B207="independent", B207="cart"), Table21[[#This Row],[conf.high]]-Table21[[#This Row],[conf.low]], ""))</f>
        <v>4.6132173422731206</v>
      </c>
      <c r="Q207">
        <f>IF(OR(G207="NA", H207="NA"), "NA", IF(OR(B207="boot", B207="parametric", B207="independent", B207="cart"), Table21[[#This Row],[conf.high.orig]]-Table21[[#This Row],[conf.low.orig]], ""))</f>
        <v>8.3299840673481995</v>
      </c>
      <c r="R207">
        <f>IF(OR(B207="boot", B207="independent", B207="parametric", B207="cart"), Table21[[#This Row],[WIDTH_OVERLAP]]/Table21[[#This Row],[WIDTH_NEW]], "NA")</f>
        <v>1</v>
      </c>
      <c r="S207">
        <f>IF(OR(B207="boot", B207="independent", B207="parametric", B207="cart"), Table21[[#This Row],[WIDTH_OVERLAP]]/Table21[[#This Row],[WIDTH_ORIG]], "")</f>
        <v>0.55380866337499624</v>
      </c>
      <c r="T207">
        <f>IF(OR(B207="boot", B207="independent", B207="parametric", B207="cart"), (Table21[[#This Row],[PERS_NEW]]+Table21[[#This Row],[PERS_ORIG]]) / 2, "")</f>
        <v>0.77690433168749817</v>
      </c>
      <c r="U207">
        <f>0.5*(Table21[[#This Row],[WIDTH_OVERLAP]]/Table21[[#This Row],[WIDTH_ORIG]] +Table21[[#This Row],[WIDTH_OVERLAP]]/Table21[[#This Row],[WIDTH_NEW]])</f>
        <v>0.77690433168749817</v>
      </c>
    </row>
    <row r="208" spans="1:21" x14ac:dyDescent="0.2">
      <c r="A208" s="2" t="s">
        <v>157</v>
      </c>
      <c r="B208" t="s">
        <v>92</v>
      </c>
      <c r="C208" s="3" t="s">
        <v>146</v>
      </c>
      <c r="D208" t="s">
        <v>15</v>
      </c>
      <c r="E208">
        <v>87.905315195518241</v>
      </c>
      <c r="F208">
        <v>0.98119485197102196</v>
      </c>
      <c r="G208">
        <v>85.982208623838901</v>
      </c>
      <c r="H208">
        <v>89.828421767197497</v>
      </c>
      <c r="I208">
        <v>89.590069718501098</v>
      </c>
      <c r="J208" s="4">
        <v>86.576578452404746</v>
      </c>
      <c r="K208">
        <f>Table21[[#This Row],[VALUE_ORIGINAL]]-Table21[[#This Row],[ESTIMATE_VALUE]]</f>
        <v>-1.3287367431134953</v>
      </c>
      <c r="L208">
        <v>83.087076586275003</v>
      </c>
      <c r="M208">
        <v>90.066080318534404</v>
      </c>
      <c r="N208">
        <f>Table21[[#This Row],[DIFFENCE_ORIGINAL]]^2</f>
        <v>1.7655413324998588</v>
      </c>
      <c r="O20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3.8462131433585967</v>
      </c>
      <c r="P208">
        <f>IF(OR(G208="NA", H208="NA"), "NA", IF(OR(B208="boot", B208="parametric", B208="independent", B208="cart"), Table21[[#This Row],[conf.high]]-Table21[[#This Row],[conf.low]], ""))</f>
        <v>3.8462131433585967</v>
      </c>
      <c r="Q208">
        <f>IF(OR(G208="NA", H208="NA"), "NA", IF(OR(B208="boot", B208="parametric", B208="independent", B208="cart"), Table21[[#This Row],[conf.high.orig]]-Table21[[#This Row],[conf.low.orig]], ""))</f>
        <v>6.9790037322594003</v>
      </c>
      <c r="R208">
        <f>IF(OR(B208="boot", B208="independent", B208="parametric", B208="cart"), Table21[[#This Row],[WIDTH_OVERLAP]]/Table21[[#This Row],[WIDTH_NEW]], "NA")</f>
        <v>1</v>
      </c>
      <c r="S208">
        <f>IF(OR(B208="boot", B208="independent", B208="parametric", B208="cart"), Table21[[#This Row],[WIDTH_OVERLAP]]/Table21[[#This Row],[WIDTH_ORIG]], "")</f>
        <v>0.55111206282639624</v>
      </c>
      <c r="T208">
        <f>IF(OR(B208="boot", B208="independent", B208="parametric", B208="cart"), (Table21[[#This Row],[PERS_NEW]]+Table21[[#This Row],[PERS_ORIG]]) / 2, "")</f>
        <v>0.77555603141319818</v>
      </c>
      <c r="U208">
        <f>0.5*(Table21[[#This Row],[WIDTH_OVERLAP]]/Table21[[#This Row],[WIDTH_ORIG]] +Table21[[#This Row],[WIDTH_OVERLAP]]/Table21[[#This Row],[WIDTH_NEW]])</f>
        <v>0.77555603141319818</v>
      </c>
    </row>
    <row r="209" spans="1:21" x14ac:dyDescent="0.2">
      <c r="A209" s="2" t="s">
        <v>157</v>
      </c>
      <c r="B209" t="s">
        <v>113</v>
      </c>
      <c r="C209" s="3" t="s">
        <v>135</v>
      </c>
      <c r="D209" t="s">
        <v>136</v>
      </c>
      <c r="E209">
        <v>-1.2081390038318605</v>
      </c>
      <c r="F209">
        <v>0.49284202497885898</v>
      </c>
      <c r="G209">
        <v>-2.1740916228582101</v>
      </c>
      <c r="H209">
        <v>-0.242186384805505</v>
      </c>
      <c r="I209">
        <v>-2.4513717227821199</v>
      </c>
      <c r="J209" s="4">
        <v>-2.4597554013203977</v>
      </c>
      <c r="K209">
        <f>Table21[[#This Row],[VALUE_ORIGINAL]]-Table21[[#This Row],[ESTIMATE_VALUE]]</f>
        <v>-1.2516163974885373</v>
      </c>
      <c r="L209">
        <v>-3.4053100012552702</v>
      </c>
      <c r="M209">
        <v>-1.5142008013855199</v>
      </c>
      <c r="N209">
        <f>Table21[[#This Row],[DIFFENCE_ORIGINAL]]^2</f>
        <v>1.566543606462184</v>
      </c>
      <c r="O20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0.65989082147269018</v>
      </c>
      <c r="P209">
        <f>IF(OR(G209="NA", H209="NA"), "NA", IF(OR(B209="boot", B209="parametric", B209="independent", B209="cart"), Table21[[#This Row],[conf.high]]-Table21[[#This Row],[conf.low]], ""))</f>
        <v>1.9319052380527051</v>
      </c>
      <c r="Q209">
        <f>IF(OR(G209="NA", H209="NA"), "NA", IF(OR(B209="boot", B209="parametric", B209="independent", B209="cart"), Table21[[#This Row],[conf.high.orig]]-Table21[[#This Row],[conf.low.orig]], ""))</f>
        <v>1.8911091998697502</v>
      </c>
      <c r="R209">
        <f>IF(OR(B209="boot", B209="independent", B209="parametric", B209="cart"), Table21[[#This Row],[WIDTH_OVERLAP]]/Table21[[#This Row],[WIDTH_NEW]], "NA")</f>
        <v>0.34157514999950916</v>
      </c>
      <c r="S209">
        <f>IF(OR(B209="boot", B209="independent", B209="parametric", B209="cart"), Table21[[#This Row],[WIDTH_OVERLAP]]/Table21[[#This Row],[WIDTH_ORIG]], "")</f>
        <v>0.34894379527006691</v>
      </c>
      <c r="T209">
        <f>IF(OR(B209="boot", B209="independent", B209="parametric", B209="cart"), (Table21[[#This Row],[PERS_NEW]]+Table21[[#This Row],[PERS_ORIG]]) / 2, "")</f>
        <v>0.34525947263478807</v>
      </c>
      <c r="U209">
        <f>0.5*(Table21[[#This Row],[WIDTH_OVERLAP]]/Table21[[#This Row],[WIDTH_ORIG]] +Table21[[#This Row],[WIDTH_OVERLAP]]/Table21[[#This Row],[WIDTH_NEW]])</f>
        <v>0.34525947263478807</v>
      </c>
    </row>
    <row r="210" spans="1:21" x14ac:dyDescent="0.2">
      <c r="A210" s="2" t="s">
        <v>157</v>
      </c>
      <c r="B210" t="s">
        <v>113</v>
      </c>
      <c r="C210" s="3" t="s">
        <v>146</v>
      </c>
      <c r="D210" t="s">
        <v>15</v>
      </c>
      <c r="E210">
        <v>87.788141274310021</v>
      </c>
      <c r="F210">
        <v>1.7391470446095301</v>
      </c>
      <c r="G210">
        <v>84.379475703056002</v>
      </c>
      <c r="H210">
        <v>91.196806845563898</v>
      </c>
      <c r="I210">
        <v>50.477699137866502</v>
      </c>
      <c r="J210" s="4">
        <v>86.576578452404746</v>
      </c>
      <c r="K210">
        <f>Table21[[#This Row],[VALUE_ORIGINAL]]-Table21[[#This Row],[ESTIMATE_VALUE]]</f>
        <v>-1.2115628219052752</v>
      </c>
      <c r="L210">
        <v>83.087076586275003</v>
      </c>
      <c r="M210">
        <v>90.066080318534404</v>
      </c>
      <c r="N210">
        <f>Table21[[#This Row],[DIFFENCE_ORIGINAL]]^2</f>
        <v>1.4678844714230737</v>
      </c>
      <c r="O21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5.6866046154784016</v>
      </c>
      <c r="P210">
        <f>IF(OR(G210="NA", H210="NA"), "NA", IF(OR(B210="boot", B210="parametric", B210="independent", B210="cart"), Table21[[#This Row],[conf.high]]-Table21[[#This Row],[conf.low]], ""))</f>
        <v>6.8173311425078964</v>
      </c>
      <c r="Q210">
        <f>IF(OR(G210="NA", H210="NA"), "NA", IF(OR(B210="boot", B210="parametric", B210="independent", B210="cart"), Table21[[#This Row],[conf.high.orig]]-Table21[[#This Row],[conf.low.orig]], ""))</f>
        <v>6.9790037322594003</v>
      </c>
      <c r="R210">
        <f>IF(OR(B210="boot", B210="independent", B210="parametric", B210="cart"), Table21[[#This Row],[WIDTH_OVERLAP]]/Table21[[#This Row],[WIDTH_NEW]], "NA")</f>
        <v>0.83413941564623284</v>
      </c>
      <c r="S210">
        <f>IF(OR(B210="boot", B210="independent", B210="parametric", B210="cart"), Table21[[#This Row],[WIDTH_OVERLAP]]/Table21[[#This Row],[WIDTH_ORIG]], "")</f>
        <v>0.81481610178726838</v>
      </c>
      <c r="T210">
        <f>IF(OR(B210="boot", B210="independent", B210="parametric", B210="cart"), (Table21[[#This Row],[PERS_NEW]]+Table21[[#This Row],[PERS_ORIG]]) / 2, "")</f>
        <v>0.82447775871675066</v>
      </c>
      <c r="U210">
        <f>0.5*(Table21[[#This Row],[WIDTH_OVERLAP]]/Table21[[#This Row],[WIDTH_ORIG]] +Table21[[#This Row],[WIDTH_OVERLAP]]/Table21[[#This Row],[WIDTH_NEW]])</f>
        <v>0.82447775871675066</v>
      </c>
    </row>
    <row r="211" spans="1:21" x14ac:dyDescent="0.2">
      <c r="A211" s="2" t="s">
        <v>157</v>
      </c>
      <c r="B211" t="s">
        <v>113</v>
      </c>
      <c r="C211" s="3" t="s">
        <v>146</v>
      </c>
      <c r="D211" t="s">
        <v>136</v>
      </c>
      <c r="E211">
        <v>-1.3082489606771599</v>
      </c>
      <c r="F211">
        <v>0.49719332711962699</v>
      </c>
      <c r="G211">
        <v>-2.2827299751852701</v>
      </c>
      <c r="H211">
        <v>-0.33376794616904798</v>
      </c>
      <c r="I211">
        <v>-2.6312681392089301</v>
      </c>
      <c r="J211" s="4">
        <v>-2.4540131232701703</v>
      </c>
      <c r="K211">
        <f>Table21[[#This Row],[VALUE_ORIGINAL]]-Table21[[#This Row],[ESTIMATE_VALUE]]</f>
        <v>-1.1457641625930104</v>
      </c>
      <c r="L211">
        <v>-3.3905546414736301</v>
      </c>
      <c r="M211">
        <v>-1.5174716050667001</v>
      </c>
      <c r="N211">
        <f>Table21[[#This Row],[DIFFENCE_ORIGINAL]]^2</f>
        <v>1.3127755162824624</v>
      </c>
      <c r="O21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0.76525837011857001</v>
      </c>
      <c r="P211">
        <f>IF(OR(G211="NA", H211="NA"), "NA", IF(OR(B211="boot", B211="parametric", B211="independent", B211="cart"), Table21[[#This Row],[conf.high]]-Table21[[#This Row],[conf.low]], ""))</f>
        <v>1.9489620290162222</v>
      </c>
      <c r="Q211">
        <f>IF(OR(G211="NA", H211="NA"), "NA", IF(OR(B211="boot", B211="parametric", B211="independent", B211="cart"), Table21[[#This Row],[conf.high.orig]]-Table21[[#This Row],[conf.low.orig]], ""))</f>
        <v>1.87308303640693</v>
      </c>
      <c r="R211">
        <f>IF(OR(B211="boot", B211="independent", B211="parametric", B211="cart"), Table21[[#This Row],[WIDTH_OVERLAP]]/Table21[[#This Row],[WIDTH_NEW]], "NA")</f>
        <v>0.39264919414815364</v>
      </c>
      <c r="S211">
        <f>IF(OR(B211="boot", B211="independent", B211="parametric", B211="cart"), Table21[[#This Row],[WIDTH_OVERLAP]]/Table21[[#This Row],[WIDTH_ORIG]], "")</f>
        <v>0.40855549660336388</v>
      </c>
      <c r="T211">
        <f>IF(OR(B211="boot", B211="independent", B211="parametric", B211="cart"), (Table21[[#This Row],[PERS_NEW]]+Table21[[#This Row],[PERS_ORIG]]) / 2, "")</f>
        <v>0.40060234537575878</v>
      </c>
      <c r="U211">
        <f>0.5*(Table21[[#This Row],[WIDTH_OVERLAP]]/Table21[[#This Row],[WIDTH_ORIG]] +Table21[[#This Row],[WIDTH_OVERLAP]]/Table21[[#This Row],[WIDTH_NEW]])</f>
        <v>0.40060234537575878</v>
      </c>
    </row>
    <row r="212" spans="1:21" x14ac:dyDescent="0.2">
      <c r="A212" s="2" t="s">
        <v>157</v>
      </c>
      <c r="B212" t="s">
        <v>92</v>
      </c>
      <c r="C212" s="3" t="s">
        <v>135</v>
      </c>
      <c r="D212" t="s">
        <v>137</v>
      </c>
      <c r="E212">
        <v>0.76550647417843942</v>
      </c>
      <c r="F212">
        <v>0.89103220778636505</v>
      </c>
      <c r="G212">
        <v>-0.98088456214804598</v>
      </c>
      <c r="H212">
        <v>2.5118975105049199</v>
      </c>
      <c r="I212">
        <v>0.85912323649918798</v>
      </c>
      <c r="J212" s="4">
        <v>5.3503378777487717E-2</v>
      </c>
      <c r="K212">
        <f>Table21[[#This Row],[VALUE_ORIGINAL]]-Table21[[#This Row],[ESTIMATE_VALUE]]</f>
        <v>-0.71200309540095175</v>
      </c>
      <c r="L212">
        <v>-4.0513687199831097</v>
      </c>
      <c r="M212">
        <v>4.1583754775380903</v>
      </c>
      <c r="N212">
        <f>Table21[[#This Row],[DIFFENCE_ORIGINAL]]^2</f>
        <v>0.50694840786053674</v>
      </c>
      <c r="O21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3.4927820726529659</v>
      </c>
      <c r="P212">
        <f>IF(OR(G212="NA", H212="NA"), "NA", IF(OR(B212="boot", B212="parametric", B212="independent", B212="cart"), Table21[[#This Row],[conf.high]]-Table21[[#This Row],[conf.low]], ""))</f>
        <v>3.4927820726529659</v>
      </c>
      <c r="Q212">
        <f>IF(OR(G212="NA", H212="NA"), "NA", IF(OR(B212="boot", B212="parametric", B212="independent", B212="cart"), Table21[[#This Row],[conf.high.orig]]-Table21[[#This Row],[conf.low.orig]], ""))</f>
        <v>8.2097441975212</v>
      </c>
      <c r="R212">
        <f>IF(OR(B212="boot", B212="independent", B212="parametric", B212="cart"), Table21[[#This Row],[WIDTH_OVERLAP]]/Table21[[#This Row],[WIDTH_NEW]], "NA")</f>
        <v>1</v>
      </c>
      <c r="S212">
        <f>IF(OR(B212="boot", B212="independent", B212="parametric", B212="cart"), Table21[[#This Row],[WIDTH_OVERLAP]]/Table21[[#This Row],[WIDTH_ORIG]], "")</f>
        <v>0.42544347163795376</v>
      </c>
      <c r="T212">
        <f>IF(OR(B212="boot", B212="independent", B212="parametric", B212="cart"), (Table21[[#This Row],[PERS_NEW]]+Table21[[#This Row],[PERS_ORIG]]) / 2, "")</f>
        <v>0.71272173581897691</v>
      </c>
      <c r="U212">
        <f>0.5*(Table21[[#This Row],[WIDTH_OVERLAP]]/Table21[[#This Row],[WIDTH_ORIG]] +Table21[[#This Row],[WIDTH_OVERLAP]]/Table21[[#This Row],[WIDTH_NEW]])</f>
        <v>0.71272173581897691</v>
      </c>
    </row>
    <row r="213" spans="1:21" x14ac:dyDescent="0.2">
      <c r="A213" s="2" t="s">
        <v>157</v>
      </c>
      <c r="B213" t="s">
        <v>113</v>
      </c>
      <c r="C213" s="3" t="s">
        <v>146</v>
      </c>
      <c r="D213" t="s">
        <v>138</v>
      </c>
      <c r="E213">
        <v>-0.7341439358572438</v>
      </c>
      <c r="F213">
        <v>0.52403049230613497</v>
      </c>
      <c r="G213">
        <v>-1.76122482757806</v>
      </c>
      <c r="H213">
        <v>0.29293695586357399</v>
      </c>
      <c r="I213">
        <v>-1.4009565218742299</v>
      </c>
      <c r="J213" s="4">
        <v>-1.3387481462005686</v>
      </c>
      <c r="K213">
        <f>Table21[[#This Row],[VALUE_ORIGINAL]]-Table21[[#This Row],[ESTIMATE_VALUE]]</f>
        <v>-0.60460421034332479</v>
      </c>
      <c r="L213">
        <v>-1.9484726430877399</v>
      </c>
      <c r="M213">
        <v>-0.72902364931338803</v>
      </c>
      <c r="N213">
        <f>Table21[[#This Row],[DIFFENCE_ORIGINAL]]^2</f>
        <v>0.36554625116487532</v>
      </c>
      <c r="O21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1.0322011782646721</v>
      </c>
      <c r="P213">
        <f>IF(OR(G213="NA", H213="NA"), "NA", IF(OR(B213="boot", B213="parametric", B213="independent", B213="cart"), Table21[[#This Row],[conf.high]]-Table21[[#This Row],[conf.low]], ""))</f>
        <v>2.0541617834416339</v>
      </c>
      <c r="Q213">
        <f>IF(OR(G213="NA", H213="NA"), "NA", IF(OR(B213="boot", B213="parametric", B213="independent", B213="cart"), Table21[[#This Row],[conf.high.orig]]-Table21[[#This Row],[conf.low.orig]], ""))</f>
        <v>1.219448993774352</v>
      </c>
      <c r="R213">
        <f>IF(OR(B213="boot", B213="independent", B213="parametric", B213="cart"), Table21[[#This Row],[WIDTH_OVERLAP]]/Table21[[#This Row],[WIDTH_NEW]], "NA")</f>
        <v>0.50249264034854957</v>
      </c>
      <c r="S213">
        <f>IF(OR(B213="boot", B213="independent", B213="parametric", B213="cart"), Table21[[#This Row],[WIDTH_OVERLAP]]/Table21[[#This Row],[WIDTH_ORIG]], "")</f>
        <v>0.84644883347672972</v>
      </c>
      <c r="T213">
        <f>IF(OR(B213="boot", B213="independent", B213="parametric", B213="cart"), (Table21[[#This Row],[PERS_NEW]]+Table21[[#This Row],[PERS_ORIG]]) / 2, "")</f>
        <v>0.6744707369126397</v>
      </c>
      <c r="U213">
        <f>0.5*(Table21[[#This Row],[WIDTH_OVERLAP]]/Table21[[#This Row],[WIDTH_ORIG]] +Table21[[#This Row],[WIDTH_OVERLAP]]/Table21[[#This Row],[WIDTH_NEW]])</f>
        <v>0.6744707369126397</v>
      </c>
    </row>
    <row r="214" spans="1:21" x14ac:dyDescent="0.2">
      <c r="A214" s="2" t="s">
        <v>157</v>
      </c>
      <c r="B214" t="s">
        <v>113</v>
      </c>
      <c r="C214" s="3" t="s">
        <v>146</v>
      </c>
      <c r="D214" t="s">
        <v>137</v>
      </c>
      <c r="E214">
        <v>-3.2319616496695673E-2</v>
      </c>
      <c r="F214">
        <v>1.30882183309567</v>
      </c>
      <c r="G214">
        <v>-2.5975632715438999</v>
      </c>
      <c r="H214">
        <v>2.5329240385505098</v>
      </c>
      <c r="I214">
        <v>-2.46936715750318E-2</v>
      </c>
      <c r="J214" s="4">
        <v>-0.5867196339304489</v>
      </c>
      <c r="K214">
        <f>Table21[[#This Row],[VALUE_ORIGINAL]]-Table21[[#This Row],[ESTIMATE_VALUE]]</f>
        <v>-0.55440001743375322</v>
      </c>
      <c r="L214">
        <v>-4.7517116676045497</v>
      </c>
      <c r="M214">
        <v>3.5782723997436499</v>
      </c>
      <c r="N214">
        <f>Table21[[#This Row],[DIFFENCE_ORIGINAL]]^2</f>
        <v>0.30735937933054586</v>
      </c>
      <c r="O21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5.1304873100944093</v>
      </c>
      <c r="P214">
        <f>IF(OR(G214="NA", H214="NA"), "NA", IF(OR(B214="boot", B214="parametric", B214="independent", B214="cart"), Table21[[#This Row],[conf.high]]-Table21[[#This Row],[conf.low]], ""))</f>
        <v>5.1304873100944093</v>
      </c>
      <c r="Q214">
        <f>IF(OR(G214="NA", H214="NA"), "NA", IF(OR(B214="boot", B214="parametric", B214="independent", B214="cart"), Table21[[#This Row],[conf.high.orig]]-Table21[[#This Row],[conf.low.orig]], ""))</f>
        <v>8.3299840673481995</v>
      </c>
      <c r="R214">
        <f>IF(OR(B214="boot", B214="independent", B214="parametric", B214="cart"), Table21[[#This Row],[WIDTH_OVERLAP]]/Table21[[#This Row],[WIDTH_NEW]], "NA")</f>
        <v>1</v>
      </c>
      <c r="S214">
        <f>IF(OR(B214="boot", B214="independent", B214="parametric", B214="cart"), Table21[[#This Row],[WIDTH_OVERLAP]]/Table21[[#This Row],[WIDTH_ORIG]], "")</f>
        <v>0.61590601718013482</v>
      </c>
      <c r="T214">
        <f>IF(OR(B214="boot", B214="independent", B214="parametric", B214="cart"), (Table21[[#This Row],[PERS_NEW]]+Table21[[#This Row],[PERS_ORIG]]) / 2, "")</f>
        <v>0.80795300859006747</v>
      </c>
      <c r="U214">
        <f>0.5*(Table21[[#This Row],[WIDTH_OVERLAP]]/Table21[[#This Row],[WIDTH_ORIG]] +Table21[[#This Row],[WIDTH_OVERLAP]]/Table21[[#This Row],[WIDTH_NEW]])</f>
        <v>0.80795300859006747</v>
      </c>
    </row>
    <row r="215" spans="1:21" x14ac:dyDescent="0.2">
      <c r="A215" s="2" t="s">
        <v>157</v>
      </c>
      <c r="B215" t="s">
        <v>113</v>
      </c>
      <c r="C215" s="3" t="s">
        <v>135</v>
      </c>
      <c r="D215" t="s">
        <v>138</v>
      </c>
      <c r="E215">
        <v>-0.84446564723622919</v>
      </c>
      <c r="F215">
        <v>0.52754217365045697</v>
      </c>
      <c r="G215">
        <v>-1.8784293079170999</v>
      </c>
      <c r="H215">
        <v>0.18949801344464101</v>
      </c>
      <c r="I215">
        <v>-1.6007547631552199</v>
      </c>
      <c r="J215" s="4">
        <v>-1.338248721415485</v>
      </c>
      <c r="K215">
        <f>Table21[[#This Row],[VALUE_ORIGINAL]]-Table21[[#This Row],[ESTIMATE_VALUE]]</f>
        <v>-0.49378307417925582</v>
      </c>
      <c r="L215">
        <v>-1.98236485397843</v>
      </c>
      <c r="M215">
        <v>-0.69413258885253004</v>
      </c>
      <c r="N215">
        <f>Table21[[#This Row],[DIFFENCE_ORIGINAL]]^2</f>
        <v>0.24382172434591645</v>
      </c>
      <c r="O21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1.1842967190645699</v>
      </c>
      <c r="P215">
        <f>IF(OR(G215="NA", H215="NA"), "NA", IF(OR(B215="boot", B215="parametric", B215="independent", B215="cart"), Table21[[#This Row],[conf.high]]-Table21[[#This Row],[conf.low]], ""))</f>
        <v>2.0679273213617408</v>
      </c>
      <c r="Q215">
        <f>IF(OR(G215="NA", H215="NA"), "NA", IF(OR(B215="boot", B215="parametric", B215="independent", B215="cart"), Table21[[#This Row],[conf.high.orig]]-Table21[[#This Row],[conf.low.orig]], ""))</f>
        <v>1.2882322651258999</v>
      </c>
      <c r="R215">
        <f>IF(OR(B215="boot", B215="independent", B215="parametric", B215="cart"), Table21[[#This Row],[WIDTH_OVERLAP]]/Table21[[#This Row],[WIDTH_NEW]], "NA")</f>
        <v>0.5726974574158169</v>
      </c>
      <c r="S215">
        <f>IF(OR(B215="boot", B215="independent", B215="parametric", B215="cart"), Table21[[#This Row],[WIDTH_OVERLAP]]/Table21[[#This Row],[WIDTH_ORIG]], "")</f>
        <v>0.91931924942807397</v>
      </c>
      <c r="T215">
        <f>IF(OR(B215="boot", B215="independent", B215="parametric", B215="cart"), (Table21[[#This Row],[PERS_NEW]]+Table21[[#This Row],[PERS_ORIG]]) / 2, "")</f>
        <v>0.74600835342194549</v>
      </c>
      <c r="U215">
        <f>0.5*(Table21[[#This Row],[WIDTH_OVERLAP]]/Table21[[#This Row],[WIDTH_ORIG]] +Table21[[#This Row],[WIDTH_OVERLAP]]/Table21[[#This Row],[WIDTH_NEW]])</f>
        <v>0.74600835342194549</v>
      </c>
    </row>
    <row r="216" spans="1:21" x14ac:dyDescent="0.2">
      <c r="A216" s="2" t="s">
        <v>157</v>
      </c>
      <c r="B216" t="s">
        <v>113</v>
      </c>
      <c r="C216" s="3" t="s">
        <v>146</v>
      </c>
      <c r="D216" t="s">
        <v>155</v>
      </c>
      <c r="E216">
        <v>1.2256658159485323</v>
      </c>
      <c r="F216" t="s">
        <v>47</v>
      </c>
      <c r="G216" t="s">
        <v>47</v>
      </c>
      <c r="H216" t="s">
        <v>47</v>
      </c>
      <c r="I216" t="s">
        <v>47</v>
      </c>
      <c r="J216" s="4">
        <v>0.7403948526594446</v>
      </c>
      <c r="K216">
        <f>Table21[[#This Row],[VALUE_ORIGINAL]]-Table21[[#This Row],[ESTIMATE_VALUE]]</f>
        <v>-0.4852709632890877</v>
      </c>
      <c r="L216" t="s">
        <v>47</v>
      </c>
      <c r="M216" t="s">
        <v>47</v>
      </c>
      <c r="N216">
        <f>Table21[[#This Row],[DIFFENCE_ORIGINAL]]^2</f>
        <v>0.2354879078115191</v>
      </c>
      <c r="O21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16" t="str">
        <f>IF(OR(G216="NA", H216="NA"), "NA", IF(OR(B216="boot", B216="parametric", B216="independent", B216="cart"), Table21[[#This Row],[conf.high]]-Table21[[#This Row],[conf.low]], ""))</f>
        <v>NA</v>
      </c>
      <c r="Q216" t="str">
        <f>IF(OR(G216="NA", H216="NA"), "NA", IF(OR(B216="boot", B216="parametric", B216="independent", B216="cart"), Table21[[#This Row],[conf.high.orig]]-Table21[[#This Row],[conf.low.orig]], ""))</f>
        <v>NA</v>
      </c>
      <c r="R216" t="e">
        <f>IF(OR(B216="boot", B216="independent", B216="parametric", B216="cart"), Table21[[#This Row],[WIDTH_OVERLAP]]/Table21[[#This Row],[WIDTH_NEW]], "NA")</f>
        <v>#VALUE!</v>
      </c>
      <c r="S216" t="e">
        <f>IF(OR(B216="boot", B216="independent", B216="parametric", B216="cart"), Table21[[#This Row],[WIDTH_OVERLAP]]/Table21[[#This Row],[WIDTH_ORIG]], "")</f>
        <v>#VALUE!</v>
      </c>
      <c r="T216" t="e">
        <f>IF(OR(B216="boot", B216="independent", B216="parametric", B216="cart"), (Table21[[#This Row],[PERS_NEW]]+Table21[[#This Row],[PERS_ORIG]]) / 2, "")</f>
        <v>#VALUE!</v>
      </c>
      <c r="U216" t="e">
        <f>0.5*(Table21[[#This Row],[WIDTH_OVERLAP]]/Table21[[#This Row],[WIDTH_ORIG]] +Table21[[#This Row],[WIDTH_OVERLAP]]/Table21[[#This Row],[WIDTH_NEW]])</f>
        <v>#VALUE!</v>
      </c>
    </row>
    <row r="217" spans="1:21" x14ac:dyDescent="0.2">
      <c r="A217" s="2" t="s">
        <v>157</v>
      </c>
      <c r="B217" t="s">
        <v>113</v>
      </c>
      <c r="C217" s="3" t="s">
        <v>146</v>
      </c>
      <c r="D217" t="s">
        <v>149</v>
      </c>
      <c r="E217">
        <v>0.62553050504264074</v>
      </c>
      <c r="F217" t="s">
        <v>47</v>
      </c>
      <c r="G217" t="s">
        <v>47</v>
      </c>
      <c r="H217" t="s">
        <v>47</v>
      </c>
      <c r="I217" t="s">
        <v>47</v>
      </c>
      <c r="J217" s="4">
        <v>0.19483870136298537</v>
      </c>
      <c r="K217">
        <f>Table21[[#This Row],[VALUE_ORIGINAL]]-Table21[[#This Row],[ESTIMATE_VALUE]]</f>
        <v>-0.43069180367965537</v>
      </c>
      <c r="L217" t="s">
        <v>47</v>
      </c>
      <c r="M217" t="s">
        <v>47</v>
      </c>
      <c r="N217">
        <f>Table21[[#This Row],[DIFFENCE_ORIGINAL]]^2</f>
        <v>0.18549542975683481</v>
      </c>
      <c r="O21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17" t="str">
        <f>IF(OR(G217="NA", H217="NA"), "NA", IF(OR(B217="boot", B217="parametric", B217="independent", B217="cart"), Table21[[#This Row],[conf.high]]-Table21[[#This Row],[conf.low]], ""))</f>
        <v>NA</v>
      </c>
      <c r="Q217" t="str">
        <f>IF(OR(G217="NA", H217="NA"), "NA", IF(OR(B217="boot", B217="parametric", B217="independent", B217="cart"), Table21[[#This Row],[conf.high.orig]]-Table21[[#This Row],[conf.low.orig]], ""))</f>
        <v>NA</v>
      </c>
      <c r="R217" t="e">
        <f>IF(OR(B217="boot", B217="independent", B217="parametric", B217="cart"), Table21[[#This Row],[WIDTH_OVERLAP]]/Table21[[#This Row],[WIDTH_NEW]], "NA")</f>
        <v>#VALUE!</v>
      </c>
      <c r="S217" t="e">
        <f>IF(OR(B217="boot", B217="independent", B217="parametric", B217="cart"), Table21[[#This Row],[WIDTH_OVERLAP]]/Table21[[#This Row],[WIDTH_ORIG]], "")</f>
        <v>#VALUE!</v>
      </c>
      <c r="T217" t="e">
        <f>IF(OR(B217="boot", B217="independent", B217="parametric", B217="cart"), (Table21[[#This Row],[PERS_NEW]]+Table21[[#This Row],[PERS_ORIG]]) / 2, "")</f>
        <v>#VALUE!</v>
      </c>
      <c r="U217" t="e">
        <f>0.5*(Table21[[#This Row],[WIDTH_OVERLAP]]/Table21[[#This Row],[WIDTH_ORIG]] +Table21[[#This Row],[WIDTH_OVERLAP]]/Table21[[#This Row],[WIDTH_NEW]])</f>
        <v>#VALUE!</v>
      </c>
    </row>
    <row r="218" spans="1:21" x14ac:dyDescent="0.2">
      <c r="A218" s="2" t="s">
        <v>157</v>
      </c>
      <c r="B218" t="s">
        <v>113</v>
      </c>
      <c r="C218" s="3" t="s">
        <v>135</v>
      </c>
      <c r="D218" t="s">
        <v>15</v>
      </c>
      <c r="E218">
        <v>88.804080799432256</v>
      </c>
      <c r="F218">
        <v>1.5348789500773701</v>
      </c>
      <c r="G218">
        <v>85.795773336651905</v>
      </c>
      <c r="H218">
        <v>91.812388262212494</v>
      </c>
      <c r="I218">
        <v>57.857383994324501</v>
      </c>
      <c r="J218" s="4">
        <v>88.409249609340392</v>
      </c>
      <c r="K218">
        <f>Table21[[#This Row],[VALUE_ORIGINAL]]-Table21[[#This Row],[ESTIMATE_VALUE]]</f>
        <v>-0.39483119009186396</v>
      </c>
      <c r="L218" s="2">
        <v>84.9889902004345</v>
      </c>
      <c r="M218" s="2">
        <v>91.829509018246199</v>
      </c>
      <c r="N218">
        <f>Table21[[#This Row],[DIFFENCE_ORIGINAL]]^2</f>
        <v>0.15589166866935761</v>
      </c>
      <c r="O21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6.0166149255605887</v>
      </c>
      <c r="P218">
        <f>IF(OR(G218="NA", H218="NA"), "NA", IF(OR(B218="boot", B218="parametric", B218="independent", B218="cart"), Table21[[#This Row],[conf.high]]-Table21[[#This Row],[conf.low]], ""))</f>
        <v>6.0166149255605887</v>
      </c>
      <c r="Q218">
        <f>IF(OR(G218="NA", H218="NA"), "NA", IF(OR(B218="boot", B218="parametric", B218="independent", B218="cart"), Table21[[#This Row],[conf.high.orig]]-Table21[[#This Row],[conf.low.orig]], ""))</f>
        <v>6.8405188178116987</v>
      </c>
      <c r="R218">
        <f>IF(OR(B218="boot", B218="independent", B218="parametric", B218="cart"), Table21[[#This Row],[WIDTH_OVERLAP]]/Table21[[#This Row],[WIDTH_NEW]], "NA")</f>
        <v>1</v>
      </c>
      <c r="S218">
        <f>IF(OR(B218="boot", B218="independent", B218="parametric", B218="cart"), Table21[[#This Row],[WIDTH_OVERLAP]]/Table21[[#This Row],[WIDTH_ORIG]], "")</f>
        <v>0.87955535037696464</v>
      </c>
      <c r="T218">
        <f>IF(OR(B218="boot", B218="independent", B218="parametric", B218="cart"), (Table21[[#This Row],[PERS_NEW]]+Table21[[#This Row],[PERS_ORIG]]) / 2, "")</f>
        <v>0.93977767518848232</v>
      </c>
      <c r="U218">
        <f>0.5*(Table21[[#This Row],[WIDTH_OVERLAP]]/Table21[[#This Row],[WIDTH_ORIG]] +Table21[[#This Row],[WIDTH_OVERLAP]]/Table21[[#This Row],[WIDTH_NEW]])</f>
        <v>0.93977767518848232</v>
      </c>
    </row>
    <row r="219" spans="1:21" x14ac:dyDescent="0.2">
      <c r="A219" s="2" t="s">
        <v>157</v>
      </c>
      <c r="B219" t="s">
        <v>113</v>
      </c>
      <c r="C219" s="3" t="s">
        <v>135</v>
      </c>
      <c r="D219" t="s">
        <v>140</v>
      </c>
      <c r="E219">
        <v>0.14709973486001862</v>
      </c>
      <c r="F219" t="s">
        <v>47</v>
      </c>
      <c r="G219" t="s">
        <v>47</v>
      </c>
      <c r="H219" t="s">
        <v>47</v>
      </c>
      <c r="I219" t="s">
        <v>47</v>
      </c>
      <c r="J219" s="4">
        <v>-0.24284115834783762</v>
      </c>
      <c r="K219">
        <f>Table21[[#This Row],[VALUE_ORIGINAL]]-Table21[[#This Row],[ESTIMATE_VALUE]]</f>
        <v>-0.38994089320785624</v>
      </c>
      <c r="L219" t="s">
        <v>47</v>
      </c>
      <c r="M219" t="s">
        <v>47</v>
      </c>
      <c r="N219">
        <f>Table21[[#This Row],[DIFFENCE_ORIGINAL]]^2</f>
        <v>0.15205390019574075</v>
      </c>
      <c r="O21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19" t="str">
        <f>IF(OR(G219="NA", H219="NA"), "NA", IF(OR(B219="boot", B219="parametric", B219="independent", B219="cart"), Table21[[#This Row],[conf.high]]-Table21[[#This Row],[conf.low]], ""))</f>
        <v>NA</v>
      </c>
      <c r="Q219" t="str">
        <f>IF(OR(G219="NA", H219="NA"), "NA", IF(OR(B219="boot", B219="parametric", B219="independent", B219="cart"), Table21[[#This Row],[conf.high.orig]]-Table21[[#This Row],[conf.low.orig]], ""))</f>
        <v>NA</v>
      </c>
      <c r="R219" t="e">
        <f>IF(OR(B219="boot", B219="independent", B219="parametric", B219="cart"), Table21[[#This Row],[WIDTH_OVERLAP]]/Table21[[#This Row],[WIDTH_NEW]], "NA")</f>
        <v>#VALUE!</v>
      </c>
      <c r="S219" t="e">
        <f>IF(OR(B219="boot", B219="independent", B219="parametric", B219="cart"), Table21[[#This Row],[WIDTH_OVERLAP]]/Table21[[#This Row],[WIDTH_ORIG]], "")</f>
        <v>#VALUE!</v>
      </c>
      <c r="T219" t="e">
        <f>IF(OR(B219="boot", B219="independent", B219="parametric", B219="cart"), (Table21[[#This Row],[PERS_NEW]]+Table21[[#This Row],[PERS_ORIG]]) / 2, "")</f>
        <v>#VALUE!</v>
      </c>
      <c r="U219" t="e">
        <f>0.5*(Table21[[#This Row],[WIDTH_OVERLAP]]/Table21[[#This Row],[WIDTH_ORIG]] +Table21[[#This Row],[WIDTH_OVERLAP]]/Table21[[#This Row],[WIDTH_NEW]])</f>
        <v>#VALUE!</v>
      </c>
    </row>
    <row r="220" spans="1:21" x14ac:dyDescent="0.2">
      <c r="A220" s="2" t="s">
        <v>157</v>
      </c>
      <c r="B220" t="s">
        <v>92</v>
      </c>
      <c r="C220" s="3" t="s">
        <v>135</v>
      </c>
      <c r="D220" t="s">
        <v>140</v>
      </c>
      <c r="E220">
        <v>9.2633583007225517E-2</v>
      </c>
      <c r="F220" t="s">
        <v>47</v>
      </c>
      <c r="G220" t="s">
        <v>47</v>
      </c>
      <c r="H220" t="s">
        <v>47</v>
      </c>
      <c r="I220" t="s">
        <v>47</v>
      </c>
      <c r="J220" s="4">
        <v>-0.24284115834783762</v>
      </c>
      <c r="K220">
        <f>Table21[[#This Row],[VALUE_ORIGINAL]]-Table21[[#This Row],[ESTIMATE_VALUE]]</f>
        <v>-0.33547474135506317</v>
      </c>
      <c r="L220" t="s">
        <v>47</v>
      </c>
      <c r="M220" t="s">
        <v>47</v>
      </c>
      <c r="N220">
        <f>Table21[[#This Row],[DIFFENCE_ORIGINAL]]^2</f>
        <v>0.11254330208724653</v>
      </c>
      <c r="O22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20" t="str">
        <f>IF(OR(G220="NA", H220="NA"), "NA", IF(OR(B220="boot", B220="parametric", B220="independent", B220="cart"), Table21[[#This Row],[conf.high]]-Table21[[#This Row],[conf.low]], ""))</f>
        <v>NA</v>
      </c>
      <c r="Q220" t="str">
        <f>IF(OR(G220="NA", H220="NA"), "NA", IF(OR(B220="boot", B220="parametric", B220="independent", B220="cart"), Table21[[#This Row],[conf.high.orig]]-Table21[[#This Row],[conf.low.orig]], ""))</f>
        <v>NA</v>
      </c>
      <c r="R220" t="e">
        <f>IF(OR(B220="boot", B220="independent", B220="parametric", B220="cart"), Table21[[#This Row],[WIDTH_OVERLAP]]/Table21[[#This Row],[WIDTH_NEW]], "NA")</f>
        <v>#VALUE!</v>
      </c>
      <c r="S220" t="e">
        <f>IF(OR(B220="boot", B220="independent", B220="parametric", B220="cart"), Table21[[#This Row],[WIDTH_OVERLAP]]/Table21[[#This Row],[WIDTH_ORIG]], "")</f>
        <v>#VALUE!</v>
      </c>
      <c r="T220" t="e">
        <f>IF(OR(B220="boot", B220="independent", B220="parametric", B220="cart"), (Table21[[#This Row],[PERS_NEW]]+Table21[[#This Row],[PERS_ORIG]]) / 2, "")</f>
        <v>#VALUE!</v>
      </c>
      <c r="U220" t="e">
        <f>0.5*(Table21[[#This Row],[WIDTH_OVERLAP]]/Table21[[#This Row],[WIDTH_ORIG]] +Table21[[#This Row],[WIDTH_OVERLAP]]/Table21[[#This Row],[WIDTH_NEW]])</f>
        <v>#VALUE!</v>
      </c>
    </row>
    <row r="221" spans="1:21" x14ac:dyDescent="0.2">
      <c r="A221" s="2" t="s">
        <v>157</v>
      </c>
      <c r="B221" t="s">
        <v>92</v>
      </c>
      <c r="C221" s="3" t="s">
        <v>146</v>
      </c>
      <c r="D221" t="s">
        <v>149</v>
      </c>
      <c r="E221">
        <v>0.49986235837744264</v>
      </c>
      <c r="F221" t="s">
        <v>47</v>
      </c>
      <c r="G221" t="s">
        <v>47</v>
      </c>
      <c r="H221" t="s">
        <v>47</v>
      </c>
      <c r="I221" t="s">
        <v>47</v>
      </c>
      <c r="J221" s="4">
        <v>0.19483870136298537</v>
      </c>
      <c r="K221">
        <f>Table21[[#This Row],[VALUE_ORIGINAL]]-Table21[[#This Row],[ESTIMATE_VALUE]]</f>
        <v>-0.30502365701445727</v>
      </c>
      <c r="L221" t="s">
        <v>47</v>
      </c>
      <c r="M221" t="s">
        <v>47</v>
      </c>
      <c r="N221">
        <f>Table21[[#This Row],[DIFFENCE_ORIGINAL]]^2</f>
        <v>9.3039431338473269E-2</v>
      </c>
      <c r="O22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21" t="str">
        <f>IF(OR(G221="NA", H221="NA"), "NA", IF(OR(B221="boot", B221="parametric", B221="independent", B221="cart"), Table21[[#This Row],[conf.high]]-Table21[[#This Row],[conf.low]], ""))</f>
        <v>NA</v>
      </c>
      <c r="Q221" t="str">
        <f>IF(OR(G221="NA", H221="NA"), "NA", IF(OR(B221="boot", B221="parametric", B221="independent", B221="cart"), Table21[[#This Row],[conf.high.orig]]-Table21[[#This Row],[conf.low.orig]], ""))</f>
        <v>NA</v>
      </c>
      <c r="R221" t="e">
        <f>IF(OR(B221="boot", B221="independent", B221="parametric", B221="cart"), Table21[[#This Row],[WIDTH_OVERLAP]]/Table21[[#This Row],[WIDTH_NEW]], "NA")</f>
        <v>#VALUE!</v>
      </c>
      <c r="S221" t="e">
        <f>IF(OR(B221="boot", B221="independent", B221="parametric", B221="cart"), Table21[[#This Row],[WIDTH_OVERLAP]]/Table21[[#This Row],[WIDTH_ORIG]], "")</f>
        <v>#VALUE!</v>
      </c>
      <c r="T221" t="e">
        <f>IF(OR(B221="boot", B221="independent", B221="parametric", B221="cart"), (Table21[[#This Row],[PERS_NEW]]+Table21[[#This Row],[PERS_ORIG]]) / 2, "")</f>
        <v>#VALUE!</v>
      </c>
      <c r="U221" t="e">
        <f>0.5*(Table21[[#This Row],[WIDTH_OVERLAP]]/Table21[[#This Row],[WIDTH_ORIG]] +Table21[[#This Row],[WIDTH_OVERLAP]]/Table21[[#This Row],[WIDTH_NEW]])</f>
        <v>#VALUE!</v>
      </c>
    </row>
    <row r="222" spans="1:21" x14ac:dyDescent="0.2">
      <c r="A222" s="2" t="s">
        <v>157</v>
      </c>
      <c r="B222" t="s">
        <v>92</v>
      </c>
      <c r="C222" s="3" t="s">
        <v>146</v>
      </c>
      <c r="D222" t="s">
        <v>152</v>
      </c>
      <c r="E222">
        <v>0.3227157919599245</v>
      </c>
      <c r="F222" t="s">
        <v>47</v>
      </c>
      <c r="G222" t="s">
        <v>47</v>
      </c>
      <c r="H222" t="s">
        <v>47</v>
      </c>
      <c r="I222" t="s">
        <v>47</v>
      </c>
      <c r="J222" s="4">
        <v>4.0882182495466123E-2</v>
      </c>
      <c r="K222">
        <f>Table21[[#This Row],[VALUE_ORIGINAL]]-Table21[[#This Row],[ESTIMATE_VALUE]]</f>
        <v>-0.2818336094644584</v>
      </c>
      <c r="L222" t="s">
        <v>47</v>
      </c>
      <c r="M222" t="s">
        <v>47</v>
      </c>
      <c r="N222">
        <f>Table21[[#This Row],[DIFFENCE_ORIGINAL]]^2</f>
        <v>7.9430183423764858E-2</v>
      </c>
      <c r="O22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22" t="str">
        <f>IF(OR(G222="NA", H222="NA"), "NA", IF(OR(B222="boot", B222="parametric", B222="independent", B222="cart"), Table21[[#This Row],[conf.high]]-Table21[[#This Row],[conf.low]], ""))</f>
        <v>NA</v>
      </c>
      <c r="Q222" t="str">
        <f>IF(OR(G222="NA", H222="NA"), "NA", IF(OR(B222="boot", B222="parametric", B222="independent", B222="cart"), Table21[[#This Row],[conf.high.orig]]-Table21[[#This Row],[conf.low.orig]], ""))</f>
        <v>NA</v>
      </c>
      <c r="R222" t="e">
        <f>IF(OR(B222="boot", B222="independent", B222="parametric", B222="cart"), Table21[[#This Row],[WIDTH_OVERLAP]]/Table21[[#This Row],[WIDTH_NEW]], "NA")</f>
        <v>#VALUE!</v>
      </c>
      <c r="S222" t="e">
        <f>IF(OR(B222="boot", B222="independent", B222="parametric", B222="cart"), Table21[[#This Row],[WIDTH_OVERLAP]]/Table21[[#This Row],[WIDTH_ORIG]], "")</f>
        <v>#VALUE!</v>
      </c>
      <c r="T222" t="e">
        <f>IF(OR(B222="boot", B222="independent", B222="parametric", B222="cart"), (Table21[[#This Row],[PERS_NEW]]+Table21[[#This Row],[PERS_ORIG]]) / 2, "")</f>
        <v>#VALUE!</v>
      </c>
      <c r="U222" t="e">
        <f>0.5*(Table21[[#This Row],[WIDTH_OVERLAP]]/Table21[[#This Row],[WIDTH_ORIG]] +Table21[[#This Row],[WIDTH_OVERLAP]]/Table21[[#This Row],[WIDTH_NEW]])</f>
        <v>#VALUE!</v>
      </c>
    </row>
    <row r="223" spans="1:21" x14ac:dyDescent="0.2">
      <c r="A223" s="2" t="s">
        <v>157</v>
      </c>
      <c r="B223" t="s">
        <v>113</v>
      </c>
      <c r="C223" s="3" t="s">
        <v>146</v>
      </c>
      <c r="D223" t="s">
        <v>152</v>
      </c>
      <c r="E223">
        <v>0.29398374851660497</v>
      </c>
      <c r="F223" t="s">
        <v>47</v>
      </c>
      <c r="G223" t="s">
        <v>47</v>
      </c>
      <c r="H223" t="s">
        <v>47</v>
      </c>
      <c r="I223" t="s">
        <v>47</v>
      </c>
      <c r="J223" s="4">
        <v>4.0882182495466123E-2</v>
      </c>
      <c r="K223">
        <f>Table21[[#This Row],[VALUE_ORIGINAL]]-Table21[[#This Row],[ESTIMATE_VALUE]]</f>
        <v>-0.25310156602113887</v>
      </c>
      <c r="L223" t="s">
        <v>47</v>
      </c>
      <c r="M223" t="s">
        <v>47</v>
      </c>
      <c r="N223">
        <f>Table21[[#This Row],[DIFFENCE_ORIGINAL]]^2</f>
        <v>6.4060402722352916E-2</v>
      </c>
      <c r="O22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23" t="str">
        <f>IF(OR(G223="NA", H223="NA"), "NA", IF(OR(B223="boot", B223="parametric", B223="independent", B223="cart"), Table21[[#This Row],[conf.high]]-Table21[[#This Row],[conf.low]], ""))</f>
        <v>NA</v>
      </c>
      <c r="Q223" t="str">
        <f>IF(OR(G223="NA", H223="NA"), "NA", IF(OR(B223="boot", B223="parametric", B223="independent", B223="cart"), Table21[[#This Row],[conf.high.orig]]-Table21[[#This Row],[conf.low.orig]], ""))</f>
        <v>NA</v>
      </c>
      <c r="R223" t="e">
        <f>IF(OR(B223="boot", B223="independent", B223="parametric", B223="cart"), Table21[[#This Row],[WIDTH_OVERLAP]]/Table21[[#This Row],[WIDTH_NEW]], "NA")</f>
        <v>#VALUE!</v>
      </c>
      <c r="S223" t="e">
        <f>IF(OR(B223="boot", B223="independent", B223="parametric", B223="cart"), Table21[[#This Row],[WIDTH_OVERLAP]]/Table21[[#This Row],[WIDTH_ORIG]], "")</f>
        <v>#VALUE!</v>
      </c>
      <c r="T223" t="e">
        <f>IF(OR(B223="boot", B223="independent", B223="parametric", B223="cart"), (Table21[[#This Row],[PERS_NEW]]+Table21[[#This Row],[PERS_ORIG]]) / 2, "")</f>
        <v>#VALUE!</v>
      </c>
      <c r="U223" t="e">
        <f>0.5*(Table21[[#This Row],[WIDTH_OVERLAP]]/Table21[[#This Row],[WIDTH_ORIG]] +Table21[[#This Row],[WIDTH_OVERLAP]]/Table21[[#This Row],[WIDTH_NEW]])</f>
        <v>#VALUE!</v>
      </c>
    </row>
    <row r="224" spans="1:21" x14ac:dyDescent="0.2">
      <c r="A224" s="2" t="s">
        <v>157</v>
      </c>
      <c r="B224" t="s">
        <v>92</v>
      </c>
      <c r="C224" s="3" t="s">
        <v>146</v>
      </c>
      <c r="D224" t="s">
        <v>150</v>
      </c>
      <c r="E224">
        <v>5.1223176968734734E-2</v>
      </c>
      <c r="F224" t="s">
        <v>47</v>
      </c>
      <c r="G224" t="s">
        <v>47</v>
      </c>
      <c r="H224" t="s">
        <v>47</v>
      </c>
      <c r="I224" t="s">
        <v>47</v>
      </c>
      <c r="J224" s="4">
        <v>-0.18356475677620857</v>
      </c>
      <c r="K224">
        <f>Table21[[#This Row],[VALUE_ORIGINAL]]-Table21[[#This Row],[ESTIMATE_VALUE]]</f>
        <v>-0.23478793374494331</v>
      </c>
      <c r="L224" t="s">
        <v>47</v>
      </c>
      <c r="M224" t="s">
        <v>47</v>
      </c>
      <c r="N224">
        <f>Table21[[#This Row],[DIFFENCE_ORIGINAL]]^2</f>
        <v>5.5125373832219889E-2</v>
      </c>
      <c r="O22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24" t="str">
        <f>IF(OR(G224="NA", H224="NA"), "NA", IF(OR(B224="boot", B224="parametric", B224="independent", B224="cart"), Table21[[#This Row],[conf.high]]-Table21[[#This Row],[conf.low]], ""))</f>
        <v>NA</v>
      </c>
      <c r="Q224" t="str">
        <f>IF(OR(G224="NA", H224="NA"), "NA", IF(OR(B224="boot", B224="parametric", B224="independent", B224="cart"), Table21[[#This Row],[conf.high.orig]]-Table21[[#This Row],[conf.low.orig]], ""))</f>
        <v>NA</v>
      </c>
      <c r="R224" t="e">
        <f>IF(OR(B224="boot", B224="independent", B224="parametric", B224="cart"), Table21[[#This Row],[WIDTH_OVERLAP]]/Table21[[#This Row],[WIDTH_NEW]], "NA")</f>
        <v>#VALUE!</v>
      </c>
      <c r="S224" t="e">
        <f>IF(OR(B224="boot", B224="independent", B224="parametric", B224="cart"), Table21[[#This Row],[WIDTH_OVERLAP]]/Table21[[#This Row],[WIDTH_ORIG]], "")</f>
        <v>#VALUE!</v>
      </c>
      <c r="T224" t="e">
        <f>IF(OR(B224="boot", B224="independent", B224="parametric", B224="cart"), (Table21[[#This Row],[PERS_NEW]]+Table21[[#This Row],[PERS_ORIG]]) / 2, "")</f>
        <v>#VALUE!</v>
      </c>
      <c r="U224" t="e">
        <f>0.5*(Table21[[#This Row],[WIDTH_OVERLAP]]/Table21[[#This Row],[WIDTH_ORIG]] +Table21[[#This Row],[WIDTH_OVERLAP]]/Table21[[#This Row],[WIDTH_NEW]])</f>
        <v>#VALUE!</v>
      </c>
    </row>
    <row r="225" spans="1:21" x14ac:dyDescent="0.2">
      <c r="A225" s="2" t="s">
        <v>157</v>
      </c>
      <c r="B225" t="s">
        <v>92</v>
      </c>
      <c r="C225" s="3" t="s">
        <v>135</v>
      </c>
      <c r="D225" t="s">
        <v>141</v>
      </c>
      <c r="E225">
        <v>-0.62107001043269194</v>
      </c>
      <c r="F225" t="s">
        <v>47</v>
      </c>
      <c r="G225" t="s">
        <v>47</v>
      </c>
      <c r="H225" t="s">
        <v>47</v>
      </c>
      <c r="I225" t="s">
        <v>47</v>
      </c>
      <c r="J225" s="4">
        <v>-0.70377867037408237</v>
      </c>
      <c r="K225">
        <f>Table21[[#This Row],[VALUE_ORIGINAL]]-Table21[[#This Row],[ESTIMATE_VALUE]]</f>
        <v>-8.2708659941390428E-2</v>
      </c>
      <c r="L225" t="s">
        <v>47</v>
      </c>
      <c r="M225" t="s">
        <v>47</v>
      </c>
      <c r="N225">
        <f>Table21[[#This Row],[DIFFENCE_ORIGINAL]]^2</f>
        <v>6.8407224293005617E-3</v>
      </c>
      <c r="O22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25" t="str">
        <f>IF(OR(G225="NA", H225="NA"), "NA", IF(OR(B225="boot", B225="parametric", B225="independent", B225="cart"), Table21[[#This Row],[conf.high]]-Table21[[#This Row],[conf.low]], ""))</f>
        <v>NA</v>
      </c>
      <c r="Q225" t="str">
        <f>IF(OR(G225="NA", H225="NA"), "NA", IF(OR(B225="boot", B225="parametric", B225="independent", B225="cart"), Table21[[#This Row],[conf.high.orig]]-Table21[[#This Row],[conf.low.orig]], ""))</f>
        <v>NA</v>
      </c>
      <c r="R225" t="e">
        <f>IF(OR(B225="boot", B225="independent", B225="parametric", B225="cart"), Table21[[#This Row],[WIDTH_OVERLAP]]/Table21[[#This Row],[WIDTH_NEW]], "NA")</f>
        <v>#VALUE!</v>
      </c>
      <c r="S225" t="e">
        <f>IF(OR(B225="boot", B225="independent", B225="parametric", B225="cart"), Table21[[#This Row],[WIDTH_OVERLAP]]/Table21[[#This Row],[WIDTH_ORIG]], "")</f>
        <v>#VALUE!</v>
      </c>
      <c r="T225" t="e">
        <f>IF(OR(B225="boot", B225="independent", B225="parametric", B225="cart"), (Table21[[#This Row],[PERS_NEW]]+Table21[[#This Row],[PERS_ORIG]]) / 2, "")</f>
        <v>#VALUE!</v>
      </c>
      <c r="U225" t="e">
        <f>0.5*(Table21[[#This Row],[WIDTH_OVERLAP]]/Table21[[#This Row],[WIDTH_ORIG]] +Table21[[#This Row],[WIDTH_OVERLAP]]/Table21[[#This Row],[WIDTH_NEW]])</f>
        <v>#VALUE!</v>
      </c>
    </row>
    <row r="226" spans="1:21" x14ac:dyDescent="0.2">
      <c r="A226" s="2" t="s">
        <v>157</v>
      </c>
      <c r="B226" t="s">
        <v>92</v>
      </c>
      <c r="C226" s="3" t="s">
        <v>146</v>
      </c>
      <c r="D226" t="s">
        <v>155</v>
      </c>
      <c r="E226">
        <v>0.78954944684349559</v>
      </c>
      <c r="F226" t="s">
        <v>47</v>
      </c>
      <c r="G226" t="s">
        <v>47</v>
      </c>
      <c r="H226" t="s">
        <v>47</v>
      </c>
      <c r="I226" t="s">
        <v>47</v>
      </c>
      <c r="J226" s="4">
        <v>0.7403948526594446</v>
      </c>
      <c r="K226">
        <f>Table21[[#This Row],[VALUE_ORIGINAL]]-Table21[[#This Row],[ESTIMATE_VALUE]]</f>
        <v>-4.9154594184050993E-2</v>
      </c>
      <c r="L226" t="s">
        <v>47</v>
      </c>
      <c r="M226" t="s">
        <v>47</v>
      </c>
      <c r="N226">
        <f>Table21[[#This Row],[DIFFENCE_ORIGINAL]]^2</f>
        <v>2.4161741293987397E-3</v>
      </c>
      <c r="O22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26" t="str">
        <f>IF(OR(G226="NA", H226="NA"), "NA", IF(OR(B226="boot", B226="parametric", B226="independent", B226="cart"), Table21[[#This Row],[conf.high]]-Table21[[#This Row],[conf.low]], ""))</f>
        <v>NA</v>
      </c>
      <c r="Q226" t="str">
        <f>IF(OR(G226="NA", H226="NA"), "NA", IF(OR(B226="boot", B226="parametric", B226="independent", B226="cart"), Table21[[#This Row],[conf.high.orig]]-Table21[[#This Row],[conf.low.orig]], ""))</f>
        <v>NA</v>
      </c>
      <c r="R226" t="e">
        <f>IF(OR(B226="boot", B226="independent", B226="parametric", B226="cart"), Table21[[#This Row],[WIDTH_OVERLAP]]/Table21[[#This Row],[WIDTH_NEW]], "NA")</f>
        <v>#VALUE!</v>
      </c>
      <c r="S226" t="e">
        <f>IF(OR(B226="boot", B226="independent", B226="parametric", B226="cart"), Table21[[#This Row],[WIDTH_OVERLAP]]/Table21[[#This Row],[WIDTH_ORIG]], "")</f>
        <v>#VALUE!</v>
      </c>
      <c r="T226" t="e">
        <f>IF(OR(B226="boot", B226="independent", B226="parametric", B226="cart"), (Table21[[#This Row],[PERS_NEW]]+Table21[[#This Row],[PERS_ORIG]]) / 2, "")</f>
        <v>#VALUE!</v>
      </c>
      <c r="U226" t="e">
        <f>0.5*(Table21[[#This Row],[WIDTH_OVERLAP]]/Table21[[#This Row],[WIDTH_ORIG]] +Table21[[#This Row],[WIDTH_OVERLAP]]/Table21[[#This Row],[WIDTH_NEW]])</f>
        <v>#VALUE!</v>
      </c>
    </row>
    <row r="227" spans="1:21" x14ac:dyDescent="0.2">
      <c r="A227" s="2" t="s">
        <v>157</v>
      </c>
      <c r="B227" t="s">
        <v>113</v>
      </c>
      <c r="C227" s="3" t="s">
        <v>135</v>
      </c>
      <c r="D227" t="s">
        <v>141</v>
      </c>
      <c r="E227">
        <v>-0.71744063701447136</v>
      </c>
      <c r="F227" t="s">
        <v>47</v>
      </c>
      <c r="G227" t="s">
        <v>47</v>
      </c>
      <c r="H227" t="s">
        <v>47</v>
      </c>
      <c r="I227" t="s">
        <v>47</v>
      </c>
      <c r="J227" s="4">
        <v>-0.70377867037408237</v>
      </c>
      <c r="K227">
        <f>Table21[[#This Row],[VALUE_ORIGINAL]]-Table21[[#This Row],[ESTIMATE_VALUE]]</f>
        <v>1.3661966640388989E-2</v>
      </c>
      <c r="L227" t="s">
        <v>47</v>
      </c>
      <c r="M227" t="s">
        <v>47</v>
      </c>
      <c r="N227">
        <f>Table21[[#This Row],[DIFFENCE_ORIGINAL]]^2</f>
        <v>1.8664933248310162E-4</v>
      </c>
      <c r="O22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27" t="str">
        <f>IF(OR(G227="NA", H227="NA"), "NA", IF(OR(B227="boot", B227="parametric", B227="independent", B227="cart"), Table21[[#This Row],[conf.high]]-Table21[[#This Row],[conf.low]], ""))</f>
        <v>NA</v>
      </c>
      <c r="Q227" t="str">
        <f>IF(OR(G227="NA", H227="NA"), "NA", IF(OR(B227="boot", B227="parametric", B227="independent", B227="cart"), Table21[[#This Row],[conf.high.orig]]-Table21[[#This Row],[conf.low.orig]], ""))</f>
        <v>NA</v>
      </c>
      <c r="R227" t="e">
        <f>IF(OR(B227="boot", B227="independent", B227="parametric", B227="cart"), Table21[[#This Row],[WIDTH_OVERLAP]]/Table21[[#This Row],[WIDTH_NEW]], "NA")</f>
        <v>#VALUE!</v>
      </c>
      <c r="S227" t="e">
        <f>IF(OR(B227="boot", B227="independent", B227="parametric", B227="cart"), Table21[[#This Row],[WIDTH_OVERLAP]]/Table21[[#This Row],[WIDTH_ORIG]], "")</f>
        <v>#VALUE!</v>
      </c>
      <c r="T227" t="e">
        <f>IF(OR(B227="boot", B227="independent", B227="parametric", B227="cart"), (Table21[[#This Row],[PERS_NEW]]+Table21[[#This Row],[PERS_ORIG]]) / 2, "")</f>
        <v>#VALUE!</v>
      </c>
      <c r="U227" t="e">
        <f>0.5*(Table21[[#This Row],[WIDTH_OVERLAP]]/Table21[[#This Row],[WIDTH_ORIG]] +Table21[[#This Row],[WIDTH_OVERLAP]]/Table21[[#This Row],[WIDTH_NEW]])</f>
        <v>#VALUE!</v>
      </c>
    </row>
    <row r="228" spans="1:21" x14ac:dyDescent="0.2">
      <c r="A228" s="2" t="s">
        <v>157</v>
      </c>
      <c r="B228" t="s">
        <v>113</v>
      </c>
      <c r="C228" s="3" t="s">
        <v>146</v>
      </c>
      <c r="D228" t="s">
        <v>141</v>
      </c>
      <c r="E228">
        <v>-0.61070869196651933</v>
      </c>
      <c r="F228" t="s">
        <v>47</v>
      </c>
      <c r="G228" t="s">
        <v>47</v>
      </c>
      <c r="H228" t="s">
        <v>47</v>
      </c>
      <c r="I228" t="s">
        <v>47</v>
      </c>
      <c r="J228" s="4">
        <v>-0.57537740622005218</v>
      </c>
      <c r="K228">
        <f>Table21[[#This Row],[VALUE_ORIGINAL]]-Table21[[#This Row],[ESTIMATE_VALUE]]</f>
        <v>3.5331285746467156E-2</v>
      </c>
      <c r="L228" t="s">
        <v>47</v>
      </c>
      <c r="M228" t="s">
        <v>47</v>
      </c>
      <c r="N228">
        <f>Table21[[#This Row],[DIFFENCE_ORIGINAL]]^2</f>
        <v>1.2482997524985132E-3</v>
      </c>
      <c r="O22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28" t="str">
        <f>IF(OR(G228="NA", H228="NA"), "NA", IF(OR(B228="boot", B228="parametric", B228="independent", B228="cart"), Table21[[#This Row],[conf.high]]-Table21[[#This Row],[conf.low]], ""))</f>
        <v>NA</v>
      </c>
      <c r="Q228" t="str">
        <f>IF(OR(G228="NA", H228="NA"), "NA", IF(OR(B228="boot", B228="parametric", B228="independent", B228="cart"), Table21[[#This Row],[conf.high.orig]]-Table21[[#This Row],[conf.low.orig]], ""))</f>
        <v>NA</v>
      </c>
      <c r="R228" t="e">
        <f>IF(OR(B228="boot", B228="independent", B228="parametric", B228="cart"), Table21[[#This Row],[WIDTH_OVERLAP]]/Table21[[#This Row],[WIDTH_NEW]], "NA")</f>
        <v>#VALUE!</v>
      </c>
      <c r="S228" t="e">
        <f>IF(OR(B228="boot", B228="independent", B228="parametric", B228="cart"), Table21[[#This Row],[WIDTH_OVERLAP]]/Table21[[#This Row],[WIDTH_ORIG]], "")</f>
        <v>#VALUE!</v>
      </c>
      <c r="T228" t="e">
        <f>IF(OR(B228="boot", B228="independent", B228="parametric", B228="cart"), (Table21[[#This Row],[PERS_NEW]]+Table21[[#This Row],[PERS_ORIG]]) / 2, "")</f>
        <v>#VALUE!</v>
      </c>
      <c r="U228" t="e">
        <f>0.5*(Table21[[#This Row],[WIDTH_OVERLAP]]/Table21[[#This Row],[WIDTH_ORIG]] +Table21[[#This Row],[WIDTH_OVERLAP]]/Table21[[#This Row],[WIDTH_NEW]])</f>
        <v>#VALUE!</v>
      </c>
    </row>
    <row r="229" spans="1:21" x14ac:dyDescent="0.2">
      <c r="A229" s="2" t="s">
        <v>157</v>
      </c>
      <c r="B229" t="s">
        <v>113</v>
      </c>
      <c r="C229" s="3" t="s">
        <v>135</v>
      </c>
      <c r="D229" t="s">
        <v>142</v>
      </c>
      <c r="E229">
        <v>0.17161870572467142</v>
      </c>
      <c r="F229" t="s">
        <v>47</v>
      </c>
      <c r="G229" t="s">
        <v>47</v>
      </c>
      <c r="H229" t="s">
        <v>47</v>
      </c>
      <c r="I229" t="s">
        <v>47</v>
      </c>
      <c r="J229" s="4">
        <v>0.2319853453200553</v>
      </c>
      <c r="K229">
        <f>Table21[[#This Row],[VALUE_ORIGINAL]]-Table21[[#This Row],[ESTIMATE_VALUE]]</f>
        <v>6.0366639595383881E-2</v>
      </c>
      <c r="L229" t="s">
        <v>47</v>
      </c>
      <c r="M229" t="s">
        <v>47</v>
      </c>
      <c r="N229">
        <f>Table21[[#This Row],[DIFFENCE_ORIGINAL]]^2</f>
        <v>3.6441311760389691E-3</v>
      </c>
      <c r="O22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29" t="str">
        <f>IF(OR(G229="NA", H229="NA"), "NA", IF(OR(B229="boot", B229="parametric", B229="independent", B229="cart"), Table21[[#This Row],[conf.high]]-Table21[[#This Row],[conf.low]], ""))</f>
        <v>NA</v>
      </c>
      <c r="Q229" t="str">
        <f>IF(OR(G229="NA", H229="NA"), "NA", IF(OR(B229="boot", B229="parametric", B229="independent", B229="cart"), Table21[[#This Row],[conf.high.orig]]-Table21[[#This Row],[conf.low.orig]], ""))</f>
        <v>NA</v>
      </c>
      <c r="R229" t="e">
        <f>IF(OR(B229="boot", B229="independent", B229="parametric", B229="cart"), Table21[[#This Row],[WIDTH_OVERLAP]]/Table21[[#This Row],[WIDTH_NEW]], "NA")</f>
        <v>#VALUE!</v>
      </c>
      <c r="S229" t="e">
        <f>IF(OR(B229="boot", B229="independent", B229="parametric", B229="cart"), Table21[[#This Row],[WIDTH_OVERLAP]]/Table21[[#This Row],[WIDTH_ORIG]], "")</f>
        <v>#VALUE!</v>
      </c>
      <c r="T229" t="e">
        <f>IF(OR(B229="boot", B229="independent", B229="parametric", B229="cart"), (Table21[[#This Row],[PERS_NEW]]+Table21[[#This Row],[PERS_ORIG]]) / 2, "")</f>
        <v>#VALUE!</v>
      </c>
      <c r="U229" t="e">
        <f>0.5*(Table21[[#This Row],[WIDTH_OVERLAP]]/Table21[[#This Row],[WIDTH_ORIG]] +Table21[[#This Row],[WIDTH_OVERLAP]]/Table21[[#This Row],[WIDTH_NEW]])</f>
        <v>#VALUE!</v>
      </c>
    </row>
    <row r="230" spans="1:21" x14ac:dyDescent="0.2">
      <c r="A230" s="2" t="s">
        <v>157</v>
      </c>
      <c r="B230" t="s">
        <v>92</v>
      </c>
      <c r="C230" s="3" t="s">
        <v>135</v>
      </c>
      <c r="D230" t="s">
        <v>15</v>
      </c>
      <c r="E230">
        <v>88.251747247747829</v>
      </c>
      <c r="F230">
        <v>0.81434065247410703</v>
      </c>
      <c r="G230">
        <v>86.655668897751696</v>
      </c>
      <c r="H230">
        <v>89.847825597743906</v>
      </c>
      <c r="I230">
        <v>108.372027086728</v>
      </c>
      <c r="J230" s="4">
        <v>88.409249609340392</v>
      </c>
      <c r="K230">
        <f>Table21[[#This Row],[VALUE_ORIGINAL]]-Table21[[#This Row],[ESTIMATE_VALUE]]</f>
        <v>0.15750236159256303</v>
      </c>
      <c r="L230" s="2">
        <v>84.9889902004345</v>
      </c>
      <c r="M230" s="2">
        <v>91.829509018246199</v>
      </c>
      <c r="N230">
        <f>Table21[[#This Row],[DIFFENCE_ORIGINAL]]^2</f>
        <v>2.4806993907234474E-2</v>
      </c>
      <c r="O23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3.1921566999922106</v>
      </c>
      <c r="P230">
        <f>IF(OR(G230="NA", H230="NA"), "NA", IF(OR(B230="boot", B230="parametric", B230="independent", B230="cart"), Table21[[#This Row],[conf.high]]-Table21[[#This Row],[conf.low]], ""))</f>
        <v>3.1921566999922106</v>
      </c>
      <c r="Q230">
        <f>IF(OR(G230="NA", H230="NA"), "NA", IF(OR(B230="boot", B230="parametric", B230="independent", B230="cart"), Table21[[#This Row],[conf.high.orig]]-Table21[[#This Row],[conf.low.orig]], ""))</f>
        <v>6.8405188178116987</v>
      </c>
      <c r="R230">
        <f>IF(OR(B230="boot", B230="independent", B230="parametric", B230="cart"), Table21[[#This Row],[WIDTH_OVERLAP]]/Table21[[#This Row],[WIDTH_NEW]], "NA")</f>
        <v>1</v>
      </c>
      <c r="S230">
        <f>IF(OR(B230="boot", B230="independent", B230="parametric", B230="cart"), Table21[[#This Row],[WIDTH_OVERLAP]]/Table21[[#This Row],[WIDTH_ORIG]], "")</f>
        <v>0.4666541800426463</v>
      </c>
      <c r="T230">
        <f>IF(OR(B230="boot", B230="independent", B230="parametric", B230="cart"), (Table21[[#This Row],[PERS_NEW]]+Table21[[#This Row],[PERS_ORIG]]) / 2, "")</f>
        <v>0.73332709002132312</v>
      </c>
      <c r="U230">
        <f>0.5*(Table21[[#This Row],[WIDTH_OVERLAP]]/Table21[[#This Row],[WIDTH_ORIG]] +Table21[[#This Row],[WIDTH_OVERLAP]]/Table21[[#This Row],[WIDTH_NEW]])</f>
        <v>0.73332709002132312</v>
      </c>
    </row>
    <row r="231" spans="1:21" x14ac:dyDescent="0.2">
      <c r="A231" s="2" t="s">
        <v>157</v>
      </c>
      <c r="B231" t="s">
        <v>92</v>
      </c>
      <c r="C231" s="3" t="s">
        <v>135</v>
      </c>
      <c r="D231" t="s">
        <v>142</v>
      </c>
      <c r="E231">
        <v>5.2811047463620975E-2</v>
      </c>
      <c r="F231" t="s">
        <v>47</v>
      </c>
      <c r="G231" t="s">
        <v>47</v>
      </c>
      <c r="H231" t="s">
        <v>47</v>
      </c>
      <c r="I231" t="s">
        <v>47</v>
      </c>
      <c r="J231" s="4">
        <v>0.2319853453200553</v>
      </c>
      <c r="K231">
        <f>Table21[[#This Row],[VALUE_ORIGINAL]]-Table21[[#This Row],[ESTIMATE_VALUE]]</f>
        <v>0.17917429785643432</v>
      </c>
      <c r="L231" t="s">
        <v>47</v>
      </c>
      <c r="M231" t="s">
        <v>47</v>
      </c>
      <c r="N231">
        <f>Table21[[#This Row],[DIFFENCE_ORIGINAL]]^2</f>
        <v>3.2103429012346245E-2</v>
      </c>
      <c r="O23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31" t="str">
        <f>IF(OR(G231="NA", H231="NA"), "NA", IF(OR(B231="boot", B231="parametric", B231="independent", B231="cart"), Table21[[#This Row],[conf.high]]-Table21[[#This Row],[conf.low]], ""))</f>
        <v>NA</v>
      </c>
      <c r="Q231" t="str">
        <f>IF(OR(G231="NA", H231="NA"), "NA", IF(OR(B231="boot", B231="parametric", B231="independent", B231="cart"), Table21[[#This Row],[conf.high.orig]]-Table21[[#This Row],[conf.low.orig]], ""))</f>
        <v>NA</v>
      </c>
      <c r="R231" t="e">
        <f>IF(OR(B231="boot", B231="independent", B231="parametric", B231="cart"), Table21[[#This Row],[WIDTH_OVERLAP]]/Table21[[#This Row],[WIDTH_NEW]], "NA")</f>
        <v>#VALUE!</v>
      </c>
      <c r="S231" t="e">
        <f>IF(OR(B231="boot", B231="independent", B231="parametric", B231="cart"), Table21[[#This Row],[WIDTH_OVERLAP]]/Table21[[#This Row],[WIDTH_ORIG]], "")</f>
        <v>#VALUE!</v>
      </c>
      <c r="T231" t="e">
        <f>IF(OR(B231="boot", B231="independent", B231="parametric", B231="cart"), (Table21[[#This Row],[PERS_NEW]]+Table21[[#This Row],[PERS_ORIG]]) / 2, "")</f>
        <v>#VALUE!</v>
      </c>
      <c r="U231" t="e">
        <f>0.5*(Table21[[#This Row],[WIDTH_OVERLAP]]/Table21[[#This Row],[WIDTH_ORIG]] +Table21[[#This Row],[WIDTH_OVERLAP]]/Table21[[#This Row],[WIDTH_NEW]])</f>
        <v>#VALUE!</v>
      </c>
    </row>
    <row r="232" spans="1:21" x14ac:dyDescent="0.2">
      <c r="A232" s="2" t="s">
        <v>157</v>
      </c>
      <c r="B232" t="s">
        <v>113</v>
      </c>
      <c r="C232" s="3" t="s">
        <v>135</v>
      </c>
      <c r="D232" t="s">
        <v>137</v>
      </c>
      <c r="E232">
        <v>-0.13511034773618771</v>
      </c>
      <c r="F232">
        <v>1.17221951059161</v>
      </c>
      <c r="G232">
        <v>-2.4326183704709199</v>
      </c>
      <c r="H232">
        <v>2.1623976749985401</v>
      </c>
      <c r="I232">
        <v>-0.115260278911411</v>
      </c>
      <c r="J232" s="4">
        <v>5.3503378777487717E-2</v>
      </c>
      <c r="K232">
        <f>Table21[[#This Row],[VALUE_ORIGINAL]]-Table21[[#This Row],[ESTIMATE_VALUE]]</f>
        <v>0.18861372651367542</v>
      </c>
      <c r="L232">
        <v>-4.0513687199831097</v>
      </c>
      <c r="M232">
        <v>4.1583754775380903</v>
      </c>
      <c r="N232">
        <f>Table21[[#This Row],[DIFFENCE_ORIGINAL]]^2</f>
        <v>3.5575137829375547E-2</v>
      </c>
      <c r="O23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4.5950160454694604</v>
      </c>
      <c r="P232">
        <f>IF(OR(G232="NA", H232="NA"), "NA", IF(OR(B232="boot", B232="parametric", B232="independent", B232="cart"), Table21[[#This Row],[conf.high]]-Table21[[#This Row],[conf.low]], ""))</f>
        <v>4.5950160454694604</v>
      </c>
      <c r="Q232">
        <f>IF(OR(G232="NA", H232="NA"), "NA", IF(OR(B232="boot", B232="parametric", B232="independent", B232="cart"), Table21[[#This Row],[conf.high.orig]]-Table21[[#This Row],[conf.low.orig]], ""))</f>
        <v>8.2097441975212</v>
      </c>
      <c r="R232">
        <f>IF(OR(B232="boot", B232="independent", B232="parametric", B232="cart"), Table21[[#This Row],[WIDTH_OVERLAP]]/Table21[[#This Row],[WIDTH_NEW]], "NA")</f>
        <v>1</v>
      </c>
      <c r="S232">
        <f>IF(OR(B232="boot", B232="independent", B232="parametric", B232="cart"), Table21[[#This Row],[WIDTH_OVERLAP]]/Table21[[#This Row],[WIDTH_ORIG]], "")</f>
        <v>0.55970270631049035</v>
      </c>
      <c r="T232">
        <f>IF(OR(B232="boot", B232="independent", B232="parametric", B232="cart"), (Table21[[#This Row],[PERS_NEW]]+Table21[[#This Row],[PERS_ORIG]]) / 2, "")</f>
        <v>0.77985135315524512</v>
      </c>
      <c r="U232">
        <f>0.5*(Table21[[#This Row],[WIDTH_OVERLAP]]/Table21[[#This Row],[WIDTH_ORIG]] +Table21[[#This Row],[WIDTH_OVERLAP]]/Table21[[#This Row],[WIDTH_NEW]])</f>
        <v>0.77985135315524512</v>
      </c>
    </row>
    <row r="233" spans="1:21" x14ac:dyDescent="0.2">
      <c r="A233" s="2" t="s">
        <v>157</v>
      </c>
      <c r="B233" t="s">
        <v>113</v>
      </c>
      <c r="C233" s="3" t="s">
        <v>135</v>
      </c>
      <c r="D233" t="s">
        <v>143</v>
      </c>
      <c r="E233">
        <v>3.1682062551418393E-3</v>
      </c>
      <c r="F233" t="s">
        <v>47</v>
      </c>
      <c r="G233" t="s">
        <v>47</v>
      </c>
      <c r="H233" t="s">
        <v>47</v>
      </c>
      <c r="I233" t="s">
        <v>47</v>
      </c>
      <c r="J233" s="4">
        <v>0.295957502290282</v>
      </c>
      <c r="K233">
        <f>Table21[[#This Row],[VALUE_ORIGINAL]]-Table21[[#This Row],[ESTIMATE_VALUE]]</f>
        <v>0.29278929603514015</v>
      </c>
      <c r="L233" t="s">
        <v>47</v>
      </c>
      <c r="M233" t="s">
        <v>47</v>
      </c>
      <c r="N233">
        <f>Table21[[#This Row],[DIFFENCE_ORIGINAL]]^2</f>
        <v>8.5725571872752926E-2</v>
      </c>
      <c r="O23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33" t="str">
        <f>IF(OR(G233="NA", H233="NA"), "NA", IF(OR(B233="boot", B233="parametric", B233="independent", B233="cart"), Table21[[#This Row],[conf.high]]-Table21[[#This Row],[conf.low]], ""))</f>
        <v>NA</v>
      </c>
      <c r="Q233" t="str">
        <f>IF(OR(G233="NA", H233="NA"), "NA", IF(OR(B233="boot", B233="parametric", B233="independent", B233="cart"), Table21[[#This Row],[conf.high.orig]]-Table21[[#This Row],[conf.low.orig]], ""))</f>
        <v>NA</v>
      </c>
      <c r="R233" t="e">
        <f>IF(OR(B233="boot", B233="independent", B233="parametric", B233="cart"), Table21[[#This Row],[WIDTH_OVERLAP]]/Table21[[#This Row],[WIDTH_NEW]], "NA")</f>
        <v>#VALUE!</v>
      </c>
      <c r="S233" t="e">
        <f>IF(OR(B233="boot", B233="independent", B233="parametric", B233="cart"), Table21[[#This Row],[WIDTH_OVERLAP]]/Table21[[#This Row],[WIDTH_ORIG]], "")</f>
        <v>#VALUE!</v>
      </c>
      <c r="T233" t="e">
        <f>IF(OR(B233="boot", B233="independent", B233="parametric", B233="cart"), (Table21[[#This Row],[PERS_NEW]]+Table21[[#This Row],[PERS_ORIG]]) / 2, "")</f>
        <v>#VALUE!</v>
      </c>
      <c r="U233" t="e">
        <f>0.5*(Table21[[#This Row],[WIDTH_OVERLAP]]/Table21[[#This Row],[WIDTH_ORIG]] +Table21[[#This Row],[WIDTH_OVERLAP]]/Table21[[#This Row],[WIDTH_NEW]])</f>
        <v>#VALUE!</v>
      </c>
    </row>
    <row r="234" spans="1:21" x14ac:dyDescent="0.2">
      <c r="A234" s="2" t="s">
        <v>157</v>
      </c>
      <c r="B234" t="s">
        <v>92</v>
      </c>
      <c r="C234" s="3" t="s">
        <v>146</v>
      </c>
      <c r="D234" t="s">
        <v>141</v>
      </c>
      <c r="E234">
        <v>-0.91775330819668233</v>
      </c>
      <c r="F234" t="s">
        <v>47</v>
      </c>
      <c r="G234" t="s">
        <v>47</v>
      </c>
      <c r="H234" t="s">
        <v>47</v>
      </c>
      <c r="I234" t="s">
        <v>47</v>
      </c>
      <c r="J234" s="4">
        <v>-0.57537740622005218</v>
      </c>
      <c r="K234">
        <f>Table21[[#This Row],[VALUE_ORIGINAL]]-Table21[[#This Row],[ESTIMATE_VALUE]]</f>
        <v>0.34237590197663015</v>
      </c>
      <c r="L234" t="s">
        <v>47</v>
      </c>
      <c r="M234" t="s">
        <v>47</v>
      </c>
      <c r="N234">
        <f>Table21[[#This Row],[DIFFENCE_ORIGINAL]]^2</f>
        <v>0.11722125825431105</v>
      </c>
      <c r="O23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34" t="str">
        <f>IF(OR(G234="NA", H234="NA"), "NA", IF(OR(B234="boot", B234="parametric", B234="independent", B234="cart"), Table21[[#This Row],[conf.high]]-Table21[[#This Row],[conf.low]], ""))</f>
        <v>NA</v>
      </c>
      <c r="Q234" t="str">
        <f>IF(OR(G234="NA", H234="NA"), "NA", IF(OR(B234="boot", B234="parametric", B234="independent", B234="cart"), Table21[[#This Row],[conf.high.orig]]-Table21[[#This Row],[conf.low.orig]], ""))</f>
        <v>NA</v>
      </c>
      <c r="R234" t="e">
        <f>IF(OR(B234="boot", B234="independent", B234="parametric", B234="cart"), Table21[[#This Row],[WIDTH_OVERLAP]]/Table21[[#This Row],[WIDTH_NEW]], "NA")</f>
        <v>#VALUE!</v>
      </c>
      <c r="S234" t="e">
        <f>IF(OR(B234="boot", B234="independent", B234="parametric", B234="cart"), Table21[[#This Row],[WIDTH_OVERLAP]]/Table21[[#This Row],[WIDTH_ORIG]], "")</f>
        <v>#VALUE!</v>
      </c>
      <c r="T234" t="e">
        <f>IF(OR(B234="boot", B234="independent", B234="parametric", B234="cart"), (Table21[[#This Row],[PERS_NEW]]+Table21[[#This Row],[PERS_ORIG]]) / 2, "")</f>
        <v>#VALUE!</v>
      </c>
      <c r="U234" t="e">
        <f>0.5*(Table21[[#This Row],[WIDTH_OVERLAP]]/Table21[[#This Row],[WIDTH_ORIG]] +Table21[[#This Row],[WIDTH_OVERLAP]]/Table21[[#This Row],[WIDTH_NEW]])</f>
        <v>#VALUE!</v>
      </c>
    </row>
    <row r="235" spans="1:21" x14ac:dyDescent="0.2">
      <c r="A235" s="2" t="s">
        <v>157</v>
      </c>
      <c r="B235" t="s">
        <v>113</v>
      </c>
      <c r="C235" s="3" t="s">
        <v>146</v>
      </c>
      <c r="D235" t="s">
        <v>151</v>
      </c>
      <c r="E235">
        <v>-8.7600210398696088E-2</v>
      </c>
      <c r="F235" t="s">
        <v>47</v>
      </c>
      <c r="G235" t="s">
        <v>47</v>
      </c>
      <c r="H235" t="s">
        <v>47</v>
      </c>
      <c r="I235" t="s">
        <v>47</v>
      </c>
      <c r="J235" s="4">
        <v>0.2940251099326438</v>
      </c>
      <c r="K235">
        <f>Table21[[#This Row],[VALUE_ORIGINAL]]-Table21[[#This Row],[ESTIMATE_VALUE]]</f>
        <v>0.38162532033133989</v>
      </c>
      <c r="L235" t="s">
        <v>47</v>
      </c>
      <c r="M235" t="s">
        <v>47</v>
      </c>
      <c r="N235">
        <f>Table21[[#This Row],[DIFFENCE_ORIGINAL]]^2</f>
        <v>0.14563788511799777</v>
      </c>
      <c r="O23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35" t="str">
        <f>IF(OR(G235="NA", H235="NA"), "NA", IF(OR(B235="boot", B235="parametric", B235="independent", B235="cart"), Table21[[#This Row],[conf.high]]-Table21[[#This Row],[conf.low]], ""))</f>
        <v>NA</v>
      </c>
      <c r="Q235" t="str">
        <f>IF(OR(G235="NA", H235="NA"), "NA", IF(OR(B235="boot", B235="parametric", B235="independent", B235="cart"), Table21[[#This Row],[conf.high.orig]]-Table21[[#This Row],[conf.low.orig]], ""))</f>
        <v>NA</v>
      </c>
      <c r="R235" t="e">
        <f>IF(OR(B235="boot", B235="independent", B235="parametric", B235="cart"), Table21[[#This Row],[WIDTH_OVERLAP]]/Table21[[#This Row],[WIDTH_NEW]], "NA")</f>
        <v>#VALUE!</v>
      </c>
      <c r="S235" t="e">
        <f>IF(OR(B235="boot", B235="independent", B235="parametric", B235="cart"), Table21[[#This Row],[WIDTH_OVERLAP]]/Table21[[#This Row],[WIDTH_ORIG]], "")</f>
        <v>#VALUE!</v>
      </c>
      <c r="T235" t="e">
        <f>IF(OR(B235="boot", B235="independent", B235="parametric", B235="cart"), (Table21[[#This Row],[PERS_NEW]]+Table21[[#This Row],[PERS_ORIG]]) / 2, "")</f>
        <v>#VALUE!</v>
      </c>
      <c r="U235" t="e">
        <f>0.5*(Table21[[#This Row],[WIDTH_OVERLAP]]/Table21[[#This Row],[WIDTH_ORIG]] +Table21[[#This Row],[WIDTH_OVERLAP]]/Table21[[#This Row],[WIDTH_NEW]])</f>
        <v>#VALUE!</v>
      </c>
    </row>
    <row r="236" spans="1:21" x14ac:dyDescent="0.2">
      <c r="A236" s="2" t="s">
        <v>157</v>
      </c>
      <c r="B236" t="s">
        <v>113</v>
      </c>
      <c r="C236" s="3" t="s">
        <v>146</v>
      </c>
      <c r="D236" t="s">
        <v>150</v>
      </c>
      <c r="E236">
        <v>-0.74096826664795079</v>
      </c>
      <c r="F236" t="s">
        <v>47</v>
      </c>
      <c r="G236" t="s">
        <v>47</v>
      </c>
      <c r="H236" t="s">
        <v>47</v>
      </c>
      <c r="I236" t="s">
        <v>47</v>
      </c>
      <c r="J236" s="4">
        <v>-0.18356475677620857</v>
      </c>
      <c r="K236">
        <f>Table21[[#This Row],[VALUE_ORIGINAL]]-Table21[[#This Row],[ESTIMATE_VALUE]]</f>
        <v>0.55740350987174225</v>
      </c>
      <c r="L236" t="s">
        <v>47</v>
      </c>
      <c r="M236" t="s">
        <v>47</v>
      </c>
      <c r="N236">
        <f>Table21[[#This Row],[DIFFENCE_ORIGINAL]]^2</f>
        <v>0.31069867281733748</v>
      </c>
      <c r="O23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36" t="str">
        <f>IF(OR(G236="NA", H236="NA"), "NA", IF(OR(B236="boot", B236="parametric", B236="independent", B236="cart"), Table21[[#This Row],[conf.high]]-Table21[[#This Row],[conf.low]], ""))</f>
        <v>NA</v>
      </c>
      <c r="Q236" t="str">
        <f>IF(OR(G236="NA", H236="NA"), "NA", IF(OR(B236="boot", B236="parametric", B236="independent", B236="cart"), Table21[[#This Row],[conf.high.orig]]-Table21[[#This Row],[conf.low.orig]], ""))</f>
        <v>NA</v>
      </c>
      <c r="R236" t="e">
        <f>IF(OR(B236="boot", B236="independent", B236="parametric", B236="cart"), Table21[[#This Row],[WIDTH_OVERLAP]]/Table21[[#This Row],[WIDTH_NEW]], "NA")</f>
        <v>#VALUE!</v>
      </c>
      <c r="S236" t="e">
        <f>IF(OR(B236="boot", B236="independent", B236="parametric", B236="cart"), Table21[[#This Row],[WIDTH_OVERLAP]]/Table21[[#This Row],[WIDTH_ORIG]], "")</f>
        <v>#VALUE!</v>
      </c>
      <c r="T236" t="e">
        <f>IF(OR(B236="boot", B236="independent", B236="parametric", B236="cart"), (Table21[[#This Row],[PERS_NEW]]+Table21[[#This Row],[PERS_ORIG]]) / 2, "")</f>
        <v>#VALUE!</v>
      </c>
      <c r="U236" t="e">
        <f>0.5*(Table21[[#This Row],[WIDTH_OVERLAP]]/Table21[[#This Row],[WIDTH_ORIG]] +Table21[[#This Row],[WIDTH_OVERLAP]]/Table21[[#This Row],[WIDTH_NEW]])</f>
        <v>#VALUE!</v>
      </c>
    </row>
    <row r="237" spans="1:21" x14ac:dyDescent="0.2">
      <c r="A237" s="2" t="s">
        <v>157</v>
      </c>
      <c r="B237" t="s">
        <v>113</v>
      </c>
      <c r="C237" s="3" t="s">
        <v>146</v>
      </c>
      <c r="D237" t="s">
        <v>153</v>
      </c>
      <c r="E237">
        <v>2.0822251492629635</v>
      </c>
      <c r="F237" t="s">
        <v>47</v>
      </c>
      <c r="G237" t="s">
        <v>47</v>
      </c>
      <c r="H237" t="s">
        <v>47</v>
      </c>
      <c r="I237" t="s">
        <v>47</v>
      </c>
      <c r="J237" s="4">
        <v>2.6832943027713916</v>
      </c>
      <c r="K237">
        <f>Table21[[#This Row],[VALUE_ORIGINAL]]-Table21[[#This Row],[ESTIMATE_VALUE]]</f>
        <v>0.60106915350842804</v>
      </c>
      <c r="L237" t="s">
        <v>47</v>
      </c>
      <c r="M237" t="s">
        <v>47</v>
      </c>
      <c r="N237">
        <f>Table21[[#This Row],[DIFFENCE_ORIGINAL]]^2</f>
        <v>0.36128412729933823</v>
      </c>
      <c r="O23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37" t="str">
        <f>IF(OR(G237="NA", H237="NA"), "NA", IF(OR(B237="boot", B237="parametric", B237="independent", B237="cart"), Table21[[#This Row],[conf.high]]-Table21[[#This Row],[conf.low]], ""))</f>
        <v>NA</v>
      </c>
      <c r="Q237" t="str">
        <f>IF(OR(G237="NA", H237="NA"), "NA", IF(OR(B237="boot", B237="parametric", B237="independent", B237="cart"), Table21[[#This Row],[conf.high.orig]]-Table21[[#This Row],[conf.low.orig]], ""))</f>
        <v>NA</v>
      </c>
      <c r="R237" t="e">
        <f>IF(OR(B237="boot", B237="independent", B237="parametric", B237="cart"), Table21[[#This Row],[WIDTH_OVERLAP]]/Table21[[#This Row],[WIDTH_NEW]], "NA")</f>
        <v>#VALUE!</v>
      </c>
      <c r="S237" t="e">
        <f>IF(OR(B237="boot", B237="independent", B237="parametric", B237="cart"), Table21[[#This Row],[WIDTH_OVERLAP]]/Table21[[#This Row],[WIDTH_ORIG]], "")</f>
        <v>#VALUE!</v>
      </c>
      <c r="T237" t="e">
        <f>IF(OR(B237="boot", B237="independent", B237="parametric", B237="cart"), (Table21[[#This Row],[PERS_NEW]]+Table21[[#This Row],[PERS_ORIG]]) / 2, "")</f>
        <v>#VALUE!</v>
      </c>
      <c r="U237" t="e">
        <f>0.5*(Table21[[#This Row],[WIDTH_OVERLAP]]/Table21[[#This Row],[WIDTH_ORIG]] +Table21[[#This Row],[WIDTH_OVERLAP]]/Table21[[#This Row],[WIDTH_NEW]])</f>
        <v>#VALUE!</v>
      </c>
    </row>
    <row r="238" spans="1:21" x14ac:dyDescent="0.2">
      <c r="A238" s="2" t="s">
        <v>157</v>
      </c>
      <c r="B238" t="s">
        <v>92</v>
      </c>
      <c r="C238" s="3" t="s">
        <v>146</v>
      </c>
      <c r="D238" t="s">
        <v>148</v>
      </c>
      <c r="E238">
        <v>1.5322535402598448E-2</v>
      </c>
      <c r="F238">
        <v>0.79164238140599996</v>
      </c>
      <c r="G238">
        <v>-1.5362680207886801</v>
      </c>
      <c r="H238">
        <v>1.56691309159387</v>
      </c>
      <c r="I238">
        <v>1.9355375308968099E-2</v>
      </c>
      <c r="J238" s="4">
        <v>0.63915209687677155</v>
      </c>
      <c r="K238">
        <f>Table21[[#This Row],[VALUE_ORIGINAL]]-Table21[[#This Row],[ESTIMATE_VALUE]]</f>
        <v>0.62382956147417312</v>
      </c>
      <c r="L238">
        <v>-4.5007548660191903E-2</v>
      </c>
      <c r="M238">
        <v>1.32331174241373</v>
      </c>
      <c r="N238">
        <f>Table21[[#This Row],[DIFFENCE_ORIGINAL]]^2</f>
        <v>0.38916332176905916</v>
      </c>
      <c r="O23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1.3683192910739219</v>
      </c>
      <c r="P238">
        <f>IF(OR(G238="NA", H238="NA"), "NA", IF(OR(B238="boot", B238="parametric", B238="independent", B238="cart"), Table21[[#This Row],[conf.high]]-Table21[[#This Row],[conf.low]], ""))</f>
        <v>3.1031811123825501</v>
      </c>
      <c r="Q238">
        <f>IF(OR(G238="NA", H238="NA"), "NA", IF(OR(B238="boot", B238="parametric", B238="independent", B238="cart"), Table21[[#This Row],[conf.high.orig]]-Table21[[#This Row],[conf.low.orig]], ""))</f>
        <v>1.3683192910739219</v>
      </c>
      <c r="R238">
        <f>IF(OR(B238="boot", B238="independent", B238="parametric", B238="cart"), Table21[[#This Row],[WIDTH_OVERLAP]]/Table21[[#This Row],[WIDTH_NEW]], "NA")</f>
        <v>0.44094084151709673</v>
      </c>
      <c r="S238">
        <f>IF(OR(B238="boot", B238="independent", B238="parametric", B238="cart"), Table21[[#This Row],[WIDTH_OVERLAP]]/Table21[[#This Row],[WIDTH_ORIG]], "")</f>
        <v>1</v>
      </c>
      <c r="T238">
        <f>IF(OR(B238="boot", B238="independent", B238="parametric", B238="cart"), (Table21[[#This Row],[PERS_NEW]]+Table21[[#This Row],[PERS_ORIG]]) / 2, "")</f>
        <v>0.72047042075854839</v>
      </c>
      <c r="U238">
        <f>0.5*(Table21[[#This Row],[WIDTH_OVERLAP]]/Table21[[#This Row],[WIDTH_ORIG]] +Table21[[#This Row],[WIDTH_OVERLAP]]/Table21[[#This Row],[WIDTH_NEW]])</f>
        <v>0.72047042075854839</v>
      </c>
    </row>
    <row r="239" spans="1:21" x14ac:dyDescent="0.2">
      <c r="A239" s="2" t="s">
        <v>157</v>
      </c>
      <c r="B239" t="s">
        <v>113</v>
      </c>
      <c r="C239" s="3" t="s">
        <v>146</v>
      </c>
      <c r="D239" t="s">
        <v>139</v>
      </c>
      <c r="E239">
        <v>10.388302195613379</v>
      </c>
      <c r="F239" t="s">
        <v>47</v>
      </c>
      <c r="G239" t="s">
        <v>47</v>
      </c>
      <c r="H239" t="s">
        <v>47</v>
      </c>
      <c r="I239" t="s">
        <v>47</v>
      </c>
      <c r="J239" s="4">
        <v>11.064968719858522</v>
      </c>
      <c r="K239">
        <f>Table21[[#This Row],[VALUE_ORIGINAL]]-Table21[[#This Row],[ESTIMATE_VALUE]]</f>
        <v>0.6766665242451424</v>
      </c>
      <c r="L239" t="s">
        <v>47</v>
      </c>
      <c r="M239" t="s">
        <v>47</v>
      </c>
      <c r="N239">
        <f>Table21[[#This Row],[DIFFENCE_ORIGINAL]]^2</f>
        <v>0.45787758503400189</v>
      </c>
      <c r="O23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39" t="str">
        <f>IF(OR(G239="NA", H239="NA"), "NA", IF(OR(B239="boot", B239="parametric", B239="independent", B239="cart"), Table21[[#This Row],[conf.high]]-Table21[[#This Row],[conf.low]], ""))</f>
        <v>NA</v>
      </c>
      <c r="Q239" t="str">
        <f>IF(OR(G239="NA", H239="NA"), "NA", IF(OR(B239="boot", B239="parametric", B239="independent", B239="cart"), Table21[[#This Row],[conf.high.orig]]-Table21[[#This Row],[conf.low.orig]], ""))</f>
        <v>NA</v>
      </c>
      <c r="R239" t="e">
        <f>IF(OR(B239="boot", B239="independent", B239="parametric", B239="cart"), Table21[[#This Row],[WIDTH_OVERLAP]]/Table21[[#This Row],[WIDTH_NEW]], "NA")</f>
        <v>#VALUE!</v>
      </c>
      <c r="S239" t="e">
        <f>IF(OR(B239="boot", B239="independent", B239="parametric", B239="cart"), Table21[[#This Row],[WIDTH_OVERLAP]]/Table21[[#This Row],[WIDTH_ORIG]], "")</f>
        <v>#VALUE!</v>
      </c>
      <c r="T239" t="e">
        <f>IF(OR(B239="boot", B239="independent", B239="parametric", B239="cart"), (Table21[[#This Row],[PERS_NEW]]+Table21[[#This Row],[PERS_ORIG]]) / 2, "")</f>
        <v>#VALUE!</v>
      </c>
      <c r="U239" t="e">
        <f>0.5*(Table21[[#This Row],[WIDTH_OVERLAP]]/Table21[[#This Row],[WIDTH_ORIG]] +Table21[[#This Row],[WIDTH_OVERLAP]]/Table21[[#This Row],[WIDTH_NEW]])</f>
        <v>#VALUE!</v>
      </c>
    </row>
    <row r="240" spans="1:21" x14ac:dyDescent="0.2">
      <c r="A240" s="2" t="s">
        <v>157</v>
      </c>
      <c r="B240" t="s">
        <v>92</v>
      </c>
      <c r="C240" s="3" t="s">
        <v>146</v>
      </c>
      <c r="D240" t="s">
        <v>154</v>
      </c>
      <c r="E240">
        <v>-0.78069222135325389</v>
      </c>
      <c r="F240" t="s">
        <v>47</v>
      </c>
      <c r="G240" t="s">
        <v>47</v>
      </c>
      <c r="H240" t="s">
        <v>47</v>
      </c>
      <c r="I240" t="s">
        <v>47</v>
      </c>
      <c r="J240" s="4">
        <v>4.887768412291724E-3</v>
      </c>
      <c r="K240">
        <f>Table21[[#This Row],[VALUE_ORIGINAL]]-Table21[[#This Row],[ESTIMATE_VALUE]]</f>
        <v>0.78557998976554566</v>
      </c>
      <c r="L240" t="s">
        <v>47</v>
      </c>
      <c r="M240" t="s">
        <v>47</v>
      </c>
      <c r="N240">
        <f>Table21[[#This Row],[DIFFENCE_ORIGINAL]]^2</f>
        <v>0.61713592032003484</v>
      </c>
      <c r="O24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40" t="str">
        <f>IF(OR(G240="NA", H240="NA"), "NA", IF(OR(B240="boot", B240="parametric", B240="independent", B240="cart"), Table21[[#This Row],[conf.high]]-Table21[[#This Row],[conf.low]], ""))</f>
        <v>NA</v>
      </c>
      <c r="Q240" t="str">
        <f>IF(OR(G240="NA", H240="NA"), "NA", IF(OR(B240="boot", B240="parametric", B240="independent", B240="cart"), Table21[[#This Row],[conf.high.orig]]-Table21[[#This Row],[conf.low.orig]], ""))</f>
        <v>NA</v>
      </c>
      <c r="R240" t="e">
        <f>IF(OR(B240="boot", B240="independent", B240="parametric", B240="cart"), Table21[[#This Row],[WIDTH_OVERLAP]]/Table21[[#This Row],[WIDTH_NEW]], "NA")</f>
        <v>#VALUE!</v>
      </c>
      <c r="S240" t="e">
        <f>IF(OR(B240="boot", B240="independent", B240="parametric", B240="cart"), Table21[[#This Row],[WIDTH_OVERLAP]]/Table21[[#This Row],[WIDTH_ORIG]], "")</f>
        <v>#VALUE!</v>
      </c>
      <c r="T240" t="e">
        <f>IF(OR(B240="boot", B240="independent", B240="parametric", B240="cart"), (Table21[[#This Row],[PERS_NEW]]+Table21[[#This Row],[PERS_ORIG]]) / 2, "")</f>
        <v>#VALUE!</v>
      </c>
      <c r="U240" t="e">
        <f>0.5*(Table21[[#This Row],[WIDTH_OVERLAP]]/Table21[[#This Row],[WIDTH_ORIG]] +Table21[[#This Row],[WIDTH_OVERLAP]]/Table21[[#This Row],[WIDTH_NEW]])</f>
        <v>#VALUE!</v>
      </c>
    </row>
    <row r="241" spans="1:21" x14ac:dyDescent="0.2">
      <c r="A241" s="2" t="s">
        <v>157</v>
      </c>
      <c r="B241" t="s">
        <v>113</v>
      </c>
      <c r="C241" s="3" t="s">
        <v>146</v>
      </c>
      <c r="D241" t="s">
        <v>147</v>
      </c>
      <c r="E241">
        <v>1.0309756687638387</v>
      </c>
      <c r="F241">
        <v>0.46386776442475203</v>
      </c>
      <c r="G241">
        <v>0.121811556902213</v>
      </c>
      <c r="H241">
        <v>1.9401397806254601</v>
      </c>
      <c r="I241">
        <v>2.2225637300801901</v>
      </c>
      <c r="J241" s="4">
        <v>1.8341868013663891</v>
      </c>
      <c r="K241">
        <f>Table21[[#This Row],[VALUE_ORIGINAL]]-Table21[[#This Row],[ESTIMATE_VALUE]]</f>
        <v>0.80321113260255039</v>
      </c>
      <c r="L241">
        <v>1.29926883451485</v>
      </c>
      <c r="M241">
        <v>2.36910476821792</v>
      </c>
      <c r="N241">
        <f>Table21[[#This Row],[DIFFENCE_ORIGINAL]]^2</f>
        <v>0.64514812353667184</v>
      </c>
      <c r="O24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0.64087094611061013</v>
      </c>
      <c r="P241">
        <f>IF(OR(G241="NA", H241="NA"), "NA", IF(OR(B241="boot", B241="parametric", B241="independent", B241="cart"), Table21[[#This Row],[conf.high]]-Table21[[#This Row],[conf.low]], ""))</f>
        <v>1.8183282237232472</v>
      </c>
      <c r="Q241">
        <f>IF(OR(G241="NA", H241="NA"), "NA", IF(OR(B241="boot", B241="parametric", B241="independent", B241="cart"), Table21[[#This Row],[conf.high.orig]]-Table21[[#This Row],[conf.low.orig]], ""))</f>
        <v>1.0698359337030701</v>
      </c>
      <c r="R241">
        <f>IF(OR(B241="boot", B241="independent", B241="parametric", B241="cart"), Table21[[#This Row],[WIDTH_OVERLAP]]/Table21[[#This Row],[WIDTH_NEW]], "NA")</f>
        <v>0.35245063996111181</v>
      </c>
      <c r="S241">
        <f>IF(OR(B241="boot", B241="independent", B241="parametric", B241="cart"), Table21[[#This Row],[WIDTH_OVERLAP]]/Table21[[#This Row],[WIDTH_ORIG]], "")</f>
        <v>0.59903666153027357</v>
      </c>
      <c r="T241">
        <f>IF(OR(B241="boot", B241="independent", B241="parametric", B241="cart"), (Table21[[#This Row],[PERS_NEW]]+Table21[[#This Row],[PERS_ORIG]]) / 2, "")</f>
        <v>0.47574365074569269</v>
      </c>
      <c r="U241">
        <f>0.5*(Table21[[#This Row],[WIDTH_OVERLAP]]/Table21[[#This Row],[WIDTH_ORIG]] +Table21[[#This Row],[WIDTH_OVERLAP]]/Table21[[#This Row],[WIDTH_NEW]])</f>
        <v>0.47574365074569269</v>
      </c>
    </row>
    <row r="242" spans="1:21" x14ac:dyDescent="0.2">
      <c r="A242" s="2" t="s">
        <v>157</v>
      </c>
      <c r="B242" t="s">
        <v>113</v>
      </c>
      <c r="C242" s="3" t="s">
        <v>146</v>
      </c>
      <c r="D242" t="s">
        <v>148</v>
      </c>
      <c r="E242">
        <v>-0.17498510185797761</v>
      </c>
      <c r="F242">
        <v>0.59363111380298506</v>
      </c>
      <c r="G242">
        <v>-1.33848070501422</v>
      </c>
      <c r="H242">
        <v>0.988510501298271</v>
      </c>
      <c r="I242">
        <v>-0.29477077226793003</v>
      </c>
      <c r="J242" s="4">
        <v>0.63915209687677155</v>
      </c>
      <c r="K242">
        <f>Table21[[#This Row],[VALUE_ORIGINAL]]-Table21[[#This Row],[ESTIMATE_VALUE]]</f>
        <v>0.81413719873474921</v>
      </c>
      <c r="L242">
        <v>-4.5007548660191903E-2</v>
      </c>
      <c r="M242">
        <v>1.32331174241373</v>
      </c>
      <c r="N242">
        <f>Table21[[#This Row],[DIFFENCE_ORIGINAL]]^2</f>
        <v>0.66281937836366456</v>
      </c>
      <c r="O24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1.0335180499584629</v>
      </c>
      <c r="P242">
        <f>IF(OR(G242="NA", H242="NA"), "NA", IF(OR(B242="boot", B242="parametric", B242="independent", B242="cart"), Table21[[#This Row],[conf.high]]-Table21[[#This Row],[conf.low]], ""))</f>
        <v>2.3269912063124911</v>
      </c>
      <c r="Q242">
        <f>IF(OR(G242="NA", H242="NA"), "NA", IF(OR(B242="boot", B242="parametric", B242="independent", B242="cart"), Table21[[#This Row],[conf.high.orig]]-Table21[[#This Row],[conf.low.orig]], ""))</f>
        <v>1.3683192910739219</v>
      </c>
      <c r="R242">
        <f>IF(OR(B242="boot", B242="independent", B242="parametric", B242="cart"), Table21[[#This Row],[WIDTH_OVERLAP]]/Table21[[#This Row],[WIDTH_NEW]], "NA")</f>
        <v>0.44414351337246605</v>
      </c>
      <c r="S242">
        <f>IF(OR(B242="boot", B242="independent", B242="parametric", B242="cart"), Table21[[#This Row],[WIDTH_OVERLAP]]/Table21[[#This Row],[WIDTH_ORIG]], "")</f>
        <v>0.7553193590856333</v>
      </c>
      <c r="T242">
        <f>IF(OR(B242="boot", B242="independent", B242="parametric", B242="cart"), (Table21[[#This Row],[PERS_NEW]]+Table21[[#This Row],[PERS_ORIG]]) / 2, "")</f>
        <v>0.59973143622904967</v>
      </c>
      <c r="U242">
        <f>0.5*(Table21[[#This Row],[WIDTH_OVERLAP]]/Table21[[#This Row],[WIDTH_ORIG]] +Table21[[#This Row],[WIDTH_OVERLAP]]/Table21[[#This Row],[WIDTH_NEW]])</f>
        <v>0.59973143622904967</v>
      </c>
    </row>
    <row r="243" spans="1:21" x14ac:dyDescent="0.2">
      <c r="A243" s="2" t="s">
        <v>157</v>
      </c>
      <c r="B243" t="s">
        <v>113</v>
      </c>
      <c r="C243" s="3" t="s">
        <v>146</v>
      </c>
      <c r="D243" t="s">
        <v>154</v>
      </c>
      <c r="E243">
        <v>-0.97760498007734398</v>
      </c>
      <c r="F243" t="s">
        <v>47</v>
      </c>
      <c r="G243" t="s">
        <v>47</v>
      </c>
      <c r="H243" t="s">
        <v>47</v>
      </c>
      <c r="I243" t="s">
        <v>47</v>
      </c>
      <c r="J243" s="4">
        <v>4.887768412291724E-3</v>
      </c>
      <c r="K243">
        <f>Table21[[#This Row],[VALUE_ORIGINAL]]-Table21[[#This Row],[ESTIMATE_VALUE]]</f>
        <v>0.98249274848963575</v>
      </c>
      <c r="L243" t="s">
        <v>47</v>
      </c>
      <c r="M243" t="s">
        <v>47</v>
      </c>
      <c r="N243">
        <f>Table21[[#This Row],[DIFFENCE_ORIGINAL]]^2</f>
        <v>0.96529200083471867</v>
      </c>
      <c r="O24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43" t="str">
        <f>IF(OR(G243="NA", H243="NA"), "NA", IF(OR(B243="boot", B243="parametric", B243="independent", B243="cart"), Table21[[#This Row],[conf.high]]-Table21[[#This Row],[conf.low]], ""))</f>
        <v>NA</v>
      </c>
      <c r="Q243" t="str">
        <f>IF(OR(G243="NA", H243="NA"), "NA", IF(OR(B243="boot", B243="parametric", B243="independent", B243="cart"), Table21[[#This Row],[conf.high.orig]]-Table21[[#This Row],[conf.low.orig]], ""))</f>
        <v>NA</v>
      </c>
      <c r="R243" t="e">
        <f>IF(OR(B243="boot", B243="independent", B243="parametric", B243="cart"), Table21[[#This Row],[WIDTH_OVERLAP]]/Table21[[#This Row],[WIDTH_NEW]], "NA")</f>
        <v>#VALUE!</v>
      </c>
      <c r="S243" t="e">
        <f>IF(OR(B243="boot", B243="independent", B243="parametric", B243="cart"), Table21[[#This Row],[WIDTH_OVERLAP]]/Table21[[#This Row],[WIDTH_ORIG]], "")</f>
        <v>#VALUE!</v>
      </c>
      <c r="T243" t="e">
        <f>IF(OR(B243="boot", B243="independent", B243="parametric", B243="cart"), (Table21[[#This Row],[PERS_NEW]]+Table21[[#This Row],[PERS_ORIG]]) / 2, "")</f>
        <v>#VALUE!</v>
      </c>
      <c r="U243" t="e">
        <f>0.5*(Table21[[#This Row],[WIDTH_OVERLAP]]/Table21[[#This Row],[WIDTH_ORIG]] +Table21[[#This Row],[WIDTH_OVERLAP]]/Table21[[#This Row],[WIDTH_NEW]])</f>
        <v>#VALUE!</v>
      </c>
    </row>
    <row r="244" spans="1:21" x14ac:dyDescent="0.2">
      <c r="A244" s="2" t="s">
        <v>157</v>
      </c>
      <c r="B244" t="s">
        <v>92</v>
      </c>
      <c r="C244" s="3" t="s">
        <v>135</v>
      </c>
      <c r="D244" t="s">
        <v>143</v>
      </c>
      <c r="E244">
        <v>-0.77007732768937054</v>
      </c>
      <c r="F244" t="s">
        <v>47</v>
      </c>
      <c r="G244" t="s">
        <v>47</v>
      </c>
      <c r="H244" t="s">
        <v>47</v>
      </c>
      <c r="I244" t="s">
        <v>47</v>
      </c>
      <c r="J244" s="4">
        <v>0.295957502290282</v>
      </c>
      <c r="K244">
        <f>Table21[[#This Row],[VALUE_ORIGINAL]]-Table21[[#This Row],[ESTIMATE_VALUE]]</f>
        <v>1.0660348299796525</v>
      </c>
      <c r="L244" t="s">
        <v>47</v>
      </c>
      <c r="M244" t="s">
        <v>47</v>
      </c>
      <c r="N244">
        <f>Table21[[#This Row],[DIFFENCE_ORIGINAL]]^2</f>
        <v>1.1364302587297466</v>
      </c>
      <c r="O24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44" t="str">
        <f>IF(OR(G244="NA", H244="NA"), "NA", IF(OR(B244="boot", B244="parametric", B244="independent", B244="cart"), Table21[[#This Row],[conf.high]]-Table21[[#This Row],[conf.low]], ""))</f>
        <v>NA</v>
      </c>
      <c r="Q244" t="str">
        <f>IF(OR(G244="NA", H244="NA"), "NA", IF(OR(B244="boot", B244="parametric", B244="independent", B244="cart"), Table21[[#This Row],[conf.high.orig]]-Table21[[#This Row],[conf.low.orig]], ""))</f>
        <v>NA</v>
      </c>
      <c r="R244" t="e">
        <f>IF(OR(B244="boot", B244="independent", B244="parametric", B244="cart"), Table21[[#This Row],[WIDTH_OVERLAP]]/Table21[[#This Row],[WIDTH_NEW]], "NA")</f>
        <v>#VALUE!</v>
      </c>
      <c r="S244" t="e">
        <f>IF(OR(B244="boot", B244="independent", B244="parametric", B244="cart"), Table21[[#This Row],[WIDTH_OVERLAP]]/Table21[[#This Row],[WIDTH_ORIG]], "")</f>
        <v>#VALUE!</v>
      </c>
      <c r="T244" t="e">
        <f>IF(OR(B244="boot", B244="independent", B244="parametric", B244="cart"), (Table21[[#This Row],[PERS_NEW]]+Table21[[#This Row],[PERS_ORIG]]) / 2, "")</f>
        <v>#VALUE!</v>
      </c>
      <c r="U244" t="e">
        <f>0.5*(Table21[[#This Row],[WIDTH_OVERLAP]]/Table21[[#This Row],[WIDTH_ORIG]] +Table21[[#This Row],[WIDTH_OVERLAP]]/Table21[[#This Row],[WIDTH_NEW]])</f>
        <v>#VALUE!</v>
      </c>
    </row>
    <row r="245" spans="1:21" x14ac:dyDescent="0.2">
      <c r="A245" s="2" t="s">
        <v>157</v>
      </c>
      <c r="B245" t="s">
        <v>92</v>
      </c>
      <c r="C245" s="3" t="s">
        <v>146</v>
      </c>
      <c r="D245" t="s">
        <v>151</v>
      </c>
      <c r="E245">
        <v>-0.80272468679613174</v>
      </c>
      <c r="F245" t="s">
        <v>47</v>
      </c>
      <c r="G245" t="s">
        <v>47</v>
      </c>
      <c r="H245" t="s">
        <v>47</v>
      </c>
      <c r="I245" t="s">
        <v>47</v>
      </c>
      <c r="J245" s="4">
        <v>0.2940251099326438</v>
      </c>
      <c r="K245">
        <f>Table21[[#This Row],[VALUE_ORIGINAL]]-Table21[[#This Row],[ESTIMATE_VALUE]]</f>
        <v>1.0967497967287756</v>
      </c>
      <c r="L245" t="s">
        <v>47</v>
      </c>
      <c r="M245" t="s">
        <v>47</v>
      </c>
      <c r="N245">
        <f>Table21[[#This Row],[DIFFENCE_ORIGINAL]]^2</f>
        <v>1.2028601166246107</v>
      </c>
      <c r="O24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45" t="str">
        <f>IF(OR(G245="NA", H245="NA"), "NA", IF(OR(B245="boot", B245="parametric", B245="independent", B245="cart"), Table21[[#This Row],[conf.high]]-Table21[[#This Row],[conf.low]], ""))</f>
        <v>NA</v>
      </c>
      <c r="Q245" t="str">
        <f>IF(OR(G245="NA", H245="NA"), "NA", IF(OR(B245="boot", B245="parametric", B245="independent", B245="cart"), Table21[[#This Row],[conf.high.orig]]-Table21[[#This Row],[conf.low.orig]], ""))</f>
        <v>NA</v>
      </c>
      <c r="R245" t="e">
        <f>IF(OR(B245="boot", B245="independent", B245="parametric", B245="cart"), Table21[[#This Row],[WIDTH_OVERLAP]]/Table21[[#This Row],[WIDTH_NEW]], "NA")</f>
        <v>#VALUE!</v>
      </c>
      <c r="S245" t="e">
        <f>IF(OR(B245="boot", B245="independent", B245="parametric", B245="cart"), Table21[[#This Row],[WIDTH_OVERLAP]]/Table21[[#This Row],[WIDTH_ORIG]], "")</f>
        <v>#VALUE!</v>
      </c>
      <c r="T245" t="e">
        <f>IF(OR(B245="boot", B245="independent", B245="parametric", B245="cart"), (Table21[[#This Row],[PERS_NEW]]+Table21[[#This Row],[PERS_ORIG]]) / 2, "")</f>
        <v>#VALUE!</v>
      </c>
      <c r="U245" t="e">
        <f>0.5*(Table21[[#This Row],[WIDTH_OVERLAP]]/Table21[[#This Row],[WIDTH_ORIG]] +Table21[[#This Row],[WIDTH_OVERLAP]]/Table21[[#This Row],[WIDTH_NEW]])</f>
        <v>#VALUE!</v>
      </c>
    </row>
    <row r="246" spans="1:21" x14ac:dyDescent="0.2">
      <c r="A246" s="2" t="s">
        <v>157</v>
      </c>
      <c r="B246" t="s">
        <v>92</v>
      </c>
      <c r="C246" s="3" t="s">
        <v>146</v>
      </c>
      <c r="D246" t="s">
        <v>147</v>
      </c>
      <c r="E246">
        <v>0.35271795354608537</v>
      </c>
      <c r="F246">
        <v>0.572265530320756</v>
      </c>
      <c r="G246">
        <v>-0.76890187547631095</v>
      </c>
      <c r="H246">
        <v>1.47433778256848</v>
      </c>
      <c r="I246">
        <v>0.616353659023261</v>
      </c>
      <c r="J246" s="4">
        <v>1.8341868013663891</v>
      </c>
      <c r="K246">
        <f>Table21[[#This Row],[VALUE_ORIGINAL]]-Table21[[#This Row],[ESTIMATE_VALUE]]</f>
        <v>1.4814688478203037</v>
      </c>
      <c r="L246">
        <v>1.29926883451485</v>
      </c>
      <c r="M246">
        <v>2.36910476821792</v>
      </c>
      <c r="N246">
        <f>Table21[[#This Row],[DIFFENCE_ORIGINAL]]^2</f>
        <v>2.1947499470620184</v>
      </c>
      <c r="O24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0.17506894805363005</v>
      </c>
      <c r="P246">
        <f>IF(OR(G246="NA", H246="NA"), "NA", IF(OR(B246="boot", B246="parametric", B246="independent", B246="cart"), Table21[[#This Row],[conf.high]]-Table21[[#This Row],[conf.low]], ""))</f>
        <v>2.2432396580447911</v>
      </c>
      <c r="Q246">
        <f>IF(OR(G246="NA", H246="NA"), "NA", IF(OR(B246="boot", B246="parametric", B246="independent", B246="cart"), Table21[[#This Row],[conf.high.orig]]-Table21[[#This Row],[conf.low.orig]], ""))</f>
        <v>1.0698359337030701</v>
      </c>
      <c r="R246">
        <f>IF(OR(B246="boot", B246="independent", B246="parametric", B246="cart"), Table21[[#This Row],[WIDTH_OVERLAP]]/Table21[[#This Row],[WIDTH_NEW]], "NA")</f>
        <v>7.8042908801915639E-2</v>
      </c>
      <c r="S246">
        <f>IF(OR(B246="boot", B246="independent", B246="parametric", B246="cart"), Table21[[#This Row],[WIDTH_OVERLAP]]/Table21[[#This Row],[WIDTH_ORIG]], "")</f>
        <v>0.16364093085530995</v>
      </c>
      <c r="T246">
        <f>IF(OR(B246="boot", B246="independent", B246="parametric", B246="cart"), (Table21[[#This Row],[PERS_NEW]]+Table21[[#This Row],[PERS_ORIG]]) / 2, "")</f>
        <v>0.1208419198286128</v>
      </c>
      <c r="U246">
        <f>0.5*(Table21[[#This Row],[WIDTH_OVERLAP]]/Table21[[#This Row],[WIDTH_ORIG]] +Table21[[#This Row],[WIDTH_OVERLAP]]/Table21[[#This Row],[WIDTH_NEW]])</f>
        <v>0.1208419198286128</v>
      </c>
    </row>
    <row r="247" spans="1:21" x14ac:dyDescent="0.2">
      <c r="A247" s="2" t="s">
        <v>157</v>
      </c>
      <c r="B247" t="s">
        <v>92</v>
      </c>
      <c r="C247" s="3" t="s">
        <v>135</v>
      </c>
      <c r="D247" t="s">
        <v>136</v>
      </c>
      <c r="E247">
        <v>-4.2803801434236215</v>
      </c>
      <c r="F247">
        <v>0.52394457500993497</v>
      </c>
      <c r="G247">
        <v>-5.3072926403382299</v>
      </c>
      <c r="H247">
        <v>-3.2534676465090002</v>
      </c>
      <c r="I247">
        <v>-8.1695285104201201</v>
      </c>
      <c r="J247" s="4">
        <v>-2.4597554013203977</v>
      </c>
      <c r="K247">
        <f>Table21[[#This Row],[VALUE_ORIGINAL]]-Table21[[#This Row],[ESTIMATE_VALUE]]</f>
        <v>1.8206247421032238</v>
      </c>
      <c r="L247">
        <v>-3.4053100012552702</v>
      </c>
      <c r="M247">
        <v>-1.5142008013855199</v>
      </c>
      <c r="N247">
        <f>Table21[[#This Row],[DIFFENCE_ORIGINAL]]^2</f>
        <v>3.3146744515584303</v>
      </c>
      <c r="O24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0.15184235474626995</v>
      </c>
      <c r="P247">
        <f>IF(OR(G247="NA", H247="NA"), "NA", IF(OR(B247="boot", B247="parametric", B247="independent", B247="cart"), Table21[[#This Row],[conf.high]]-Table21[[#This Row],[conf.low]], ""))</f>
        <v>2.0538249938292297</v>
      </c>
      <c r="Q247">
        <f>IF(OR(G247="NA", H247="NA"), "NA", IF(OR(B247="boot", B247="parametric", B247="independent", B247="cart"), Table21[[#This Row],[conf.high.orig]]-Table21[[#This Row],[conf.low.orig]], ""))</f>
        <v>1.8911091998697502</v>
      </c>
      <c r="R247">
        <f>IF(OR(B247="boot", B247="independent", B247="parametric", B247="cart"), Table21[[#This Row],[WIDTH_OVERLAP]]/Table21[[#This Row],[WIDTH_NEW]], "NA")</f>
        <v>7.3931496209503844E-2</v>
      </c>
      <c r="S247">
        <f>IF(OR(B247="boot", B247="independent", B247="parametric", B247="cart"), Table21[[#This Row],[WIDTH_OVERLAP]]/Table21[[#This Row],[WIDTH_ORIG]], "")</f>
        <v>8.0292748169554701E-2</v>
      </c>
      <c r="T247">
        <f>IF(OR(B247="boot", B247="independent", B247="parametric", B247="cart"), (Table21[[#This Row],[PERS_NEW]]+Table21[[#This Row],[PERS_ORIG]]) / 2, "")</f>
        <v>7.7112122189529272E-2</v>
      </c>
      <c r="U247">
        <f>0.5*(Table21[[#This Row],[WIDTH_OVERLAP]]/Table21[[#This Row],[WIDTH_ORIG]] +Table21[[#This Row],[WIDTH_OVERLAP]]/Table21[[#This Row],[WIDTH_NEW]])</f>
        <v>7.7112122189529272E-2</v>
      </c>
    </row>
    <row r="248" spans="1:21" x14ac:dyDescent="0.2">
      <c r="A248" s="2" t="s">
        <v>157</v>
      </c>
      <c r="B248" t="s">
        <v>92</v>
      </c>
      <c r="C248" s="3" t="s">
        <v>146</v>
      </c>
      <c r="D248" t="s">
        <v>136</v>
      </c>
      <c r="E248">
        <v>-4.3154643083453834</v>
      </c>
      <c r="F248">
        <v>0.52681355200177404</v>
      </c>
      <c r="G248">
        <v>-5.3479998968364804</v>
      </c>
      <c r="H248">
        <v>-3.2829287198542798</v>
      </c>
      <c r="I248">
        <v>-8.1916349568980795</v>
      </c>
      <c r="J248" s="4">
        <v>-2.4540131232701703</v>
      </c>
      <c r="K248">
        <f>Table21[[#This Row],[VALUE_ORIGINAL]]-Table21[[#This Row],[ESTIMATE_VALUE]]</f>
        <v>1.8614511850752131</v>
      </c>
      <c r="L248">
        <v>-3.3905546414736301</v>
      </c>
      <c r="M248">
        <v>-1.5174716050667001</v>
      </c>
      <c r="N248">
        <f>Table21[[#This Row],[DIFFENCE_ORIGINAL]]^2</f>
        <v>3.4650005144179152</v>
      </c>
      <c r="O24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0.10762592161935025</v>
      </c>
      <c r="P248">
        <f>IF(OR(G248="NA", H248="NA"), "NA", IF(OR(B248="boot", B248="parametric", B248="independent", B248="cart"), Table21[[#This Row],[conf.high]]-Table21[[#This Row],[conf.low]], ""))</f>
        <v>2.0650711769822006</v>
      </c>
      <c r="Q248">
        <f>IF(OR(G248="NA", H248="NA"), "NA", IF(OR(B248="boot", B248="parametric", B248="independent", B248="cart"), Table21[[#This Row],[conf.high.orig]]-Table21[[#This Row],[conf.low.orig]], ""))</f>
        <v>1.87308303640693</v>
      </c>
      <c r="R248">
        <f>IF(OR(B248="boot", B248="independent", B248="parametric", B248="cart"), Table21[[#This Row],[WIDTH_OVERLAP]]/Table21[[#This Row],[WIDTH_NEW]], "NA")</f>
        <v>5.2117293979488784E-2</v>
      </c>
      <c r="S248">
        <f>IF(OR(B248="boot", B248="independent", B248="parametric", B248="cart"), Table21[[#This Row],[WIDTH_OVERLAP]]/Table21[[#This Row],[WIDTH_ORIG]], "")</f>
        <v>5.7459236738273661E-2</v>
      </c>
      <c r="T248">
        <f>IF(OR(B248="boot", B248="independent", B248="parametric", B248="cart"), (Table21[[#This Row],[PERS_NEW]]+Table21[[#This Row],[PERS_ORIG]]) / 2, "")</f>
        <v>5.4788265358881219E-2</v>
      </c>
      <c r="U248">
        <f>0.5*(Table21[[#This Row],[WIDTH_OVERLAP]]/Table21[[#This Row],[WIDTH_ORIG]] +Table21[[#This Row],[WIDTH_OVERLAP]]/Table21[[#This Row],[WIDTH_NEW]])</f>
        <v>5.4788265358881219E-2</v>
      </c>
    </row>
    <row r="249" spans="1:21" x14ac:dyDescent="0.2">
      <c r="A249" s="2" t="s">
        <v>157</v>
      </c>
      <c r="B249" t="s">
        <v>92</v>
      </c>
      <c r="C249" s="3" t="s">
        <v>146</v>
      </c>
      <c r="D249" t="s">
        <v>153</v>
      </c>
      <c r="E249">
        <v>0.65950447338808038</v>
      </c>
      <c r="F249" t="s">
        <v>47</v>
      </c>
      <c r="G249" t="s">
        <v>47</v>
      </c>
      <c r="H249" t="s">
        <v>47</v>
      </c>
      <c r="I249" t="s">
        <v>47</v>
      </c>
      <c r="J249" s="4">
        <v>2.6832943027713916</v>
      </c>
      <c r="K249">
        <f>Table21[[#This Row],[VALUE_ORIGINAL]]-Table21[[#This Row],[ESTIMATE_VALUE]]</f>
        <v>2.0237898293833112</v>
      </c>
      <c r="L249" t="s">
        <v>47</v>
      </c>
      <c r="M249" t="s">
        <v>47</v>
      </c>
      <c r="N249">
        <f>Table21[[#This Row],[DIFFENCE_ORIGINAL]]^2</f>
        <v>4.095725273515332</v>
      </c>
      <c r="O24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49" t="str">
        <f>IF(OR(G249="NA", H249="NA"), "NA", IF(OR(B249="boot", B249="parametric", B249="independent", B249="cart"), Table21[[#This Row],[conf.high]]-Table21[[#This Row],[conf.low]], ""))</f>
        <v>NA</v>
      </c>
      <c r="Q249" t="str">
        <f>IF(OR(G249="NA", H249="NA"), "NA", IF(OR(B249="boot", B249="parametric", B249="independent", B249="cart"), Table21[[#This Row],[conf.high.orig]]-Table21[[#This Row],[conf.low.orig]], ""))</f>
        <v>NA</v>
      </c>
      <c r="R249" t="e">
        <f>IF(OR(B249="boot", B249="independent", B249="parametric", B249="cart"), Table21[[#This Row],[WIDTH_OVERLAP]]/Table21[[#This Row],[WIDTH_NEW]], "NA")</f>
        <v>#VALUE!</v>
      </c>
      <c r="S249" t="e">
        <f>IF(OR(B249="boot", B249="independent", B249="parametric", B249="cart"), Table21[[#This Row],[WIDTH_OVERLAP]]/Table21[[#This Row],[WIDTH_ORIG]], "")</f>
        <v>#VALUE!</v>
      </c>
      <c r="T249" t="e">
        <f>IF(OR(B249="boot", B249="independent", B249="parametric", B249="cart"), (Table21[[#This Row],[PERS_NEW]]+Table21[[#This Row],[PERS_ORIG]]) / 2, "")</f>
        <v>#VALUE!</v>
      </c>
      <c r="U249" t="e">
        <f>0.5*(Table21[[#This Row],[WIDTH_OVERLAP]]/Table21[[#This Row],[WIDTH_ORIG]] +Table21[[#This Row],[WIDTH_OVERLAP]]/Table21[[#This Row],[WIDTH_NEW]])</f>
        <v>#VALUE!</v>
      </c>
    </row>
    <row r="250" spans="1:21" x14ac:dyDescent="0.2">
      <c r="A250" s="2" t="s">
        <v>157</v>
      </c>
      <c r="B250" t="s">
        <v>113</v>
      </c>
      <c r="C250" s="3" t="s">
        <v>135</v>
      </c>
      <c r="D250" t="s">
        <v>139</v>
      </c>
      <c r="E250">
        <v>8.1733564258969729</v>
      </c>
      <c r="F250" t="s">
        <v>47</v>
      </c>
      <c r="G250" t="s">
        <v>47</v>
      </c>
      <c r="H250" t="s">
        <v>47</v>
      </c>
      <c r="I250" t="s">
        <v>47</v>
      </c>
      <c r="J250" s="4">
        <v>11.046547241687691</v>
      </c>
      <c r="K250">
        <f>Table21[[#This Row],[VALUE_ORIGINAL]]-Table21[[#This Row],[ESTIMATE_VALUE]]</f>
        <v>2.8731908157907178</v>
      </c>
      <c r="L250" t="s">
        <v>47</v>
      </c>
      <c r="M250" t="s">
        <v>47</v>
      </c>
      <c r="N250">
        <f>Table21[[#This Row],[DIFFENCE_ORIGINAL]]^2</f>
        <v>8.2552254639441305</v>
      </c>
      <c r="O25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50" t="str">
        <f>IF(OR(G250="NA", H250="NA"), "NA", IF(OR(B250="boot", B250="parametric", B250="independent", B250="cart"), Table21[[#This Row],[conf.high]]-Table21[[#This Row],[conf.low]], ""))</f>
        <v>NA</v>
      </c>
      <c r="Q250" t="str">
        <f>IF(OR(G250="NA", H250="NA"), "NA", IF(OR(B250="boot", B250="parametric", B250="independent", B250="cart"), Table21[[#This Row],[conf.high.orig]]-Table21[[#This Row],[conf.low.orig]], ""))</f>
        <v>NA</v>
      </c>
      <c r="R250" t="e">
        <f>IF(OR(B250="boot", B250="independent", B250="parametric", B250="cart"), Table21[[#This Row],[WIDTH_OVERLAP]]/Table21[[#This Row],[WIDTH_NEW]], "NA")</f>
        <v>#VALUE!</v>
      </c>
      <c r="S250" t="e">
        <f>IF(OR(B250="boot", B250="independent", B250="parametric", B250="cart"), Table21[[#This Row],[WIDTH_OVERLAP]]/Table21[[#This Row],[WIDTH_ORIG]], "")</f>
        <v>#VALUE!</v>
      </c>
      <c r="T250" t="e">
        <f>IF(OR(B250="boot", B250="independent", B250="parametric", B250="cart"), (Table21[[#This Row],[PERS_NEW]]+Table21[[#This Row],[PERS_ORIG]]) / 2, "")</f>
        <v>#VALUE!</v>
      </c>
      <c r="U250" t="e">
        <f>0.5*(Table21[[#This Row],[WIDTH_OVERLAP]]/Table21[[#This Row],[WIDTH_ORIG]] +Table21[[#This Row],[WIDTH_OVERLAP]]/Table21[[#This Row],[WIDTH_NEW]])</f>
        <v>#VALUE!</v>
      </c>
    </row>
    <row r="251" spans="1:21" x14ac:dyDescent="0.2">
      <c r="A251" s="2" t="s">
        <v>157</v>
      </c>
      <c r="B251" t="s">
        <v>113</v>
      </c>
      <c r="C251" s="3" t="s">
        <v>135</v>
      </c>
      <c r="D251" t="s">
        <v>144</v>
      </c>
      <c r="E251">
        <v>6.6271814071925732</v>
      </c>
      <c r="F251" t="s">
        <v>47</v>
      </c>
      <c r="G251" t="s">
        <v>47</v>
      </c>
      <c r="H251" t="s">
        <v>47</v>
      </c>
      <c r="I251" t="s">
        <v>47</v>
      </c>
      <c r="J251" s="4">
        <v>13.081946325000867</v>
      </c>
      <c r="K251">
        <f>Table21[[#This Row],[VALUE_ORIGINAL]]-Table21[[#This Row],[ESTIMATE_VALUE]]</f>
        <v>6.4547649178082942</v>
      </c>
      <c r="L251" t="s">
        <v>47</v>
      </c>
      <c r="M251" t="s">
        <v>47</v>
      </c>
      <c r="N251">
        <f>Table21[[#This Row],[DIFFENCE_ORIGINAL]]^2</f>
        <v>41.663990144168714</v>
      </c>
      <c r="O25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51" t="str">
        <f>IF(OR(G251="NA", H251="NA"), "NA", IF(OR(B251="boot", B251="parametric", B251="independent", B251="cart"), Table21[[#This Row],[conf.high]]-Table21[[#This Row],[conf.low]], ""))</f>
        <v>NA</v>
      </c>
      <c r="Q251" t="str">
        <f>IF(OR(G251="NA", H251="NA"), "NA", IF(OR(B251="boot", B251="parametric", B251="independent", B251="cart"), Table21[[#This Row],[conf.high.orig]]-Table21[[#This Row],[conf.low.orig]], ""))</f>
        <v>NA</v>
      </c>
      <c r="R251" t="e">
        <f>IF(OR(B251="boot", B251="independent", B251="parametric", B251="cart"), Table21[[#This Row],[WIDTH_OVERLAP]]/Table21[[#This Row],[WIDTH_NEW]], "NA")</f>
        <v>#VALUE!</v>
      </c>
      <c r="S251" t="e">
        <f>IF(OR(B251="boot", B251="independent", B251="parametric", B251="cart"), Table21[[#This Row],[WIDTH_OVERLAP]]/Table21[[#This Row],[WIDTH_ORIG]], "")</f>
        <v>#VALUE!</v>
      </c>
      <c r="T251" t="e">
        <f>IF(OR(B251="boot", B251="independent", B251="parametric", B251="cart"), (Table21[[#This Row],[PERS_NEW]]+Table21[[#This Row],[PERS_ORIG]]) / 2, "")</f>
        <v>#VALUE!</v>
      </c>
      <c r="U251" t="e">
        <f>0.5*(Table21[[#This Row],[WIDTH_OVERLAP]]/Table21[[#This Row],[WIDTH_ORIG]] +Table21[[#This Row],[WIDTH_OVERLAP]]/Table21[[#This Row],[WIDTH_NEW]])</f>
        <v>#VALUE!</v>
      </c>
    </row>
    <row r="252" spans="1:21" x14ac:dyDescent="0.2">
      <c r="A252" s="2" t="s">
        <v>157</v>
      </c>
      <c r="B252" t="s">
        <v>113</v>
      </c>
      <c r="C252" s="3" t="s">
        <v>146</v>
      </c>
      <c r="D252" t="s">
        <v>144</v>
      </c>
      <c r="E252">
        <v>6.586576905467151</v>
      </c>
      <c r="F252" t="s">
        <v>47</v>
      </c>
      <c r="G252" t="s">
        <v>47</v>
      </c>
      <c r="H252" t="s">
        <v>47</v>
      </c>
      <c r="I252" t="s">
        <v>47</v>
      </c>
      <c r="J252" s="4">
        <v>13.110967804410883</v>
      </c>
      <c r="K252">
        <f>Table21[[#This Row],[VALUE_ORIGINAL]]-Table21[[#This Row],[ESTIMATE_VALUE]]</f>
        <v>6.5243908989437323</v>
      </c>
      <c r="L252" t="s">
        <v>47</v>
      </c>
      <c r="M252" t="s">
        <v>47</v>
      </c>
      <c r="N252">
        <f>Table21[[#This Row],[DIFFENCE_ORIGINAL]]^2</f>
        <v>42.567676602219805</v>
      </c>
      <c r="O25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52" t="str">
        <f>IF(OR(G252="NA", H252="NA"), "NA", IF(OR(B252="boot", B252="parametric", B252="independent", B252="cart"), Table21[[#This Row],[conf.high]]-Table21[[#This Row],[conf.low]], ""))</f>
        <v>NA</v>
      </c>
      <c r="Q252" t="str">
        <f>IF(OR(G252="NA", H252="NA"), "NA", IF(OR(B252="boot", B252="parametric", B252="independent", B252="cart"), Table21[[#This Row],[conf.high.orig]]-Table21[[#This Row],[conf.low.orig]], ""))</f>
        <v>NA</v>
      </c>
      <c r="R252" t="e">
        <f>IF(OR(B252="boot", B252="independent", B252="parametric", B252="cart"), Table21[[#This Row],[WIDTH_OVERLAP]]/Table21[[#This Row],[WIDTH_NEW]], "NA")</f>
        <v>#VALUE!</v>
      </c>
      <c r="S252" t="e">
        <f>IF(OR(B252="boot", B252="independent", B252="parametric", B252="cart"), Table21[[#This Row],[WIDTH_OVERLAP]]/Table21[[#This Row],[WIDTH_ORIG]], "")</f>
        <v>#VALUE!</v>
      </c>
      <c r="T252" t="e">
        <f>IF(OR(B252="boot", B252="independent", B252="parametric", B252="cart"), (Table21[[#This Row],[PERS_NEW]]+Table21[[#This Row],[PERS_ORIG]]) / 2, "")</f>
        <v>#VALUE!</v>
      </c>
      <c r="U252" t="e">
        <f>0.5*(Table21[[#This Row],[WIDTH_OVERLAP]]/Table21[[#This Row],[WIDTH_ORIG]] +Table21[[#This Row],[WIDTH_OVERLAP]]/Table21[[#This Row],[WIDTH_NEW]])</f>
        <v>#VALUE!</v>
      </c>
    </row>
    <row r="253" spans="1:21" x14ac:dyDescent="0.2">
      <c r="A253" s="2" t="s">
        <v>157</v>
      </c>
      <c r="B253" t="s">
        <v>92</v>
      </c>
      <c r="C253" s="3" t="s">
        <v>146</v>
      </c>
      <c r="D253" t="s">
        <v>139</v>
      </c>
      <c r="E253">
        <v>3.6148734815947527</v>
      </c>
      <c r="F253" t="s">
        <v>47</v>
      </c>
      <c r="G253" t="s">
        <v>47</v>
      </c>
      <c r="H253" t="s">
        <v>47</v>
      </c>
      <c r="I253" t="s">
        <v>47</v>
      </c>
      <c r="J253" s="4">
        <v>11.064968719858522</v>
      </c>
      <c r="K253">
        <f>Table21[[#This Row],[VALUE_ORIGINAL]]-Table21[[#This Row],[ESTIMATE_VALUE]]</f>
        <v>7.4500952382637688</v>
      </c>
      <c r="L253" t="s">
        <v>47</v>
      </c>
      <c r="M253" t="s">
        <v>47</v>
      </c>
      <c r="N253">
        <f>Table21[[#This Row],[DIFFENCE_ORIGINAL]]^2</f>
        <v>55.503919059200484</v>
      </c>
      <c r="O25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53" t="str">
        <f>IF(OR(G253="NA", H253="NA"), "NA", IF(OR(B253="boot", B253="parametric", B253="independent", B253="cart"), Table21[[#This Row],[conf.high]]-Table21[[#This Row],[conf.low]], ""))</f>
        <v>NA</v>
      </c>
      <c r="Q253" t="str">
        <f>IF(OR(G253="NA", H253="NA"), "NA", IF(OR(B253="boot", B253="parametric", B253="independent", B253="cart"), Table21[[#This Row],[conf.high.orig]]-Table21[[#This Row],[conf.low.orig]], ""))</f>
        <v>NA</v>
      </c>
      <c r="R253" t="e">
        <f>IF(OR(B253="boot", B253="independent", B253="parametric", B253="cart"), Table21[[#This Row],[WIDTH_OVERLAP]]/Table21[[#This Row],[WIDTH_NEW]], "NA")</f>
        <v>#VALUE!</v>
      </c>
      <c r="S253" t="e">
        <f>IF(OR(B253="boot", B253="independent", B253="parametric", B253="cart"), Table21[[#This Row],[WIDTH_OVERLAP]]/Table21[[#This Row],[WIDTH_ORIG]], "")</f>
        <v>#VALUE!</v>
      </c>
      <c r="T253" t="e">
        <f>IF(OR(B253="boot", B253="independent", B253="parametric", B253="cart"), (Table21[[#This Row],[PERS_NEW]]+Table21[[#This Row],[PERS_ORIG]]) / 2, "")</f>
        <v>#VALUE!</v>
      </c>
      <c r="U253" t="e">
        <f>0.5*(Table21[[#This Row],[WIDTH_OVERLAP]]/Table21[[#This Row],[WIDTH_ORIG]] +Table21[[#This Row],[WIDTH_OVERLAP]]/Table21[[#This Row],[WIDTH_NEW]])</f>
        <v>#VALUE!</v>
      </c>
    </row>
    <row r="254" spans="1:21" x14ac:dyDescent="0.2">
      <c r="A254" s="2" t="s">
        <v>157</v>
      </c>
      <c r="B254" t="s">
        <v>92</v>
      </c>
      <c r="C254" s="3" t="s">
        <v>135</v>
      </c>
      <c r="D254" t="s">
        <v>139</v>
      </c>
      <c r="E254">
        <v>3.5272361806103119</v>
      </c>
      <c r="F254" t="s">
        <v>47</v>
      </c>
      <c r="G254" t="s">
        <v>47</v>
      </c>
      <c r="H254" t="s">
        <v>47</v>
      </c>
      <c r="I254" t="s">
        <v>47</v>
      </c>
      <c r="J254" s="4">
        <v>11.046547241687691</v>
      </c>
      <c r="K254">
        <f>Table21[[#This Row],[VALUE_ORIGINAL]]-Table21[[#This Row],[ESTIMATE_VALUE]]</f>
        <v>7.5193110610773788</v>
      </c>
      <c r="L254" t="s">
        <v>47</v>
      </c>
      <c r="M254" t="s">
        <v>47</v>
      </c>
      <c r="N254">
        <f>Table21[[#This Row],[DIFFENCE_ORIGINAL]]^2</f>
        <v>56.540038833240615</v>
      </c>
      <c r="O25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54" t="str">
        <f>IF(OR(G254="NA", H254="NA"), "NA", IF(OR(B254="boot", B254="parametric", B254="independent", B254="cart"), Table21[[#This Row],[conf.high]]-Table21[[#This Row],[conf.low]], ""))</f>
        <v>NA</v>
      </c>
      <c r="Q254" t="str">
        <f>IF(OR(G254="NA", H254="NA"), "NA", IF(OR(B254="boot", B254="parametric", B254="independent", B254="cart"), Table21[[#This Row],[conf.high.orig]]-Table21[[#This Row],[conf.low.orig]], ""))</f>
        <v>NA</v>
      </c>
      <c r="R254" t="e">
        <f>IF(OR(B254="boot", B254="independent", B254="parametric", B254="cart"), Table21[[#This Row],[WIDTH_OVERLAP]]/Table21[[#This Row],[WIDTH_NEW]], "NA")</f>
        <v>#VALUE!</v>
      </c>
      <c r="S254" t="e">
        <f>IF(OR(B254="boot", B254="independent", B254="parametric", B254="cart"), Table21[[#This Row],[WIDTH_OVERLAP]]/Table21[[#This Row],[WIDTH_ORIG]], "")</f>
        <v>#VALUE!</v>
      </c>
      <c r="T254" t="e">
        <f>IF(OR(B254="boot", B254="independent", B254="parametric", B254="cart"), (Table21[[#This Row],[PERS_NEW]]+Table21[[#This Row],[PERS_ORIG]]) / 2, "")</f>
        <v>#VALUE!</v>
      </c>
      <c r="U254" t="e">
        <f>0.5*(Table21[[#This Row],[WIDTH_OVERLAP]]/Table21[[#This Row],[WIDTH_ORIG]] +Table21[[#This Row],[WIDTH_OVERLAP]]/Table21[[#This Row],[WIDTH_NEW]])</f>
        <v>#VALUE!</v>
      </c>
    </row>
    <row r="255" spans="1:21" x14ac:dyDescent="0.2">
      <c r="A255" s="2" t="s">
        <v>157</v>
      </c>
      <c r="B255" t="s">
        <v>92</v>
      </c>
      <c r="C255" s="3" t="s">
        <v>135</v>
      </c>
      <c r="D255" t="s">
        <v>144</v>
      </c>
      <c r="E255">
        <v>2.9958339645343206</v>
      </c>
      <c r="F255" t="s">
        <v>47</v>
      </c>
      <c r="G255" t="s">
        <v>47</v>
      </c>
      <c r="H255" t="s">
        <v>47</v>
      </c>
      <c r="I255" t="s">
        <v>47</v>
      </c>
      <c r="J255" s="4">
        <v>13.081946325000867</v>
      </c>
      <c r="K255">
        <f>Table21[[#This Row],[VALUE_ORIGINAL]]-Table21[[#This Row],[ESTIMATE_VALUE]]</f>
        <v>10.086112360466547</v>
      </c>
      <c r="L255" t="s">
        <v>47</v>
      </c>
      <c r="M255" t="s">
        <v>47</v>
      </c>
      <c r="N255">
        <f>Table21[[#This Row],[DIFFENCE_ORIGINAL]]^2</f>
        <v>101.72966254795607</v>
      </c>
      <c r="O25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55" t="str">
        <f>IF(OR(G255="NA", H255="NA"), "NA", IF(OR(B255="boot", B255="parametric", B255="independent", B255="cart"), Table21[[#This Row],[conf.high]]-Table21[[#This Row],[conf.low]], ""))</f>
        <v>NA</v>
      </c>
      <c r="Q255" t="str">
        <f>IF(OR(G255="NA", H255="NA"), "NA", IF(OR(B255="boot", B255="parametric", B255="independent", B255="cart"), Table21[[#This Row],[conf.high.orig]]-Table21[[#This Row],[conf.low.orig]], ""))</f>
        <v>NA</v>
      </c>
      <c r="R255" t="e">
        <f>IF(OR(B255="boot", B255="independent", B255="parametric", B255="cart"), Table21[[#This Row],[WIDTH_OVERLAP]]/Table21[[#This Row],[WIDTH_NEW]], "NA")</f>
        <v>#VALUE!</v>
      </c>
      <c r="S255" t="e">
        <f>IF(OR(B255="boot", B255="independent", B255="parametric", B255="cart"), Table21[[#This Row],[WIDTH_OVERLAP]]/Table21[[#This Row],[WIDTH_ORIG]], "")</f>
        <v>#VALUE!</v>
      </c>
      <c r="T255" t="e">
        <f>IF(OR(B255="boot", B255="independent", B255="parametric", B255="cart"), (Table21[[#This Row],[PERS_NEW]]+Table21[[#This Row],[PERS_ORIG]]) / 2, "")</f>
        <v>#VALUE!</v>
      </c>
      <c r="U255" t="e">
        <f>0.5*(Table21[[#This Row],[WIDTH_OVERLAP]]/Table21[[#This Row],[WIDTH_ORIG]] +Table21[[#This Row],[WIDTH_OVERLAP]]/Table21[[#This Row],[WIDTH_NEW]])</f>
        <v>#VALUE!</v>
      </c>
    </row>
    <row r="256" spans="1:21" x14ac:dyDescent="0.2">
      <c r="A256" s="2" t="s">
        <v>157</v>
      </c>
      <c r="B256" t="s">
        <v>92</v>
      </c>
      <c r="C256" s="3" t="s">
        <v>146</v>
      </c>
      <c r="D256" t="s">
        <v>144</v>
      </c>
      <c r="E256">
        <v>2.8359911220275142</v>
      </c>
      <c r="F256" t="s">
        <v>47</v>
      </c>
      <c r="G256" t="s">
        <v>47</v>
      </c>
      <c r="H256" t="s">
        <v>47</v>
      </c>
      <c r="I256" t="s">
        <v>47</v>
      </c>
      <c r="J256" s="4">
        <v>13.110967804410883</v>
      </c>
      <c r="K256">
        <f>Table21[[#This Row],[VALUE_ORIGINAL]]-Table21[[#This Row],[ESTIMATE_VALUE]]</f>
        <v>10.274976682383368</v>
      </c>
      <c r="L256" t="s">
        <v>47</v>
      </c>
      <c r="M256" t="s">
        <v>47</v>
      </c>
      <c r="N256">
        <f>Table21[[#This Row],[DIFFENCE_ORIGINAL]]^2</f>
        <v>105.57514582352192</v>
      </c>
      <c r="O25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256" t="str">
        <f>IF(OR(G256="NA", H256="NA"), "NA", IF(OR(B256="boot", B256="parametric", B256="independent", B256="cart"), Table21[[#This Row],[conf.high]]-Table21[[#This Row],[conf.low]], ""))</f>
        <v>NA</v>
      </c>
      <c r="Q256" t="str">
        <f>IF(OR(G256="NA", H256="NA"), "NA", IF(OR(B256="boot", B256="parametric", B256="independent", B256="cart"), Table21[[#This Row],[conf.high.orig]]-Table21[[#This Row],[conf.low.orig]], ""))</f>
        <v>NA</v>
      </c>
      <c r="R256" t="e">
        <f>IF(OR(B256="boot", B256="independent", B256="parametric", B256="cart"), Table21[[#This Row],[WIDTH_OVERLAP]]/Table21[[#This Row],[WIDTH_NEW]], "NA")</f>
        <v>#VALUE!</v>
      </c>
      <c r="S256" t="e">
        <f>IF(OR(B256="boot", B256="independent", B256="parametric", B256="cart"), Table21[[#This Row],[WIDTH_OVERLAP]]/Table21[[#This Row],[WIDTH_ORIG]], "")</f>
        <v>#VALUE!</v>
      </c>
      <c r="T256" t="e">
        <f>IF(OR(B256="boot", B256="independent", B256="parametric", B256="cart"), (Table21[[#This Row],[PERS_NEW]]+Table21[[#This Row],[PERS_ORIG]]) / 2, "")</f>
        <v>#VALUE!</v>
      </c>
      <c r="U256" t="e">
        <f>0.5*(Table21[[#This Row],[WIDTH_OVERLAP]]/Table21[[#This Row],[WIDTH_ORIG]] +Table21[[#This Row],[WIDTH_OVERLAP]]/Table21[[#This Row],[WIDTH_NEW]])</f>
        <v>#VALUE!</v>
      </c>
    </row>
    <row r="257" spans="1:21" s="5" customFormat="1" hidden="1" x14ac:dyDescent="0.2">
      <c r="A257" s="5" t="s">
        <v>156</v>
      </c>
      <c r="B257" s="5" t="s">
        <v>13</v>
      </c>
      <c r="C257" s="5" t="s">
        <v>14</v>
      </c>
      <c r="D257" s="5" t="s">
        <v>15</v>
      </c>
      <c r="E257" s="5">
        <v>3.7972575757575764</v>
      </c>
      <c r="F257" s="5" t="s">
        <v>16</v>
      </c>
      <c r="G257" s="6">
        <v>3.7102224178651242</v>
      </c>
      <c r="H257" s="6">
        <v>3.8842927336500286</v>
      </c>
      <c r="I257" s="5">
        <v>86.333932759592031</v>
      </c>
      <c r="J257" s="4">
        <v>3.7972575757575764</v>
      </c>
      <c r="K257" s="5">
        <f>Table21[[#This Row],[VALUE_ORIGINAL]]-Table21[[#This Row],[ESTIMATE_VALUE]]</f>
        <v>0</v>
      </c>
      <c r="L257" s="6">
        <v>3.7102224178651242</v>
      </c>
      <c r="M257" s="6">
        <v>3.8842927336500286</v>
      </c>
      <c r="N257" s="5">
        <f>Table21[[#This Row],[DIFFENCE_ORIGINAL]]^2</f>
        <v>0</v>
      </c>
      <c r="O25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0.17407031578490439</v>
      </c>
      <c r="P257" t="str">
        <f>IF(OR(G257="NA", H257="NA"), "NA", IF(OR(B257="boot", B257="parametric", B257="independent", B257="cart"), Table21[[#This Row],[conf.high]]-Table21[[#This Row],[conf.low]], ""))</f>
        <v/>
      </c>
      <c r="Q257" t="str">
        <f>IF(OR(G257="NA", H257="NA"), "NA", IF(OR(B257="boot", B257="parametric", B257="independent", B257="cart"), Table21[[#This Row],[conf.high.orig]]-Table21[[#This Row],[conf.low.orig]], ""))</f>
        <v/>
      </c>
      <c r="R257" t="str">
        <f>IF(OR(B257="boot", B257="independent", B257="parametric", B257="cart"), Table21[[#This Row],[WIDTH_OVERLAP]]/Table21[[#This Row],[WIDTH_NEW]], "NA")</f>
        <v>NA</v>
      </c>
      <c r="S257" t="str">
        <f>IF(OR(B257="boot", B257="independent", B257="parametric", B257="cart"), Table21[[#This Row],[WIDTH_OVERLAP]]/Table21[[#This Row],[WIDTH_ORIG]], "")</f>
        <v/>
      </c>
      <c r="T257" t="str">
        <f>IF(OR(B257="boot", B257="independent", B257="parametric", B257="cart"), (Table21[[#This Row],[PERS_NEW]]+Table21[[#This Row],[PERS_ORIG]]) / 2, "")</f>
        <v/>
      </c>
      <c r="U257" t="e">
        <f>0.5*(Table21[[#This Row],[WIDTH_OVERLAP]]/Table21[[#This Row],[WIDTH_ORIG]] +Table21[[#This Row],[WIDTH_OVERLAP]]/Table21[[#This Row],[WIDTH_NEW]])</f>
        <v>#VALUE!</v>
      </c>
    </row>
    <row r="258" spans="1:21" hidden="1" x14ac:dyDescent="0.2">
      <c r="A258" s="5" t="s">
        <v>156</v>
      </c>
      <c r="B258" t="s">
        <v>13</v>
      </c>
      <c r="C258" s="3" t="s">
        <v>14</v>
      </c>
      <c r="D258" t="s">
        <v>17</v>
      </c>
      <c r="E258">
        <v>4.8376623376624331E-3</v>
      </c>
      <c r="F258" t="s">
        <v>18</v>
      </c>
      <c r="G258" s="1">
        <v>-0.11970533167351961</v>
      </c>
      <c r="H258" s="1">
        <v>0.12938065634884449</v>
      </c>
      <c r="I258">
        <v>7.6863904004131581E-2</v>
      </c>
      <c r="J258" s="4">
        <v>4.8376623376624331E-3</v>
      </c>
      <c r="K258">
        <f>Table21[[#This Row],[VALUE_ORIGINAL]]-Table21[[#This Row],[ESTIMATE_VALUE]]</f>
        <v>0</v>
      </c>
      <c r="L258" s="1">
        <v>-0.11970533167351961</v>
      </c>
      <c r="M258" s="1">
        <v>0.12938065634884449</v>
      </c>
      <c r="N258">
        <f>Table21[[#This Row],[DIFFENCE_ORIGINAL]]^2</f>
        <v>0</v>
      </c>
      <c r="O25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0.24908598802236409</v>
      </c>
      <c r="P258" t="str">
        <f>IF(OR(G258="NA", H258="NA"), "NA", IF(OR(B258="boot", B258="parametric", B258="independent", B258="cart"), Table21[[#This Row],[conf.high]]-Table21[[#This Row],[conf.low]], ""))</f>
        <v/>
      </c>
      <c r="Q258" t="str">
        <f>IF(OR(G258="NA", H258="NA"), "NA", IF(OR(B258="boot", B258="parametric", B258="independent", B258="cart"), Table21[[#This Row],[conf.high.orig]]-Table21[[#This Row],[conf.low.orig]], ""))</f>
        <v/>
      </c>
      <c r="R258" t="str">
        <f>IF(OR(B258="boot", B258="independent", B258="parametric", B258="cart"), Table21[[#This Row],[WIDTH_OVERLAP]]/Table21[[#This Row],[WIDTH_NEW]], "NA")</f>
        <v>NA</v>
      </c>
      <c r="S258" t="str">
        <f>IF(OR(B258="boot", B258="independent", B258="parametric", B258="cart"), Table21[[#This Row],[WIDTH_OVERLAP]]/Table21[[#This Row],[WIDTH_ORIG]], "")</f>
        <v/>
      </c>
      <c r="T258" t="str">
        <f>IF(OR(B258="boot", B258="independent", B258="parametric", B258="cart"), (Table21[[#This Row],[PERS_NEW]]+Table21[[#This Row],[PERS_ORIG]]) / 2, "")</f>
        <v/>
      </c>
      <c r="U258" t="e">
        <f>0.5*(Table21[[#This Row],[WIDTH_OVERLAP]]/Table21[[#This Row],[WIDTH_ORIG]] +Table21[[#This Row],[WIDTH_OVERLAP]]/Table21[[#This Row],[WIDTH_NEW]])</f>
        <v>#VALUE!</v>
      </c>
    </row>
    <row r="259" spans="1:21" hidden="1" x14ac:dyDescent="0.2">
      <c r="A259" s="5" t="s">
        <v>156</v>
      </c>
      <c r="B259" t="s">
        <v>13</v>
      </c>
      <c r="C259" s="3" t="s">
        <v>19</v>
      </c>
      <c r="D259" t="s">
        <v>15</v>
      </c>
      <c r="E259">
        <v>3.0815999999999995</v>
      </c>
      <c r="F259" t="s">
        <v>20</v>
      </c>
      <c r="G259" s="1">
        <v>2.9685734723191493</v>
      </c>
      <c r="H259" s="1">
        <v>3.1946265276808496</v>
      </c>
      <c r="I259">
        <v>53.852339356330312</v>
      </c>
      <c r="J259" s="4">
        <v>3.0815999999999995</v>
      </c>
      <c r="K259">
        <f>Table21[[#This Row],[VALUE_ORIGINAL]]-Table21[[#This Row],[ESTIMATE_VALUE]]</f>
        <v>0</v>
      </c>
      <c r="L259" s="1">
        <v>2.9685734723191493</v>
      </c>
      <c r="M259" s="1">
        <v>3.1946265276808496</v>
      </c>
      <c r="N259">
        <f>Table21[[#This Row],[DIFFENCE_ORIGINAL]]^2</f>
        <v>0</v>
      </c>
      <c r="O25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0.22605305536170039</v>
      </c>
      <c r="P259" t="str">
        <f>IF(OR(G259="NA", H259="NA"), "NA", IF(OR(B259="boot", B259="parametric", B259="independent", B259="cart"), Table21[[#This Row],[conf.high]]-Table21[[#This Row],[conf.low]], ""))</f>
        <v/>
      </c>
      <c r="Q259" t="str">
        <f>IF(OR(G259="NA", H259="NA"), "NA", IF(OR(B259="boot", B259="parametric", B259="independent", B259="cart"), Table21[[#This Row],[conf.high.orig]]-Table21[[#This Row],[conf.low.orig]], ""))</f>
        <v/>
      </c>
      <c r="R259" t="str">
        <f>IF(OR(B259="boot", B259="independent", B259="parametric", B259="cart"), Table21[[#This Row],[WIDTH_OVERLAP]]/Table21[[#This Row],[WIDTH_NEW]], "NA")</f>
        <v>NA</v>
      </c>
      <c r="S259" t="str">
        <f>IF(OR(B259="boot", B259="independent", B259="parametric", B259="cart"), Table21[[#This Row],[WIDTH_OVERLAP]]/Table21[[#This Row],[WIDTH_ORIG]], "")</f>
        <v/>
      </c>
      <c r="T259" t="str">
        <f>IF(OR(B259="boot", B259="independent", B259="parametric", B259="cart"), (Table21[[#This Row],[PERS_NEW]]+Table21[[#This Row],[PERS_ORIG]]) / 2, "")</f>
        <v/>
      </c>
      <c r="U259" t="e">
        <f>0.5*(Table21[[#This Row],[WIDTH_OVERLAP]]/Table21[[#This Row],[WIDTH_ORIG]] +Table21[[#This Row],[WIDTH_OVERLAP]]/Table21[[#This Row],[WIDTH_NEW]])</f>
        <v>#VALUE!</v>
      </c>
    </row>
    <row r="260" spans="1:21" hidden="1" x14ac:dyDescent="0.2">
      <c r="A260" s="5" t="s">
        <v>156</v>
      </c>
      <c r="B260" t="s">
        <v>13</v>
      </c>
      <c r="C260" s="3" t="s">
        <v>19</v>
      </c>
      <c r="D260" t="s">
        <v>17</v>
      </c>
      <c r="E260">
        <v>4.3983333333333513E-2</v>
      </c>
      <c r="F260" t="s">
        <v>21</v>
      </c>
      <c r="G260" s="1">
        <v>-0.11151985747663379</v>
      </c>
      <c r="H260" s="1">
        <v>0.19948652414330081</v>
      </c>
      <c r="I260">
        <v>0.5586728021687456</v>
      </c>
      <c r="J260" s="4">
        <v>4.3983333333333513E-2</v>
      </c>
      <c r="K260">
        <f>Table21[[#This Row],[VALUE_ORIGINAL]]-Table21[[#This Row],[ESTIMATE_VALUE]]</f>
        <v>0</v>
      </c>
      <c r="L260" s="1">
        <v>-0.11151985747663379</v>
      </c>
      <c r="M260" s="1">
        <v>0.19948652414330081</v>
      </c>
      <c r="N260">
        <f>Table21[[#This Row],[DIFFENCE_ORIGINAL]]^2</f>
        <v>0</v>
      </c>
      <c r="O26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0.3110063816199346</v>
      </c>
      <c r="P260" t="str">
        <f>IF(OR(G260="NA", H260="NA"), "NA", IF(OR(B260="boot", B260="parametric", B260="independent", B260="cart"), Table21[[#This Row],[conf.high]]-Table21[[#This Row],[conf.low]], ""))</f>
        <v/>
      </c>
      <c r="Q260" t="str">
        <f>IF(OR(G260="NA", H260="NA"), "NA", IF(OR(B260="boot", B260="parametric", B260="independent", B260="cart"), Table21[[#This Row],[conf.high.orig]]-Table21[[#This Row],[conf.low.orig]], ""))</f>
        <v/>
      </c>
      <c r="R260" t="str">
        <f>IF(OR(B260="boot", B260="independent", B260="parametric", B260="cart"), Table21[[#This Row],[WIDTH_OVERLAP]]/Table21[[#This Row],[WIDTH_NEW]], "NA")</f>
        <v>NA</v>
      </c>
      <c r="S260" t="str">
        <f>IF(OR(B260="boot", B260="independent", B260="parametric", B260="cart"), Table21[[#This Row],[WIDTH_OVERLAP]]/Table21[[#This Row],[WIDTH_ORIG]], "")</f>
        <v/>
      </c>
      <c r="T260" t="str">
        <f>IF(OR(B260="boot", B260="independent", B260="parametric", B260="cart"), (Table21[[#This Row],[PERS_NEW]]+Table21[[#This Row],[PERS_ORIG]]) / 2, "")</f>
        <v/>
      </c>
      <c r="U260" t="e">
        <f>0.5*(Table21[[#This Row],[WIDTH_OVERLAP]]/Table21[[#This Row],[WIDTH_ORIG]] +Table21[[#This Row],[WIDTH_OVERLAP]]/Table21[[#This Row],[WIDTH_NEW]])</f>
        <v>#VALUE!</v>
      </c>
    </row>
    <row r="261" spans="1:21" hidden="1" x14ac:dyDescent="0.2">
      <c r="A261" s="5" t="s">
        <v>156</v>
      </c>
      <c r="B261" t="s">
        <v>13</v>
      </c>
      <c r="C261" s="3" t="s">
        <v>22</v>
      </c>
      <c r="D261" t="s">
        <v>15</v>
      </c>
      <c r="E261">
        <v>2.3913043478260811</v>
      </c>
      <c r="F261" t="s">
        <v>23</v>
      </c>
      <c r="G261" s="1">
        <v>2.103984150706208</v>
      </c>
      <c r="H261" s="1">
        <v>2.6786245449459543</v>
      </c>
      <c r="I261">
        <v>16.456673093015805</v>
      </c>
      <c r="J261" s="4">
        <v>2.3913043478260811</v>
      </c>
      <c r="K261">
        <f>Table21[[#This Row],[VALUE_ORIGINAL]]-Table21[[#This Row],[ESTIMATE_VALUE]]</f>
        <v>0</v>
      </c>
      <c r="L261" s="1">
        <v>2.103984150706208</v>
      </c>
      <c r="M261" s="1">
        <v>2.6786245449459543</v>
      </c>
      <c r="N261">
        <f>Table21[[#This Row],[DIFFENCE_ORIGINAL]]^2</f>
        <v>0</v>
      </c>
      <c r="O26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0.57464039423974622</v>
      </c>
      <c r="P261" t="str">
        <f>IF(OR(G261="NA", H261="NA"), "NA", IF(OR(B261="boot", B261="parametric", B261="independent", B261="cart"), Table21[[#This Row],[conf.high]]-Table21[[#This Row],[conf.low]], ""))</f>
        <v/>
      </c>
      <c r="Q261" t="str">
        <f>IF(OR(G261="NA", H261="NA"), "NA", IF(OR(B261="boot", B261="parametric", B261="independent", B261="cart"), Table21[[#This Row],[conf.high.orig]]-Table21[[#This Row],[conf.low.orig]], ""))</f>
        <v/>
      </c>
      <c r="R261" t="str">
        <f>IF(OR(B261="boot", B261="independent", B261="parametric", B261="cart"), Table21[[#This Row],[WIDTH_OVERLAP]]/Table21[[#This Row],[WIDTH_NEW]], "NA")</f>
        <v>NA</v>
      </c>
      <c r="S261" t="str">
        <f>IF(OR(B261="boot", B261="independent", B261="parametric", B261="cart"), Table21[[#This Row],[WIDTH_OVERLAP]]/Table21[[#This Row],[WIDTH_ORIG]], "")</f>
        <v/>
      </c>
      <c r="T261" t="str">
        <f>IF(OR(B261="boot", B261="independent", B261="parametric", B261="cart"), (Table21[[#This Row],[PERS_NEW]]+Table21[[#This Row],[PERS_ORIG]]) / 2, "")</f>
        <v/>
      </c>
      <c r="U261" t="e">
        <f>0.5*(Table21[[#This Row],[WIDTH_OVERLAP]]/Table21[[#This Row],[WIDTH_ORIG]] +Table21[[#This Row],[WIDTH_OVERLAP]]/Table21[[#This Row],[WIDTH_NEW]])</f>
        <v>#VALUE!</v>
      </c>
    </row>
    <row r="262" spans="1:21" hidden="1" x14ac:dyDescent="0.2">
      <c r="A262" s="5" t="s">
        <v>156</v>
      </c>
      <c r="B262" t="s">
        <v>13</v>
      </c>
      <c r="C262" s="3" t="s">
        <v>22</v>
      </c>
      <c r="D262" t="s">
        <v>17</v>
      </c>
      <c r="E262">
        <v>-0.20820575627679069</v>
      </c>
      <c r="F262" t="s">
        <v>24</v>
      </c>
      <c r="G262" s="1">
        <v>-0.61166623471932147</v>
      </c>
      <c r="H262" s="1">
        <v>0.19525472216574005</v>
      </c>
      <c r="I262">
        <v>-1.0203873770879968</v>
      </c>
      <c r="J262" s="4">
        <v>-0.20820575627679069</v>
      </c>
      <c r="K262">
        <f>Table21[[#This Row],[VALUE_ORIGINAL]]-Table21[[#This Row],[ESTIMATE_VALUE]]</f>
        <v>0</v>
      </c>
      <c r="L262" s="1">
        <v>-0.61166623471932147</v>
      </c>
      <c r="M262" s="1">
        <v>0.19525472216574005</v>
      </c>
      <c r="N262">
        <f>Table21[[#This Row],[DIFFENCE_ORIGINAL]]^2</f>
        <v>0</v>
      </c>
      <c r="O26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0.80692095688506149</v>
      </c>
      <c r="P262" t="str">
        <f>IF(OR(G262="NA", H262="NA"), "NA", IF(OR(B262="boot", B262="parametric", B262="independent", B262="cart"), Table21[[#This Row],[conf.high]]-Table21[[#This Row],[conf.low]], ""))</f>
        <v/>
      </c>
      <c r="Q262" t="str">
        <f>IF(OR(G262="NA", H262="NA"), "NA", IF(OR(B262="boot", B262="parametric", B262="independent", B262="cart"), Table21[[#This Row],[conf.high.orig]]-Table21[[#This Row],[conf.low.orig]], ""))</f>
        <v/>
      </c>
      <c r="R262" t="str">
        <f>IF(OR(B262="boot", B262="independent", B262="parametric", B262="cart"), Table21[[#This Row],[WIDTH_OVERLAP]]/Table21[[#This Row],[WIDTH_NEW]], "NA")</f>
        <v>NA</v>
      </c>
      <c r="S262" t="str">
        <f>IF(OR(B262="boot", B262="independent", B262="parametric", B262="cart"), Table21[[#This Row],[WIDTH_OVERLAP]]/Table21[[#This Row],[WIDTH_ORIG]], "")</f>
        <v/>
      </c>
      <c r="T262" t="str">
        <f>IF(OR(B262="boot", B262="independent", B262="parametric", B262="cart"), (Table21[[#This Row],[PERS_NEW]]+Table21[[#This Row],[PERS_ORIG]]) / 2, "")</f>
        <v/>
      </c>
      <c r="U262" t="e">
        <f>0.5*(Table21[[#This Row],[WIDTH_OVERLAP]]/Table21[[#This Row],[WIDTH_ORIG]] +Table21[[#This Row],[WIDTH_OVERLAP]]/Table21[[#This Row],[WIDTH_NEW]])</f>
        <v>#VALUE!</v>
      </c>
    </row>
    <row r="263" spans="1:21" hidden="1" x14ac:dyDescent="0.2">
      <c r="A263" s="5" t="s">
        <v>156</v>
      </c>
      <c r="B263" t="s">
        <v>13</v>
      </c>
      <c r="C263" s="3" t="s">
        <v>25</v>
      </c>
      <c r="D263" t="s">
        <v>15</v>
      </c>
      <c r="E263">
        <v>2.898734177215188</v>
      </c>
      <c r="F263" t="s">
        <v>26</v>
      </c>
      <c r="G263" s="1">
        <v>2.561889635906438</v>
      </c>
      <c r="H263" s="1">
        <v>3.235578718523938</v>
      </c>
      <c r="I263">
        <v>16.995938243725721</v>
      </c>
      <c r="J263" s="4">
        <v>2.898734177215188</v>
      </c>
      <c r="K263">
        <f>Table21[[#This Row],[VALUE_ORIGINAL]]-Table21[[#This Row],[ESTIMATE_VALUE]]</f>
        <v>0</v>
      </c>
      <c r="L263" s="1">
        <v>2.561889635906438</v>
      </c>
      <c r="M263" s="1">
        <v>3.235578718523938</v>
      </c>
      <c r="N263">
        <f>Table21[[#This Row],[DIFFENCE_ORIGINAL]]^2</f>
        <v>0</v>
      </c>
      <c r="O26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0.67368908261749993</v>
      </c>
      <c r="P263" t="str">
        <f>IF(OR(G263="NA", H263="NA"), "NA", IF(OR(B263="boot", B263="parametric", B263="independent", B263="cart"), Table21[[#This Row],[conf.high]]-Table21[[#This Row],[conf.low]], ""))</f>
        <v/>
      </c>
      <c r="Q263" t="str">
        <f>IF(OR(G263="NA", H263="NA"), "NA", IF(OR(B263="boot", B263="parametric", B263="independent", B263="cart"), Table21[[#This Row],[conf.high.orig]]-Table21[[#This Row],[conf.low.orig]], ""))</f>
        <v/>
      </c>
      <c r="R263" t="str">
        <f>IF(OR(B263="boot", B263="independent", B263="parametric", B263="cart"), Table21[[#This Row],[WIDTH_OVERLAP]]/Table21[[#This Row],[WIDTH_NEW]], "NA")</f>
        <v>NA</v>
      </c>
      <c r="S263" t="str">
        <f>IF(OR(B263="boot", B263="independent", B263="parametric", B263="cart"), Table21[[#This Row],[WIDTH_OVERLAP]]/Table21[[#This Row],[WIDTH_ORIG]], "")</f>
        <v/>
      </c>
      <c r="T263" t="str">
        <f>IF(OR(B263="boot", B263="independent", B263="parametric", B263="cart"), (Table21[[#This Row],[PERS_NEW]]+Table21[[#This Row],[PERS_ORIG]]) / 2, "")</f>
        <v/>
      </c>
      <c r="U263" t="e">
        <f>0.5*(Table21[[#This Row],[WIDTH_OVERLAP]]/Table21[[#This Row],[WIDTH_ORIG]] +Table21[[#This Row],[WIDTH_OVERLAP]]/Table21[[#This Row],[WIDTH_NEW]])</f>
        <v>#VALUE!</v>
      </c>
    </row>
    <row r="264" spans="1:21" hidden="1" x14ac:dyDescent="0.2">
      <c r="A264" s="5" t="s">
        <v>156</v>
      </c>
      <c r="B264" t="s">
        <v>13</v>
      </c>
      <c r="C264" s="3" t="s">
        <v>25</v>
      </c>
      <c r="D264" t="s">
        <v>17</v>
      </c>
      <c r="E264">
        <v>-0.33775856745908978</v>
      </c>
      <c r="F264" t="s">
        <v>27</v>
      </c>
      <c r="G264" s="1">
        <v>-0.80975153255922994</v>
      </c>
      <c r="H264" s="1">
        <v>0.13423439764105044</v>
      </c>
      <c r="I264">
        <v>-1.4133089704418369</v>
      </c>
      <c r="J264" s="4">
        <v>-0.33775856745908978</v>
      </c>
      <c r="K264">
        <f>Table21[[#This Row],[VALUE_ORIGINAL]]-Table21[[#This Row],[ESTIMATE_VALUE]]</f>
        <v>0</v>
      </c>
      <c r="L264" s="1">
        <v>-0.80975153255922994</v>
      </c>
      <c r="M264" s="1">
        <v>0.13423439764105044</v>
      </c>
      <c r="N264">
        <f>Table21[[#This Row],[DIFFENCE_ORIGINAL]]^2</f>
        <v>0</v>
      </c>
      <c r="O26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0.94398593020028043</v>
      </c>
      <c r="P264" t="str">
        <f>IF(OR(G264="NA", H264="NA"), "NA", IF(OR(B264="boot", B264="parametric", B264="independent", B264="cart"), Table21[[#This Row],[conf.high]]-Table21[[#This Row],[conf.low]], ""))</f>
        <v/>
      </c>
      <c r="Q264" t="str">
        <f>IF(OR(G264="NA", H264="NA"), "NA", IF(OR(B264="boot", B264="parametric", B264="independent", B264="cart"), Table21[[#This Row],[conf.high.orig]]-Table21[[#This Row],[conf.low.orig]], ""))</f>
        <v/>
      </c>
      <c r="R264" t="str">
        <f>IF(OR(B264="boot", B264="independent", B264="parametric", B264="cart"), Table21[[#This Row],[WIDTH_OVERLAP]]/Table21[[#This Row],[WIDTH_NEW]], "NA")</f>
        <v>NA</v>
      </c>
      <c r="S264" t="str">
        <f>IF(OR(B264="boot", B264="independent", B264="parametric", B264="cart"), Table21[[#This Row],[WIDTH_OVERLAP]]/Table21[[#This Row],[WIDTH_ORIG]], "")</f>
        <v/>
      </c>
      <c r="T264" t="str">
        <f>IF(OR(B264="boot", B264="independent", B264="parametric", B264="cart"), (Table21[[#This Row],[PERS_NEW]]+Table21[[#This Row],[PERS_ORIG]]) / 2, "")</f>
        <v/>
      </c>
      <c r="U264" t="e">
        <f>0.5*(Table21[[#This Row],[WIDTH_OVERLAP]]/Table21[[#This Row],[WIDTH_ORIG]] +Table21[[#This Row],[WIDTH_OVERLAP]]/Table21[[#This Row],[WIDTH_NEW]])</f>
        <v>#VALUE!</v>
      </c>
    </row>
    <row r="265" spans="1:21" hidden="1" x14ac:dyDescent="0.2">
      <c r="A265" s="5" t="s">
        <v>156</v>
      </c>
      <c r="B265" t="s">
        <v>13</v>
      </c>
      <c r="C265" s="3" t="s">
        <v>28</v>
      </c>
      <c r="D265" t="s">
        <v>15</v>
      </c>
      <c r="E265">
        <v>5.7426470588235272</v>
      </c>
      <c r="F265" t="s">
        <v>29</v>
      </c>
      <c r="G265" s="1">
        <v>5.4889392703325557</v>
      </c>
      <c r="H265" s="1">
        <v>5.9963548473144987</v>
      </c>
      <c r="I265">
        <v>44.758931536669948</v>
      </c>
      <c r="J265" s="4">
        <v>5.7426470588235272</v>
      </c>
      <c r="K265">
        <f>Table21[[#This Row],[VALUE_ORIGINAL]]-Table21[[#This Row],[ESTIMATE_VALUE]]</f>
        <v>0</v>
      </c>
      <c r="L265" s="1">
        <v>5.4889392703325557</v>
      </c>
      <c r="M265" s="1">
        <v>5.9963548473144987</v>
      </c>
      <c r="N265">
        <f>Table21[[#This Row],[DIFFENCE_ORIGINAL]]^2</f>
        <v>0</v>
      </c>
      <c r="O26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0.50741557698194306</v>
      </c>
      <c r="P265" t="str">
        <f>IF(OR(G265="NA", H265="NA"), "NA", IF(OR(B265="boot", B265="parametric", B265="independent", B265="cart"), Table21[[#This Row],[conf.high]]-Table21[[#This Row],[conf.low]], ""))</f>
        <v/>
      </c>
      <c r="Q265" t="str">
        <f>IF(OR(G265="NA", H265="NA"), "NA", IF(OR(B265="boot", B265="parametric", B265="independent", B265="cart"), Table21[[#This Row],[conf.high.orig]]-Table21[[#This Row],[conf.low.orig]], ""))</f>
        <v/>
      </c>
      <c r="R265" t="str">
        <f>IF(OR(B265="boot", B265="independent", B265="parametric", B265="cart"), Table21[[#This Row],[WIDTH_OVERLAP]]/Table21[[#This Row],[WIDTH_NEW]], "NA")</f>
        <v>NA</v>
      </c>
      <c r="S265" t="str">
        <f>IF(OR(B265="boot", B265="independent", B265="parametric", B265="cart"), Table21[[#This Row],[WIDTH_OVERLAP]]/Table21[[#This Row],[WIDTH_ORIG]], "")</f>
        <v/>
      </c>
      <c r="T265" t="str">
        <f>IF(OR(B265="boot", B265="independent", B265="parametric", B265="cart"), (Table21[[#This Row],[PERS_NEW]]+Table21[[#This Row],[PERS_ORIG]]) / 2, "")</f>
        <v/>
      </c>
      <c r="U265" t="e">
        <f>0.5*(Table21[[#This Row],[WIDTH_OVERLAP]]/Table21[[#This Row],[WIDTH_ORIG]] +Table21[[#This Row],[WIDTH_OVERLAP]]/Table21[[#This Row],[WIDTH_NEW]])</f>
        <v>#VALUE!</v>
      </c>
    </row>
    <row r="266" spans="1:21" hidden="1" x14ac:dyDescent="0.2">
      <c r="A266" s="5" t="s">
        <v>156</v>
      </c>
      <c r="B266" t="s">
        <v>13</v>
      </c>
      <c r="C266" s="3" t="s">
        <v>28</v>
      </c>
      <c r="D266" t="s">
        <v>17</v>
      </c>
      <c r="E266">
        <v>0.12707125103562636</v>
      </c>
      <c r="F266" t="s">
        <v>30</v>
      </c>
      <c r="G266" s="1">
        <v>-0.22791540274635189</v>
      </c>
      <c r="H266" s="1">
        <v>0.48205790481760458</v>
      </c>
      <c r="I266">
        <v>0.70784254931234381</v>
      </c>
      <c r="J266" s="4">
        <v>0.12707125103562636</v>
      </c>
      <c r="K266">
        <f>Table21[[#This Row],[VALUE_ORIGINAL]]-Table21[[#This Row],[ESTIMATE_VALUE]]</f>
        <v>0</v>
      </c>
      <c r="L266" s="1">
        <v>-0.22791540274635189</v>
      </c>
      <c r="M266" s="1">
        <v>0.48205790481760458</v>
      </c>
      <c r="N266">
        <f>Table21[[#This Row],[DIFFENCE_ORIGINAL]]^2</f>
        <v>0</v>
      </c>
      <c r="O26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0.70997330756395649</v>
      </c>
      <c r="P266" t="str">
        <f>IF(OR(G266="NA", H266="NA"), "NA", IF(OR(B266="boot", B266="parametric", B266="independent", B266="cart"), Table21[[#This Row],[conf.high]]-Table21[[#This Row],[conf.low]], ""))</f>
        <v/>
      </c>
      <c r="Q266" t="str">
        <f>IF(OR(G266="NA", H266="NA"), "NA", IF(OR(B266="boot", B266="parametric", B266="independent", B266="cart"), Table21[[#This Row],[conf.high.orig]]-Table21[[#This Row],[conf.low.orig]], ""))</f>
        <v/>
      </c>
      <c r="R266" t="str">
        <f>IF(OR(B266="boot", B266="independent", B266="parametric", B266="cart"), Table21[[#This Row],[WIDTH_OVERLAP]]/Table21[[#This Row],[WIDTH_NEW]], "NA")</f>
        <v>NA</v>
      </c>
      <c r="S266" t="str">
        <f>IF(OR(B266="boot", B266="independent", B266="parametric", B266="cart"), Table21[[#This Row],[WIDTH_OVERLAP]]/Table21[[#This Row],[WIDTH_ORIG]], "")</f>
        <v/>
      </c>
      <c r="T266" t="str">
        <f>IF(OR(B266="boot", B266="independent", B266="parametric", B266="cart"), (Table21[[#This Row],[PERS_NEW]]+Table21[[#This Row],[PERS_ORIG]]) / 2, "")</f>
        <v/>
      </c>
      <c r="U266" t="e">
        <f>0.5*(Table21[[#This Row],[WIDTH_OVERLAP]]/Table21[[#This Row],[WIDTH_ORIG]] +Table21[[#This Row],[WIDTH_OVERLAP]]/Table21[[#This Row],[WIDTH_NEW]])</f>
        <v>#VALUE!</v>
      </c>
    </row>
    <row r="267" spans="1:21" hidden="1" x14ac:dyDescent="0.2">
      <c r="A267" s="5" t="s">
        <v>156</v>
      </c>
      <c r="B267" t="s">
        <v>13</v>
      </c>
      <c r="C267" s="3" t="s">
        <v>31</v>
      </c>
      <c r="D267" t="s">
        <v>15</v>
      </c>
      <c r="E267">
        <v>5.9807692307692291</v>
      </c>
      <c r="F267" t="s">
        <v>32</v>
      </c>
      <c r="G267" s="1">
        <v>5.7413052874335335</v>
      </c>
      <c r="H267" s="1">
        <v>6.2202331741049246</v>
      </c>
      <c r="I267">
        <v>49.329221476375061</v>
      </c>
      <c r="J267" s="4">
        <v>5.9807692307692291</v>
      </c>
      <c r="K267">
        <f>Table21[[#This Row],[VALUE_ORIGINAL]]-Table21[[#This Row],[ESTIMATE_VALUE]]</f>
        <v>0</v>
      </c>
      <c r="L267" s="1">
        <v>5.7413052874335335</v>
      </c>
      <c r="M267" s="1">
        <v>6.2202331741049246</v>
      </c>
      <c r="N267">
        <f>Table21[[#This Row],[DIFFENCE_ORIGINAL]]^2</f>
        <v>0</v>
      </c>
      <c r="O26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0.47892788667139108</v>
      </c>
      <c r="P267" t="str">
        <f>IF(OR(G267="NA", H267="NA"), "NA", IF(OR(B267="boot", B267="parametric", B267="independent", B267="cart"), Table21[[#This Row],[conf.high]]-Table21[[#This Row],[conf.low]], ""))</f>
        <v/>
      </c>
      <c r="Q267" t="str">
        <f>IF(OR(G267="NA", H267="NA"), "NA", IF(OR(B267="boot", B267="parametric", B267="independent", B267="cart"), Table21[[#This Row],[conf.high.orig]]-Table21[[#This Row],[conf.low.orig]], ""))</f>
        <v/>
      </c>
      <c r="R267" t="str">
        <f>IF(OR(B267="boot", B267="independent", B267="parametric", B267="cart"), Table21[[#This Row],[WIDTH_OVERLAP]]/Table21[[#This Row],[WIDTH_NEW]], "NA")</f>
        <v>NA</v>
      </c>
      <c r="S267" t="str">
        <f>IF(OR(B267="boot", B267="independent", B267="parametric", B267="cart"), Table21[[#This Row],[WIDTH_OVERLAP]]/Table21[[#This Row],[WIDTH_ORIG]], "")</f>
        <v/>
      </c>
      <c r="T267" t="str">
        <f>IF(OR(B267="boot", B267="independent", B267="parametric", B267="cart"), (Table21[[#This Row],[PERS_NEW]]+Table21[[#This Row],[PERS_ORIG]]) / 2, "")</f>
        <v/>
      </c>
      <c r="U267" t="e">
        <f>0.5*(Table21[[#This Row],[WIDTH_OVERLAP]]/Table21[[#This Row],[WIDTH_ORIG]] +Table21[[#This Row],[WIDTH_OVERLAP]]/Table21[[#This Row],[WIDTH_NEW]])</f>
        <v>#VALUE!</v>
      </c>
    </row>
    <row r="268" spans="1:21" hidden="1" x14ac:dyDescent="0.2">
      <c r="A268" s="5" t="s">
        <v>156</v>
      </c>
      <c r="B268" t="s">
        <v>13</v>
      </c>
      <c r="C268" s="3" t="s">
        <v>31</v>
      </c>
      <c r="D268" t="s">
        <v>17</v>
      </c>
      <c r="E268">
        <v>2.2279549718574352E-2</v>
      </c>
      <c r="F268" t="s">
        <v>33</v>
      </c>
      <c r="G268" s="1">
        <v>-0.31221819582162413</v>
      </c>
      <c r="H268" s="1">
        <v>0.35677729525877289</v>
      </c>
      <c r="I268">
        <v>0.13155294054878053</v>
      </c>
      <c r="J268" s="4">
        <v>2.2279549718574352E-2</v>
      </c>
      <c r="K268">
        <f>Table21[[#This Row],[VALUE_ORIGINAL]]-Table21[[#This Row],[ESTIMATE_VALUE]]</f>
        <v>0</v>
      </c>
      <c r="L268" s="1">
        <v>-0.31221819582162413</v>
      </c>
      <c r="M268" s="1">
        <v>0.35677729525877289</v>
      </c>
      <c r="N268">
        <f>Table21[[#This Row],[DIFFENCE_ORIGINAL]]^2</f>
        <v>0</v>
      </c>
      <c r="O26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0.66899549108039702</v>
      </c>
      <c r="P268" t="str">
        <f>IF(OR(G268="NA", H268="NA"), "NA", IF(OR(B268="boot", B268="parametric", B268="independent", B268="cart"), Table21[[#This Row],[conf.high]]-Table21[[#This Row],[conf.low]], ""))</f>
        <v/>
      </c>
      <c r="Q268" t="str">
        <f>IF(OR(G268="NA", H268="NA"), "NA", IF(OR(B268="boot", B268="parametric", B268="independent", B268="cart"), Table21[[#This Row],[conf.high.orig]]-Table21[[#This Row],[conf.low.orig]], ""))</f>
        <v/>
      </c>
      <c r="R268" t="str">
        <f>IF(OR(B268="boot", B268="independent", B268="parametric", B268="cart"), Table21[[#This Row],[WIDTH_OVERLAP]]/Table21[[#This Row],[WIDTH_NEW]], "NA")</f>
        <v>NA</v>
      </c>
      <c r="S268" t="str">
        <f>IF(OR(B268="boot", B268="independent", B268="parametric", B268="cart"), Table21[[#This Row],[WIDTH_OVERLAP]]/Table21[[#This Row],[WIDTH_ORIG]], "")</f>
        <v/>
      </c>
      <c r="T268" t="str">
        <f>IF(OR(B268="boot", B268="independent", B268="parametric", B268="cart"), (Table21[[#This Row],[PERS_NEW]]+Table21[[#This Row],[PERS_ORIG]]) / 2, "")</f>
        <v/>
      </c>
      <c r="U268" t="e">
        <f>0.5*(Table21[[#This Row],[WIDTH_OVERLAP]]/Table21[[#This Row],[WIDTH_ORIG]] +Table21[[#This Row],[WIDTH_OVERLAP]]/Table21[[#This Row],[WIDTH_NEW]])</f>
        <v>#VALUE!</v>
      </c>
    </row>
    <row r="269" spans="1:21" hidden="1" x14ac:dyDescent="0.2">
      <c r="A269" s="5" t="s">
        <v>156</v>
      </c>
      <c r="B269" t="s">
        <v>13</v>
      </c>
      <c r="C269" s="3" t="s">
        <v>34</v>
      </c>
      <c r="D269" t="s">
        <v>15</v>
      </c>
      <c r="E269">
        <v>5.8749999999999973</v>
      </c>
      <c r="F269" t="s">
        <v>35</v>
      </c>
      <c r="G269" s="1">
        <v>5.5918436238818554</v>
      </c>
      <c r="H269" s="1">
        <v>6.1581563761181393</v>
      </c>
      <c r="I269">
        <v>41.02824217337524</v>
      </c>
      <c r="J269" s="4">
        <v>5.8749999999999973</v>
      </c>
      <c r="K269">
        <f>Table21[[#This Row],[VALUE_ORIGINAL]]-Table21[[#This Row],[ESTIMATE_VALUE]]</f>
        <v>0</v>
      </c>
      <c r="L269" s="1">
        <v>5.5918436238818554</v>
      </c>
      <c r="M269" s="1">
        <v>6.1581563761181393</v>
      </c>
      <c r="N269">
        <f>Table21[[#This Row],[DIFFENCE_ORIGINAL]]^2</f>
        <v>0</v>
      </c>
      <c r="O26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0.56631275223628386</v>
      </c>
      <c r="P269" t="str">
        <f>IF(OR(G269="NA", H269="NA"), "NA", IF(OR(B269="boot", B269="parametric", B269="independent", B269="cart"), Table21[[#This Row],[conf.high]]-Table21[[#This Row],[conf.low]], ""))</f>
        <v/>
      </c>
      <c r="Q269" t="str">
        <f>IF(OR(G269="NA", H269="NA"), "NA", IF(OR(B269="boot", B269="parametric", B269="independent", B269="cart"), Table21[[#This Row],[conf.high.orig]]-Table21[[#This Row],[conf.low.orig]], ""))</f>
        <v/>
      </c>
      <c r="R269" t="str">
        <f>IF(OR(B269="boot", B269="independent", B269="parametric", B269="cart"), Table21[[#This Row],[WIDTH_OVERLAP]]/Table21[[#This Row],[WIDTH_NEW]], "NA")</f>
        <v>NA</v>
      </c>
      <c r="S269" t="str">
        <f>IF(OR(B269="boot", B269="independent", B269="parametric", B269="cart"), Table21[[#This Row],[WIDTH_OVERLAP]]/Table21[[#This Row],[WIDTH_ORIG]], "")</f>
        <v/>
      </c>
      <c r="T269" t="str">
        <f>IF(OR(B269="boot", B269="independent", B269="parametric", B269="cart"), (Table21[[#This Row],[PERS_NEW]]+Table21[[#This Row],[PERS_ORIG]]) / 2, "")</f>
        <v/>
      </c>
      <c r="U269" t="e">
        <f>0.5*(Table21[[#This Row],[WIDTH_OVERLAP]]/Table21[[#This Row],[WIDTH_ORIG]] +Table21[[#This Row],[WIDTH_OVERLAP]]/Table21[[#This Row],[WIDTH_NEW]])</f>
        <v>#VALUE!</v>
      </c>
    </row>
    <row r="270" spans="1:21" hidden="1" x14ac:dyDescent="0.2">
      <c r="A270" s="5" t="s">
        <v>156</v>
      </c>
      <c r="B270" t="s">
        <v>13</v>
      </c>
      <c r="C270" s="3" t="s">
        <v>34</v>
      </c>
      <c r="D270" t="s">
        <v>17</v>
      </c>
      <c r="E270">
        <v>0.26936619718309895</v>
      </c>
      <c r="F270" t="s">
        <v>36</v>
      </c>
      <c r="G270" s="1">
        <v>-0.12682477138382642</v>
      </c>
      <c r="H270" s="1">
        <v>0.66555716575002433</v>
      </c>
      <c r="I270">
        <v>1.3444353054722369</v>
      </c>
      <c r="J270" s="4">
        <v>0.26936619718309895</v>
      </c>
      <c r="K270">
        <f>Table21[[#This Row],[VALUE_ORIGINAL]]-Table21[[#This Row],[ESTIMATE_VALUE]]</f>
        <v>0</v>
      </c>
      <c r="L270" s="1">
        <v>-0.12682477138382642</v>
      </c>
      <c r="M270" s="1">
        <v>0.66555716575002433</v>
      </c>
      <c r="N270">
        <f>Table21[[#This Row],[DIFFENCE_ORIGINAL]]^2</f>
        <v>0</v>
      </c>
      <c r="O27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0.79238193713385074</v>
      </c>
      <c r="P270" t="str">
        <f>IF(OR(G270="NA", H270="NA"), "NA", IF(OR(B270="boot", B270="parametric", B270="independent", B270="cart"), Table21[[#This Row],[conf.high]]-Table21[[#This Row],[conf.low]], ""))</f>
        <v/>
      </c>
      <c r="Q270" t="str">
        <f>IF(OR(G270="NA", H270="NA"), "NA", IF(OR(B270="boot", B270="parametric", B270="independent", B270="cart"), Table21[[#This Row],[conf.high.orig]]-Table21[[#This Row],[conf.low.orig]], ""))</f>
        <v/>
      </c>
      <c r="R270" t="str">
        <f>IF(OR(B270="boot", B270="independent", B270="parametric", B270="cart"), Table21[[#This Row],[WIDTH_OVERLAP]]/Table21[[#This Row],[WIDTH_NEW]], "NA")</f>
        <v>NA</v>
      </c>
      <c r="S270" t="str">
        <f>IF(OR(B270="boot", B270="independent", B270="parametric", B270="cart"), Table21[[#This Row],[WIDTH_OVERLAP]]/Table21[[#This Row],[WIDTH_ORIG]], "")</f>
        <v/>
      </c>
      <c r="T270" t="str">
        <f>IF(OR(B270="boot", B270="independent", B270="parametric", B270="cart"), (Table21[[#This Row],[PERS_NEW]]+Table21[[#This Row],[PERS_ORIG]]) / 2, "")</f>
        <v/>
      </c>
      <c r="U270" t="e">
        <f>0.5*(Table21[[#This Row],[WIDTH_OVERLAP]]/Table21[[#This Row],[WIDTH_ORIG]] +Table21[[#This Row],[WIDTH_OVERLAP]]/Table21[[#This Row],[WIDTH_NEW]])</f>
        <v>#VALUE!</v>
      </c>
    </row>
    <row r="271" spans="1:21" hidden="1" x14ac:dyDescent="0.2">
      <c r="A271" s="5" t="s">
        <v>156</v>
      </c>
      <c r="B271" t="s">
        <v>13</v>
      </c>
      <c r="C271" s="3" t="s">
        <v>37</v>
      </c>
      <c r="D271" t="s">
        <v>15</v>
      </c>
      <c r="E271">
        <v>6.1153846153846105</v>
      </c>
      <c r="F271" t="s">
        <v>38</v>
      </c>
      <c r="G271" s="1">
        <v>5.9012881844904204</v>
      </c>
      <c r="H271" s="1">
        <v>6.3294810462788007</v>
      </c>
      <c r="I271">
        <v>56.41592260545864</v>
      </c>
      <c r="J271" s="4">
        <v>6.1153846153846105</v>
      </c>
      <c r="K271">
        <f>Table21[[#This Row],[VALUE_ORIGINAL]]-Table21[[#This Row],[ESTIMATE_VALUE]]</f>
        <v>0</v>
      </c>
      <c r="L271" s="1">
        <v>5.9012881844904204</v>
      </c>
      <c r="M271" s="1">
        <v>6.3294810462788007</v>
      </c>
      <c r="N271">
        <f>Table21[[#This Row],[DIFFENCE_ORIGINAL]]^2</f>
        <v>0</v>
      </c>
      <c r="O27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0.42819286178838034</v>
      </c>
      <c r="P271" t="str">
        <f>IF(OR(G271="NA", H271="NA"), "NA", IF(OR(B271="boot", B271="parametric", B271="independent", B271="cart"), Table21[[#This Row],[conf.high]]-Table21[[#This Row],[conf.low]], ""))</f>
        <v/>
      </c>
      <c r="Q271" t="str">
        <f>IF(OR(G271="NA", H271="NA"), "NA", IF(OR(B271="boot", B271="parametric", B271="independent", B271="cart"), Table21[[#This Row],[conf.high.orig]]-Table21[[#This Row],[conf.low.orig]], ""))</f>
        <v/>
      </c>
      <c r="R271" t="str">
        <f>IF(OR(B271="boot", B271="independent", B271="parametric", B271="cart"), Table21[[#This Row],[WIDTH_OVERLAP]]/Table21[[#This Row],[WIDTH_NEW]], "NA")</f>
        <v>NA</v>
      </c>
      <c r="S271" t="str">
        <f>IF(OR(B271="boot", B271="independent", B271="parametric", B271="cart"), Table21[[#This Row],[WIDTH_OVERLAP]]/Table21[[#This Row],[WIDTH_ORIG]], "")</f>
        <v/>
      </c>
      <c r="T271" t="str">
        <f>IF(OR(B271="boot", B271="independent", B271="parametric", B271="cart"), (Table21[[#This Row],[PERS_NEW]]+Table21[[#This Row],[PERS_ORIG]]) / 2, "")</f>
        <v/>
      </c>
      <c r="U271" t="e">
        <f>0.5*(Table21[[#This Row],[WIDTH_OVERLAP]]/Table21[[#This Row],[WIDTH_ORIG]] +Table21[[#This Row],[WIDTH_OVERLAP]]/Table21[[#This Row],[WIDTH_NEW]])</f>
        <v>#VALUE!</v>
      </c>
    </row>
    <row r="272" spans="1:21" hidden="1" x14ac:dyDescent="0.2">
      <c r="A272" s="5" t="s">
        <v>156</v>
      </c>
      <c r="B272" t="s">
        <v>13</v>
      </c>
      <c r="C272" s="3" t="s">
        <v>37</v>
      </c>
      <c r="D272" t="s">
        <v>17</v>
      </c>
      <c r="E272">
        <v>0.11632270168855646</v>
      </c>
      <c r="F272" t="s">
        <v>39</v>
      </c>
      <c r="G272" s="1">
        <v>-0.18274016541672461</v>
      </c>
      <c r="H272" s="1">
        <v>0.41538556879383753</v>
      </c>
      <c r="I272">
        <v>0.76822658795898024</v>
      </c>
      <c r="J272" s="4">
        <v>0.11632270168855646</v>
      </c>
      <c r="K272">
        <f>Table21[[#This Row],[VALUE_ORIGINAL]]-Table21[[#This Row],[ESTIMATE_VALUE]]</f>
        <v>0</v>
      </c>
      <c r="L272" s="1">
        <v>-0.18274016541672461</v>
      </c>
      <c r="M272" s="1">
        <v>0.41538556879383753</v>
      </c>
      <c r="N272">
        <f>Table21[[#This Row],[DIFFENCE_ORIGINAL]]^2</f>
        <v>0</v>
      </c>
      <c r="O27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0.59812573421056214</v>
      </c>
      <c r="P272" t="str">
        <f>IF(OR(G272="NA", H272="NA"), "NA", IF(OR(B272="boot", B272="parametric", B272="independent", B272="cart"), Table21[[#This Row],[conf.high]]-Table21[[#This Row],[conf.low]], ""))</f>
        <v/>
      </c>
      <c r="Q272" t="str">
        <f>IF(OR(G272="NA", H272="NA"), "NA", IF(OR(B272="boot", B272="parametric", B272="independent", B272="cart"), Table21[[#This Row],[conf.high.orig]]-Table21[[#This Row],[conf.low.orig]], ""))</f>
        <v/>
      </c>
      <c r="R272" t="str">
        <f>IF(OR(B272="boot", B272="independent", B272="parametric", B272="cart"), Table21[[#This Row],[WIDTH_OVERLAP]]/Table21[[#This Row],[WIDTH_NEW]], "NA")</f>
        <v>NA</v>
      </c>
      <c r="S272" t="str">
        <f>IF(OR(B272="boot", B272="independent", B272="parametric", B272="cart"), Table21[[#This Row],[WIDTH_OVERLAP]]/Table21[[#This Row],[WIDTH_ORIG]], "")</f>
        <v/>
      </c>
      <c r="T272" t="str">
        <f>IF(OR(B272="boot", B272="independent", B272="parametric", B272="cart"), (Table21[[#This Row],[PERS_NEW]]+Table21[[#This Row],[PERS_ORIG]]) / 2, "")</f>
        <v/>
      </c>
      <c r="U272" t="e">
        <f>0.5*(Table21[[#This Row],[WIDTH_OVERLAP]]/Table21[[#This Row],[WIDTH_ORIG]] +Table21[[#This Row],[WIDTH_OVERLAP]]/Table21[[#This Row],[WIDTH_NEW]])</f>
        <v>#VALUE!</v>
      </c>
    </row>
    <row r="273" spans="1:21" hidden="1" x14ac:dyDescent="0.2">
      <c r="A273" s="5" t="s">
        <v>156</v>
      </c>
      <c r="B273" t="s">
        <v>13</v>
      </c>
      <c r="C273" s="3" t="s">
        <v>40</v>
      </c>
      <c r="D273" t="s">
        <v>15</v>
      </c>
      <c r="E273">
        <v>4.5735294117647038</v>
      </c>
      <c r="F273" t="s">
        <v>41</v>
      </c>
      <c r="G273" s="1">
        <v>4.2906920267740327</v>
      </c>
      <c r="H273" s="1">
        <v>4.856366796755375</v>
      </c>
      <c r="I273">
        <v>31.975404558104032</v>
      </c>
      <c r="J273" s="4">
        <v>4.5735294117647038</v>
      </c>
      <c r="K273">
        <f>Table21[[#This Row],[VALUE_ORIGINAL]]-Table21[[#This Row],[ESTIMATE_VALUE]]</f>
        <v>0</v>
      </c>
      <c r="L273" s="1">
        <v>4.2906920267740327</v>
      </c>
      <c r="M273" s="1">
        <v>4.856366796755375</v>
      </c>
      <c r="N273">
        <f>Table21[[#This Row],[DIFFENCE_ORIGINAL]]^2</f>
        <v>0</v>
      </c>
      <c r="O27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0.56567476998134225</v>
      </c>
      <c r="P273" t="str">
        <f>IF(OR(G273="NA", H273="NA"), "NA", IF(OR(B273="boot", B273="parametric", B273="independent", B273="cart"), Table21[[#This Row],[conf.high]]-Table21[[#This Row],[conf.low]], ""))</f>
        <v/>
      </c>
      <c r="Q273" t="str">
        <f>IF(OR(G273="NA", H273="NA"), "NA", IF(OR(B273="boot", B273="parametric", B273="independent", B273="cart"), Table21[[#This Row],[conf.high.orig]]-Table21[[#This Row],[conf.low.orig]], ""))</f>
        <v/>
      </c>
      <c r="R273" t="str">
        <f>IF(OR(B273="boot", B273="independent", B273="parametric", B273="cart"), Table21[[#This Row],[WIDTH_OVERLAP]]/Table21[[#This Row],[WIDTH_NEW]], "NA")</f>
        <v>NA</v>
      </c>
      <c r="S273" t="str">
        <f>IF(OR(B273="boot", B273="independent", B273="parametric", B273="cart"), Table21[[#This Row],[WIDTH_OVERLAP]]/Table21[[#This Row],[WIDTH_ORIG]], "")</f>
        <v/>
      </c>
      <c r="T273" t="str">
        <f>IF(OR(B273="boot", B273="independent", B273="parametric", B273="cart"), (Table21[[#This Row],[PERS_NEW]]+Table21[[#This Row],[PERS_ORIG]]) / 2, "")</f>
        <v/>
      </c>
      <c r="U273" t="e">
        <f>0.5*(Table21[[#This Row],[WIDTH_OVERLAP]]/Table21[[#This Row],[WIDTH_ORIG]] +Table21[[#This Row],[WIDTH_OVERLAP]]/Table21[[#This Row],[WIDTH_NEW]])</f>
        <v>#VALUE!</v>
      </c>
    </row>
    <row r="274" spans="1:21" hidden="1" x14ac:dyDescent="0.2">
      <c r="A274" s="5" t="s">
        <v>156</v>
      </c>
      <c r="B274" t="s">
        <v>13</v>
      </c>
      <c r="C274" s="3" t="s">
        <v>40</v>
      </c>
      <c r="D274" t="s">
        <v>17</v>
      </c>
      <c r="E274">
        <v>0.28210439105219581</v>
      </c>
      <c r="F274" t="s">
        <v>42</v>
      </c>
      <c r="G274" s="1">
        <v>-0.11364024674340922</v>
      </c>
      <c r="H274" s="1">
        <v>0.67784902884780085</v>
      </c>
      <c r="I274">
        <v>1.4096009767892692</v>
      </c>
      <c r="J274" s="4">
        <v>0.28210439105219581</v>
      </c>
      <c r="K274">
        <f>Table21[[#This Row],[VALUE_ORIGINAL]]-Table21[[#This Row],[ESTIMATE_VALUE]]</f>
        <v>0</v>
      </c>
      <c r="L274" s="1">
        <v>-0.11364024674340922</v>
      </c>
      <c r="M274" s="1">
        <v>0.67784902884780085</v>
      </c>
      <c r="N274">
        <f>Table21[[#This Row],[DIFFENCE_ORIGINAL]]^2</f>
        <v>0</v>
      </c>
      <c r="O27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0.79148927559121007</v>
      </c>
      <c r="P274" t="str">
        <f>IF(OR(G274="NA", H274="NA"), "NA", IF(OR(B274="boot", B274="parametric", B274="independent", B274="cart"), Table21[[#This Row],[conf.high]]-Table21[[#This Row],[conf.low]], ""))</f>
        <v/>
      </c>
      <c r="Q274" t="str">
        <f>IF(OR(G274="NA", H274="NA"), "NA", IF(OR(B274="boot", B274="parametric", B274="independent", B274="cart"), Table21[[#This Row],[conf.high.orig]]-Table21[[#This Row],[conf.low.orig]], ""))</f>
        <v/>
      </c>
      <c r="R274" t="str">
        <f>IF(OR(B274="boot", B274="independent", B274="parametric", B274="cart"), Table21[[#This Row],[WIDTH_OVERLAP]]/Table21[[#This Row],[WIDTH_NEW]], "NA")</f>
        <v>NA</v>
      </c>
      <c r="S274" t="str">
        <f>IF(OR(B274="boot", B274="independent", B274="parametric", B274="cart"), Table21[[#This Row],[WIDTH_OVERLAP]]/Table21[[#This Row],[WIDTH_ORIG]], "")</f>
        <v/>
      </c>
      <c r="T274" t="str">
        <f>IF(OR(B274="boot", B274="independent", B274="parametric", B274="cart"), (Table21[[#This Row],[PERS_NEW]]+Table21[[#This Row],[PERS_ORIG]]) / 2, "")</f>
        <v/>
      </c>
      <c r="U274" t="e">
        <f>0.5*(Table21[[#This Row],[WIDTH_OVERLAP]]/Table21[[#This Row],[WIDTH_ORIG]] +Table21[[#This Row],[WIDTH_OVERLAP]]/Table21[[#This Row],[WIDTH_NEW]])</f>
        <v>#VALUE!</v>
      </c>
    </row>
    <row r="275" spans="1:21" hidden="1" x14ac:dyDescent="0.2">
      <c r="A275" s="5" t="s">
        <v>156</v>
      </c>
      <c r="B275" t="s">
        <v>13</v>
      </c>
      <c r="C275" s="3" t="s">
        <v>43</v>
      </c>
      <c r="D275" t="s">
        <v>15</v>
      </c>
      <c r="E275">
        <v>4.6346153846153904</v>
      </c>
      <c r="F275" t="s">
        <v>44</v>
      </c>
      <c r="G275" s="1">
        <v>4.3757325183274887</v>
      </c>
      <c r="H275" s="1">
        <v>4.893498250903292</v>
      </c>
      <c r="I275">
        <v>35.358817821660843</v>
      </c>
      <c r="J275" s="4">
        <v>4.6346153846153904</v>
      </c>
      <c r="K275">
        <f>Table21[[#This Row],[VALUE_ORIGINAL]]-Table21[[#This Row],[ESTIMATE_VALUE]]</f>
        <v>0</v>
      </c>
      <c r="L275" s="1">
        <v>4.3757325183274887</v>
      </c>
      <c r="M275" s="1">
        <v>4.893498250903292</v>
      </c>
      <c r="N275">
        <f>Table21[[#This Row],[DIFFENCE_ORIGINAL]]^2</f>
        <v>0</v>
      </c>
      <c r="O27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0.51776573257580338</v>
      </c>
      <c r="P275" t="str">
        <f>IF(OR(G275="NA", H275="NA"), "NA", IF(OR(B275="boot", B275="parametric", B275="independent", B275="cart"), Table21[[#This Row],[conf.high]]-Table21[[#This Row],[conf.low]], ""))</f>
        <v/>
      </c>
      <c r="Q275" t="str">
        <f>IF(OR(G275="NA", H275="NA"), "NA", IF(OR(B275="boot", B275="parametric", B275="independent", B275="cart"), Table21[[#This Row],[conf.high.orig]]-Table21[[#This Row],[conf.low.orig]], ""))</f>
        <v/>
      </c>
      <c r="R275" t="str">
        <f>IF(OR(B275="boot", B275="independent", B275="parametric", B275="cart"), Table21[[#This Row],[WIDTH_OVERLAP]]/Table21[[#This Row],[WIDTH_NEW]], "NA")</f>
        <v>NA</v>
      </c>
      <c r="S275" t="str">
        <f>IF(OR(B275="boot", B275="independent", B275="parametric", B275="cart"), Table21[[#This Row],[WIDTH_OVERLAP]]/Table21[[#This Row],[WIDTH_ORIG]], "")</f>
        <v/>
      </c>
      <c r="T275" t="str">
        <f>IF(OR(B275="boot", B275="independent", B275="parametric", B275="cart"), (Table21[[#This Row],[PERS_NEW]]+Table21[[#This Row],[PERS_ORIG]]) / 2, "")</f>
        <v/>
      </c>
      <c r="U275" t="e">
        <f>0.5*(Table21[[#This Row],[WIDTH_OVERLAP]]/Table21[[#This Row],[WIDTH_ORIG]] +Table21[[#This Row],[WIDTH_OVERLAP]]/Table21[[#This Row],[WIDTH_NEW]])</f>
        <v>#VALUE!</v>
      </c>
    </row>
    <row r="276" spans="1:21" hidden="1" x14ac:dyDescent="0.2">
      <c r="A276" s="5" t="s">
        <v>156</v>
      </c>
      <c r="B276" t="s">
        <v>13</v>
      </c>
      <c r="C276" s="3" t="s">
        <v>43</v>
      </c>
      <c r="D276" t="s">
        <v>17</v>
      </c>
      <c r="E276">
        <v>0.25257973733583466</v>
      </c>
      <c r="F276" t="s">
        <v>45</v>
      </c>
      <c r="G276" s="1">
        <v>-0.10904353640643677</v>
      </c>
      <c r="H276" s="1">
        <v>0.61420301107810604</v>
      </c>
      <c r="I276">
        <v>1.3795246964531642</v>
      </c>
      <c r="J276" s="4">
        <v>0.25257973733583466</v>
      </c>
      <c r="K276">
        <f>Table21[[#This Row],[VALUE_ORIGINAL]]-Table21[[#This Row],[ESTIMATE_VALUE]]</f>
        <v>0</v>
      </c>
      <c r="L276" s="1">
        <v>-0.10904353640643677</v>
      </c>
      <c r="M276" s="1">
        <v>0.61420301107810604</v>
      </c>
      <c r="N276">
        <f>Table21[[#This Row],[DIFFENCE_ORIGINAL]]^2</f>
        <v>0</v>
      </c>
      <c r="O27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0.72324654748454287</v>
      </c>
      <c r="P276" t="str">
        <f>IF(OR(G276="NA", H276="NA"), "NA", IF(OR(B276="boot", B276="parametric", B276="independent", B276="cart"), Table21[[#This Row],[conf.high]]-Table21[[#This Row],[conf.low]], ""))</f>
        <v/>
      </c>
      <c r="Q276" t="str">
        <f>IF(OR(G276="NA", H276="NA"), "NA", IF(OR(B276="boot", B276="parametric", B276="independent", B276="cart"), Table21[[#This Row],[conf.high.orig]]-Table21[[#This Row],[conf.low.orig]], ""))</f>
        <v/>
      </c>
      <c r="R276" t="str">
        <f>IF(OR(B276="boot", B276="independent", B276="parametric", B276="cart"), Table21[[#This Row],[WIDTH_OVERLAP]]/Table21[[#This Row],[WIDTH_NEW]], "NA")</f>
        <v>NA</v>
      </c>
      <c r="S276" t="str">
        <f>IF(OR(B276="boot", B276="independent", B276="parametric", B276="cart"), Table21[[#This Row],[WIDTH_OVERLAP]]/Table21[[#This Row],[WIDTH_ORIG]], "")</f>
        <v/>
      </c>
      <c r="T276" t="str">
        <f>IF(OR(B276="boot", B276="independent", B276="parametric", B276="cart"), (Table21[[#This Row],[PERS_NEW]]+Table21[[#This Row],[PERS_ORIG]]) / 2, "")</f>
        <v/>
      </c>
      <c r="U276" t="e">
        <f>0.5*(Table21[[#This Row],[WIDTH_OVERLAP]]/Table21[[#This Row],[WIDTH_ORIG]] +Table21[[#This Row],[WIDTH_OVERLAP]]/Table21[[#This Row],[WIDTH_NEW]])</f>
        <v>#VALUE!</v>
      </c>
    </row>
    <row r="277" spans="1:21" hidden="1" x14ac:dyDescent="0.2">
      <c r="A277" s="5" t="s">
        <v>156</v>
      </c>
      <c r="B277" t="s">
        <v>13</v>
      </c>
      <c r="C277" s="3" t="s">
        <v>46</v>
      </c>
      <c r="D277" t="s">
        <v>47</v>
      </c>
      <c r="E277">
        <v>-3.6369047619047734</v>
      </c>
      <c r="F277" t="s">
        <v>47</v>
      </c>
      <c r="G277" s="1">
        <v>-6.9972917004577493</v>
      </c>
      <c r="H277" s="1">
        <v>-0.27651782335179864</v>
      </c>
      <c r="I277">
        <v>-2.1372004679688721</v>
      </c>
      <c r="J277" s="4">
        <v>-3.6369047619047734</v>
      </c>
      <c r="K277">
        <f>Table21[[#This Row],[VALUE_ORIGINAL]]-Table21[[#This Row],[ESTIMATE_VALUE]]</f>
        <v>0</v>
      </c>
      <c r="L277" s="1">
        <v>-6.9972917004577493</v>
      </c>
      <c r="M277" s="1">
        <v>-0.27651782335179864</v>
      </c>
      <c r="N277">
        <f>Table21[[#This Row],[DIFFENCE_ORIGINAL]]^2</f>
        <v>0</v>
      </c>
      <c r="O27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6.7207738771059509</v>
      </c>
      <c r="P277" t="str">
        <f>IF(OR(G277="NA", H277="NA"), "NA", IF(OR(B277="boot", B277="parametric", B277="independent", B277="cart"), Table21[[#This Row],[conf.high]]-Table21[[#This Row],[conf.low]], ""))</f>
        <v/>
      </c>
      <c r="Q277" t="str">
        <f>IF(OR(G277="NA", H277="NA"), "NA", IF(OR(B277="boot", B277="parametric", B277="independent", B277="cart"), Table21[[#This Row],[conf.high.orig]]-Table21[[#This Row],[conf.low.orig]], ""))</f>
        <v/>
      </c>
      <c r="R277" t="str">
        <f>IF(OR(B277="boot", B277="independent", B277="parametric", B277="cart"), Table21[[#This Row],[WIDTH_OVERLAP]]/Table21[[#This Row],[WIDTH_NEW]], "NA")</f>
        <v>NA</v>
      </c>
      <c r="S277" t="str">
        <f>IF(OR(B277="boot", B277="independent", B277="parametric", B277="cart"), Table21[[#This Row],[WIDTH_OVERLAP]]/Table21[[#This Row],[WIDTH_ORIG]], "")</f>
        <v/>
      </c>
      <c r="T277" t="str">
        <f>IF(OR(B277="boot", B277="independent", B277="parametric", B277="cart"), (Table21[[#This Row],[PERS_NEW]]+Table21[[#This Row],[PERS_ORIG]]) / 2, "")</f>
        <v/>
      </c>
      <c r="U277" t="e">
        <f>0.5*(Table21[[#This Row],[WIDTH_OVERLAP]]/Table21[[#This Row],[WIDTH_ORIG]] +Table21[[#This Row],[WIDTH_OVERLAP]]/Table21[[#This Row],[WIDTH_NEW]])</f>
        <v>#VALUE!</v>
      </c>
    </row>
    <row r="278" spans="1:21" hidden="1" x14ac:dyDescent="0.2">
      <c r="A278" s="5" t="s">
        <v>156</v>
      </c>
      <c r="B278" t="s">
        <v>13</v>
      </c>
      <c r="C278" s="3" t="s">
        <v>48</v>
      </c>
      <c r="D278" t="s">
        <v>47</v>
      </c>
      <c r="E278">
        <v>-2.9445812807881708</v>
      </c>
      <c r="F278" t="s">
        <v>47</v>
      </c>
      <c r="G278" s="1">
        <v>-6.4437661044203365</v>
      </c>
      <c r="H278" s="1">
        <v>0.55460354284399438</v>
      </c>
      <c r="I278">
        <v>-1.6613137908288274</v>
      </c>
      <c r="J278" s="4">
        <v>-2.9445812807881708</v>
      </c>
      <c r="K278">
        <f>Table21[[#This Row],[VALUE_ORIGINAL]]-Table21[[#This Row],[ESTIMATE_VALUE]]</f>
        <v>0</v>
      </c>
      <c r="L278" s="1">
        <v>-6.4437661044203365</v>
      </c>
      <c r="M278" s="1">
        <v>0.55460354284399438</v>
      </c>
      <c r="N278">
        <f>Table21[[#This Row],[DIFFENCE_ORIGINAL]]^2</f>
        <v>0</v>
      </c>
      <c r="O27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6.9983696472643313</v>
      </c>
      <c r="P278" t="str">
        <f>IF(OR(G278="NA", H278="NA"), "NA", IF(OR(B278="boot", B278="parametric", B278="independent", B278="cart"), Table21[[#This Row],[conf.high]]-Table21[[#This Row],[conf.low]], ""))</f>
        <v/>
      </c>
      <c r="Q278" t="str">
        <f>IF(OR(G278="NA", H278="NA"), "NA", IF(OR(B278="boot", B278="parametric", B278="independent", B278="cart"), Table21[[#This Row],[conf.high.orig]]-Table21[[#This Row],[conf.low.orig]], ""))</f>
        <v/>
      </c>
      <c r="R278" t="str">
        <f>IF(OR(B278="boot", B278="independent", B278="parametric", B278="cart"), Table21[[#This Row],[WIDTH_OVERLAP]]/Table21[[#This Row],[WIDTH_NEW]], "NA")</f>
        <v>NA</v>
      </c>
      <c r="S278" t="str">
        <f>IF(OR(B278="boot", B278="independent", B278="parametric", B278="cart"), Table21[[#This Row],[WIDTH_OVERLAP]]/Table21[[#This Row],[WIDTH_ORIG]], "")</f>
        <v/>
      </c>
      <c r="T278" t="str">
        <f>IF(OR(B278="boot", B278="independent", B278="parametric", B278="cart"), (Table21[[#This Row],[PERS_NEW]]+Table21[[#This Row],[PERS_ORIG]]) / 2, "")</f>
        <v/>
      </c>
      <c r="U278" t="e">
        <f>0.5*(Table21[[#This Row],[WIDTH_OVERLAP]]/Table21[[#This Row],[WIDTH_ORIG]] +Table21[[#This Row],[WIDTH_OVERLAP]]/Table21[[#This Row],[WIDTH_NEW]])</f>
        <v>#VALUE!</v>
      </c>
    </row>
    <row r="279" spans="1:21" hidden="1" x14ac:dyDescent="0.2">
      <c r="A279" s="5" t="s">
        <v>156</v>
      </c>
      <c r="B279" t="s">
        <v>13</v>
      </c>
      <c r="C279" s="3" t="s">
        <v>49</v>
      </c>
      <c r="D279" t="s">
        <v>47</v>
      </c>
      <c r="E279">
        <v>-5.250821018062382</v>
      </c>
      <c r="F279" t="s">
        <v>47</v>
      </c>
      <c r="G279" s="1">
        <v>-9.6320551924209603</v>
      </c>
      <c r="H279" s="1">
        <v>-0.86958684370380335</v>
      </c>
      <c r="I279">
        <v>-2.3683506382663304</v>
      </c>
      <c r="J279" s="4">
        <v>-5.250821018062382</v>
      </c>
      <c r="K279">
        <f>Table21[[#This Row],[VALUE_ORIGINAL]]-Table21[[#This Row],[ESTIMATE_VALUE]]</f>
        <v>0</v>
      </c>
      <c r="L279" s="1">
        <v>-9.6320551924209603</v>
      </c>
      <c r="M279" s="1">
        <v>-0.86958684370380335</v>
      </c>
      <c r="N279">
        <f>Table21[[#This Row],[DIFFENCE_ORIGINAL]]^2</f>
        <v>0</v>
      </c>
      <c r="O27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8.7624683487171566</v>
      </c>
      <c r="P279" t="str">
        <f>IF(OR(G279="NA", H279="NA"), "NA", IF(OR(B279="boot", B279="parametric", B279="independent", B279="cart"), Table21[[#This Row],[conf.high]]-Table21[[#This Row],[conf.low]], ""))</f>
        <v/>
      </c>
      <c r="Q279" t="str">
        <f>IF(OR(G279="NA", H279="NA"), "NA", IF(OR(B279="boot", B279="parametric", B279="independent", B279="cart"), Table21[[#This Row],[conf.high.orig]]-Table21[[#This Row],[conf.low.orig]], ""))</f>
        <v/>
      </c>
      <c r="R279" t="str">
        <f>IF(OR(B279="boot", B279="independent", B279="parametric", B279="cart"), Table21[[#This Row],[WIDTH_OVERLAP]]/Table21[[#This Row],[WIDTH_NEW]], "NA")</f>
        <v>NA</v>
      </c>
      <c r="S279" t="str">
        <f>IF(OR(B279="boot", B279="independent", B279="parametric", B279="cart"), Table21[[#This Row],[WIDTH_OVERLAP]]/Table21[[#This Row],[WIDTH_ORIG]], "")</f>
        <v/>
      </c>
      <c r="T279" t="str">
        <f>IF(OR(B279="boot", B279="independent", B279="parametric", B279="cart"), (Table21[[#This Row],[PERS_NEW]]+Table21[[#This Row],[PERS_ORIG]]) / 2, "")</f>
        <v/>
      </c>
      <c r="U279" t="e">
        <f>0.5*(Table21[[#This Row],[WIDTH_OVERLAP]]/Table21[[#This Row],[WIDTH_ORIG]] +Table21[[#This Row],[WIDTH_OVERLAP]]/Table21[[#This Row],[WIDTH_NEW]])</f>
        <v>#VALUE!</v>
      </c>
    </row>
    <row r="280" spans="1:21" hidden="1" x14ac:dyDescent="0.2">
      <c r="A280" s="5" t="s">
        <v>156</v>
      </c>
      <c r="B280" t="s">
        <v>50</v>
      </c>
      <c r="C280" s="3" t="s">
        <v>14</v>
      </c>
      <c r="D280" t="s">
        <v>15</v>
      </c>
      <c r="E280">
        <v>3.7994057971014508</v>
      </c>
      <c r="F280" t="s">
        <v>51</v>
      </c>
      <c r="G280" s="1">
        <v>3.6966269062391373</v>
      </c>
      <c r="H280" s="1">
        <v>3.9021846879637643</v>
      </c>
      <c r="I280">
        <v>73.113871806610177</v>
      </c>
      <c r="J280" s="4">
        <v>3.7972575757575764</v>
      </c>
      <c r="K280">
        <f>Table21[[#This Row],[VALUE_ORIGINAL]]-Table21[[#This Row],[ESTIMATE_VALUE]]</f>
        <v>-2.1482213438743791E-3</v>
      </c>
      <c r="L280" s="6">
        <v>3.7102224178651242</v>
      </c>
      <c r="M280" s="6">
        <v>3.8842927336500286</v>
      </c>
      <c r="N280">
        <f>Table21[[#This Row],[DIFFENCE_ORIGINAL]]^2</f>
        <v>4.6148549422774438E-6</v>
      </c>
      <c r="O28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0.17407031578490439</v>
      </c>
      <c r="P280">
        <f>IF(OR(G280="NA", H280="NA"), "NA", IF(OR(B280="boot", B280="parametric", B280="independent", B280="cart"), Table21[[#This Row],[conf.high]]-Table21[[#This Row],[conf.low]], ""))</f>
        <v>0.20555778172462702</v>
      </c>
      <c r="Q280">
        <f>IF(OR(G280="NA", H280="NA"), "NA", IF(OR(B280="boot", B280="parametric", B280="independent", B280="cart"), Table21[[#This Row],[conf.high.orig]]-Table21[[#This Row],[conf.low.orig]], ""))</f>
        <v>0.17407031578490439</v>
      </c>
      <c r="R280">
        <f>IF(OR(B280="boot", B280="independent", B280="parametric", B280="cart"), Table21[[#This Row],[WIDTH_OVERLAP]]/Table21[[#This Row],[WIDTH_NEW]], "NA")</f>
        <v>0.84681939221398861</v>
      </c>
      <c r="S280">
        <f>IF(OR(B280="boot", B280="independent", B280="parametric", B280="cart"), Table21[[#This Row],[WIDTH_OVERLAP]]/Table21[[#This Row],[WIDTH_ORIG]], "")</f>
        <v>1</v>
      </c>
      <c r="T280">
        <f>IF(OR(B280="boot", B280="independent", B280="parametric", B280="cart"), (Table21[[#This Row],[PERS_NEW]]+Table21[[#This Row],[PERS_ORIG]]) / 2, "")</f>
        <v>0.9234096961069943</v>
      </c>
      <c r="U280">
        <f>0.5*(Table21[[#This Row],[WIDTH_OVERLAP]]/Table21[[#This Row],[WIDTH_ORIG]] +Table21[[#This Row],[WIDTH_OVERLAP]]/Table21[[#This Row],[WIDTH_NEW]])</f>
        <v>0.9234096961069943</v>
      </c>
    </row>
    <row r="281" spans="1:21" hidden="1" x14ac:dyDescent="0.2">
      <c r="A281" s="5" t="s">
        <v>156</v>
      </c>
      <c r="B281" t="s">
        <v>50</v>
      </c>
      <c r="C281" s="3" t="s">
        <v>14</v>
      </c>
      <c r="D281" t="s">
        <v>17</v>
      </c>
      <c r="E281">
        <v>-1.2823707549211119E-2</v>
      </c>
      <c r="F281" t="s">
        <v>52</v>
      </c>
      <c r="G281" s="1">
        <v>-0.15925570263269517</v>
      </c>
      <c r="H281" s="1">
        <v>0.13360828753427295</v>
      </c>
      <c r="I281">
        <v>-0.17320708558635636</v>
      </c>
      <c r="J281" s="4">
        <v>4.8376623376624331E-3</v>
      </c>
      <c r="K281">
        <f>Table21[[#This Row],[VALUE_ORIGINAL]]-Table21[[#This Row],[ESTIMATE_VALUE]]</f>
        <v>1.7661369886873553E-2</v>
      </c>
      <c r="L281" s="1">
        <v>-0.11970533167351961</v>
      </c>
      <c r="M281" s="1">
        <v>0.12938065634884449</v>
      </c>
      <c r="N281">
        <f>Table21[[#This Row],[DIFFENCE_ORIGINAL]]^2</f>
        <v>3.1192398628096394E-4</v>
      </c>
      <c r="O28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0.24908598802236409</v>
      </c>
      <c r="P281">
        <f>IF(OR(G281="NA", H281="NA"), "NA", IF(OR(B281="boot", B281="parametric", B281="independent", B281="cart"), Table21[[#This Row],[conf.high]]-Table21[[#This Row],[conf.low]], ""))</f>
        <v>0.29286399016696812</v>
      </c>
      <c r="Q281">
        <f>IF(OR(G281="NA", H281="NA"), "NA", IF(OR(B281="boot", B281="parametric", B281="independent", B281="cart"), Table21[[#This Row],[conf.high.orig]]-Table21[[#This Row],[conf.low.orig]], ""))</f>
        <v>0.24908598802236409</v>
      </c>
      <c r="R281">
        <f>IF(OR(B281="boot", B281="independent", B281="parametric", B281="cart"), Table21[[#This Row],[WIDTH_OVERLAP]]/Table21[[#This Row],[WIDTH_NEW]], "NA")</f>
        <v>0.85051763407428393</v>
      </c>
      <c r="S281">
        <f>IF(OR(B281="boot", B281="independent", B281="parametric", B281="cart"), Table21[[#This Row],[WIDTH_OVERLAP]]/Table21[[#This Row],[WIDTH_ORIG]], "")</f>
        <v>1</v>
      </c>
      <c r="T281">
        <f>IF(OR(B281="boot", B281="independent", B281="parametric", B281="cart"), (Table21[[#This Row],[PERS_NEW]]+Table21[[#This Row],[PERS_ORIG]]) / 2, "")</f>
        <v>0.92525881703714197</v>
      </c>
      <c r="U281">
        <f>0.5*(Table21[[#This Row],[WIDTH_OVERLAP]]/Table21[[#This Row],[WIDTH_ORIG]] +Table21[[#This Row],[WIDTH_OVERLAP]]/Table21[[#This Row],[WIDTH_NEW]])</f>
        <v>0.92525881703714197</v>
      </c>
    </row>
    <row r="282" spans="1:21" hidden="1" x14ac:dyDescent="0.2">
      <c r="A282" s="5" t="s">
        <v>156</v>
      </c>
      <c r="B282" t="s">
        <v>50</v>
      </c>
      <c r="C282" s="3" t="s">
        <v>19</v>
      </c>
      <c r="D282" t="s">
        <v>15</v>
      </c>
      <c r="E282">
        <v>3.0128888888888881</v>
      </c>
      <c r="F282" t="s">
        <v>53</v>
      </c>
      <c r="G282" s="1">
        <v>2.8993869618182897</v>
      </c>
      <c r="H282" s="1">
        <v>3.1263908159594864</v>
      </c>
      <c r="I282">
        <v>52.431052374869779</v>
      </c>
      <c r="J282" s="4">
        <v>3.0815999999999995</v>
      </c>
      <c r="K282">
        <f>Table21[[#This Row],[VALUE_ORIGINAL]]-Table21[[#This Row],[ESTIMATE_VALUE]]</f>
        <v>6.8711111111111389E-2</v>
      </c>
      <c r="L282" s="1">
        <v>2.9685734723191493</v>
      </c>
      <c r="M282" s="1">
        <v>3.1946265276808496</v>
      </c>
      <c r="N282">
        <f>Table21[[#This Row],[DIFFENCE_ORIGINAL]]^2</f>
        <v>4.7212167901234947E-3</v>
      </c>
      <c r="O28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0.15781734364033717</v>
      </c>
      <c r="P282">
        <f>IF(OR(G282="NA", H282="NA"), "NA", IF(OR(B282="boot", B282="parametric", B282="independent", B282="cart"), Table21[[#This Row],[conf.high]]-Table21[[#This Row],[conf.low]], ""))</f>
        <v>0.22700385414119673</v>
      </c>
      <c r="Q282">
        <f>IF(OR(G282="NA", H282="NA"), "NA", IF(OR(B282="boot", B282="parametric", B282="independent", B282="cart"), Table21[[#This Row],[conf.high.orig]]-Table21[[#This Row],[conf.low.orig]], ""))</f>
        <v>0.22605305536170039</v>
      </c>
      <c r="R282">
        <f>IF(OR(B282="boot", B282="independent", B282="parametric", B282="cart"), Table21[[#This Row],[WIDTH_OVERLAP]]/Table21[[#This Row],[WIDTH_NEW]], "NA")</f>
        <v>0.69521878488536393</v>
      </c>
      <c r="S282">
        <f>IF(OR(B282="boot", B282="independent", B282="parametric", B282="cart"), Table21[[#This Row],[WIDTH_OVERLAP]]/Table21[[#This Row],[WIDTH_ORIG]], "")</f>
        <v>0.69814293546184814</v>
      </c>
      <c r="T282">
        <f>IF(OR(B282="boot", B282="independent", B282="parametric", B282="cart"), (Table21[[#This Row],[PERS_NEW]]+Table21[[#This Row],[PERS_ORIG]]) / 2, "")</f>
        <v>0.69668086017360609</v>
      </c>
      <c r="U282">
        <f>0.5*(Table21[[#This Row],[WIDTH_OVERLAP]]/Table21[[#This Row],[WIDTH_ORIG]] +Table21[[#This Row],[WIDTH_OVERLAP]]/Table21[[#This Row],[WIDTH_NEW]])</f>
        <v>0.69668086017360609</v>
      </c>
    </row>
    <row r="283" spans="1:21" hidden="1" x14ac:dyDescent="0.2">
      <c r="A283" s="5" t="s">
        <v>156</v>
      </c>
      <c r="B283" t="s">
        <v>50</v>
      </c>
      <c r="C283" s="3" t="s">
        <v>19</v>
      </c>
      <c r="D283" t="s">
        <v>17</v>
      </c>
      <c r="E283">
        <v>0.15483524904214546</v>
      </c>
      <c r="F283" t="s">
        <v>54</v>
      </c>
      <c r="G283" s="1">
        <v>1.3939837675280564E-3</v>
      </c>
      <c r="H283" s="1">
        <v>0.30827651431676284</v>
      </c>
      <c r="I283">
        <v>1.9931333688037642</v>
      </c>
      <c r="J283" s="4">
        <v>4.3983333333333513E-2</v>
      </c>
      <c r="K283">
        <f>Table21[[#This Row],[VALUE_ORIGINAL]]-Table21[[#This Row],[ESTIMATE_VALUE]]</f>
        <v>-0.11085191570881195</v>
      </c>
      <c r="L283" s="1">
        <v>-0.11151985747663379</v>
      </c>
      <c r="M283" s="1">
        <v>0.19948652414330081</v>
      </c>
      <c r="N283">
        <f>Table21[[#This Row],[DIFFENCE_ORIGINAL]]^2</f>
        <v>1.228814721631355E-2</v>
      </c>
      <c r="O28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0.19809254037577276</v>
      </c>
      <c r="P283">
        <f>IF(OR(G283="NA", H283="NA"), "NA", IF(OR(B283="boot", B283="parametric", B283="independent", B283="cart"), Table21[[#This Row],[conf.high]]-Table21[[#This Row],[conf.low]], ""))</f>
        <v>0.30688253054923476</v>
      </c>
      <c r="Q283">
        <f>IF(OR(G283="NA", H283="NA"), "NA", IF(OR(B283="boot", B283="parametric", B283="independent", B283="cart"), Table21[[#This Row],[conf.high.orig]]-Table21[[#This Row],[conf.low.orig]], ""))</f>
        <v>0.3110063816199346</v>
      </c>
      <c r="R283">
        <f>IF(OR(B283="boot", B283="independent", B283="parametric", B283="cart"), Table21[[#This Row],[WIDTH_OVERLAP]]/Table21[[#This Row],[WIDTH_NEW]], "NA")</f>
        <v>0.64549956630389471</v>
      </c>
      <c r="S283">
        <f>IF(OR(B283="boot", B283="independent", B283="parametric", B283="cart"), Table21[[#This Row],[WIDTH_OVERLAP]]/Table21[[#This Row],[WIDTH_ORIG]], "")</f>
        <v>0.63694043621861041</v>
      </c>
      <c r="T283">
        <f>IF(OR(B283="boot", B283="independent", B283="parametric", B283="cart"), (Table21[[#This Row],[PERS_NEW]]+Table21[[#This Row],[PERS_ORIG]]) / 2, "")</f>
        <v>0.64122000126125256</v>
      </c>
      <c r="U283">
        <f>0.5*(Table21[[#This Row],[WIDTH_OVERLAP]]/Table21[[#This Row],[WIDTH_ORIG]] +Table21[[#This Row],[WIDTH_OVERLAP]]/Table21[[#This Row],[WIDTH_NEW]])</f>
        <v>0.64122000126125256</v>
      </c>
    </row>
    <row r="284" spans="1:21" hidden="1" x14ac:dyDescent="0.2">
      <c r="A284" s="5" t="s">
        <v>156</v>
      </c>
      <c r="B284" t="s">
        <v>50</v>
      </c>
      <c r="C284" s="3" t="s">
        <v>22</v>
      </c>
      <c r="D284" t="s">
        <v>15</v>
      </c>
      <c r="E284">
        <v>2.3239436619718359</v>
      </c>
      <c r="F284" t="s">
        <v>55</v>
      </c>
      <c r="G284" s="1">
        <v>2.0813812237806246</v>
      </c>
      <c r="H284" s="1">
        <v>2.5665061001630471</v>
      </c>
      <c r="I284">
        <v>18.942956195876814</v>
      </c>
      <c r="J284" s="4">
        <v>2.3913043478260811</v>
      </c>
      <c r="K284">
        <f>Table21[[#This Row],[VALUE_ORIGINAL]]-Table21[[#This Row],[ESTIMATE_VALUE]]</f>
        <v>6.7360685854245261E-2</v>
      </c>
      <c r="L284" s="1">
        <v>2.103984150706208</v>
      </c>
      <c r="M284" s="1">
        <v>2.6786245449459543</v>
      </c>
      <c r="N284">
        <f>Table21[[#This Row],[DIFFENCE_ORIGINAL]]^2</f>
        <v>4.5374619987543175E-3</v>
      </c>
      <c r="O28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0.46252194945683911</v>
      </c>
      <c r="P284">
        <f>IF(OR(G284="NA", H284="NA"), "NA", IF(OR(B284="boot", B284="parametric", B284="independent", B284="cart"), Table21[[#This Row],[conf.high]]-Table21[[#This Row],[conf.low]], ""))</f>
        <v>0.48512487638242252</v>
      </c>
      <c r="Q284">
        <f>IF(OR(G284="NA", H284="NA"), "NA", IF(OR(B284="boot", B284="parametric", B284="independent", B284="cart"), Table21[[#This Row],[conf.high.orig]]-Table21[[#This Row],[conf.low.orig]], ""))</f>
        <v>0.57464039423974622</v>
      </c>
      <c r="R284">
        <f>IF(OR(B284="boot", B284="independent", B284="parametric", B284="cart"), Table21[[#This Row],[WIDTH_OVERLAP]]/Table21[[#This Row],[WIDTH_NEW]], "NA")</f>
        <v>0.95340802332353369</v>
      </c>
      <c r="S284">
        <f>IF(OR(B284="boot", B284="independent", B284="parametric", B284="cart"), Table21[[#This Row],[WIDTH_OVERLAP]]/Table21[[#This Row],[WIDTH_ORIG]], "")</f>
        <v>0.80488937793654292</v>
      </c>
      <c r="T284">
        <f>IF(OR(B284="boot", B284="independent", B284="parametric", B284="cart"), (Table21[[#This Row],[PERS_NEW]]+Table21[[#This Row],[PERS_ORIG]]) / 2, "")</f>
        <v>0.87914870063003825</v>
      </c>
      <c r="U284">
        <f>0.5*(Table21[[#This Row],[WIDTH_OVERLAP]]/Table21[[#This Row],[WIDTH_ORIG]] +Table21[[#This Row],[WIDTH_OVERLAP]]/Table21[[#This Row],[WIDTH_NEW]])</f>
        <v>0.87914870063003825</v>
      </c>
    </row>
    <row r="285" spans="1:21" hidden="1" x14ac:dyDescent="0.2">
      <c r="A285" s="5" t="s">
        <v>156</v>
      </c>
      <c r="B285" t="s">
        <v>50</v>
      </c>
      <c r="C285" s="3" t="s">
        <v>22</v>
      </c>
      <c r="D285" t="s">
        <v>17</v>
      </c>
      <c r="E285">
        <v>-0.30965794768611887</v>
      </c>
      <c r="F285" t="s">
        <v>56</v>
      </c>
      <c r="G285" s="1">
        <v>-0.65391598287397823</v>
      </c>
      <c r="H285" s="1">
        <v>3.4600087501740484E-2</v>
      </c>
      <c r="I285">
        <v>-1.7784589865630427</v>
      </c>
      <c r="J285" s="4">
        <v>-0.20820575627679069</v>
      </c>
      <c r="K285">
        <f>Table21[[#This Row],[VALUE_ORIGINAL]]-Table21[[#This Row],[ESTIMATE_VALUE]]</f>
        <v>0.10145219140932818</v>
      </c>
      <c r="L285" s="1">
        <v>-0.61166623471932147</v>
      </c>
      <c r="M285" s="1">
        <v>0.19525472216574005</v>
      </c>
      <c r="N285">
        <f>Table21[[#This Row],[DIFFENCE_ORIGINAL]]^2</f>
        <v>1.0292547141754963E-2</v>
      </c>
      <c r="O28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0.64626632222106195</v>
      </c>
      <c r="P285">
        <f>IF(OR(G285="NA", H285="NA"), "NA", IF(OR(B285="boot", B285="parametric", B285="independent", B285="cart"), Table21[[#This Row],[conf.high]]-Table21[[#This Row],[conf.low]], ""))</f>
        <v>0.68851607037571871</v>
      </c>
      <c r="Q285">
        <f>IF(OR(G285="NA", H285="NA"), "NA", IF(OR(B285="boot", B285="parametric", B285="independent", B285="cart"), Table21[[#This Row],[conf.high.orig]]-Table21[[#This Row],[conf.low.orig]], ""))</f>
        <v>0.80692095688506149</v>
      </c>
      <c r="R285">
        <f>IF(OR(B285="boot", B285="independent", B285="parametric", B285="cart"), Table21[[#This Row],[WIDTH_OVERLAP]]/Table21[[#This Row],[WIDTH_NEW]], "NA")</f>
        <v>0.93863651122681657</v>
      </c>
      <c r="S285">
        <f>IF(OR(B285="boot", B285="independent", B285="parametric", B285="cart"), Table21[[#This Row],[WIDTH_OVERLAP]]/Table21[[#This Row],[WIDTH_ORIG]], "")</f>
        <v>0.80090412413606038</v>
      </c>
      <c r="T285">
        <f>IF(OR(B285="boot", B285="independent", B285="parametric", B285="cart"), (Table21[[#This Row],[PERS_NEW]]+Table21[[#This Row],[PERS_ORIG]]) / 2, "")</f>
        <v>0.86977031768143842</v>
      </c>
      <c r="U285">
        <f>0.5*(Table21[[#This Row],[WIDTH_OVERLAP]]/Table21[[#This Row],[WIDTH_ORIG]] +Table21[[#This Row],[WIDTH_OVERLAP]]/Table21[[#This Row],[WIDTH_NEW]])</f>
        <v>0.86977031768143842</v>
      </c>
    </row>
    <row r="286" spans="1:21" hidden="1" x14ac:dyDescent="0.2">
      <c r="A286" s="5" t="s">
        <v>156</v>
      </c>
      <c r="B286" t="s">
        <v>50</v>
      </c>
      <c r="C286" s="3" t="s">
        <v>25</v>
      </c>
      <c r="D286" t="s">
        <v>15</v>
      </c>
      <c r="E286">
        <v>2.8874999999999975</v>
      </c>
      <c r="F286" t="s">
        <v>57</v>
      </c>
      <c r="G286" s="1">
        <v>2.5825610413880553</v>
      </c>
      <c r="H286" s="1">
        <v>3.1924389586119397</v>
      </c>
      <c r="I286">
        <v>18.697081585586702</v>
      </c>
      <c r="J286" s="4">
        <v>2.898734177215188</v>
      </c>
      <c r="K286">
        <f>Table21[[#This Row],[VALUE_ORIGINAL]]-Table21[[#This Row],[ESTIMATE_VALUE]]</f>
        <v>1.1234177215190488E-2</v>
      </c>
      <c r="L286" s="1">
        <v>2.561889635906438</v>
      </c>
      <c r="M286" s="1">
        <v>3.235578718523938</v>
      </c>
      <c r="N286">
        <f>Table21[[#This Row],[DIFFENCE_ORIGINAL]]^2</f>
        <v>1.2620673770230513E-4</v>
      </c>
      <c r="O28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0.6098779172238844</v>
      </c>
      <c r="P286">
        <f>IF(OR(G286="NA", H286="NA"), "NA", IF(OR(B286="boot", B286="parametric", B286="independent", B286="cart"), Table21[[#This Row],[conf.high]]-Table21[[#This Row],[conf.low]], ""))</f>
        <v>0.6098779172238844</v>
      </c>
      <c r="Q286">
        <f>IF(OR(G286="NA", H286="NA"), "NA", IF(OR(B286="boot", B286="parametric", B286="independent", B286="cart"), Table21[[#This Row],[conf.high.orig]]-Table21[[#This Row],[conf.low.orig]], ""))</f>
        <v>0.67368908261749993</v>
      </c>
      <c r="R286">
        <f>IF(OR(B286="boot", B286="independent", B286="parametric", B286="cart"), Table21[[#This Row],[WIDTH_OVERLAP]]/Table21[[#This Row],[WIDTH_NEW]], "NA")</f>
        <v>1</v>
      </c>
      <c r="S286">
        <f>IF(OR(B286="boot", B286="independent", B286="parametric", B286="cart"), Table21[[#This Row],[WIDTH_OVERLAP]]/Table21[[#This Row],[WIDTH_ORIG]], "")</f>
        <v>0.90528098637773891</v>
      </c>
      <c r="T286">
        <f>IF(OR(B286="boot", B286="independent", B286="parametric", B286="cart"), (Table21[[#This Row],[PERS_NEW]]+Table21[[#This Row],[PERS_ORIG]]) / 2, "")</f>
        <v>0.95264049318886945</v>
      </c>
      <c r="U286">
        <f>0.5*(Table21[[#This Row],[WIDTH_OVERLAP]]/Table21[[#This Row],[WIDTH_ORIG]] +Table21[[#This Row],[WIDTH_OVERLAP]]/Table21[[#This Row],[WIDTH_NEW]])</f>
        <v>0.95264049318886945</v>
      </c>
    </row>
    <row r="287" spans="1:21" hidden="1" x14ac:dyDescent="0.2">
      <c r="A287" s="5" t="s">
        <v>156</v>
      </c>
      <c r="B287" t="s">
        <v>50</v>
      </c>
      <c r="C287" s="3" t="s">
        <v>25</v>
      </c>
      <c r="D287" t="s">
        <v>17</v>
      </c>
      <c r="E287">
        <v>-0.46889534883720674</v>
      </c>
      <c r="F287" t="s">
        <v>58</v>
      </c>
      <c r="G287" s="1">
        <v>-0.89255561158031027</v>
      </c>
      <c r="H287" s="1">
        <v>-4.5235086094103205E-2</v>
      </c>
      <c r="I287">
        <v>-2.185359733158867</v>
      </c>
      <c r="J287" s="4">
        <v>-0.33775856745908978</v>
      </c>
      <c r="K287">
        <f>Table21[[#This Row],[VALUE_ORIGINAL]]-Table21[[#This Row],[ESTIMATE_VALUE]]</f>
        <v>0.13113678137811696</v>
      </c>
      <c r="L287" s="1">
        <v>-0.80975153255922994</v>
      </c>
      <c r="M287" s="1">
        <v>0.13423439764105044</v>
      </c>
      <c r="N287">
        <f>Table21[[#This Row],[DIFFENCE_ORIGINAL]]^2</f>
        <v>1.7196855430212044E-2</v>
      </c>
      <c r="O28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0.76451644646512673</v>
      </c>
      <c r="P287">
        <f>IF(OR(G287="NA", H287="NA"), "NA", IF(OR(B287="boot", B287="parametric", B287="independent", B287="cart"), Table21[[#This Row],[conf.high]]-Table21[[#This Row],[conf.low]], ""))</f>
        <v>0.84732052548620707</v>
      </c>
      <c r="Q287">
        <f>IF(OR(G287="NA", H287="NA"), "NA", IF(OR(B287="boot", B287="parametric", B287="independent", B287="cart"), Table21[[#This Row],[conf.high.orig]]-Table21[[#This Row],[conf.low.orig]], ""))</f>
        <v>0.94398593020028043</v>
      </c>
      <c r="R287">
        <f>IF(OR(B287="boot", B287="independent", B287="parametric", B287="cart"), Table21[[#This Row],[WIDTH_OVERLAP]]/Table21[[#This Row],[WIDTH_NEW]], "NA")</f>
        <v>0.90227537687280035</v>
      </c>
      <c r="S287">
        <f>IF(OR(B287="boot", B287="independent", B287="parametric", B287="cart"), Table21[[#This Row],[WIDTH_OVERLAP]]/Table21[[#This Row],[WIDTH_ORIG]], "")</f>
        <v>0.80988118785088603</v>
      </c>
      <c r="T287">
        <f>IF(OR(B287="boot", B287="independent", B287="parametric", B287="cart"), (Table21[[#This Row],[PERS_NEW]]+Table21[[#This Row],[PERS_ORIG]]) / 2, "")</f>
        <v>0.85607828236184313</v>
      </c>
      <c r="U287">
        <f>0.5*(Table21[[#This Row],[WIDTH_OVERLAP]]/Table21[[#This Row],[WIDTH_ORIG]] +Table21[[#This Row],[WIDTH_OVERLAP]]/Table21[[#This Row],[WIDTH_NEW]])</f>
        <v>0.85607828236184313</v>
      </c>
    </row>
    <row r="288" spans="1:21" hidden="1" x14ac:dyDescent="0.2">
      <c r="A288" s="5" t="s">
        <v>156</v>
      </c>
      <c r="B288" t="s">
        <v>50</v>
      </c>
      <c r="C288" s="3" t="s">
        <v>28</v>
      </c>
      <c r="D288" t="s">
        <v>15</v>
      </c>
      <c r="E288">
        <v>5.7535211267605657</v>
      </c>
      <c r="F288" t="s">
        <v>59</v>
      </c>
      <c r="G288" s="1">
        <v>5.5330113729701456</v>
      </c>
      <c r="H288" s="1">
        <v>5.9740308805509859</v>
      </c>
      <c r="I288">
        <v>51.588347516034702</v>
      </c>
      <c r="J288" s="4">
        <v>5.7426470588235272</v>
      </c>
      <c r="K288">
        <f>Table21[[#This Row],[VALUE_ORIGINAL]]-Table21[[#This Row],[ESTIMATE_VALUE]]</f>
        <v>-1.087406793703849E-2</v>
      </c>
      <c r="L288" s="1">
        <v>5.4889392703325557</v>
      </c>
      <c r="M288" s="1">
        <v>5.9963548473144987</v>
      </c>
      <c r="N288">
        <f>Table21[[#This Row],[DIFFENCE_ORIGINAL]]^2</f>
        <v>1.1824535349932851E-4</v>
      </c>
      <c r="O28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0.4410195075808403</v>
      </c>
      <c r="P288">
        <f>IF(OR(G288="NA", H288="NA"), "NA", IF(OR(B288="boot", B288="parametric", B288="independent", B288="cart"), Table21[[#This Row],[conf.high]]-Table21[[#This Row],[conf.low]], ""))</f>
        <v>0.4410195075808403</v>
      </c>
      <c r="Q288">
        <f>IF(OR(G288="NA", H288="NA"), "NA", IF(OR(B288="boot", B288="parametric", B288="independent", B288="cart"), Table21[[#This Row],[conf.high.orig]]-Table21[[#This Row],[conf.low.orig]], ""))</f>
        <v>0.50741557698194306</v>
      </c>
      <c r="R288">
        <f>IF(OR(B288="boot", B288="independent", B288="parametric", B288="cart"), Table21[[#This Row],[WIDTH_OVERLAP]]/Table21[[#This Row],[WIDTH_NEW]], "NA")</f>
        <v>1</v>
      </c>
      <c r="S288">
        <f>IF(OR(B288="boot", B288="independent", B288="parametric", B288="cart"), Table21[[#This Row],[WIDTH_OVERLAP]]/Table21[[#This Row],[WIDTH_ORIG]], "")</f>
        <v>0.86914853935699032</v>
      </c>
      <c r="T288">
        <f>IF(OR(B288="boot", B288="independent", B288="parametric", B288="cart"), (Table21[[#This Row],[PERS_NEW]]+Table21[[#This Row],[PERS_ORIG]]) / 2, "")</f>
        <v>0.93457426967849511</v>
      </c>
      <c r="U288">
        <f>0.5*(Table21[[#This Row],[WIDTH_OVERLAP]]/Table21[[#This Row],[WIDTH_ORIG]] +Table21[[#This Row],[WIDTH_OVERLAP]]/Table21[[#This Row],[WIDTH_NEW]])</f>
        <v>0.93457426967849511</v>
      </c>
    </row>
    <row r="289" spans="1:21" hidden="1" x14ac:dyDescent="0.2">
      <c r="A289" s="5" t="s">
        <v>156</v>
      </c>
      <c r="B289" t="s">
        <v>50</v>
      </c>
      <c r="C289" s="3" t="s">
        <v>28</v>
      </c>
      <c r="D289" t="s">
        <v>17</v>
      </c>
      <c r="E289">
        <v>0.21790744466800765</v>
      </c>
      <c r="F289" t="s">
        <v>60</v>
      </c>
      <c r="G289" s="1">
        <v>-9.5052200468010661E-2</v>
      </c>
      <c r="H289" s="1">
        <v>0.53086708980402597</v>
      </c>
      <c r="I289">
        <v>1.3766686928947038</v>
      </c>
      <c r="J289" s="4">
        <v>0.12707125103562636</v>
      </c>
      <c r="K289">
        <f>Table21[[#This Row],[VALUE_ORIGINAL]]-Table21[[#This Row],[ESTIMATE_VALUE]]</f>
        <v>-9.0836193632381296E-2</v>
      </c>
      <c r="L289" s="1">
        <v>-0.22791540274635189</v>
      </c>
      <c r="M289" s="1">
        <v>0.48205790481760458</v>
      </c>
      <c r="N289">
        <f>Table21[[#This Row],[DIFFENCE_ORIGINAL]]^2</f>
        <v>8.2512140736194679E-3</v>
      </c>
      <c r="O28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0.57711010528561524</v>
      </c>
      <c r="P289">
        <f>IF(OR(G289="NA", H289="NA"), "NA", IF(OR(B289="boot", B289="parametric", B289="independent", B289="cart"), Table21[[#This Row],[conf.high]]-Table21[[#This Row],[conf.low]], ""))</f>
        <v>0.62591929027203663</v>
      </c>
      <c r="Q289">
        <f>IF(OR(G289="NA", H289="NA"), "NA", IF(OR(B289="boot", B289="parametric", B289="independent", B289="cart"), Table21[[#This Row],[conf.high.orig]]-Table21[[#This Row],[conf.low.orig]], ""))</f>
        <v>0.70997330756395649</v>
      </c>
      <c r="R289">
        <f>IF(OR(B289="boot", B289="independent", B289="parametric", B289="cart"), Table21[[#This Row],[WIDTH_OVERLAP]]/Table21[[#This Row],[WIDTH_NEW]], "NA")</f>
        <v>0.92202000202740519</v>
      </c>
      <c r="S289">
        <f>IF(OR(B289="boot", B289="independent", B289="parametric", B289="cart"), Table21[[#This Row],[WIDTH_OVERLAP]]/Table21[[#This Row],[WIDTH_ORIG]], "")</f>
        <v>0.81286169372448902</v>
      </c>
      <c r="T289">
        <f>IF(OR(B289="boot", B289="independent", B289="parametric", B289="cart"), (Table21[[#This Row],[PERS_NEW]]+Table21[[#This Row],[PERS_ORIG]]) / 2, "")</f>
        <v>0.86744084787594711</v>
      </c>
      <c r="U289">
        <f>0.5*(Table21[[#This Row],[WIDTH_OVERLAP]]/Table21[[#This Row],[WIDTH_ORIG]] +Table21[[#This Row],[WIDTH_OVERLAP]]/Table21[[#This Row],[WIDTH_NEW]])</f>
        <v>0.86744084787594711</v>
      </c>
    </row>
    <row r="290" spans="1:21" hidden="1" x14ac:dyDescent="0.2">
      <c r="A290" s="5" t="s">
        <v>156</v>
      </c>
      <c r="B290" t="s">
        <v>50</v>
      </c>
      <c r="C290" s="3" t="s">
        <v>31</v>
      </c>
      <c r="D290" t="s">
        <v>15</v>
      </c>
      <c r="E290">
        <v>5.9687500000000036</v>
      </c>
      <c r="F290" t="s">
        <v>61</v>
      </c>
      <c r="G290" s="1">
        <v>5.723551745591025</v>
      </c>
      <c r="H290" s="1">
        <v>6.2139482544089821</v>
      </c>
      <c r="I290">
        <v>48.065200456107817</v>
      </c>
      <c r="J290" s="4">
        <v>5.9807692307692291</v>
      </c>
      <c r="K290">
        <f>Table21[[#This Row],[VALUE_ORIGINAL]]-Table21[[#This Row],[ESTIMATE_VALUE]]</f>
        <v>1.2019230769225508E-2</v>
      </c>
      <c r="L290" s="1">
        <v>5.7413052874335335</v>
      </c>
      <c r="M290" s="1">
        <v>6.2202331741049246</v>
      </c>
      <c r="N290">
        <f>Table21[[#This Row],[DIFFENCE_ORIGINAL]]^2</f>
        <v>1.444619082838972E-4</v>
      </c>
      <c r="O29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0.47264296697544861</v>
      </c>
      <c r="P290">
        <f>IF(OR(G290="NA", H290="NA"), "NA", IF(OR(B290="boot", B290="parametric", B290="independent", B290="cart"), Table21[[#This Row],[conf.high]]-Table21[[#This Row],[conf.low]], ""))</f>
        <v>0.49039650881795716</v>
      </c>
      <c r="Q290">
        <f>IF(OR(G290="NA", H290="NA"), "NA", IF(OR(B290="boot", B290="parametric", B290="independent", B290="cart"), Table21[[#This Row],[conf.high.orig]]-Table21[[#This Row],[conf.low.orig]], ""))</f>
        <v>0.47892788667139108</v>
      </c>
      <c r="R290">
        <f>IF(OR(B290="boot", B290="independent", B290="parametric", B290="cart"), Table21[[#This Row],[WIDTH_OVERLAP]]/Table21[[#This Row],[WIDTH_NEW]], "NA")</f>
        <v>0.96379757701517621</v>
      </c>
      <c r="S290">
        <f>IF(OR(B290="boot", B290="independent", B290="parametric", B290="cart"), Table21[[#This Row],[WIDTH_OVERLAP]]/Table21[[#This Row],[WIDTH_ORIG]], "")</f>
        <v>0.98687710640609494</v>
      </c>
      <c r="T290">
        <f>IF(OR(B290="boot", B290="independent", B290="parametric", B290="cart"), (Table21[[#This Row],[PERS_NEW]]+Table21[[#This Row],[PERS_ORIG]]) / 2, "")</f>
        <v>0.97533734171063557</v>
      </c>
      <c r="U290">
        <f>0.5*(Table21[[#This Row],[WIDTH_OVERLAP]]/Table21[[#This Row],[WIDTH_ORIG]] +Table21[[#This Row],[WIDTH_OVERLAP]]/Table21[[#This Row],[WIDTH_NEW]])</f>
        <v>0.97533734171063557</v>
      </c>
    </row>
    <row r="291" spans="1:21" hidden="1" x14ac:dyDescent="0.2">
      <c r="A291" s="5" t="s">
        <v>156</v>
      </c>
      <c r="B291" t="s">
        <v>50</v>
      </c>
      <c r="C291" s="3" t="s">
        <v>31</v>
      </c>
      <c r="D291" t="s">
        <v>17</v>
      </c>
      <c r="E291">
        <v>-3.2703488372093296E-2</v>
      </c>
      <c r="F291" t="s">
        <v>62</v>
      </c>
      <c r="G291" s="1">
        <v>-0.37336431229539563</v>
      </c>
      <c r="H291" s="1">
        <v>0.30795733555120902</v>
      </c>
      <c r="I291">
        <v>-0.18955560489227893</v>
      </c>
      <c r="J291" s="4">
        <v>2.2279549718574352E-2</v>
      </c>
      <c r="K291">
        <f>Table21[[#This Row],[VALUE_ORIGINAL]]-Table21[[#This Row],[ESTIMATE_VALUE]]</f>
        <v>5.4983038090667652E-2</v>
      </c>
      <c r="L291" s="1">
        <v>-0.31221819582162413</v>
      </c>
      <c r="M291" s="1">
        <v>0.35677729525877289</v>
      </c>
      <c r="N291">
        <f>Table21[[#This Row],[DIFFENCE_ORIGINAL]]^2</f>
        <v>3.02313447767981E-3</v>
      </c>
      <c r="O29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0.62017553137283321</v>
      </c>
      <c r="P291">
        <f>IF(OR(G291="NA", H291="NA"), "NA", IF(OR(B291="boot", B291="parametric", B291="independent", B291="cart"), Table21[[#This Row],[conf.high]]-Table21[[#This Row],[conf.low]], ""))</f>
        <v>0.68132164784660465</v>
      </c>
      <c r="Q291">
        <f>IF(OR(G291="NA", H291="NA"), "NA", IF(OR(B291="boot", B291="parametric", B291="independent", B291="cart"), Table21[[#This Row],[conf.high.orig]]-Table21[[#This Row],[conf.low.orig]], ""))</f>
        <v>0.66899549108039702</v>
      </c>
      <c r="R291">
        <f>IF(OR(B291="boot", B291="independent", B291="parametric", B291="cart"), Table21[[#This Row],[WIDTH_OVERLAP]]/Table21[[#This Row],[WIDTH_NEW]], "NA")</f>
        <v>0.9102536714237236</v>
      </c>
      <c r="S291">
        <f>IF(OR(B291="boot", B291="independent", B291="parametric", B291="cart"), Table21[[#This Row],[WIDTH_OVERLAP]]/Table21[[#This Row],[WIDTH_ORIG]], "")</f>
        <v>0.92702497945281837</v>
      </c>
      <c r="T291">
        <f>IF(OR(B291="boot", B291="independent", B291="parametric", B291="cart"), (Table21[[#This Row],[PERS_NEW]]+Table21[[#This Row],[PERS_ORIG]]) / 2, "")</f>
        <v>0.91863932543827098</v>
      </c>
      <c r="U291">
        <f>0.5*(Table21[[#This Row],[WIDTH_OVERLAP]]/Table21[[#This Row],[WIDTH_ORIG]] +Table21[[#This Row],[WIDTH_OVERLAP]]/Table21[[#This Row],[WIDTH_NEW]])</f>
        <v>0.91863932543827098</v>
      </c>
    </row>
    <row r="292" spans="1:21" hidden="1" x14ac:dyDescent="0.2">
      <c r="A292" s="5" t="s">
        <v>156</v>
      </c>
      <c r="B292" t="s">
        <v>50</v>
      </c>
      <c r="C292" s="3" t="s">
        <v>34</v>
      </c>
      <c r="D292" t="s">
        <v>15</v>
      </c>
      <c r="E292">
        <v>5.7112676056338039</v>
      </c>
      <c r="F292" t="s">
        <v>63</v>
      </c>
      <c r="G292" s="1">
        <v>5.4394638070141443</v>
      </c>
      <c r="H292" s="1">
        <v>5.9830714042534634</v>
      </c>
      <c r="I292">
        <v>41.545376281748474</v>
      </c>
      <c r="J292" s="4">
        <v>5.8749999999999973</v>
      </c>
      <c r="K292">
        <f>Table21[[#This Row],[VALUE_ORIGINAL]]-Table21[[#This Row],[ESTIMATE_VALUE]]</f>
        <v>0.16373239436619347</v>
      </c>
      <c r="L292" s="1">
        <v>5.5918436238818554</v>
      </c>
      <c r="M292" s="1">
        <v>6.1581563761181393</v>
      </c>
      <c r="N292">
        <f>Table21[[#This Row],[DIFFENCE_ORIGINAL]]^2</f>
        <v>2.6808296964886704E-2</v>
      </c>
      <c r="O29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0.39122778037160799</v>
      </c>
      <c r="P292">
        <f>IF(OR(G292="NA", H292="NA"), "NA", IF(OR(B292="boot", B292="parametric", B292="independent", B292="cart"), Table21[[#This Row],[conf.high]]-Table21[[#This Row],[conf.low]], ""))</f>
        <v>0.54360759723931906</v>
      </c>
      <c r="Q292">
        <f>IF(OR(G292="NA", H292="NA"), "NA", IF(OR(B292="boot", B292="parametric", B292="independent", B292="cart"), Table21[[#This Row],[conf.high.orig]]-Table21[[#This Row],[conf.low.orig]], ""))</f>
        <v>0.56631275223628386</v>
      </c>
      <c r="R292">
        <f>IF(OR(B292="boot", B292="independent", B292="parametric", B292="cart"), Table21[[#This Row],[WIDTH_OVERLAP]]/Table21[[#This Row],[WIDTH_NEW]], "NA")</f>
        <v>0.71968784534733599</v>
      </c>
      <c r="S292">
        <f>IF(OR(B292="boot", B292="independent", B292="parametric", B292="cart"), Table21[[#This Row],[WIDTH_OVERLAP]]/Table21[[#This Row],[WIDTH_ORIG]], "")</f>
        <v>0.69083342874888187</v>
      </c>
      <c r="T292">
        <f>IF(OR(B292="boot", B292="independent", B292="parametric", B292="cart"), (Table21[[#This Row],[PERS_NEW]]+Table21[[#This Row],[PERS_ORIG]]) / 2, "")</f>
        <v>0.70526063704810893</v>
      </c>
      <c r="U292">
        <f>0.5*(Table21[[#This Row],[WIDTH_OVERLAP]]/Table21[[#This Row],[WIDTH_ORIG]] +Table21[[#This Row],[WIDTH_OVERLAP]]/Table21[[#This Row],[WIDTH_NEW]])</f>
        <v>0.70526063704810893</v>
      </c>
    </row>
    <row r="293" spans="1:21" hidden="1" x14ac:dyDescent="0.2">
      <c r="A293" s="5" t="s">
        <v>156</v>
      </c>
      <c r="B293" t="s">
        <v>50</v>
      </c>
      <c r="C293" s="3" t="s">
        <v>34</v>
      </c>
      <c r="D293" t="s">
        <v>17</v>
      </c>
      <c r="E293">
        <v>0.38873239436619733</v>
      </c>
      <c r="F293" t="s">
        <v>64</v>
      </c>
      <c r="G293" s="1">
        <v>2.973402301484962E-3</v>
      </c>
      <c r="H293" s="1">
        <v>0.77449138643090976</v>
      </c>
      <c r="I293">
        <v>1.992417666830951</v>
      </c>
      <c r="J293" s="4">
        <v>0.26936619718309895</v>
      </c>
      <c r="K293">
        <f>Table21[[#This Row],[VALUE_ORIGINAL]]-Table21[[#This Row],[ESTIMATE_VALUE]]</f>
        <v>-0.11936619718309838</v>
      </c>
      <c r="L293" s="1">
        <v>-0.12682477138382642</v>
      </c>
      <c r="M293" s="1">
        <v>0.66555716575002433</v>
      </c>
      <c r="N293">
        <f>Table21[[#This Row],[DIFFENCE_ORIGINAL]]^2</f>
        <v>1.4248289029954323E-2</v>
      </c>
      <c r="O29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0.66258376344853942</v>
      </c>
      <c r="P293">
        <f>IF(OR(G293="NA", H293="NA"), "NA", IF(OR(B293="boot", B293="parametric", B293="independent", B293="cart"), Table21[[#This Row],[conf.high]]-Table21[[#This Row],[conf.low]], ""))</f>
        <v>0.77151798412942485</v>
      </c>
      <c r="Q293">
        <f>IF(OR(G293="NA", H293="NA"), "NA", IF(OR(B293="boot", B293="parametric", B293="independent", B293="cart"), Table21[[#This Row],[conf.high.orig]]-Table21[[#This Row],[conf.low.orig]], ""))</f>
        <v>0.79238193713385074</v>
      </c>
      <c r="R293">
        <f>IF(OR(B293="boot", B293="independent", B293="parametric", B293="cart"), Table21[[#This Row],[WIDTH_OVERLAP]]/Table21[[#This Row],[WIDTH_NEW]], "NA")</f>
        <v>0.85880533840853235</v>
      </c>
      <c r="S293">
        <f>IF(OR(B293="boot", B293="independent", B293="parametric", B293="cart"), Table21[[#This Row],[WIDTH_OVERLAP]]/Table21[[#This Row],[WIDTH_ORIG]], "")</f>
        <v>0.83619241226673047</v>
      </c>
      <c r="T293">
        <f>IF(OR(B293="boot", B293="independent", B293="parametric", B293="cart"), (Table21[[#This Row],[PERS_NEW]]+Table21[[#This Row],[PERS_ORIG]]) / 2, "")</f>
        <v>0.84749887533763135</v>
      </c>
      <c r="U293">
        <f>0.5*(Table21[[#This Row],[WIDTH_OVERLAP]]/Table21[[#This Row],[WIDTH_ORIG]] +Table21[[#This Row],[WIDTH_OVERLAP]]/Table21[[#This Row],[WIDTH_NEW]])</f>
        <v>0.84749887533763135</v>
      </c>
    </row>
    <row r="294" spans="1:21" hidden="1" x14ac:dyDescent="0.2">
      <c r="A294" s="5" t="s">
        <v>156</v>
      </c>
      <c r="B294" t="s">
        <v>50</v>
      </c>
      <c r="C294" s="3" t="s">
        <v>37</v>
      </c>
      <c r="D294" t="s">
        <v>15</v>
      </c>
      <c r="E294">
        <v>6.0625000000000044</v>
      </c>
      <c r="F294" t="s">
        <v>65</v>
      </c>
      <c r="G294" s="1">
        <v>5.8520524327131795</v>
      </c>
      <c r="H294" s="1">
        <v>6.2729475672868293</v>
      </c>
      <c r="I294">
        <v>56.881702271363935</v>
      </c>
      <c r="J294" s="4">
        <v>6.1153846153846105</v>
      </c>
      <c r="K294">
        <f>Table21[[#This Row],[VALUE_ORIGINAL]]-Table21[[#This Row],[ESTIMATE_VALUE]]</f>
        <v>5.2884615384606093E-2</v>
      </c>
      <c r="L294" s="1">
        <v>5.9012881844904204</v>
      </c>
      <c r="M294" s="1">
        <v>6.3294810462788007</v>
      </c>
      <c r="N294">
        <f>Table21[[#This Row],[DIFFENCE_ORIGINAL]]^2</f>
        <v>2.7967825443777155E-3</v>
      </c>
      <c r="O29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0.37165938279640898</v>
      </c>
      <c r="P294">
        <f>IF(OR(G294="NA", H294="NA"), "NA", IF(OR(B294="boot", B294="parametric", B294="independent", B294="cart"), Table21[[#This Row],[conf.high]]-Table21[[#This Row],[conf.low]], ""))</f>
        <v>0.4208951345736498</v>
      </c>
      <c r="Q294">
        <f>IF(OR(G294="NA", H294="NA"), "NA", IF(OR(B294="boot", B294="parametric", B294="independent", B294="cart"), Table21[[#This Row],[conf.high.orig]]-Table21[[#This Row],[conf.low.orig]], ""))</f>
        <v>0.42819286178838034</v>
      </c>
      <c r="R294">
        <f>IF(OR(B294="boot", B294="independent", B294="parametric", B294="cart"), Table21[[#This Row],[WIDTH_OVERLAP]]/Table21[[#This Row],[WIDTH_NEW]], "NA")</f>
        <v>0.88302133302844021</v>
      </c>
      <c r="S294">
        <f>IF(OR(B294="boot", B294="independent", B294="parametric", B294="cart"), Table21[[#This Row],[WIDTH_OVERLAP]]/Table21[[#This Row],[WIDTH_ORIG]], "")</f>
        <v>0.86797192565085057</v>
      </c>
      <c r="T294">
        <f>IF(OR(B294="boot", B294="independent", B294="parametric", B294="cart"), (Table21[[#This Row],[PERS_NEW]]+Table21[[#This Row],[PERS_ORIG]]) / 2, "")</f>
        <v>0.87549662933964534</v>
      </c>
      <c r="U294">
        <f>0.5*(Table21[[#This Row],[WIDTH_OVERLAP]]/Table21[[#This Row],[WIDTH_ORIG]] +Table21[[#This Row],[WIDTH_OVERLAP]]/Table21[[#This Row],[WIDTH_NEW]])</f>
        <v>0.87549662933964534</v>
      </c>
    </row>
    <row r="295" spans="1:21" hidden="1" x14ac:dyDescent="0.2">
      <c r="A295" s="5" t="s">
        <v>156</v>
      </c>
      <c r="B295" t="s">
        <v>50</v>
      </c>
      <c r="C295" s="3" t="s">
        <v>37</v>
      </c>
      <c r="D295" t="s">
        <v>17</v>
      </c>
      <c r="E295">
        <v>0.17005813953488316</v>
      </c>
      <c r="F295" t="s">
        <v>66</v>
      </c>
      <c r="G295" s="1">
        <v>-0.12232257841675023</v>
      </c>
      <c r="H295" s="1">
        <v>0.46243885748651659</v>
      </c>
      <c r="I295">
        <v>1.1484535600372188</v>
      </c>
      <c r="J295" s="4">
        <v>0.11632270168855646</v>
      </c>
      <c r="K295">
        <f>Table21[[#This Row],[VALUE_ORIGINAL]]-Table21[[#This Row],[ESTIMATE_VALUE]]</f>
        <v>-5.37354378463267E-2</v>
      </c>
      <c r="L295" s="1">
        <v>-0.18274016541672461</v>
      </c>
      <c r="M295" s="1">
        <v>0.41538556879383753</v>
      </c>
      <c r="N295">
        <f>Table21[[#This Row],[DIFFENCE_ORIGINAL]]^2</f>
        <v>2.8874972805364397E-3</v>
      </c>
      <c r="O29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0.53770814721058779</v>
      </c>
      <c r="P295">
        <f>IF(OR(G295="NA", H295="NA"), "NA", IF(OR(B295="boot", B295="parametric", B295="independent", B295="cart"), Table21[[#This Row],[conf.high]]-Table21[[#This Row],[conf.low]], ""))</f>
        <v>0.58476143590326679</v>
      </c>
      <c r="Q295">
        <f>IF(OR(G295="NA", H295="NA"), "NA", IF(OR(B295="boot", B295="parametric", B295="independent", B295="cart"), Table21[[#This Row],[conf.high.orig]]-Table21[[#This Row],[conf.low.orig]], ""))</f>
        <v>0.59812573421056214</v>
      </c>
      <c r="R295">
        <f>IF(OR(B295="boot", B295="independent", B295="parametric", B295="cart"), Table21[[#This Row],[WIDTH_OVERLAP]]/Table21[[#This Row],[WIDTH_NEW]], "NA")</f>
        <v>0.91953421377728695</v>
      </c>
      <c r="S295">
        <f>IF(OR(B295="boot", B295="independent", B295="parametric", B295="cart"), Table21[[#This Row],[WIDTH_OVERLAP]]/Table21[[#This Row],[WIDTH_ORIG]], "")</f>
        <v>0.89898848428630707</v>
      </c>
      <c r="T295">
        <f>IF(OR(B295="boot", B295="independent", B295="parametric", B295="cart"), (Table21[[#This Row],[PERS_NEW]]+Table21[[#This Row],[PERS_ORIG]]) / 2, "")</f>
        <v>0.90926134903179701</v>
      </c>
      <c r="U295">
        <f>0.5*(Table21[[#This Row],[WIDTH_OVERLAP]]/Table21[[#This Row],[WIDTH_ORIG]] +Table21[[#This Row],[WIDTH_OVERLAP]]/Table21[[#This Row],[WIDTH_NEW]])</f>
        <v>0.90926134903179701</v>
      </c>
    </row>
    <row r="296" spans="1:21" hidden="1" x14ac:dyDescent="0.2">
      <c r="A296" s="5" t="s">
        <v>156</v>
      </c>
      <c r="B296" t="s">
        <v>50</v>
      </c>
      <c r="C296" s="3" t="s">
        <v>40</v>
      </c>
      <c r="D296" t="s">
        <v>15</v>
      </c>
      <c r="E296">
        <v>4.6866197183098679</v>
      </c>
      <c r="F296" t="s">
        <v>67</v>
      </c>
      <c r="G296" s="1">
        <v>4.4326707032537058</v>
      </c>
      <c r="H296" s="1">
        <v>4.94056873336603</v>
      </c>
      <c r="I296">
        <v>36.488742073483238</v>
      </c>
      <c r="J296" s="4">
        <v>4.5735294117647038</v>
      </c>
      <c r="K296">
        <f>Table21[[#This Row],[VALUE_ORIGINAL]]-Table21[[#This Row],[ESTIMATE_VALUE]]</f>
        <v>-0.11309030654516405</v>
      </c>
      <c r="L296" s="1">
        <v>4.2906920267740327</v>
      </c>
      <c r="M296" s="1">
        <v>4.856366796755375</v>
      </c>
      <c r="N296">
        <f>Table21[[#This Row],[DIFFENCE_ORIGINAL]]^2</f>
        <v>1.2789417434479176E-2</v>
      </c>
      <c r="O29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0.42369609350166915</v>
      </c>
      <c r="P296">
        <f>IF(OR(G296="NA", H296="NA"), "NA", IF(OR(B296="boot", B296="parametric", B296="independent", B296="cart"), Table21[[#This Row],[conf.high]]-Table21[[#This Row],[conf.low]], ""))</f>
        <v>0.50789803011232415</v>
      </c>
      <c r="Q296">
        <f>IF(OR(G296="NA", H296="NA"), "NA", IF(OR(B296="boot", B296="parametric", B296="independent", B296="cart"), Table21[[#This Row],[conf.high.orig]]-Table21[[#This Row],[conf.low.orig]], ""))</f>
        <v>0.56567476998134225</v>
      </c>
      <c r="R296">
        <f>IF(OR(B296="boot", B296="independent", B296="parametric", B296="cart"), Table21[[#This Row],[WIDTH_OVERLAP]]/Table21[[#This Row],[WIDTH_NEW]], "NA")</f>
        <v>0.83421487854159759</v>
      </c>
      <c r="S296">
        <f>IF(OR(B296="boot", B296="independent", B296="parametric", B296="cart"), Table21[[#This Row],[WIDTH_OVERLAP]]/Table21[[#This Row],[WIDTH_ORIG]], "")</f>
        <v>0.74901006017228589</v>
      </c>
      <c r="T296">
        <f>IF(OR(B296="boot", B296="independent", B296="parametric", B296="cart"), (Table21[[#This Row],[PERS_NEW]]+Table21[[#This Row],[PERS_ORIG]]) / 2, "")</f>
        <v>0.79161246935694174</v>
      </c>
      <c r="U296">
        <f>0.5*(Table21[[#This Row],[WIDTH_OVERLAP]]/Table21[[#This Row],[WIDTH_ORIG]] +Table21[[#This Row],[WIDTH_OVERLAP]]/Table21[[#This Row],[WIDTH_NEW]])</f>
        <v>0.79161246935694174</v>
      </c>
    </row>
    <row r="297" spans="1:21" hidden="1" x14ac:dyDescent="0.2">
      <c r="A297" s="5" t="s">
        <v>156</v>
      </c>
      <c r="B297" t="s">
        <v>50</v>
      </c>
      <c r="C297" s="3" t="s">
        <v>40</v>
      </c>
      <c r="D297" t="s">
        <v>17</v>
      </c>
      <c r="E297">
        <v>8.4808853118710684E-2</v>
      </c>
      <c r="F297" t="s">
        <v>68</v>
      </c>
      <c r="G297" s="1">
        <v>-0.27560964206565214</v>
      </c>
      <c r="H297" s="1">
        <v>0.44522734830307348</v>
      </c>
      <c r="I297">
        <v>0.46524298132955988</v>
      </c>
      <c r="J297" s="4">
        <v>0.28210439105219581</v>
      </c>
      <c r="K297">
        <f>Table21[[#This Row],[VALUE_ORIGINAL]]-Table21[[#This Row],[ESTIMATE_VALUE]]</f>
        <v>0.19729553793348514</v>
      </c>
      <c r="L297" s="1">
        <v>-0.11364024674340922</v>
      </c>
      <c r="M297" s="1">
        <v>0.67784902884780085</v>
      </c>
      <c r="N297">
        <f>Table21[[#This Row],[DIFFENCE_ORIGINAL]]^2</f>
        <v>3.8925529288463274E-2</v>
      </c>
      <c r="O29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0.55886759504648276</v>
      </c>
      <c r="P297">
        <f>IF(OR(G297="NA", H297="NA"), "NA", IF(OR(B297="boot", B297="parametric", B297="independent", B297="cart"), Table21[[#This Row],[conf.high]]-Table21[[#This Row],[conf.low]], ""))</f>
        <v>0.72083699036872562</v>
      </c>
      <c r="Q297">
        <f>IF(OR(G297="NA", H297="NA"), "NA", IF(OR(B297="boot", B297="parametric", B297="independent", B297="cart"), Table21[[#This Row],[conf.high.orig]]-Table21[[#This Row],[conf.low.orig]], ""))</f>
        <v>0.79148927559121007</v>
      </c>
      <c r="R297">
        <f>IF(OR(B297="boot", B297="independent", B297="parametric", B297="cart"), Table21[[#This Row],[WIDTH_OVERLAP]]/Table21[[#This Row],[WIDTH_NEW]], "NA")</f>
        <v>0.77530371292489919</v>
      </c>
      <c r="S297">
        <f>IF(OR(B297="boot", B297="independent", B297="parametric", B297="cart"), Table21[[#This Row],[WIDTH_OVERLAP]]/Table21[[#This Row],[WIDTH_ORIG]], "")</f>
        <v>0.70609623185232873</v>
      </c>
      <c r="T297">
        <f>IF(OR(B297="boot", B297="independent", B297="parametric", B297="cart"), (Table21[[#This Row],[PERS_NEW]]+Table21[[#This Row],[PERS_ORIG]]) / 2, "")</f>
        <v>0.74069997238861396</v>
      </c>
      <c r="U297">
        <f>0.5*(Table21[[#This Row],[WIDTH_OVERLAP]]/Table21[[#This Row],[WIDTH_ORIG]] +Table21[[#This Row],[WIDTH_OVERLAP]]/Table21[[#This Row],[WIDTH_NEW]])</f>
        <v>0.74069997238861396</v>
      </c>
    </row>
    <row r="298" spans="1:21" hidden="1" x14ac:dyDescent="0.2">
      <c r="A298" s="5" t="s">
        <v>156</v>
      </c>
      <c r="B298" t="s">
        <v>50</v>
      </c>
      <c r="C298" s="3" t="s">
        <v>43</v>
      </c>
      <c r="D298" t="s">
        <v>15</v>
      </c>
      <c r="E298">
        <v>4.7406249999999952</v>
      </c>
      <c r="F298" t="s">
        <v>69</v>
      </c>
      <c r="G298" s="1">
        <v>4.4859836634109946</v>
      </c>
      <c r="H298" s="1">
        <v>4.9952663365889958</v>
      </c>
      <c r="I298">
        <v>36.759656146430231</v>
      </c>
      <c r="J298" s="4">
        <v>4.6346153846153904</v>
      </c>
      <c r="K298">
        <f>Table21[[#This Row],[VALUE_ORIGINAL]]-Table21[[#This Row],[ESTIMATE_VALUE]]</f>
        <v>-0.10600961538460485</v>
      </c>
      <c r="L298" s="1">
        <v>4.3757325183274887</v>
      </c>
      <c r="M298" s="1">
        <v>4.893498250903292</v>
      </c>
      <c r="N298">
        <f>Table21[[#This Row],[DIFFENCE_ORIGINAL]]^2</f>
        <v>1.1238038553991849E-2</v>
      </c>
      <c r="O29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0.40751458749229741</v>
      </c>
      <c r="P298">
        <f>IF(OR(G298="NA", H298="NA"), "NA", IF(OR(B298="boot", B298="parametric", B298="independent", B298="cart"), Table21[[#This Row],[conf.high]]-Table21[[#This Row],[conf.low]], ""))</f>
        <v>0.50928267317800113</v>
      </c>
      <c r="Q298">
        <f>IF(OR(G298="NA", H298="NA"), "NA", IF(OR(B298="boot", B298="parametric", B298="independent", B298="cart"), Table21[[#This Row],[conf.high.orig]]-Table21[[#This Row],[conf.low.orig]], ""))</f>
        <v>0.51776573257580338</v>
      </c>
      <c r="R298">
        <f>IF(OR(B298="boot", B298="independent", B298="parametric", B298="cart"), Table21[[#This Row],[WIDTH_OVERLAP]]/Table21[[#This Row],[WIDTH_NEW]], "NA")</f>
        <v>0.80017367358945191</v>
      </c>
      <c r="S298">
        <f>IF(OR(B298="boot", B298="independent", B298="parametric", B298="cart"), Table21[[#This Row],[WIDTH_OVERLAP]]/Table21[[#This Row],[WIDTH_ORIG]], "")</f>
        <v>0.78706365032111369</v>
      </c>
      <c r="T298">
        <f>IF(OR(B298="boot", B298="independent", B298="parametric", B298="cart"), (Table21[[#This Row],[PERS_NEW]]+Table21[[#This Row],[PERS_ORIG]]) / 2, "")</f>
        <v>0.79361866195528274</v>
      </c>
      <c r="U298">
        <f>0.5*(Table21[[#This Row],[WIDTH_OVERLAP]]/Table21[[#This Row],[WIDTH_ORIG]] +Table21[[#This Row],[WIDTH_OVERLAP]]/Table21[[#This Row],[WIDTH_NEW]])</f>
        <v>0.79361866195528274</v>
      </c>
    </row>
    <row r="299" spans="1:21" hidden="1" x14ac:dyDescent="0.2">
      <c r="A299" s="5" t="s">
        <v>156</v>
      </c>
      <c r="B299" t="s">
        <v>50</v>
      </c>
      <c r="C299" s="3" t="s">
        <v>43</v>
      </c>
      <c r="D299" t="s">
        <v>17</v>
      </c>
      <c r="E299">
        <v>0.32332848837209305</v>
      </c>
      <c r="F299" t="s">
        <v>70</v>
      </c>
      <c r="G299" s="1">
        <v>-3.0451874936086754E-2</v>
      </c>
      <c r="H299" s="1">
        <v>0.67710885168027279</v>
      </c>
      <c r="I299">
        <v>1.8045752276381093</v>
      </c>
      <c r="J299" s="4">
        <v>0.25257973733583466</v>
      </c>
      <c r="K299">
        <f>Table21[[#This Row],[VALUE_ORIGINAL]]-Table21[[#This Row],[ESTIMATE_VALUE]]</f>
        <v>-7.0748751036258384E-2</v>
      </c>
      <c r="L299" s="1">
        <v>-0.10904353640643677</v>
      </c>
      <c r="M299" s="1">
        <v>0.61420301107810604</v>
      </c>
      <c r="N299">
        <f>Table21[[#This Row],[DIFFENCE_ORIGINAL]]^2</f>
        <v>5.0053857731904719E-3</v>
      </c>
      <c r="O29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0.64465488601419274</v>
      </c>
      <c r="P299">
        <f>IF(OR(G299="NA", H299="NA"), "NA", IF(OR(B299="boot", B299="parametric", B299="independent", B299="cart"), Table21[[#This Row],[conf.high]]-Table21[[#This Row],[conf.low]], ""))</f>
        <v>0.70756072661635949</v>
      </c>
      <c r="Q299">
        <f>IF(OR(G299="NA", H299="NA"), "NA", IF(OR(B299="boot", B299="parametric", B299="independent", B299="cart"), Table21[[#This Row],[conf.high.orig]]-Table21[[#This Row],[conf.low.orig]], ""))</f>
        <v>0.72324654748454287</v>
      </c>
      <c r="R299">
        <f>IF(OR(B299="boot", B299="independent", B299="parametric", B299="cart"), Table21[[#This Row],[WIDTH_OVERLAP]]/Table21[[#This Row],[WIDTH_NEW]], "NA")</f>
        <v>0.91109478206486949</v>
      </c>
      <c r="S299">
        <f>IF(OR(B299="boot", B299="independent", B299="parametric", B299="cart"), Table21[[#This Row],[WIDTH_OVERLAP]]/Table21[[#This Row],[WIDTH_ORIG]], "")</f>
        <v>0.89133489576453206</v>
      </c>
      <c r="T299">
        <f>IF(OR(B299="boot", B299="independent", B299="parametric", B299="cart"), (Table21[[#This Row],[PERS_NEW]]+Table21[[#This Row],[PERS_ORIG]]) / 2, "")</f>
        <v>0.90121483891470078</v>
      </c>
      <c r="U299">
        <f>0.5*(Table21[[#This Row],[WIDTH_OVERLAP]]/Table21[[#This Row],[WIDTH_ORIG]] +Table21[[#This Row],[WIDTH_OVERLAP]]/Table21[[#This Row],[WIDTH_NEW]])</f>
        <v>0.90121483891470078</v>
      </c>
    </row>
    <row r="300" spans="1:21" hidden="1" x14ac:dyDescent="0.2">
      <c r="A300" s="5" t="s">
        <v>156</v>
      </c>
      <c r="B300" t="s">
        <v>50</v>
      </c>
      <c r="C300" s="3" t="s">
        <v>46</v>
      </c>
      <c r="D300" t="s">
        <v>47</v>
      </c>
      <c r="E300">
        <v>-2.8969416126042518</v>
      </c>
      <c r="F300" t="s">
        <v>47</v>
      </c>
      <c r="G300" s="1">
        <v>-6.2804531575161926</v>
      </c>
      <c r="H300" s="1">
        <v>0.48656993230768864</v>
      </c>
      <c r="I300">
        <v>-1.6907616832468515</v>
      </c>
      <c r="J300" s="4">
        <v>-3.6369047619047734</v>
      </c>
      <c r="K300">
        <f>Table21[[#This Row],[VALUE_ORIGINAL]]-Table21[[#This Row],[ESTIMATE_VALUE]]</f>
        <v>-0.73996314930052165</v>
      </c>
      <c r="L300" s="1">
        <v>-6.9972917004577493</v>
      </c>
      <c r="M300" s="1">
        <v>-0.27651782335179864</v>
      </c>
      <c r="N300">
        <f>Table21[[#This Row],[DIFFENCE_ORIGINAL]]^2</f>
        <v>0.54754546232274615</v>
      </c>
      <c r="O30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6.0039353341643942</v>
      </c>
      <c r="P300">
        <f>IF(OR(G300="NA", H300="NA"), "NA", IF(OR(B300="boot", B300="parametric", B300="independent", B300="cart"), Table21[[#This Row],[conf.high]]-Table21[[#This Row],[conf.low]], ""))</f>
        <v>6.7670230898238817</v>
      </c>
      <c r="Q300">
        <f>IF(OR(G300="NA", H300="NA"), "NA", IF(OR(B300="boot", B300="parametric", B300="independent", B300="cart"), Table21[[#This Row],[conf.high.orig]]-Table21[[#This Row],[conf.low.orig]], ""))</f>
        <v>6.7207738771059509</v>
      </c>
      <c r="R300">
        <f>IF(OR(B300="boot", B300="independent", B300="parametric", B300="cart"), Table21[[#This Row],[WIDTH_OVERLAP]]/Table21[[#This Row],[WIDTH_NEW]], "NA")</f>
        <v>0.88723435024080177</v>
      </c>
      <c r="S300">
        <f>IF(OR(B300="boot", B300="independent", B300="parametric", B300="cart"), Table21[[#This Row],[WIDTH_OVERLAP]]/Table21[[#This Row],[WIDTH_ORIG]], "")</f>
        <v>0.89333988078613402</v>
      </c>
      <c r="T300">
        <f>IF(OR(B300="boot", B300="independent", B300="parametric", B300="cart"), (Table21[[#This Row],[PERS_NEW]]+Table21[[#This Row],[PERS_ORIG]]) / 2, "")</f>
        <v>0.89028711551346795</v>
      </c>
      <c r="U300">
        <f>0.5*(Table21[[#This Row],[WIDTH_OVERLAP]]/Table21[[#This Row],[WIDTH_ORIG]] +Table21[[#This Row],[WIDTH_OVERLAP]]/Table21[[#This Row],[WIDTH_NEW]])</f>
        <v>0.89028711551346795</v>
      </c>
    </row>
    <row r="301" spans="1:21" hidden="1" x14ac:dyDescent="0.2">
      <c r="A301" s="5" t="s">
        <v>156</v>
      </c>
      <c r="B301" t="s">
        <v>50</v>
      </c>
      <c r="C301" s="3" t="s">
        <v>48</v>
      </c>
      <c r="D301" t="s">
        <v>47</v>
      </c>
      <c r="E301">
        <v>-2.7491063153713782</v>
      </c>
      <c r="F301" t="s">
        <v>47</v>
      </c>
      <c r="G301" s="1">
        <v>-6.0562244070481892</v>
      </c>
      <c r="H301" s="1">
        <v>0.55801177630543275</v>
      </c>
      <c r="I301">
        <v>-1.6409661335618133</v>
      </c>
      <c r="J301" s="4">
        <v>-2.9445812807881708</v>
      </c>
      <c r="K301">
        <f>Table21[[#This Row],[VALUE_ORIGINAL]]-Table21[[#This Row],[ESTIMATE_VALUE]]</f>
        <v>-0.19547496541679266</v>
      </c>
      <c r="L301" s="1">
        <v>-6.4437661044203365</v>
      </c>
      <c r="M301" s="1">
        <v>0.55460354284399438</v>
      </c>
      <c r="N301">
        <f>Table21[[#This Row],[DIFFENCE_ORIGINAL]]^2</f>
        <v>3.8210462104696287E-2</v>
      </c>
      <c r="O30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6.6108279498921831</v>
      </c>
      <c r="P301">
        <f>IF(OR(G301="NA", H301="NA"), "NA", IF(OR(B301="boot", B301="parametric", B301="independent", B301="cart"), Table21[[#This Row],[conf.high]]-Table21[[#This Row],[conf.low]], ""))</f>
        <v>6.6142361833536221</v>
      </c>
      <c r="Q301">
        <f>IF(OR(G301="NA", H301="NA"), "NA", IF(OR(B301="boot", B301="parametric", B301="independent", B301="cart"), Table21[[#This Row],[conf.high.orig]]-Table21[[#This Row],[conf.low.orig]], ""))</f>
        <v>6.9983696472643313</v>
      </c>
      <c r="R301">
        <f>IF(OR(B301="boot", B301="independent", B301="parametric", B301="cart"), Table21[[#This Row],[WIDTH_OVERLAP]]/Table21[[#This Row],[WIDTH_NEW]], "NA")</f>
        <v>0.99948471246460524</v>
      </c>
      <c r="S301">
        <f>IF(OR(B301="boot", B301="independent", B301="parametric", B301="cart"), Table21[[#This Row],[WIDTH_OVERLAP]]/Table21[[#This Row],[WIDTH_ORIG]], "")</f>
        <v>0.9446240028884958</v>
      </c>
      <c r="T301">
        <f>IF(OR(B301="boot", B301="independent", B301="parametric", B301="cart"), (Table21[[#This Row],[PERS_NEW]]+Table21[[#This Row],[PERS_ORIG]]) / 2, "")</f>
        <v>0.97205435767655057</v>
      </c>
      <c r="U301">
        <f>0.5*(Table21[[#This Row],[WIDTH_OVERLAP]]/Table21[[#This Row],[WIDTH_ORIG]] +Table21[[#This Row],[WIDTH_OVERLAP]]/Table21[[#This Row],[WIDTH_NEW]])</f>
        <v>0.97205435767655057</v>
      </c>
    </row>
    <row r="302" spans="1:21" hidden="1" x14ac:dyDescent="0.2">
      <c r="A302" s="5" t="s">
        <v>156</v>
      </c>
      <c r="B302" t="s">
        <v>50</v>
      </c>
      <c r="C302" s="3" t="s">
        <v>49</v>
      </c>
      <c r="D302" t="s">
        <v>47</v>
      </c>
      <c r="E302">
        <v>-4.5501125380643543</v>
      </c>
      <c r="F302" t="s">
        <v>47</v>
      </c>
      <c r="G302" s="1">
        <v>-8.9624845731912313</v>
      </c>
      <c r="H302" s="1">
        <v>-0.13774050293747847</v>
      </c>
      <c r="I302">
        <v>-2.0378318609210129</v>
      </c>
      <c r="J302" s="4">
        <v>-5.250821018062382</v>
      </c>
      <c r="K302">
        <f>Table21[[#This Row],[VALUE_ORIGINAL]]-Table21[[#This Row],[ESTIMATE_VALUE]]</f>
        <v>-0.70070847999802766</v>
      </c>
      <c r="L302" s="1">
        <v>-9.6320551924209603</v>
      </c>
      <c r="M302" s="1">
        <v>-0.86958684370380335</v>
      </c>
      <c r="N302">
        <f>Table21[[#This Row],[DIFFENCE_ORIGINAL]]^2</f>
        <v>0.49099237394114631</v>
      </c>
      <c r="O30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8.0928977294874276</v>
      </c>
      <c r="P302">
        <f>IF(OR(G302="NA", H302="NA"), "NA", IF(OR(B302="boot", B302="parametric", B302="independent", B302="cart"), Table21[[#This Row],[conf.high]]-Table21[[#This Row],[conf.low]], ""))</f>
        <v>8.8247440702537521</v>
      </c>
      <c r="Q302">
        <f>IF(OR(G302="NA", H302="NA"), "NA", IF(OR(B302="boot", B302="parametric", B302="independent", B302="cart"), Table21[[#This Row],[conf.high.orig]]-Table21[[#This Row],[conf.low.orig]], ""))</f>
        <v>8.7624683487171566</v>
      </c>
      <c r="R302">
        <f>IF(OR(B302="boot", B302="independent", B302="parametric", B302="cart"), Table21[[#This Row],[WIDTH_OVERLAP]]/Table21[[#This Row],[WIDTH_NEW]], "NA")</f>
        <v>0.91706883112528836</v>
      </c>
      <c r="S302">
        <f>IF(OR(B302="boot", B302="independent", B302="parametric", B302="cart"), Table21[[#This Row],[WIDTH_OVERLAP]]/Table21[[#This Row],[WIDTH_ORIG]], "")</f>
        <v>0.92358652920809059</v>
      </c>
      <c r="T302">
        <f>IF(OR(B302="boot", B302="independent", B302="parametric", B302="cart"), (Table21[[#This Row],[PERS_NEW]]+Table21[[#This Row],[PERS_ORIG]]) / 2, "")</f>
        <v>0.92032768016668953</v>
      </c>
      <c r="U302">
        <f>0.5*(Table21[[#This Row],[WIDTH_OVERLAP]]/Table21[[#This Row],[WIDTH_ORIG]] +Table21[[#This Row],[WIDTH_OVERLAP]]/Table21[[#This Row],[WIDTH_NEW]])</f>
        <v>0.92032768016668953</v>
      </c>
    </row>
    <row r="303" spans="1:21" hidden="1" x14ac:dyDescent="0.2">
      <c r="A303" s="5" t="s">
        <v>156</v>
      </c>
      <c r="B303" t="s">
        <v>71</v>
      </c>
      <c r="C303" s="3" t="s">
        <v>14</v>
      </c>
      <c r="D303" t="s">
        <v>15</v>
      </c>
      <c r="E303">
        <v>3.7783913043478239</v>
      </c>
      <c r="F303" t="s">
        <v>72</v>
      </c>
      <c r="G303" s="1">
        <v>3.6832635275067673</v>
      </c>
      <c r="H303" s="1">
        <v>3.8735190811888804</v>
      </c>
      <c r="I303">
        <v>78.585245890219824</v>
      </c>
      <c r="J303" s="4">
        <v>3.7972575757575764</v>
      </c>
      <c r="K303">
        <f>Table21[[#This Row],[VALUE_ORIGINAL]]-Table21[[#This Row],[ESTIMATE_VALUE]]</f>
        <v>1.88662714097525E-2</v>
      </c>
      <c r="L303" s="6">
        <v>3.7102224178651242</v>
      </c>
      <c r="M303" s="6">
        <v>3.8842927336500286</v>
      </c>
      <c r="N303">
        <f>Table21[[#This Row],[DIFFENCE_ORIGINAL]]^2</f>
        <v>3.5593619690644455E-4</v>
      </c>
      <c r="O30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0.16329666332375625</v>
      </c>
      <c r="P303">
        <f>IF(OR(G303="NA", H303="NA"), "NA", IF(OR(B303="boot", B303="parametric", B303="independent", B303="cart"), Table21[[#This Row],[conf.high]]-Table21[[#This Row],[conf.low]], ""))</f>
        <v>0.19025555368211311</v>
      </c>
      <c r="Q303">
        <f>IF(OR(G303="NA", H303="NA"), "NA", IF(OR(B303="boot", B303="parametric", B303="independent", B303="cart"), Table21[[#This Row],[conf.high.orig]]-Table21[[#This Row],[conf.low.orig]], ""))</f>
        <v>0.17407031578490439</v>
      </c>
      <c r="R303">
        <f>IF(OR(B303="boot", B303="independent", B303="parametric", B303="cart"), Table21[[#This Row],[WIDTH_OVERLAP]]/Table21[[#This Row],[WIDTH_NEW]], "NA")</f>
        <v>0.85830169034959736</v>
      </c>
      <c r="S303">
        <f>IF(OR(B303="boot", B303="independent", B303="parametric", B303="cart"), Table21[[#This Row],[WIDTH_OVERLAP]]/Table21[[#This Row],[WIDTH_ORIG]], "")</f>
        <v>0.93810746874004092</v>
      </c>
      <c r="T303">
        <f>IF(OR(B303="boot", B303="independent", B303="parametric", B303="cart"), (Table21[[#This Row],[PERS_NEW]]+Table21[[#This Row],[PERS_ORIG]]) / 2, "")</f>
        <v>0.89820457954481914</v>
      </c>
      <c r="U303">
        <f>0.5*(Table21[[#This Row],[WIDTH_OVERLAP]]/Table21[[#This Row],[WIDTH_ORIG]] +Table21[[#This Row],[WIDTH_OVERLAP]]/Table21[[#This Row],[WIDTH_NEW]])</f>
        <v>0.89820457954481914</v>
      </c>
    </row>
    <row r="304" spans="1:21" hidden="1" x14ac:dyDescent="0.2">
      <c r="A304" s="5" t="s">
        <v>156</v>
      </c>
      <c r="B304" t="s">
        <v>71</v>
      </c>
      <c r="C304" s="3" t="s">
        <v>14</v>
      </c>
      <c r="D304" t="s">
        <v>17</v>
      </c>
      <c r="E304">
        <v>5.533450210378716E-2</v>
      </c>
      <c r="F304" t="s">
        <v>73</v>
      </c>
      <c r="G304" s="1">
        <v>-8.2941606928255279E-2</v>
      </c>
      <c r="H304" s="1">
        <v>0.19361061113582959</v>
      </c>
      <c r="I304">
        <v>0.79175403764639463</v>
      </c>
      <c r="J304" s="4">
        <v>4.8376623376624331E-3</v>
      </c>
      <c r="K304">
        <f>Table21[[#This Row],[VALUE_ORIGINAL]]-Table21[[#This Row],[ESTIMATE_VALUE]]</f>
        <v>-5.0496839766124728E-2</v>
      </c>
      <c r="L304" s="1">
        <v>-0.11970533167351961</v>
      </c>
      <c r="M304" s="1">
        <v>0.12938065634884449</v>
      </c>
      <c r="N304">
        <f>Table21[[#This Row],[DIFFENCE_ORIGINAL]]^2</f>
        <v>2.5499308263656757E-3</v>
      </c>
      <c r="O30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0.21232226327709977</v>
      </c>
      <c r="P304">
        <f>IF(OR(G304="NA", H304="NA"), "NA", IF(OR(B304="boot", B304="parametric", B304="independent", B304="cart"), Table21[[#This Row],[conf.high]]-Table21[[#This Row],[conf.low]], ""))</f>
        <v>0.27655221806408486</v>
      </c>
      <c r="Q304">
        <f>IF(OR(G304="NA", H304="NA"), "NA", IF(OR(B304="boot", B304="parametric", B304="independent", B304="cart"), Table21[[#This Row],[conf.high.orig]]-Table21[[#This Row],[conf.low.orig]], ""))</f>
        <v>0.24908598802236409</v>
      </c>
      <c r="R304">
        <f>IF(OR(B304="boot", B304="independent", B304="parametric", B304="cart"), Table21[[#This Row],[WIDTH_OVERLAP]]/Table21[[#This Row],[WIDTH_NEW]], "NA")</f>
        <v>0.76774746108851954</v>
      </c>
      <c r="S304">
        <f>IF(OR(B304="boot", B304="independent", B304="parametric", B304="cart"), Table21[[#This Row],[WIDTH_OVERLAP]]/Table21[[#This Row],[WIDTH_ORIG]], "")</f>
        <v>0.85240548841324826</v>
      </c>
      <c r="T304">
        <f>IF(OR(B304="boot", B304="independent", B304="parametric", B304="cart"), (Table21[[#This Row],[PERS_NEW]]+Table21[[#This Row],[PERS_ORIG]]) / 2, "")</f>
        <v>0.81007647475088396</v>
      </c>
      <c r="U304">
        <f>0.5*(Table21[[#This Row],[WIDTH_OVERLAP]]/Table21[[#This Row],[WIDTH_ORIG]] +Table21[[#This Row],[WIDTH_OVERLAP]]/Table21[[#This Row],[WIDTH_NEW]])</f>
        <v>0.81007647475088396</v>
      </c>
    </row>
    <row r="305" spans="1:21" hidden="1" x14ac:dyDescent="0.2">
      <c r="A305" s="5" t="s">
        <v>156</v>
      </c>
      <c r="B305" t="s">
        <v>71</v>
      </c>
      <c r="C305" s="3" t="s">
        <v>19</v>
      </c>
      <c r="D305" t="s">
        <v>15</v>
      </c>
      <c r="E305">
        <v>3.224932432432432</v>
      </c>
      <c r="F305" t="s">
        <v>74</v>
      </c>
      <c r="G305" s="1">
        <v>3.1240633918442451</v>
      </c>
      <c r="H305" s="1">
        <v>3.3258014730206189</v>
      </c>
      <c r="I305">
        <v>63.176064196550158</v>
      </c>
      <c r="J305" s="4">
        <v>3.0815999999999995</v>
      </c>
      <c r="K305">
        <f>Table21[[#This Row],[VALUE_ORIGINAL]]-Table21[[#This Row],[ESTIMATE_VALUE]]</f>
        <v>-0.14333243243243254</v>
      </c>
      <c r="L305" s="1">
        <v>2.9685734723191493</v>
      </c>
      <c r="M305" s="1">
        <v>3.1946265276808496</v>
      </c>
      <c r="N305">
        <f>Table21[[#This Row],[DIFFENCE_ORIGINAL]]^2</f>
        <v>2.054418618699784E-2</v>
      </c>
      <c r="O30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7.0563135836604562E-2</v>
      </c>
      <c r="P305">
        <f>IF(OR(G305="NA", H305="NA"), "NA", IF(OR(B305="boot", B305="parametric", B305="independent", B305="cart"), Table21[[#This Row],[conf.high]]-Table21[[#This Row],[conf.low]], ""))</f>
        <v>0.20173808117637382</v>
      </c>
      <c r="Q305">
        <f>IF(OR(G305="NA", H305="NA"), "NA", IF(OR(B305="boot", B305="parametric", B305="independent", B305="cart"), Table21[[#This Row],[conf.high.orig]]-Table21[[#This Row],[conf.low.orig]], ""))</f>
        <v>0.22605305536170039</v>
      </c>
      <c r="R305">
        <f>IF(OR(B305="boot", B305="independent", B305="parametric", B305="cart"), Table21[[#This Row],[WIDTH_OVERLAP]]/Table21[[#This Row],[WIDTH_NEW]], "NA")</f>
        <v>0.34977598391507075</v>
      </c>
      <c r="S305">
        <f>IF(OR(B305="boot", B305="independent", B305="parametric", B305="cart"), Table21[[#This Row],[WIDTH_OVERLAP]]/Table21[[#This Row],[WIDTH_ORIG]], "")</f>
        <v>0.31215298427928218</v>
      </c>
      <c r="T305">
        <f>IF(OR(B305="boot", B305="independent", B305="parametric", B305="cart"), (Table21[[#This Row],[PERS_NEW]]+Table21[[#This Row],[PERS_ORIG]]) / 2, "")</f>
        <v>0.33096448409717649</v>
      </c>
      <c r="U305">
        <f>0.5*(Table21[[#This Row],[WIDTH_OVERLAP]]/Table21[[#This Row],[WIDTH_ORIG]] +Table21[[#This Row],[WIDTH_OVERLAP]]/Table21[[#This Row],[WIDTH_NEW]])</f>
        <v>0.33096448409717649</v>
      </c>
    </row>
    <row r="306" spans="1:21" hidden="1" x14ac:dyDescent="0.2">
      <c r="A306" s="5" t="s">
        <v>156</v>
      </c>
      <c r="B306" t="s">
        <v>71</v>
      </c>
      <c r="C306" s="3" t="s">
        <v>19</v>
      </c>
      <c r="D306" t="s">
        <v>17</v>
      </c>
      <c r="E306">
        <v>-9.8828536328536179E-2</v>
      </c>
      <c r="F306" t="s">
        <v>75</v>
      </c>
      <c r="G306" s="1">
        <v>-0.2400826164087364</v>
      </c>
      <c r="H306" s="1">
        <v>4.242554375166406E-2</v>
      </c>
      <c r="I306">
        <v>-1.3825192872732848</v>
      </c>
      <c r="J306" s="4">
        <v>4.3983333333333513E-2</v>
      </c>
      <c r="K306">
        <f>Table21[[#This Row],[VALUE_ORIGINAL]]-Table21[[#This Row],[ESTIMATE_VALUE]]</f>
        <v>0.14281186966186971</v>
      </c>
      <c r="L306" s="1">
        <v>-0.11151985747663379</v>
      </c>
      <c r="M306" s="1">
        <v>0.19948652414330081</v>
      </c>
      <c r="N306">
        <f>Table21[[#This Row],[DIFFENCE_ORIGINAL]]^2</f>
        <v>2.0395230116318861E-2</v>
      </c>
      <c r="O30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0.15394540122829786</v>
      </c>
      <c r="P306">
        <f>IF(OR(G306="NA", H306="NA"), "NA", IF(OR(B306="boot", B306="parametric", B306="independent", B306="cart"), Table21[[#This Row],[conf.high]]-Table21[[#This Row],[conf.low]], ""))</f>
        <v>0.28250816016040048</v>
      </c>
      <c r="Q306">
        <f>IF(OR(G306="NA", H306="NA"), "NA", IF(OR(B306="boot", B306="parametric", B306="independent", B306="cart"), Table21[[#This Row],[conf.high.orig]]-Table21[[#This Row],[conf.low.orig]], ""))</f>
        <v>0.3110063816199346</v>
      </c>
      <c r="R306">
        <f>IF(OR(B306="boot", B306="independent", B306="parametric", B306="cart"), Table21[[#This Row],[WIDTH_OVERLAP]]/Table21[[#This Row],[WIDTH_NEW]], "NA")</f>
        <v>0.54492373296718877</v>
      </c>
      <c r="S306">
        <f>IF(OR(B306="boot", B306="independent", B306="parametric", B306="cart"), Table21[[#This Row],[WIDTH_OVERLAP]]/Table21[[#This Row],[WIDTH_ORIG]], "")</f>
        <v>0.49499113306435899</v>
      </c>
      <c r="T306">
        <f>IF(OR(B306="boot", B306="independent", B306="parametric", B306="cart"), (Table21[[#This Row],[PERS_NEW]]+Table21[[#This Row],[PERS_ORIG]]) / 2, "")</f>
        <v>0.51995743301577391</v>
      </c>
      <c r="U306">
        <f>0.5*(Table21[[#This Row],[WIDTH_OVERLAP]]/Table21[[#This Row],[WIDTH_ORIG]] +Table21[[#This Row],[WIDTH_OVERLAP]]/Table21[[#This Row],[WIDTH_NEW]])</f>
        <v>0.51995743301577391</v>
      </c>
    </row>
    <row r="307" spans="1:21" hidden="1" x14ac:dyDescent="0.2">
      <c r="A307" s="5" t="s">
        <v>156</v>
      </c>
      <c r="B307" t="s">
        <v>71</v>
      </c>
      <c r="C307" s="3" t="s">
        <v>22</v>
      </c>
      <c r="D307" t="s">
        <v>15</v>
      </c>
      <c r="E307">
        <v>2.2537313432835804</v>
      </c>
      <c r="F307" t="s">
        <v>76</v>
      </c>
      <c r="G307" s="1">
        <v>1.9539178916655184</v>
      </c>
      <c r="H307" s="1">
        <v>2.5535447949016423</v>
      </c>
      <c r="I307">
        <v>14.864572214203076</v>
      </c>
      <c r="J307" s="4">
        <v>2.3913043478260811</v>
      </c>
      <c r="K307">
        <f>Table21[[#This Row],[VALUE_ORIGINAL]]-Table21[[#This Row],[ESTIMATE_VALUE]]</f>
        <v>0.13757300454250077</v>
      </c>
      <c r="L307" s="1">
        <v>2.103984150706208</v>
      </c>
      <c r="M307" s="1">
        <v>2.6786245449459543</v>
      </c>
      <c r="N307">
        <f>Table21[[#This Row],[DIFFENCE_ORIGINAL]]^2</f>
        <v>1.8926331578850937E-2</v>
      </c>
      <c r="O30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0.44956064419543429</v>
      </c>
      <c r="P307">
        <f>IF(OR(G307="NA", H307="NA"), "NA", IF(OR(B307="boot", B307="parametric", B307="independent", B307="cart"), Table21[[#This Row],[conf.high]]-Table21[[#This Row],[conf.low]], ""))</f>
        <v>0.59962690323612389</v>
      </c>
      <c r="Q307">
        <f>IF(OR(G307="NA", H307="NA"), "NA", IF(OR(B307="boot", B307="parametric", B307="independent", B307="cart"), Table21[[#This Row],[conf.high.orig]]-Table21[[#This Row],[conf.low.orig]], ""))</f>
        <v>0.57464039423974622</v>
      </c>
      <c r="R307">
        <f>IF(OR(B307="boot", B307="independent", B307="parametric", B307="cart"), Table21[[#This Row],[WIDTH_OVERLAP]]/Table21[[#This Row],[WIDTH_NEW]], "NA")</f>
        <v>0.74973394584065922</v>
      </c>
      <c r="S307">
        <f>IF(OR(B307="boot", B307="independent", B307="parametric", B307="cart"), Table21[[#This Row],[WIDTH_OVERLAP]]/Table21[[#This Row],[WIDTH_ORIG]], "")</f>
        <v>0.7823338712382143</v>
      </c>
      <c r="T307">
        <f>IF(OR(B307="boot", B307="independent", B307="parametric", B307="cart"), (Table21[[#This Row],[PERS_NEW]]+Table21[[#This Row],[PERS_ORIG]]) / 2, "")</f>
        <v>0.76603390853943676</v>
      </c>
      <c r="U307">
        <f>0.5*(Table21[[#This Row],[WIDTH_OVERLAP]]/Table21[[#This Row],[WIDTH_ORIG]] +Table21[[#This Row],[WIDTH_OVERLAP]]/Table21[[#This Row],[WIDTH_NEW]])</f>
        <v>0.76603390853943676</v>
      </c>
    </row>
    <row r="308" spans="1:21" hidden="1" x14ac:dyDescent="0.2">
      <c r="A308" s="5" t="s">
        <v>156</v>
      </c>
      <c r="B308" t="s">
        <v>71</v>
      </c>
      <c r="C308" s="3" t="s">
        <v>22</v>
      </c>
      <c r="D308" t="s">
        <v>17</v>
      </c>
      <c r="E308">
        <v>-0.15650912106136008</v>
      </c>
      <c r="F308" t="s">
        <v>77</v>
      </c>
      <c r="G308" s="1">
        <v>-0.57308322248250254</v>
      </c>
      <c r="H308" s="1">
        <v>0.26006498035978232</v>
      </c>
      <c r="I308">
        <v>-0.74293149752190379</v>
      </c>
      <c r="J308" s="4">
        <v>-0.20820575627679069</v>
      </c>
      <c r="K308">
        <f>Table21[[#This Row],[VALUE_ORIGINAL]]-Table21[[#This Row],[ESTIMATE_VALUE]]</f>
        <v>-5.1696635215430609E-2</v>
      </c>
      <c r="L308" s="1">
        <v>-0.61166623471932147</v>
      </c>
      <c r="M308" s="1">
        <v>0.19525472216574005</v>
      </c>
      <c r="N308">
        <f>Table21[[#This Row],[DIFFENCE_ORIGINAL]]^2</f>
        <v>2.6725420925973E-3</v>
      </c>
      <c r="O30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0.76833794464824257</v>
      </c>
      <c r="P308">
        <f>IF(OR(G308="NA", H308="NA"), "NA", IF(OR(B308="boot", B308="parametric", B308="independent", B308="cart"), Table21[[#This Row],[conf.high]]-Table21[[#This Row],[conf.low]], ""))</f>
        <v>0.83314820284228486</v>
      </c>
      <c r="Q308">
        <f>IF(OR(G308="NA", H308="NA"), "NA", IF(OR(B308="boot", B308="parametric", B308="independent", B308="cart"), Table21[[#This Row],[conf.high.orig]]-Table21[[#This Row],[conf.low.orig]], ""))</f>
        <v>0.80692095688506149</v>
      </c>
      <c r="R308">
        <f>IF(OR(B308="boot", B308="independent", B308="parametric", B308="cart"), Table21[[#This Row],[WIDTH_OVERLAP]]/Table21[[#This Row],[WIDTH_NEW]], "NA")</f>
        <v>0.92221040869686555</v>
      </c>
      <c r="S308">
        <f>IF(OR(B308="boot", B308="independent", B308="parametric", B308="cart"), Table21[[#This Row],[WIDTH_OVERLAP]]/Table21[[#This Row],[WIDTH_ORIG]], "")</f>
        <v>0.95218489257515382</v>
      </c>
      <c r="T308">
        <f>IF(OR(B308="boot", B308="independent", B308="parametric", B308="cart"), (Table21[[#This Row],[PERS_NEW]]+Table21[[#This Row],[PERS_ORIG]]) / 2, "")</f>
        <v>0.93719765063600968</v>
      </c>
      <c r="U308">
        <f>0.5*(Table21[[#This Row],[WIDTH_OVERLAP]]/Table21[[#This Row],[WIDTH_ORIG]] +Table21[[#This Row],[WIDTH_OVERLAP]]/Table21[[#This Row],[WIDTH_NEW]])</f>
        <v>0.93719765063600968</v>
      </c>
    </row>
    <row r="309" spans="1:21" hidden="1" x14ac:dyDescent="0.2">
      <c r="A309" s="5" t="s">
        <v>156</v>
      </c>
      <c r="B309" t="s">
        <v>71</v>
      </c>
      <c r="C309" s="3" t="s">
        <v>25</v>
      </c>
      <c r="D309" t="s">
        <v>15</v>
      </c>
      <c r="E309">
        <v>2.8024691358024696</v>
      </c>
      <c r="F309" t="s">
        <v>78</v>
      </c>
      <c r="G309" s="1">
        <v>2.4733541944199668</v>
      </c>
      <c r="H309" s="1">
        <v>3.1315840771849723</v>
      </c>
      <c r="I309">
        <v>16.819905688333428</v>
      </c>
      <c r="J309" s="4">
        <v>2.898734177215188</v>
      </c>
      <c r="K309">
        <f>Table21[[#This Row],[VALUE_ORIGINAL]]-Table21[[#This Row],[ESTIMATE_VALUE]]</f>
        <v>9.6265041412718411E-2</v>
      </c>
      <c r="L309" s="1">
        <v>2.561889635906438</v>
      </c>
      <c r="M309" s="1">
        <v>3.235578718523938</v>
      </c>
      <c r="N309">
        <f>Table21[[#This Row],[DIFFENCE_ORIGINAL]]^2</f>
        <v>9.2669581981923901E-3</v>
      </c>
      <c r="O30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0.5696944412785343</v>
      </c>
      <c r="P309">
        <f>IF(OR(G309="NA", H309="NA"), "NA", IF(OR(B309="boot", B309="parametric", B309="independent", B309="cart"), Table21[[#This Row],[conf.high]]-Table21[[#This Row],[conf.low]], ""))</f>
        <v>0.65822988276500549</v>
      </c>
      <c r="Q309">
        <f>IF(OR(G309="NA", H309="NA"), "NA", IF(OR(B309="boot", B309="parametric", B309="independent", B309="cart"), Table21[[#This Row],[conf.high.orig]]-Table21[[#This Row],[conf.low.orig]], ""))</f>
        <v>0.67368908261749993</v>
      </c>
      <c r="R309">
        <f>IF(OR(B309="boot", B309="independent", B309="parametric", B309="cart"), Table21[[#This Row],[WIDTH_OVERLAP]]/Table21[[#This Row],[WIDTH_NEW]], "NA")</f>
        <v>0.86549464889900907</v>
      </c>
      <c r="S309">
        <f>IF(OR(B309="boot", B309="independent", B309="parametric", B309="cart"), Table21[[#This Row],[WIDTH_OVERLAP]]/Table21[[#This Row],[WIDTH_ORIG]], "")</f>
        <v>0.84563407063847196</v>
      </c>
      <c r="T309">
        <f>IF(OR(B309="boot", B309="independent", B309="parametric", B309="cart"), (Table21[[#This Row],[PERS_NEW]]+Table21[[#This Row],[PERS_ORIG]]) / 2, "")</f>
        <v>0.85556435976874057</v>
      </c>
      <c r="U309">
        <f>0.5*(Table21[[#This Row],[WIDTH_OVERLAP]]/Table21[[#This Row],[WIDTH_ORIG]] +Table21[[#This Row],[WIDTH_OVERLAP]]/Table21[[#This Row],[WIDTH_NEW]])</f>
        <v>0.85556435976874057</v>
      </c>
    </row>
    <row r="310" spans="1:21" hidden="1" x14ac:dyDescent="0.2">
      <c r="A310" s="5" t="s">
        <v>156</v>
      </c>
      <c r="B310" t="s">
        <v>71</v>
      </c>
      <c r="C310" s="3" t="s">
        <v>25</v>
      </c>
      <c r="D310" t="s">
        <v>17</v>
      </c>
      <c r="E310">
        <v>0.22350489017155714</v>
      </c>
      <c r="F310" t="s">
        <v>79</v>
      </c>
      <c r="G310" s="1">
        <v>-0.24793983401684297</v>
      </c>
      <c r="H310" s="1">
        <v>0.69494961435995728</v>
      </c>
      <c r="I310">
        <v>0.93645425394574788</v>
      </c>
      <c r="J310" s="4">
        <v>-0.33775856745908978</v>
      </c>
      <c r="K310">
        <f>Table21[[#This Row],[VALUE_ORIGINAL]]-Table21[[#This Row],[ESTIMATE_VALUE]]</f>
        <v>-0.56126345763064689</v>
      </c>
      <c r="L310" s="1">
        <v>-0.80975153255922994</v>
      </c>
      <c r="M310" s="1">
        <v>0.13423439764105044</v>
      </c>
      <c r="N310">
        <f>Table21[[#This Row],[DIFFENCE_ORIGINAL]]^2</f>
        <v>0.31501666887150898</v>
      </c>
      <c r="O31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0.38217423165789344</v>
      </c>
      <c r="P310">
        <f>IF(OR(G310="NA", H310="NA"), "NA", IF(OR(B310="boot", B310="parametric", B310="independent", B310="cart"), Table21[[#This Row],[conf.high]]-Table21[[#This Row],[conf.low]], ""))</f>
        <v>0.94288944837680022</v>
      </c>
      <c r="Q310">
        <f>IF(OR(G310="NA", H310="NA"), "NA", IF(OR(B310="boot", B310="parametric", B310="independent", B310="cart"), Table21[[#This Row],[conf.high.orig]]-Table21[[#This Row],[conf.low.orig]], ""))</f>
        <v>0.94398593020028043</v>
      </c>
      <c r="R310">
        <f>IF(OR(B310="boot", B310="independent", B310="parametric", B310="cart"), Table21[[#This Row],[WIDTH_OVERLAP]]/Table21[[#This Row],[WIDTH_NEW]], "NA")</f>
        <v>0.40532241856753481</v>
      </c>
      <c r="S310">
        <f>IF(OR(B310="boot", B310="independent", B310="parametric", B310="cart"), Table21[[#This Row],[WIDTH_OVERLAP]]/Table21[[#This Row],[WIDTH_ORIG]], "")</f>
        <v>0.40485161847360329</v>
      </c>
      <c r="T310">
        <f>IF(OR(B310="boot", B310="independent", B310="parametric", B310="cart"), (Table21[[#This Row],[PERS_NEW]]+Table21[[#This Row],[PERS_ORIG]]) / 2, "")</f>
        <v>0.40508701852056905</v>
      </c>
      <c r="U310">
        <f>0.5*(Table21[[#This Row],[WIDTH_OVERLAP]]/Table21[[#This Row],[WIDTH_ORIG]] +Table21[[#This Row],[WIDTH_OVERLAP]]/Table21[[#This Row],[WIDTH_NEW]])</f>
        <v>0.40508701852056905</v>
      </c>
    </row>
    <row r="311" spans="1:21" hidden="1" x14ac:dyDescent="0.2">
      <c r="A311" s="5" t="s">
        <v>156</v>
      </c>
      <c r="B311" t="s">
        <v>71</v>
      </c>
      <c r="C311" s="3" t="s">
        <v>28</v>
      </c>
      <c r="D311" t="s">
        <v>15</v>
      </c>
      <c r="E311">
        <v>5.7500000000000107</v>
      </c>
      <c r="F311" t="s">
        <v>80</v>
      </c>
      <c r="G311" s="1">
        <v>5.4875043429636543</v>
      </c>
      <c r="H311" s="1">
        <v>6.012495657036367</v>
      </c>
      <c r="I311">
        <v>43.359850474440449</v>
      </c>
      <c r="J311" s="4">
        <v>5.7426470588235272</v>
      </c>
      <c r="K311">
        <f>Table21[[#This Row],[VALUE_ORIGINAL]]-Table21[[#This Row],[ESTIMATE_VALUE]]</f>
        <v>-7.3529411764834407E-3</v>
      </c>
      <c r="L311" s="1">
        <v>5.4889392703325557</v>
      </c>
      <c r="M311" s="1">
        <v>5.9963548473144987</v>
      </c>
      <c r="N311">
        <f>Table21[[#This Row],[DIFFENCE_ORIGINAL]]^2</f>
        <v>5.4065743944825683E-5</v>
      </c>
      <c r="O31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0.50741557698194306</v>
      </c>
      <c r="P311">
        <f>IF(OR(G311="NA", H311="NA"), "NA", IF(OR(B311="boot", B311="parametric", B311="independent", B311="cart"), Table21[[#This Row],[conf.high]]-Table21[[#This Row],[conf.low]], ""))</f>
        <v>0.52499131407271271</v>
      </c>
      <c r="Q311">
        <f>IF(OR(G311="NA", H311="NA"), "NA", IF(OR(B311="boot", B311="parametric", B311="independent", B311="cart"), Table21[[#This Row],[conf.high.orig]]-Table21[[#This Row],[conf.low.orig]], ""))</f>
        <v>0.50741557698194306</v>
      </c>
      <c r="R311">
        <f>IF(OR(B311="boot", B311="independent", B311="parametric", B311="cart"), Table21[[#This Row],[WIDTH_OVERLAP]]/Table21[[#This Row],[WIDTH_NEW]], "NA")</f>
        <v>0.9665218516580345</v>
      </c>
      <c r="S311">
        <f>IF(OR(B311="boot", B311="independent", B311="parametric", B311="cart"), Table21[[#This Row],[WIDTH_OVERLAP]]/Table21[[#This Row],[WIDTH_ORIG]], "")</f>
        <v>1</v>
      </c>
      <c r="T311">
        <f>IF(OR(B311="boot", B311="independent", B311="parametric", B311="cart"), (Table21[[#This Row],[PERS_NEW]]+Table21[[#This Row],[PERS_ORIG]]) / 2, "")</f>
        <v>0.98326092582901725</v>
      </c>
      <c r="U311">
        <f>0.5*(Table21[[#This Row],[WIDTH_OVERLAP]]/Table21[[#This Row],[WIDTH_ORIG]] +Table21[[#This Row],[WIDTH_OVERLAP]]/Table21[[#This Row],[WIDTH_NEW]])</f>
        <v>0.98326092582901725</v>
      </c>
    </row>
    <row r="312" spans="1:21" hidden="1" x14ac:dyDescent="0.2">
      <c r="A312" s="5" t="s">
        <v>156</v>
      </c>
      <c r="B312" t="s">
        <v>71</v>
      </c>
      <c r="C312" s="3" t="s">
        <v>28</v>
      </c>
      <c r="D312" t="s">
        <v>17</v>
      </c>
      <c r="E312">
        <v>0.12499999999999885</v>
      </c>
      <c r="F312" t="s">
        <v>81</v>
      </c>
      <c r="G312" s="1">
        <v>-0.26717789889485427</v>
      </c>
      <c r="H312" s="1">
        <v>0.517177898894852</v>
      </c>
      <c r="I312">
        <v>0.63091223736449553</v>
      </c>
      <c r="J312" s="4">
        <v>0.12707125103562636</v>
      </c>
      <c r="K312">
        <f>Table21[[#This Row],[VALUE_ORIGINAL]]-Table21[[#This Row],[ESTIMATE_VALUE]]</f>
        <v>2.071251035627511E-3</v>
      </c>
      <c r="L312" s="1">
        <v>-0.22791540274635189</v>
      </c>
      <c r="M312" s="1">
        <v>0.48205790481760458</v>
      </c>
      <c r="N312">
        <f>Table21[[#This Row],[DIFFENCE_ORIGINAL]]^2</f>
        <v>4.2900808525880368E-6</v>
      </c>
      <c r="O31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0.70997330756395649</v>
      </c>
      <c r="P312">
        <f>IF(OR(G312="NA", H312="NA"), "NA", IF(OR(B312="boot", B312="parametric", B312="independent", B312="cart"), Table21[[#This Row],[conf.high]]-Table21[[#This Row],[conf.low]], ""))</f>
        <v>0.78435579778970621</v>
      </c>
      <c r="Q312">
        <f>IF(OR(G312="NA", H312="NA"), "NA", IF(OR(B312="boot", B312="parametric", B312="independent", B312="cart"), Table21[[#This Row],[conf.high.orig]]-Table21[[#This Row],[conf.low.orig]], ""))</f>
        <v>0.70997330756395649</v>
      </c>
      <c r="R312">
        <f>IF(OR(B312="boot", B312="independent", B312="parametric", B312="cart"), Table21[[#This Row],[WIDTH_OVERLAP]]/Table21[[#This Row],[WIDTH_NEW]], "NA")</f>
        <v>0.90516741198910289</v>
      </c>
      <c r="S312">
        <f>IF(OR(B312="boot", B312="independent", B312="parametric", B312="cart"), Table21[[#This Row],[WIDTH_OVERLAP]]/Table21[[#This Row],[WIDTH_ORIG]], "")</f>
        <v>1</v>
      </c>
      <c r="T312">
        <f>IF(OR(B312="boot", B312="independent", B312="parametric", B312="cart"), (Table21[[#This Row],[PERS_NEW]]+Table21[[#This Row],[PERS_ORIG]]) / 2, "")</f>
        <v>0.95258370599455144</v>
      </c>
      <c r="U312">
        <f>0.5*(Table21[[#This Row],[WIDTH_OVERLAP]]/Table21[[#This Row],[WIDTH_ORIG]] +Table21[[#This Row],[WIDTH_OVERLAP]]/Table21[[#This Row],[WIDTH_NEW]])</f>
        <v>0.95258370599455144</v>
      </c>
    </row>
    <row r="313" spans="1:21" hidden="1" x14ac:dyDescent="0.2">
      <c r="A313" s="5" t="s">
        <v>156</v>
      </c>
      <c r="B313" t="s">
        <v>71</v>
      </c>
      <c r="C313" s="3" t="s">
        <v>31</v>
      </c>
      <c r="D313" t="s">
        <v>15</v>
      </c>
      <c r="E313">
        <v>6.0316455696202587</v>
      </c>
      <c r="F313" t="s">
        <v>82</v>
      </c>
      <c r="G313" s="1">
        <v>5.8333417037247894</v>
      </c>
      <c r="H313" s="1">
        <v>6.2299494355157279</v>
      </c>
      <c r="I313">
        <v>60.077704036858435</v>
      </c>
      <c r="J313" s="4">
        <v>5.9807692307692291</v>
      </c>
      <c r="K313">
        <f>Table21[[#This Row],[VALUE_ORIGINAL]]-Table21[[#This Row],[ESTIMATE_VALUE]]</f>
        <v>-5.0876338851029601E-2</v>
      </c>
      <c r="L313" s="1">
        <v>5.7413052874335335</v>
      </c>
      <c r="M313" s="1">
        <v>6.2202331741049246</v>
      </c>
      <c r="N313">
        <f>Table21[[#This Row],[DIFFENCE_ORIGINAL]]^2</f>
        <v>2.5884018548847838E-3</v>
      </c>
      <c r="O31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0.38689147038013516</v>
      </c>
      <c r="P313">
        <f>IF(OR(G313="NA", H313="NA"), "NA", IF(OR(B313="boot", B313="parametric", B313="independent", B313="cart"), Table21[[#This Row],[conf.high]]-Table21[[#This Row],[conf.low]], ""))</f>
        <v>0.39660773179093844</v>
      </c>
      <c r="Q313">
        <f>IF(OR(G313="NA", H313="NA"), "NA", IF(OR(B313="boot", B313="parametric", B313="independent", B313="cart"), Table21[[#This Row],[conf.high.orig]]-Table21[[#This Row],[conf.low.orig]], ""))</f>
        <v>0.47892788667139108</v>
      </c>
      <c r="R313">
        <f>IF(OR(B313="boot", B313="independent", B313="parametric", B313="cart"), Table21[[#This Row],[WIDTH_OVERLAP]]/Table21[[#This Row],[WIDTH_NEW]], "NA")</f>
        <v>0.97550158347410898</v>
      </c>
      <c r="S313">
        <f>IF(OR(B313="boot", B313="independent", B313="parametric", B313="cart"), Table21[[#This Row],[WIDTH_OVERLAP]]/Table21[[#This Row],[WIDTH_ORIG]], "")</f>
        <v>0.80782823708404083</v>
      </c>
      <c r="T313">
        <f>IF(OR(B313="boot", B313="independent", B313="parametric", B313="cart"), (Table21[[#This Row],[PERS_NEW]]+Table21[[#This Row],[PERS_ORIG]]) / 2, "")</f>
        <v>0.89166491027907491</v>
      </c>
      <c r="U313">
        <f>0.5*(Table21[[#This Row],[WIDTH_OVERLAP]]/Table21[[#This Row],[WIDTH_ORIG]] +Table21[[#This Row],[WIDTH_OVERLAP]]/Table21[[#This Row],[WIDTH_NEW]])</f>
        <v>0.89166491027907491</v>
      </c>
    </row>
    <row r="314" spans="1:21" hidden="1" x14ac:dyDescent="0.2">
      <c r="A314" s="5" t="s">
        <v>156</v>
      </c>
      <c r="B314" t="s">
        <v>71</v>
      </c>
      <c r="C314" s="3" t="s">
        <v>31</v>
      </c>
      <c r="D314" t="s">
        <v>17</v>
      </c>
      <c r="E314">
        <v>1.2104430379746137E-2</v>
      </c>
      <c r="F314" t="s">
        <v>83</v>
      </c>
      <c r="G314" s="1">
        <v>-0.2674618250371274</v>
      </c>
      <c r="H314" s="1">
        <v>0.29167068579661964</v>
      </c>
      <c r="I314">
        <v>8.5520120000314448E-2</v>
      </c>
      <c r="J314" s="4">
        <v>2.2279549718574352E-2</v>
      </c>
      <c r="K314">
        <f>Table21[[#This Row],[VALUE_ORIGINAL]]-Table21[[#This Row],[ESTIMATE_VALUE]]</f>
        <v>1.0175119338828215E-2</v>
      </c>
      <c r="L314" s="1">
        <v>-0.31221819582162413</v>
      </c>
      <c r="M314" s="1">
        <v>0.35677729525877289</v>
      </c>
      <c r="N314">
        <f>Table21[[#This Row],[DIFFENCE_ORIGINAL]]^2</f>
        <v>1.0353305355939593E-4</v>
      </c>
      <c r="O31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0.55913251083374704</v>
      </c>
      <c r="P314">
        <f>IF(OR(G314="NA", H314="NA"), "NA", IF(OR(B314="boot", B314="parametric", B314="independent", B314="cart"), Table21[[#This Row],[conf.high]]-Table21[[#This Row],[conf.low]], ""))</f>
        <v>0.55913251083374704</v>
      </c>
      <c r="Q314">
        <f>IF(OR(G314="NA", H314="NA"), "NA", IF(OR(B314="boot", B314="parametric", B314="independent", B314="cart"), Table21[[#This Row],[conf.high.orig]]-Table21[[#This Row],[conf.low.orig]], ""))</f>
        <v>0.66899549108039702</v>
      </c>
      <c r="R314">
        <f>IF(OR(B314="boot", B314="independent", B314="parametric", B314="cart"), Table21[[#This Row],[WIDTH_OVERLAP]]/Table21[[#This Row],[WIDTH_NEW]], "NA")</f>
        <v>1</v>
      </c>
      <c r="S314">
        <f>IF(OR(B314="boot", B314="independent", B314="parametric", B314="cart"), Table21[[#This Row],[WIDTH_OVERLAP]]/Table21[[#This Row],[WIDTH_ORIG]], "")</f>
        <v>0.83577919177119364</v>
      </c>
      <c r="T314">
        <f>IF(OR(B314="boot", B314="independent", B314="parametric", B314="cart"), (Table21[[#This Row],[PERS_NEW]]+Table21[[#This Row],[PERS_ORIG]]) / 2, "")</f>
        <v>0.91788959588559682</v>
      </c>
      <c r="U314">
        <f>0.5*(Table21[[#This Row],[WIDTH_OVERLAP]]/Table21[[#This Row],[WIDTH_ORIG]] +Table21[[#This Row],[WIDTH_OVERLAP]]/Table21[[#This Row],[WIDTH_NEW]])</f>
        <v>0.91788959588559682</v>
      </c>
    </row>
    <row r="315" spans="1:21" hidden="1" x14ac:dyDescent="0.2">
      <c r="A315" s="5" t="s">
        <v>156</v>
      </c>
      <c r="B315" t="s">
        <v>71</v>
      </c>
      <c r="C315" s="3" t="s">
        <v>34</v>
      </c>
      <c r="D315" t="s">
        <v>15</v>
      </c>
      <c r="E315">
        <v>6.0955882352941178</v>
      </c>
      <c r="F315" t="s">
        <v>84</v>
      </c>
      <c r="G315" s="1">
        <v>5.8604743913095163</v>
      </c>
      <c r="H315" s="1">
        <v>6.3307020792787192</v>
      </c>
      <c r="I315">
        <v>51.260534353213735</v>
      </c>
      <c r="J315" s="4">
        <v>5.8749999999999973</v>
      </c>
      <c r="K315">
        <f>Table21[[#This Row],[VALUE_ORIGINAL]]-Table21[[#This Row],[ESTIMATE_VALUE]]</f>
        <v>-0.22058823529412042</v>
      </c>
      <c r="L315" s="1">
        <v>5.5918436238818554</v>
      </c>
      <c r="M315" s="1">
        <v>6.1581563761181393</v>
      </c>
      <c r="N315">
        <f>Table21[[#This Row],[DIFFENCE_ORIGINAL]]^2</f>
        <v>4.8659169550174235E-2</v>
      </c>
      <c r="O31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0.29768198480862296</v>
      </c>
      <c r="P315">
        <f>IF(OR(G315="NA", H315="NA"), "NA", IF(OR(B315="boot", B315="parametric", B315="independent", B315="cart"), Table21[[#This Row],[conf.high]]-Table21[[#This Row],[conf.low]], ""))</f>
        <v>0.47022768796920289</v>
      </c>
      <c r="Q315">
        <f>IF(OR(G315="NA", H315="NA"), "NA", IF(OR(B315="boot", B315="parametric", B315="independent", B315="cart"), Table21[[#This Row],[conf.high.orig]]-Table21[[#This Row],[conf.low.orig]], ""))</f>
        <v>0.56631275223628386</v>
      </c>
      <c r="R315">
        <f>IF(OR(B315="boot", B315="independent", B315="parametric", B315="cart"), Table21[[#This Row],[WIDTH_OVERLAP]]/Table21[[#This Row],[WIDTH_NEW]], "NA")</f>
        <v>0.63305924432956695</v>
      </c>
      <c r="S315">
        <f>IF(OR(B315="boot", B315="independent", B315="parametric", B315="cart"), Table21[[#This Row],[WIDTH_OVERLAP]]/Table21[[#This Row],[WIDTH_ORIG]], "")</f>
        <v>0.52564944658781143</v>
      </c>
      <c r="T315">
        <f>IF(OR(B315="boot", B315="independent", B315="parametric", B315="cart"), (Table21[[#This Row],[PERS_NEW]]+Table21[[#This Row],[PERS_ORIG]]) / 2, "")</f>
        <v>0.57935434545868914</v>
      </c>
      <c r="U315">
        <f>0.5*(Table21[[#This Row],[WIDTH_OVERLAP]]/Table21[[#This Row],[WIDTH_ORIG]] +Table21[[#This Row],[WIDTH_OVERLAP]]/Table21[[#This Row],[WIDTH_NEW]])</f>
        <v>0.57935434545868914</v>
      </c>
    </row>
    <row r="316" spans="1:21" hidden="1" x14ac:dyDescent="0.2">
      <c r="A316" s="5" t="s">
        <v>156</v>
      </c>
      <c r="B316" t="s">
        <v>71</v>
      </c>
      <c r="C316" s="3" t="s">
        <v>34</v>
      </c>
      <c r="D316" t="s">
        <v>17</v>
      </c>
      <c r="E316">
        <v>-9.9717969379534265E-3</v>
      </c>
      <c r="F316" t="s">
        <v>85</v>
      </c>
      <c r="G316" s="1">
        <v>-0.33672987150008821</v>
      </c>
      <c r="H316" s="1">
        <v>0.31678627762418138</v>
      </c>
      <c r="I316">
        <v>-6.0338263424040466E-2</v>
      </c>
      <c r="J316" s="4">
        <v>0.26936619718309895</v>
      </c>
      <c r="K316">
        <f>Table21[[#This Row],[VALUE_ORIGINAL]]-Table21[[#This Row],[ESTIMATE_VALUE]]</f>
        <v>0.27933799412105237</v>
      </c>
      <c r="L316" s="1">
        <v>-0.12682477138382642</v>
      </c>
      <c r="M316" s="1">
        <v>0.66555716575002433</v>
      </c>
      <c r="N316">
        <f>Table21[[#This Row],[DIFFENCE_ORIGINAL]]^2</f>
        <v>7.8029714959573088E-2</v>
      </c>
      <c r="O31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0.4436110490080078</v>
      </c>
      <c r="P316">
        <f>IF(OR(G316="NA", H316="NA"), "NA", IF(OR(B316="boot", B316="parametric", B316="independent", B316="cart"), Table21[[#This Row],[conf.high]]-Table21[[#This Row],[conf.low]], ""))</f>
        <v>0.65351614912426959</v>
      </c>
      <c r="Q316">
        <f>IF(OR(G316="NA", H316="NA"), "NA", IF(OR(B316="boot", B316="parametric", B316="independent", B316="cart"), Table21[[#This Row],[conf.high.orig]]-Table21[[#This Row],[conf.low.orig]], ""))</f>
        <v>0.79238193713385074</v>
      </c>
      <c r="R316">
        <f>IF(OR(B316="boot", B316="independent", B316="parametric", B316="cart"), Table21[[#This Row],[WIDTH_OVERLAP]]/Table21[[#This Row],[WIDTH_NEW]], "NA")</f>
        <v>0.67880655987225313</v>
      </c>
      <c r="S316">
        <f>IF(OR(B316="boot", B316="independent", B316="parametric", B316="cart"), Table21[[#This Row],[WIDTH_OVERLAP]]/Table21[[#This Row],[WIDTH_ORIG]], "")</f>
        <v>0.55984497906730069</v>
      </c>
      <c r="T316">
        <f>IF(OR(B316="boot", B316="independent", B316="parametric", B316="cart"), (Table21[[#This Row],[PERS_NEW]]+Table21[[#This Row],[PERS_ORIG]]) / 2, "")</f>
        <v>0.61932576946977691</v>
      </c>
      <c r="U316">
        <f>0.5*(Table21[[#This Row],[WIDTH_OVERLAP]]/Table21[[#This Row],[WIDTH_ORIG]] +Table21[[#This Row],[WIDTH_OVERLAP]]/Table21[[#This Row],[WIDTH_NEW]])</f>
        <v>0.61932576946977691</v>
      </c>
    </row>
    <row r="317" spans="1:21" hidden="1" x14ac:dyDescent="0.2">
      <c r="A317" s="5" t="s">
        <v>156</v>
      </c>
      <c r="B317" t="s">
        <v>71</v>
      </c>
      <c r="C317" s="3" t="s">
        <v>37</v>
      </c>
      <c r="D317" t="s">
        <v>15</v>
      </c>
      <c r="E317">
        <v>6.2980769230769287</v>
      </c>
      <c r="F317" t="s">
        <v>86</v>
      </c>
      <c r="G317" s="1">
        <v>6.1004155097079789</v>
      </c>
      <c r="H317" s="1">
        <v>6.4957383364458785</v>
      </c>
      <c r="I317">
        <v>62.954794234476232</v>
      </c>
      <c r="J317" s="4">
        <v>6.1153846153846105</v>
      </c>
      <c r="K317">
        <f>Table21[[#This Row],[VALUE_ORIGINAL]]-Table21[[#This Row],[ESTIMATE_VALUE]]</f>
        <v>-0.18269230769231815</v>
      </c>
      <c r="L317" s="1">
        <v>5.9012881844904204</v>
      </c>
      <c r="M317" s="1">
        <v>6.3294810462788007</v>
      </c>
      <c r="N317">
        <f>Table21[[#This Row],[DIFFENCE_ORIGINAL]]^2</f>
        <v>3.3376479289944645E-2</v>
      </c>
      <c r="O31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0.22906553657082185</v>
      </c>
      <c r="P317">
        <f>IF(OR(G317="NA", H317="NA"), "NA", IF(OR(B317="boot", B317="parametric", B317="independent", B317="cart"), Table21[[#This Row],[conf.high]]-Table21[[#This Row],[conf.low]], ""))</f>
        <v>0.39532282673789965</v>
      </c>
      <c r="Q317">
        <f>IF(OR(G317="NA", H317="NA"), "NA", IF(OR(B317="boot", B317="parametric", B317="independent", B317="cart"), Table21[[#This Row],[conf.high.orig]]-Table21[[#This Row],[conf.low.orig]], ""))</f>
        <v>0.42819286178838034</v>
      </c>
      <c r="R317">
        <f>IF(OR(B317="boot", B317="independent", B317="parametric", B317="cart"), Table21[[#This Row],[WIDTH_OVERLAP]]/Table21[[#This Row],[WIDTH_NEW]], "NA")</f>
        <v>0.57943918508579584</v>
      </c>
      <c r="S317">
        <f>IF(OR(B317="boot", B317="independent", B317="parametric", B317="cart"), Table21[[#This Row],[WIDTH_OVERLAP]]/Table21[[#This Row],[WIDTH_ORIG]], "")</f>
        <v>0.53495879313380434</v>
      </c>
      <c r="T317">
        <f>IF(OR(B317="boot", B317="independent", B317="parametric", B317="cart"), (Table21[[#This Row],[PERS_NEW]]+Table21[[#This Row],[PERS_ORIG]]) / 2, "")</f>
        <v>0.55719898910980015</v>
      </c>
      <c r="U317">
        <f>0.5*(Table21[[#This Row],[WIDTH_OVERLAP]]/Table21[[#This Row],[WIDTH_ORIG]] +Table21[[#This Row],[WIDTH_OVERLAP]]/Table21[[#This Row],[WIDTH_NEW]])</f>
        <v>0.55719898910980015</v>
      </c>
    </row>
    <row r="318" spans="1:21" hidden="1" x14ac:dyDescent="0.2">
      <c r="A318" s="5" t="s">
        <v>156</v>
      </c>
      <c r="B318" t="s">
        <v>71</v>
      </c>
      <c r="C318" s="3" t="s">
        <v>37</v>
      </c>
      <c r="D318" t="s">
        <v>17</v>
      </c>
      <c r="E318">
        <v>-1.8076923076923899E-2</v>
      </c>
      <c r="F318" t="s">
        <v>87</v>
      </c>
      <c r="G318" s="1">
        <v>-0.300393890408719</v>
      </c>
      <c r="H318" s="1">
        <v>0.26424004425487124</v>
      </c>
      <c r="I318">
        <v>-0.12651157845341224</v>
      </c>
      <c r="J318" s="4">
        <v>0.11632270168855646</v>
      </c>
      <c r="K318">
        <f>Table21[[#This Row],[VALUE_ORIGINAL]]-Table21[[#This Row],[ESTIMATE_VALUE]]</f>
        <v>0.13439962476548037</v>
      </c>
      <c r="L318" s="1">
        <v>-0.18274016541672461</v>
      </c>
      <c r="M318" s="1">
        <v>0.41538556879383753</v>
      </c>
      <c r="N318">
        <f>Table21[[#This Row],[DIFFENCE_ORIGINAL]]^2</f>
        <v>1.8063259137101925E-2</v>
      </c>
      <c r="O31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0.44698020967159585</v>
      </c>
      <c r="P318">
        <f>IF(OR(G318="NA", H318="NA"), "NA", IF(OR(B318="boot", B318="parametric", B318="independent", B318="cart"), Table21[[#This Row],[conf.high]]-Table21[[#This Row],[conf.low]], ""))</f>
        <v>0.56463393466359024</v>
      </c>
      <c r="Q318">
        <f>IF(OR(G318="NA", H318="NA"), "NA", IF(OR(B318="boot", B318="parametric", B318="independent", B318="cart"), Table21[[#This Row],[conf.high.orig]]-Table21[[#This Row],[conf.low.orig]], ""))</f>
        <v>0.59812573421056214</v>
      </c>
      <c r="R318">
        <f>IF(OR(B318="boot", B318="independent", B318="parametric", B318="cart"), Table21[[#This Row],[WIDTH_OVERLAP]]/Table21[[#This Row],[WIDTH_NEW]], "NA")</f>
        <v>0.79162831390555255</v>
      </c>
      <c r="S318">
        <f>IF(OR(B318="boot", B318="independent", B318="parametric", B318="cart"), Table21[[#This Row],[WIDTH_OVERLAP]]/Table21[[#This Row],[WIDTH_ORIG]], "")</f>
        <v>0.74730141859143362</v>
      </c>
      <c r="T318">
        <f>IF(OR(B318="boot", B318="independent", B318="parametric", B318="cart"), (Table21[[#This Row],[PERS_NEW]]+Table21[[#This Row],[PERS_ORIG]]) / 2, "")</f>
        <v>0.76946486624849308</v>
      </c>
      <c r="U318">
        <f>0.5*(Table21[[#This Row],[WIDTH_OVERLAP]]/Table21[[#This Row],[WIDTH_ORIG]] +Table21[[#This Row],[WIDTH_OVERLAP]]/Table21[[#This Row],[WIDTH_NEW]])</f>
        <v>0.76946486624849308</v>
      </c>
    </row>
    <row r="319" spans="1:21" hidden="1" x14ac:dyDescent="0.2">
      <c r="A319" s="5" t="s">
        <v>156</v>
      </c>
      <c r="B319" t="s">
        <v>71</v>
      </c>
      <c r="C319" s="3" t="s">
        <v>40</v>
      </c>
      <c r="D319" t="s">
        <v>15</v>
      </c>
      <c r="E319">
        <v>4.5261194029850751</v>
      </c>
      <c r="F319" t="s">
        <v>88</v>
      </c>
      <c r="G319" s="1">
        <v>4.239463511450702</v>
      </c>
      <c r="H319" s="1">
        <v>4.8127752945194482</v>
      </c>
      <c r="I319">
        <v>31.228646623955186</v>
      </c>
      <c r="J319" s="4">
        <v>4.5735294117647038</v>
      </c>
      <c r="K319">
        <f>Table21[[#This Row],[VALUE_ORIGINAL]]-Table21[[#This Row],[ESTIMATE_VALUE]]</f>
        <v>4.7410008779628754E-2</v>
      </c>
      <c r="L319" s="1">
        <v>4.2906920267740327</v>
      </c>
      <c r="M319" s="1">
        <v>4.856366796755375</v>
      </c>
      <c r="N319">
        <f>Table21[[#This Row],[DIFFENCE_ORIGINAL]]^2</f>
        <v>2.2477089324844757E-3</v>
      </c>
      <c r="O31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0.52208326774541547</v>
      </c>
      <c r="P319">
        <f>IF(OR(G319="NA", H319="NA"), "NA", IF(OR(B319="boot", B319="parametric", B319="independent", B319="cart"), Table21[[#This Row],[conf.high]]-Table21[[#This Row],[conf.low]], ""))</f>
        <v>0.57331178306874619</v>
      </c>
      <c r="Q319">
        <f>IF(OR(G319="NA", H319="NA"), "NA", IF(OR(B319="boot", B319="parametric", B319="independent", B319="cart"), Table21[[#This Row],[conf.high.orig]]-Table21[[#This Row],[conf.low.orig]], ""))</f>
        <v>0.56567476998134225</v>
      </c>
      <c r="R319">
        <f>IF(OR(B319="boot", B319="independent", B319="parametric", B319="cart"), Table21[[#This Row],[WIDTH_OVERLAP]]/Table21[[#This Row],[WIDTH_NEW]], "NA")</f>
        <v>0.91064457972741875</v>
      </c>
      <c r="S319">
        <f>IF(OR(B319="boot", B319="independent", B319="parametric", B319="cart"), Table21[[#This Row],[WIDTH_OVERLAP]]/Table21[[#This Row],[WIDTH_ORIG]], "")</f>
        <v>0.922938931433402</v>
      </c>
      <c r="T319">
        <f>IF(OR(B319="boot", B319="independent", B319="parametric", B319="cart"), (Table21[[#This Row],[PERS_NEW]]+Table21[[#This Row],[PERS_ORIG]]) / 2, "")</f>
        <v>0.91679175558041037</v>
      </c>
      <c r="U319">
        <f>0.5*(Table21[[#This Row],[WIDTH_OVERLAP]]/Table21[[#This Row],[WIDTH_ORIG]] +Table21[[#This Row],[WIDTH_OVERLAP]]/Table21[[#This Row],[WIDTH_NEW]])</f>
        <v>0.91679175558041037</v>
      </c>
    </row>
    <row r="320" spans="1:21" hidden="1" x14ac:dyDescent="0.2">
      <c r="A320" s="5" t="s">
        <v>156</v>
      </c>
      <c r="B320" t="s">
        <v>71</v>
      </c>
      <c r="C320" s="3" t="s">
        <v>40</v>
      </c>
      <c r="D320" t="s">
        <v>17</v>
      </c>
      <c r="E320">
        <v>0.10431537962362082</v>
      </c>
      <c r="F320" t="s">
        <v>89</v>
      </c>
      <c r="G320" s="1">
        <v>-0.29812892061070839</v>
      </c>
      <c r="H320" s="1">
        <v>0.50675967985795001</v>
      </c>
      <c r="I320">
        <v>0.51266136621664549</v>
      </c>
      <c r="J320" s="4">
        <v>0.28210439105219581</v>
      </c>
      <c r="K320">
        <f>Table21[[#This Row],[VALUE_ORIGINAL]]-Table21[[#This Row],[ESTIMATE_VALUE]]</f>
        <v>0.17778901142857501</v>
      </c>
      <c r="L320" s="1">
        <v>-0.11364024674340922</v>
      </c>
      <c r="M320" s="1">
        <v>0.67784902884780085</v>
      </c>
      <c r="N320">
        <f>Table21[[#This Row],[DIFFENCE_ORIGINAL]]^2</f>
        <v>3.1608932584749977E-2</v>
      </c>
      <c r="O32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0.62039992660135923</v>
      </c>
      <c r="P320">
        <f>IF(OR(G320="NA", H320="NA"), "NA", IF(OR(B320="boot", B320="parametric", B320="independent", B320="cart"), Table21[[#This Row],[conf.high]]-Table21[[#This Row],[conf.low]], ""))</f>
        <v>0.8048886004686584</v>
      </c>
      <c r="Q320">
        <f>IF(OR(G320="NA", H320="NA"), "NA", IF(OR(B320="boot", B320="parametric", B320="independent", B320="cart"), Table21[[#This Row],[conf.high.orig]]-Table21[[#This Row],[conf.low.orig]], ""))</f>
        <v>0.79148927559121007</v>
      </c>
      <c r="R320">
        <f>IF(OR(B320="boot", B320="independent", B320="parametric", B320="cart"), Table21[[#This Row],[WIDTH_OVERLAP]]/Table21[[#This Row],[WIDTH_NEW]], "NA")</f>
        <v>0.77078980400532704</v>
      </c>
      <c r="S320">
        <f>IF(OR(B320="boot", B320="independent", B320="parametric", B320="cart"), Table21[[#This Row],[WIDTH_OVERLAP]]/Table21[[#This Row],[WIDTH_ORIG]], "")</f>
        <v>0.78383870222113361</v>
      </c>
      <c r="T320">
        <f>IF(OR(B320="boot", B320="independent", B320="parametric", B320="cart"), (Table21[[#This Row],[PERS_NEW]]+Table21[[#This Row],[PERS_ORIG]]) / 2, "")</f>
        <v>0.77731425311323032</v>
      </c>
      <c r="U320">
        <f>0.5*(Table21[[#This Row],[WIDTH_OVERLAP]]/Table21[[#This Row],[WIDTH_ORIG]] +Table21[[#This Row],[WIDTH_OVERLAP]]/Table21[[#This Row],[WIDTH_NEW]])</f>
        <v>0.77731425311323032</v>
      </c>
    </row>
    <row r="321" spans="1:21" hidden="1" x14ac:dyDescent="0.2">
      <c r="A321" s="5" t="s">
        <v>156</v>
      </c>
      <c r="B321" t="s">
        <v>71</v>
      </c>
      <c r="C321" s="3" t="s">
        <v>43</v>
      </c>
      <c r="D321" t="s">
        <v>15</v>
      </c>
      <c r="E321">
        <v>4.6038961038961039</v>
      </c>
      <c r="F321" t="s">
        <v>90</v>
      </c>
      <c r="G321" s="1">
        <v>4.3356072848735865</v>
      </c>
      <c r="H321" s="1">
        <v>4.8721849229186214</v>
      </c>
      <c r="I321">
        <v>33.906977143982132</v>
      </c>
      <c r="J321" s="4">
        <v>4.6346153846153904</v>
      </c>
      <c r="K321">
        <f>Table21[[#This Row],[VALUE_ORIGINAL]]-Table21[[#This Row],[ESTIMATE_VALUE]]</f>
        <v>3.0719280719286424E-2</v>
      </c>
      <c r="L321" s="1">
        <v>4.3757325183274887</v>
      </c>
      <c r="M321" s="1">
        <v>4.893498250903292</v>
      </c>
      <c r="N321">
        <f>Table21[[#This Row],[DIFFENCE_ORIGINAL]]^2</f>
        <v>9.4367420791032256E-4</v>
      </c>
      <c r="O32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0.49645240459113271</v>
      </c>
      <c r="P321">
        <f>IF(OR(G321="NA", H321="NA"), "NA", IF(OR(B321="boot", B321="parametric", B321="independent", B321="cart"), Table21[[#This Row],[conf.high]]-Table21[[#This Row],[conf.low]], ""))</f>
        <v>0.53657763804503489</v>
      </c>
      <c r="Q321">
        <f>IF(OR(G321="NA", H321="NA"), "NA", IF(OR(B321="boot", B321="parametric", B321="independent", B321="cart"), Table21[[#This Row],[conf.high.orig]]-Table21[[#This Row],[conf.low.orig]], ""))</f>
        <v>0.51776573257580338</v>
      </c>
      <c r="R321">
        <f>IF(OR(B321="boot", B321="independent", B321="parametric", B321="cart"), Table21[[#This Row],[WIDTH_OVERLAP]]/Table21[[#This Row],[WIDTH_NEW]], "NA")</f>
        <v>0.92522007886855984</v>
      </c>
      <c r="S321">
        <f>IF(OR(B321="boot", B321="independent", B321="parametric", B321="cart"), Table21[[#This Row],[WIDTH_OVERLAP]]/Table21[[#This Row],[WIDTH_ORIG]], "")</f>
        <v>0.95883596259134374</v>
      </c>
      <c r="T321">
        <f>IF(OR(B321="boot", B321="independent", B321="parametric", B321="cart"), (Table21[[#This Row],[PERS_NEW]]+Table21[[#This Row],[PERS_ORIG]]) / 2, "")</f>
        <v>0.94202802072995184</v>
      </c>
      <c r="U321">
        <f>0.5*(Table21[[#This Row],[WIDTH_OVERLAP]]/Table21[[#This Row],[WIDTH_ORIG]] +Table21[[#This Row],[WIDTH_OVERLAP]]/Table21[[#This Row],[WIDTH_NEW]])</f>
        <v>0.94202802072995184</v>
      </c>
    </row>
    <row r="322" spans="1:21" hidden="1" x14ac:dyDescent="0.2">
      <c r="A322" s="5" t="s">
        <v>156</v>
      </c>
      <c r="B322" t="s">
        <v>71</v>
      </c>
      <c r="C322" s="3" t="s">
        <v>43</v>
      </c>
      <c r="D322" t="s">
        <v>17</v>
      </c>
      <c r="E322">
        <v>-0.18389610389610414</v>
      </c>
      <c r="F322" t="s">
        <v>91</v>
      </c>
      <c r="G322" s="1">
        <v>-0.56583486587590215</v>
      </c>
      <c r="H322" s="1">
        <v>0.19804265808369384</v>
      </c>
      <c r="I322">
        <v>-0.95136008227059521</v>
      </c>
      <c r="J322" s="4">
        <v>0.25257973733583466</v>
      </c>
      <c r="K322">
        <f>Table21[[#This Row],[VALUE_ORIGINAL]]-Table21[[#This Row],[ESTIMATE_VALUE]]</f>
        <v>0.43647584123193883</v>
      </c>
      <c r="L322" s="1">
        <v>-0.10904353640643677</v>
      </c>
      <c r="M322" s="1">
        <v>0.61420301107810604</v>
      </c>
      <c r="N322">
        <f>Table21[[#This Row],[DIFFENCE_ORIGINAL]]^2</f>
        <v>0.19051115997912868</v>
      </c>
      <c r="O32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0.30708619449013064</v>
      </c>
      <c r="P322">
        <f>IF(OR(G322="NA", H322="NA"), "NA", IF(OR(B322="boot", B322="parametric", B322="independent", B322="cart"), Table21[[#This Row],[conf.high]]-Table21[[#This Row],[conf.low]], ""))</f>
        <v>0.76387752395959596</v>
      </c>
      <c r="Q322">
        <f>IF(OR(G322="NA", H322="NA"), "NA", IF(OR(B322="boot", B322="parametric", B322="independent", B322="cart"), Table21[[#This Row],[conf.high.orig]]-Table21[[#This Row],[conf.low.orig]], ""))</f>
        <v>0.72324654748454287</v>
      </c>
      <c r="R322">
        <f>IF(OR(B322="boot", B322="independent", B322="parametric", B322="cart"), Table21[[#This Row],[WIDTH_OVERLAP]]/Table21[[#This Row],[WIDTH_NEW]], "NA")</f>
        <v>0.4020097265047603</v>
      </c>
      <c r="S322">
        <f>IF(OR(B322="boot", B322="independent", B322="parametric", B322="cart"), Table21[[#This Row],[WIDTH_OVERLAP]]/Table21[[#This Row],[WIDTH_ORIG]], "")</f>
        <v>0.42459406900479346</v>
      </c>
      <c r="T322">
        <f>IF(OR(B322="boot", B322="independent", B322="parametric", B322="cart"), (Table21[[#This Row],[PERS_NEW]]+Table21[[#This Row],[PERS_ORIG]]) / 2, "")</f>
        <v>0.41330189775477688</v>
      </c>
      <c r="U322">
        <f>0.5*(Table21[[#This Row],[WIDTH_OVERLAP]]/Table21[[#This Row],[WIDTH_ORIG]] +Table21[[#This Row],[WIDTH_OVERLAP]]/Table21[[#This Row],[WIDTH_NEW]])</f>
        <v>0.41330189775477688</v>
      </c>
    </row>
    <row r="323" spans="1:21" hidden="1" x14ac:dyDescent="0.2">
      <c r="A323" s="5" t="s">
        <v>156</v>
      </c>
      <c r="B323" t="s">
        <v>71</v>
      </c>
      <c r="C323" s="3" t="s">
        <v>46</v>
      </c>
      <c r="D323" t="s">
        <v>47</v>
      </c>
      <c r="E323">
        <v>-3.9172366621067027</v>
      </c>
      <c r="F323" t="s">
        <v>47</v>
      </c>
      <c r="G323" s="1">
        <v>-7.4805102039238847</v>
      </c>
      <c r="H323" s="1">
        <v>-0.35396312028951987</v>
      </c>
      <c r="I323">
        <v>-2.1704232448948209</v>
      </c>
      <c r="J323" s="4">
        <v>-3.6369047619047734</v>
      </c>
      <c r="K323">
        <f>Table21[[#This Row],[VALUE_ORIGINAL]]-Table21[[#This Row],[ESTIMATE_VALUE]]</f>
        <v>0.28033190020192933</v>
      </c>
      <c r="L323" s="1">
        <v>-6.9972917004577493</v>
      </c>
      <c r="M323" s="1">
        <v>-0.27651782335179864</v>
      </c>
      <c r="N323">
        <f>Table21[[#This Row],[DIFFENCE_ORIGINAL]]^2</f>
        <v>7.8585974270824463E-2</v>
      </c>
      <c r="O32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6.6433285801682294</v>
      </c>
      <c r="P323">
        <f>IF(OR(G323="NA", H323="NA"), "NA", IF(OR(B323="boot", B323="parametric", B323="independent", B323="cart"), Table21[[#This Row],[conf.high]]-Table21[[#This Row],[conf.low]], ""))</f>
        <v>7.1265470836343647</v>
      </c>
      <c r="Q323">
        <f>IF(OR(G323="NA", H323="NA"), "NA", IF(OR(B323="boot", B323="parametric", B323="independent", B323="cart"), Table21[[#This Row],[conf.high.orig]]-Table21[[#This Row],[conf.low.orig]], ""))</f>
        <v>6.7207738771059509</v>
      </c>
      <c r="R323">
        <f>IF(OR(B323="boot", B323="independent", B323="parametric", B323="cart"), Table21[[#This Row],[WIDTH_OVERLAP]]/Table21[[#This Row],[WIDTH_NEW]], "NA")</f>
        <v>0.93219458206123218</v>
      </c>
      <c r="S323">
        <f>IF(OR(B323="boot", B323="independent", B323="parametric", B323="cart"), Table21[[#This Row],[WIDTH_OVERLAP]]/Table21[[#This Row],[WIDTH_ORIG]], "")</f>
        <v>0.98847672926453667</v>
      </c>
      <c r="T323">
        <f>IF(OR(B323="boot", B323="independent", B323="parametric", B323="cart"), (Table21[[#This Row],[PERS_NEW]]+Table21[[#This Row],[PERS_ORIG]]) / 2, "")</f>
        <v>0.96033565566288437</v>
      </c>
      <c r="U323">
        <f>0.5*(Table21[[#This Row],[WIDTH_OVERLAP]]/Table21[[#This Row],[WIDTH_ORIG]] +Table21[[#This Row],[WIDTH_OVERLAP]]/Table21[[#This Row],[WIDTH_NEW]])</f>
        <v>0.96033565566288437</v>
      </c>
    </row>
    <row r="324" spans="1:21" hidden="1" x14ac:dyDescent="0.2">
      <c r="A324" s="5" t="s">
        <v>156</v>
      </c>
      <c r="B324" t="s">
        <v>71</v>
      </c>
      <c r="C324" s="3" t="s">
        <v>48</v>
      </c>
      <c r="D324" t="s">
        <v>47</v>
      </c>
      <c r="E324">
        <v>3.3274965800273719</v>
      </c>
      <c r="F324" t="s">
        <v>47</v>
      </c>
      <c r="G324" s="1">
        <v>-1.555507123680421E-2</v>
      </c>
      <c r="H324" s="1">
        <v>6.6705482312915478</v>
      </c>
      <c r="I324">
        <v>1.9649713255697383</v>
      </c>
      <c r="J324" s="4">
        <v>-2.9445812807881708</v>
      </c>
      <c r="K324">
        <f>Table21[[#This Row],[VALUE_ORIGINAL]]-Table21[[#This Row],[ESTIMATE_VALUE]]</f>
        <v>-6.2720778608155427</v>
      </c>
      <c r="L324" s="1">
        <v>-6.4437661044203365</v>
      </c>
      <c r="M324" s="1">
        <v>0.55460354284399438</v>
      </c>
      <c r="N324">
        <f>Table21[[#This Row],[DIFFENCE_ORIGINAL]]^2</f>
        <v>39.338960692132474</v>
      </c>
      <c r="O32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0.5701586140807986</v>
      </c>
      <c r="P324">
        <f>IF(OR(G324="NA", H324="NA"), "NA", IF(OR(B324="boot", B324="parametric", B324="independent", B324="cart"), Table21[[#This Row],[conf.high]]-Table21[[#This Row],[conf.low]], ""))</f>
        <v>6.6861033025283518</v>
      </c>
      <c r="Q324">
        <f>IF(OR(G324="NA", H324="NA"), "NA", IF(OR(B324="boot", B324="parametric", B324="independent", B324="cart"), Table21[[#This Row],[conf.high.orig]]-Table21[[#This Row],[conf.low.orig]], ""))</f>
        <v>6.9983696472643313</v>
      </c>
      <c r="R324">
        <f>IF(OR(B324="boot", B324="independent", B324="parametric", B324="cart"), Table21[[#This Row],[WIDTH_OVERLAP]]/Table21[[#This Row],[WIDTH_NEW]], "NA")</f>
        <v>8.5275172740031241E-2</v>
      </c>
      <c r="S324">
        <f>IF(OR(B324="boot", B324="independent", B324="parametric", B324="cart"), Table21[[#This Row],[WIDTH_OVERLAP]]/Table21[[#This Row],[WIDTH_ORIG]], "")</f>
        <v>8.1470205607626647E-2</v>
      </c>
      <c r="T324">
        <f>IF(OR(B324="boot", B324="independent", B324="parametric", B324="cart"), (Table21[[#This Row],[PERS_NEW]]+Table21[[#This Row],[PERS_ORIG]]) / 2, "")</f>
        <v>8.3372689173828951E-2</v>
      </c>
      <c r="U324">
        <f>0.5*(Table21[[#This Row],[WIDTH_OVERLAP]]/Table21[[#This Row],[WIDTH_ORIG]] +Table21[[#This Row],[WIDTH_OVERLAP]]/Table21[[#This Row],[WIDTH_NEW]])</f>
        <v>8.3372689173828951E-2</v>
      </c>
    </row>
    <row r="325" spans="1:21" hidden="1" x14ac:dyDescent="0.2">
      <c r="A325" s="5" t="s">
        <v>156</v>
      </c>
      <c r="B325" t="s">
        <v>71</v>
      </c>
      <c r="C325" s="3" t="s">
        <v>49</v>
      </c>
      <c r="D325" t="s">
        <v>47</v>
      </c>
      <c r="E325">
        <v>-1.8471956224350237</v>
      </c>
      <c r="F325" t="s">
        <v>47</v>
      </c>
      <c r="G325" s="1">
        <v>-5.7516599616356077</v>
      </c>
      <c r="H325" s="1">
        <v>2.0572687167655603</v>
      </c>
      <c r="I325">
        <v>-0.93490928991510669</v>
      </c>
      <c r="J325" s="4">
        <v>-5.250821018062382</v>
      </c>
      <c r="K325">
        <f>Table21[[#This Row],[VALUE_ORIGINAL]]-Table21[[#This Row],[ESTIMATE_VALUE]]</f>
        <v>-3.4036253956273583</v>
      </c>
      <c r="L325" s="1">
        <v>-9.6320551924209603</v>
      </c>
      <c r="M325" s="1">
        <v>-0.86958684370380335</v>
      </c>
      <c r="N325">
        <f>Table21[[#This Row],[DIFFENCE_ORIGINAL]]^2</f>
        <v>11.584665833759491</v>
      </c>
      <c r="O32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4.882073117931804</v>
      </c>
      <c r="P325">
        <f>IF(OR(G325="NA", H325="NA"), "NA", IF(OR(B325="boot", B325="parametric", B325="independent", B325="cart"), Table21[[#This Row],[conf.high]]-Table21[[#This Row],[conf.low]], ""))</f>
        <v>7.808928678401168</v>
      </c>
      <c r="Q325">
        <f>IF(OR(G325="NA", H325="NA"), "NA", IF(OR(B325="boot", B325="parametric", B325="independent", B325="cart"), Table21[[#This Row],[conf.high.orig]]-Table21[[#This Row],[conf.low.orig]], ""))</f>
        <v>8.7624683487171566</v>
      </c>
      <c r="R325">
        <f>IF(OR(B325="boot", B325="independent", B325="parametric", B325="cart"), Table21[[#This Row],[WIDTH_OVERLAP]]/Table21[[#This Row],[WIDTH_NEW]], "NA")</f>
        <v>0.625191152204425</v>
      </c>
      <c r="S325">
        <f>IF(OR(B325="boot", B325="independent", B325="parametric", B325="cart"), Table21[[#This Row],[WIDTH_OVERLAP]]/Table21[[#This Row],[WIDTH_ORIG]], "")</f>
        <v>0.55715728989155777</v>
      </c>
      <c r="T325">
        <f>IF(OR(B325="boot", B325="independent", B325="parametric", B325="cart"), (Table21[[#This Row],[PERS_NEW]]+Table21[[#This Row],[PERS_ORIG]]) / 2, "")</f>
        <v>0.59117422104799133</v>
      </c>
      <c r="U325">
        <f>0.5*(Table21[[#This Row],[WIDTH_OVERLAP]]/Table21[[#This Row],[WIDTH_ORIG]] +Table21[[#This Row],[WIDTH_OVERLAP]]/Table21[[#This Row],[WIDTH_NEW]])</f>
        <v>0.59117422104799133</v>
      </c>
    </row>
    <row r="326" spans="1:21" hidden="1" x14ac:dyDescent="0.2">
      <c r="A326" s="5" t="s">
        <v>156</v>
      </c>
      <c r="B326" t="s">
        <v>92</v>
      </c>
      <c r="C326" s="3" t="s">
        <v>14</v>
      </c>
      <c r="D326" t="s">
        <v>15</v>
      </c>
      <c r="E326">
        <v>3.8583114754098373</v>
      </c>
      <c r="F326" t="s">
        <v>93</v>
      </c>
      <c r="G326" s="1">
        <v>3.7861663080604324</v>
      </c>
      <c r="H326" s="1">
        <v>3.9304566427592422</v>
      </c>
      <c r="I326">
        <v>105.86867018956153</v>
      </c>
      <c r="J326" s="4">
        <v>3.7972575757575764</v>
      </c>
      <c r="K326">
        <f>Table21[[#This Row],[VALUE_ORIGINAL]]-Table21[[#This Row],[ESTIMATE_VALUE]]</f>
        <v>-6.1053899652260935E-2</v>
      </c>
      <c r="L326" s="6">
        <v>3.7102224178651242</v>
      </c>
      <c r="M326" s="6">
        <v>3.8842927336500286</v>
      </c>
      <c r="N326">
        <f>Table21[[#This Row],[DIFFENCE_ORIGINAL]]^2</f>
        <v>3.727578662748348E-3</v>
      </c>
      <c r="O32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9.8126425589596167E-2</v>
      </c>
      <c r="P326">
        <f>IF(OR(G326="NA", H326="NA"), "NA", IF(OR(B326="boot", B326="parametric", B326="independent", B326="cart"), Table21[[#This Row],[conf.high]]-Table21[[#This Row],[conf.low]], ""))</f>
        <v>0.14429033469880981</v>
      </c>
      <c r="Q326">
        <f>IF(OR(G326="NA", H326="NA"), "NA", IF(OR(B326="boot", B326="parametric", B326="independent", B326="cart"), Table21[[#This Row],[conf.high.orig]]-Table21[[#This Row],[conf.low.orig]], ""))</f>
        <v>0.17407031578490439</v>
      </c>
      <c r="R326">
        <f>IF(OR(B326="boot", B326="independent", B326="parametric", B326="cart"), Table21[[#This Row],[WIDTH_OVERLAP]]/Table21[[#This Row],[WIDTH_NEW]], "NA")</f>
        <v>0.68006236034051959</v>
      </c>
      <c r="S326">
        <f>IF(OR(B326="boot", B326="independent", B326="parametric", B326="cart"), Table21[[#This Row],[WIDTH_OVERLAP]]/Table21[[#This Row],[WIDTH_ORIG]], "")</f>
        <v>0.56371716881842882</v>
      </c>
      <c r="T326">
        <f>IF(OR(B326="boot", B326="independent", B326="parametric", B326="cart"), (Table21[[#This Row],[PERS_NEW]]+Table21[[#This Row],[PERS_ORIG]]) / 2, "")</f>
        <v>0.6218897645794742</v>
      </c>
      <c r="U326">
        <f>0.5*(Table21[[#This Row],[WIDTH_OVERLAP]]/Table21[[#This Row],[WIDTH_ORIG]] +Table21[[#This Row],[WIDTH_OVERLAP]]/Table21[[#This Row],[WIDTH_NEW]])</f>
        <v>0.6218897645794742</v>
      </c>
    </row>
    <row r="327" spans="1:21" hidden="1" x14ac:dyDescent="0.2">
      <c r="A327" s="5" t="s">
        <v>156</v>
      </c>
      <c r="B327" t="s">
        <v>92</v>
      </c>
      <c r="C327" s="3" t="s">
        <v>14</v>
      </c>
      <c r="D327" t="s">
        <v>17</v>
      </c>
      <c r="E327">
        <v>-6.4962269060629352E-2</v>
      </c>
      <c r="F327" t="s">
        <v>94</v>
      </c>
      <c r="G327" s="1">
        <v>-0.16617795274653446</v>
      </c>
      <c r="H327" s="1">
        <v>3.6253414625275746E-2</v>
      </c>
      <c r="I327">
        <v>-1.2705471647823821</v>
      </c>
      <c r="J327" s="4">
        <v>4.8376623376624331E-3</v>
      </c>
      <c r="K327">
        <f>Table21[[#This Row],[VALUE_ORIGINAL]]-Table21[[#This Row],[ESTIMATE_VALUE]]</f>
        <v>6.9799931398291784E-2</v>
      </c>
      <c r="L327" s="1">
        <v>-0.11970533167351961</v>
      </c>
      <c r="M327" s="1">
        <v>0.12938065634884449</v>
      </c>
      <c r="N327">
        <f>Table21[[#This Row],[DIFFENCE_ORIGINAL]]^2</f>
        <v>4.8720304232062394E-3</v>
      </c>
      <c r="O32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0.15595874629879536</v>
      </c>
      <c r="P327">
        <f>IF(OR(G327="NA", H327="NA"), "NA", IF(OR(B327="boot", B327="parametric", B327="independent", B327="cart"), Table21[[#This Row],[conf.high]]-Table21[[#This Row],[conf.low]], ""))</f>
        <v>0.20243136737181022</v>
      </c>
      <c r="Q327">
        <f>IF(OR(G327="NA", H327="NA"), "NA", IF(OR(B327="boot", B327="parametric", B327="independent", B327="cart"), Table21[[#This Row],[conf.high.orig]]-Table21[[#This Row],[conf.low.orig]], ""))</f>
        <v>0.24908598802236409</v>
      </c>
      <c r="R327">
        <f>IF(OR(B327="boot", B327="independent", B327="parametric", B327="cart"), Table21[[#This Row],[WIDTH_OVERLAP]]/Table21[[#This Row],[WIDTH_NEW]], "NA")</f>
        <v>0.77042776682105019</v>
      </c>
      <c r="S327">
        <f>IF(OR(B327="boot", B327="independent", B327="parametric", B327="cart"), Table21[[#This Row],[WIDTH_OVERLAP]]/Table21[[#This Row],[WIDTH_ORIG]], "")</f>
        <v>0.62612412499410708</v>
      </c>
      <c r="T327">
        <f>IF(OR(B327="boot", B327="independent", B327="parametric", B327="cart"), (Table21[[#This Row],[PERS_NEW]]+Table21[[#This Row],[PERS_ORIG]]) / 2, "")</f>
        <v>0.69827594590757869</v>
      </c>
      <c r="U327">
        <f>0.5*(Table21[[#This Row],[WIDTH_OVERLAP]]/Table21[[#This Row],[WIDTH_ORIG]] +Table21[[#This Row],[WIDTH_OVERLAP]]/Table21[[#This Row],[WIDTH_NEW]])</f>
        <v>0.69827594590757869</v>
      </c>
    </row>
    <row r="328" spans="1:21" hidden="1" x14ac:dyDescent="0.2">
      <c r="A328" s="5" t="s">
        <v>156</v>
      </c>
      <c r="B328" t="s">
        <v>92</v>
      </c>
      <c r="C328" s="3" t="s">
        <v>19</v>
      </c>
      <c r="D328" t="s">
        <v>15</v>
      </c>
      <c r="E328">
        <v>3.0480454545454552</v>
      </c>
      <c r="F328" t="s">
        <v>95</v>
      </c>
      <c r="G328" s="1">
        <v>2.917927250323924</v>
      </c>
      <c r="H328" s="1">
        <v>3.1781636587669864</v>
      </c>
      <c r="I328">
        <v>46.312886345505049</v>
      </c>
      <c r="J328" s="4">
        <v>3.0815999999999995</v>
      </c>
      <c r="K328">
        <f>Table21[[#This Row],[VALUE_ORIGINAL]]-Table21[[#This Row],[ESTIMATE_VALUE]]</f>
        <v>3.3554545454544282E-2</v>
      </c>
      <c r="L328" s="1">
        <v>2.9685734723191493</v>
      </c>
      <c r="M328" s="1">
        <v>3.1946265276808496</v>
      </c>
      <c r="N328">
        <f>Table21[[#This Row],[DIFFENCE_ORIGINAL]]^2</f>
        <v>1.1259075206610783E-3</v>
      </c>
      <c r="O32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0.20959018644783711</v>
      </c>
      <c r="P328">
        <f>IF(OR(G328="NA", H328="NA"), "NA", IF(OR(B328="boot", B328="parametric", B328="independent", B328="cart"), Table21[[#This Row],[conf.high]]-Table21[[#This Row],[conf.low]], ""))</f>
        <v>0.26023640844306239</v>
      </c>
      <c r="Q328">
        <f>IF(OR(G328="NA", H328="NA"), "NA", IF(OR(B328="boot", B328="parametric", B328="independent", B328="cart"), Table21[[#This Row],[conf.high.orig]]-Table21[[#This Row],[conf.low.orig]], ""))</f>
        <v>0.22605305536170039</v>
      </c>
      <c r="R328">
        <f>IF(OR(B328="boot", B328="independent", B328="parametric", B328="cart"), Table21[[#This Row],[WIDTH_OVERLAP]]/Table21[[#This Row],[WIDTH_NEW]], "NA")</f>
        <v>0.80538379584074893</v>
      </c>
      <c r="S328">
        <f>IF(OR(B328="boot", B328="independent", B328="parametric", B328="cart"), Table21[[#This Row],[WIDTH_OVERLAP]]/Table21[[#This Row],[WIDTH_ORIG]], "")</f>
        <v>0.92717254412898087</v>
      </c>
      <c r="T328">
        <f>IF(OR(B328="boot", B328="independent", B328="parametric", B328="cart"), (Table21[[#This Row],[PERS_NEW]]+Table21[[#This Row],[PERS_ORIG]]) / 2, "")</f>
        <v>0.86627816998486495</v>
      </c>
      <c r="U328">
        <f>0.5*(Table21[[#This Row],[WIDTH_OVERLAP]]/Table21[[#This Row],[WIDTH_ORIG]] +Table21[[#This Row],[WIDTH_OVERLAP]]/Table21[[#This Row],[WIDTH_NEW]])</f>
        <v>0.86627816998486495</v>
      </c>
    </row>
    <row r="329" spans="1:21" hidden="1" x14ac:dyDescent="0.2">
      <c r="A329" s="5" t="s">
        <v>156</v>
      </c>
      <c r="B329" t="s">
        <v>92</v>
      </c>
      <c r="C329" s="3" t="s">
        <v>19</v>
      </c>
      <c r="D329" t="s">
        <v>17</v>
      </c>
      <c r="E329">
        <v>1.3822966507176862E-2</v>
      </c>
      <c r="F329" t="s">
        <v>96</v>
      </c>
      <c r="G329" s="1">
        <v>-0.16403586589105418</v>
      </c>
      <c r="H329" s="1">
        <v>0.19168179890540793</v>
      </c>
      <c r="I329">
        <v>0.15365414796224203</v>
      </c>
      <c r="J329" s="4">
        <v>4.3983333333333513E-2</v>
      </c>
      <c r="K329">
        <f>Table21[[#This Row],[VALUE_ORIGINAL]]-Table21[[#This Row],[ESTIMATE_VALUE]]</f>
        <v>3.0160366826156651E-2</v>
      </c>
      <c r="L329" s="1">
        <v>-0.11151985747663379</v>
      </c>
      <c r="M329" s="1">
        <v>0.19948652414330081</v>
      </c>
      <c r="N329">
        <f>Table21[[#This Row],[DIFFENCE_ORIGINAL]]^2</f>
        <v>9.096477270883306E-4</v>
      </c>
      <c r="O32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0.30320165638204172</v>
      </c>
      <c r="P329">
        <f>IF(OR(G329="NA", H329="NA"), "NA", IF(OR(B329="boot", B329="parametric", B329="independent", B329="cart"), Table21[[#This Row],[conf.high]]-Table21[[#This Row],[conf.low]], ""))</f>
        <v>0.35571766479646211</v>
      </c>
      <c r="Q329">
        <f>IF(OR(G329="NA", H329="NA"), "NA", IF(OR(B329="boot", B329="parametric", B329="independent", B329="cart"), Table21[[#This Row],[conf.high.orig]]-Table21[[#This Row],[conf.low.orig]], ""))</f>
        <v>0.3110063816199346</v>
      </c>
      <c r="R329">
        <f>IF(OR(B329="boot", B329="independent", B329="parametric", B329="cart"), Table21[[#This Row],[WIDTH_OVERLAP]]/Table21[[#This Row],[WIDTH_NEW]], "NA")</f>
        <v>0.85236603741771022</v>
      </c>
      <c r="S329">
        <f>IF(OR(B329="boot", B329="independent", B329="parametric", B329="cart"), Table21[[#This Row],[WIDTH_OVERLAP]]/Table21[[#This Row],[WIDTH_ORIG]], "")</f>
        <v>0.97490493539958722</v>
      </c>
      <c r="T329">
        <f>IF(OR(B329="boot", B329="independent", B329="parametric", B329="cart"), (Table21[[#This Row],[PERS_NEW]]+Table21[[#This Row],[PERS_ORIG]]) / 2, "")</f>
        <v>0.91363548640864867</v>
      </c>
      <c r="U329">
        <f>0.5*(Table21[[#This Row],[WIDTH_OVERLAP]]/Table21[[#This Row],[WIDTH_ORIG]] +Table21[[#This Row],[WIDTH_OVERLAP]]/Table21[[#This Row],[WIDTH_NEW]])</f>
        <v>0.91363548640864867</v>
      </c>
    </row>
    <row r="330" spans="1:21" hidden="1" x14ac:dyDescent="0.2">
      <c r="A330" s="5" t="s">
        <v>156</v>
      </c>
      <c r="B330" t="s">
        <v>92</v>
      </c>
      <c r="C330" s="3" t="s">
        <v>22</v>
      </c>
      <c r="D330" t="s">
        <v>15</v>
      </c>
      <c r="E330">
        <v>2.3442622950819696</v>
      </c>
      <c r="F330" t="s">
        <v>97</v>
      </c>
      <c r="G330" s="1">
        <v>2.0490608941034401</v>
      </c>
      <c r="H330" s="1">
        <v>2.6394636960604991</v>
      </c>
      <c r="I330">
        <v>15.710774320328241</v>
      </c>
      <c r="J330" s="4">
        <v>2.3913043478260811</v>
      </c>
      <c r="K330">
        <f>Table21[[#This Row],[VALUE_ORIGINAL]]-Table21[[#This Row],[ESTIMATE_VALUE]]</f>
        <v>4.7042052744111551E-2</v>
      </c>
      <c r="L330" s="1">
        <v>2.103984150706208</v>
      </c>
      <c r="M330" s="1">
        <v>2.6786245449459543</v>
      </c>
      <c r="N330">
        <f>Table21[[#This Row],[DIFFENCE_ORIGINAL]]^2</f>
        <v>2.2129547263797732E-3</v>
      </c>
      <c r="O33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0.5354795453542911</v>
      </c>
      <c r="P330">
        <f>IF(OR(G330="NA", H330="NA"), "NA", IF(OR(B330="boot", B330="parametric", B330="independent", B330="cart"), Table21[[#This Row],[conf.high]]-Table21[[#This Row],[conf.low]], ""))</f>
        <v>0.59040280195705908</v>
      </c>
      <c r="Q330">
        <f>IF(OR(G330="NA", H330="NA"), "NA", IF(OR(B330="boot", B330="parametric", B330="independent", B330="cart"), Table21[[#This Row],[conf.high.orig]]-Table21[[#This Row],[conf.low.orig]], ""))</f>
        <v>0.57464039423974622</v>
      </c>
      <c r="R330">
        <f>IF(OR(B330="boot", B330="independent", B330="parametric", B330="cart"), Table21[[#This Row],[WIDTH_OVERLAP]]/Table21[[#This Row],[WIDTH_NEW]], "NA")</f>
        <v>0.90697324534926138</v>
      </c>
      <c r="S330">
        <f>IF(OR(B330="boot", B330="independent", B330="parametric", B330="cart"), Table21[[#This Row],[WIDTH_OVERLAP]]/Table21[[#This Row],[WIDTH_ORIG]], "")</f>
        <v>0.93185155572422773</v>
      </c>
      <c r="T330">
        <f>IF(OR(B330="boot", B330="independent", B330="parametric", B330="cart"), (Table21[[#This Row],[PERS_NEW]]+Table21[[#This Row],[PERS_ORIG]]) / 2, "")</f>
        <v>0.91941240053674456</v>
      </c>
      <c r="U330">
        <f>0.5*(Table21[[#This Row],[WIDTH_OVERLAP]]/Table21[[#This Row],[WIDTH_ORIG]] +Table21[[#This Row],[WIDTH_OVERLAP]]/Table21[[#This Row],[WIDTH_NEW]])</f>
        <v>0.91941240053674456</v>
      </c>
    </row>
    <row r="331" spans="1:21" hidden="1" x14ac:dyDescent="0.2">
      <c r="A331" s="5" t="s">
        <v>156</v>
      </c>
      <c r="B331" t="s">
        <v>92</v>
      </c>
      <c r="C331" s="3" t="s">
        <v>22</v>
      </c>
      <c r="D331" t="s">
        <v>17</v>
      </c>
      <c r="E331">
        <v>-4.8487647194643095E-2</v>
      </c>
      <c r="F331" t="s">
        <v>98</v>
      </c>
      <c r="G331" s="1">
        <v>-0.45099721251600572</v>
      </c>
      <c r="H331" s="1">
        <v>0.35402191812671951</v>
      </c>
      <c r="I331">
        <v>-0.23832231425238729</v>
      </c>
      <c r="J331" s="4">
        <v>-0.20820575627679069</v>
      </c>
      <c r="K331">
        <f>Table21[[#This Row],[VALUE_ORIGINAL]]-Table21[[#This Row],[ESTIMATE_VALUE]]</f>
        <v>-0.15971810908214759</v>
      </c>
      <c r="L331" s="1">
        <v>-0.61166623471932147</v>
      </c>
      <c r="M331" s="1">
        <v>0.19525472216574005</v>
      </c>
      <c r="N331">
        <f>Table21[[#This Row],[DIFFENCE_ORIGINAL]]^2</f>
        <v>2.5509874368776796E-2</v>
      </c>
      <c r="O33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0.6462519346817458</v>
      </c>
      <c r="P331">
        <f>IF(OR(G331="NA", H331="NA"), "NA", IF(OR(B331="boot", B331="parametric", B331="independent", B331="cart"), Table21[[#This Row],[conf.high]]-Table21[[#This Row],[conf.low]], ""))</f>
        <v>0.80501913064272523</v>
      </c>
      <c r="Q331">
        <f>IF(OR(G331="NA", H331="NA"), "NA", IF(OR(B331="boot", B331="parametric", B331="independent", B331="cart"), Table21[[#This Row],[conf.high.orig]]-Table21[[#This Row],[conf.low.orig]], ""))</f>
        <v>0.80692095688506149</v>
      </c>
      <c r="R331">
        <f>IF(OR(B331="boot", B331="independent", B331="parametric", B331="cart"), Table21[[#This Row],[WIDTH_OVERLAP]]/Table21[[#This Row],[WIDTH_NEW]], "NA")</f>
        <v>0.8027783565413904</v>
      </c>
      <c r="S331">
        <f>IF(OR(B331="boot", B331="independent", B331="parametric", B331="cart"), Table21[[#This Row],[WIDTH_OVERLAP]]/Table21[[#This Row],[WIDTH_ORIG]], "")</f>
        <v>0.80088629396422839</v>
      </c>
      <c r="T331">
        <f>IF(OR(B331="boot", B331="independent", B331="parametric", B331="cart"), (Table21[[#This Row],[PERS_NEW]]+Table21[[#This Row],[PERS_ORIG]]) / 2, "")</f>
        <v>0.80183232525280945</v>
      </c>
      <c r="U331">
        <f>0.5*(Table21[[#This Row],[WIDTH_OVERLAP]]/Table21[[#This Row],[WIDTH_ORIG]] +Table21[[#This Row],[WIDTH_OVERLAP]]/Table21[[#This Row],[WIDTH_NEW]])</f>
        <v>0.80183232525280945</v>
      </c>
    </row>
    <row r="332" spans="1:21" hidden="1" x14ac:dyDescent="0.2">
      <c r="A332" s="5" t="s">
        <v>156</v>
      </c>
      <c r="B332" t="s">
        <v>92</v>
      </c>
      <c r="C332" s="3" t="s">
        <v>25</v>
      </c>
      <c r="D332" t="s">
        <v>15</v>
      </c>
      <c r="E332">
        <v>3.0746268656716471</v>
      </c>
      <c r="F332" t="s">
        <v>99</v>
      </c>
      <c r="G332" s="1">
        <v>2.6929364943101848</v>
      </c>
      <c r="H332" s="1">
        <v>3.4563172370331094</v>
      </c>
      <c r="I332">
        <v>15.926741165206309</v>
      </c>
      <c r="J332" s="4">
        <v>2.898734177215188</v>
      </c>
      <c r="K332">
        <f>Table21[[#This Row],[VALUE_ORIGINAL]]-Table21[[#This Row],[ESTIMATE_VALUE]]</f>
        <v>-0.17589268845645911</v>
      </c>
      <c r="L332" s="1">
        <v>2.561889635906438</v>
      </c>
      <c r="M332" s="1">
        <v>3.235578718523938</v>
      </c>
      <c r="N332">
        <f>Table21[[#This Row],[DIFFENCE_ORIGINAL]]^2</f>
        <v>3.0938237852440986E-2</v>
      </c>
      <c r="O33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0.54264222421375319</v>
      </c>
      <c r="P332">
        <f>IF(OR(G332="NA", H332="NA"), "NA", IF(OR(B332="boot", B332="parametric", B332="independent", B332="cart"), Table21[[#This Row],[conf.high]]-Table21[[#This Row],[conf.low]], ""))</f>
        <v>0.76338074272292467</v>
      </c>
      <c r="Q332">
        <f>IF(OR(G332="NA", H332="NA"), "NA", IF(OR(B332="boot", B332="parametric", B332="independent", B332="cart"), Table21[[#This Row],[conf.high.orig]]-Table21[[#This Row],[conf.low.orig]], ""))</f>
        <v>0.67368908261749993</v>
      </c>
      <c r="R332">
        <f>IF(OR(B332="boot", B332="independent", B332="parametric", B332="cart"), Table21[[#This Row],[WIDTH_OVERLAP]]/Table21[[#This Row],[WIDTH_NEW]], "NA")</f>
        <v>0.7108408607193667</v>
      </c>
      <c r="S332">
        <f>IF(OR(B332="boot", B332="independent", B332="parametric", B332="cart"), Table21[[#This Row],[WIDTH_OVERLAP]]/Table21[[#This Row],[WIDTH_ORIG]], "")</f>
        <v>0.80547872633680317</v>
      </c>
      <c r="T332">
        <f>IF(OR(B332="boot", B332="independent", B332="parametric", B332="cart"), (Table21[[#This Row],[PERS_NEW]]+Table21[[#This Row],[PERS_ORIG]]) / 2, "")</f>
        <v>0.75815979352808494</v>
      </c>
      <c r="U332">
        <f>0.5*(Table21[[#This Row],[WIDTH_OVERLAP]]/Table21[[#This Row],[WIDTH_ORIG]] +Table21[[#This Row],[WIDTH_OVERLAP]]/Table21[[#This Row],[WIDTH_NEW]])</f>
        <v>0.75815979352808494</v>
      </c>
    </row>
    <row r="333" spans="1:21" hidden="1" x14ac:dyDescent="0.2">
      <c r="A333" s="5" t="s">
        <v>156</v>
      </c>
      <c r="B333" t="s">
        <v>92</v>
      </c>
      <c r="C333" s="3" t="s">
        <v>25</v>
      </c>
      <c r="D333" t="s">
        <v>17</v>
      </c>
      <c r="E333">
        <v>-0.54759983864461448</v>
      </c>
      <c r="F333" t="s">
        <v>100</v>
      </c>
      <c r="G333" s="1">
        <v>-1.0744715739228488</v>
      </c>
      <c r="H333" s="1">
        <v>-2.0728103366380313E-2</v>
      </c>
      <c r="I333">
        <v>-2.0549635336404353</v>
      </c>
      <c r="J333" s="4">
        <v>-0.33775856745908978</v>
      </c>
      <c r="K333">
        <f>Table21[[#This Row],[VALUE_ORIGINAL]]-Table21[[#This Row],[ESTIMATE_VALUE]]</f>
        <v>0.2098412711855247</v>
      </c>
      <c r="L333" s="1">
        <v>-0.80975153255922994</v>
      </c>
      <c r="M333" s="1">
        <v>0.13423439764105044</v>
      </c>
      <c r="N333">
        <f>Table21[[#This Row],[DIFFENCE_ORIGINAL]]^2</f>
        <v>4.4033359092756921E-2</v>
      </c>
      <c r="O33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0.78902342919284962</v>
      </c>
      <c r="P333">
        <f>IF(OR(G333="NA", H333="NA"), "NA", IF(OR(B333="boot", B333="parametric", B333="independent", B333="cart"), Table21[[#This Row],[conf.high]]-Table21[[#This Row],[conf.low]], ""))</f>
        <v>1.0537434705564683</v>
      </c>
      <c r="Q333">
        <f>IF(OR(G333="NA", H333="NA"), "NA", IF(OR(B333="boot", B333="parametric", B333="independent", B333="cart"), Table21[[#This Row],[conf.high.orig]]-Table21[[#This Row],[conf.low.orig]], ""))</f>
        <v>0.94398593020028043</v>
      </c>
      <c r="R333">
        <f>IF(OR(B333="boot", B333="independent", B333="parametric", B333="cart"), Table21[[#This Row],[WIDTH_OVERLAP]]/Table21[[#This Row],[WIDTH_NEW]], "NA")</f>
        <v>0.74878132224741234</v>
      </c>
      <c r="S333">
        <f>IF(OR(B333="boot", B333="independent", B333="parametric", B333="cart"), Table21[[#This Row],[WIDTH_OVERLAP]]/Table21[[#This Row],[WIDTH_ORIG]], "")</f>
        <v>0.83584236157571412</v>
      </c>
      <c r="T333">
        <f>IF(OR(B333="boot", B333="independent", B333="parametric", B333="cart"), (Table21[[#This Row],[PERS_NEW]]+Table21[[#This Row],[PERS_ORIG]]) / 2, "")</f>
        <v>0.79231184191156323</v>
      </c>
      <c r="U333">
        <f>0.5*(Table21[[#This Row],[WIDTH_OVERLAP]]/Table21[[#This Row],[WIDTH_ORIG]] +Table21[[#This Row],[WIDTH_OVERLAP]]/Table21[[#This Row],[WIDTH_NEW]])</f>
        <v>0.79231184191156323</v>
      </c>
    </row>
    <row r="334" spans="1:21" hidden="1" x14ac:dyDescent="0.2">
      <c r="A334" s="5" t="s">
        <v>156</v>
      </c>
      <c r="B334" t="s">
        <v>92</v>
      </c>
      <c r="C334" s="3" t="s">
        <v>28</v>
      </c>
      <c r="D334" t="s">
        <v>15</v>
      </c>
      <c r="E334">
        <v>5.8442622950819718</v>
      </c>
      <c r="F334" t="s">
        <v>101</v>
      </c>
      <c r="G334" s="1">
        <v>5.5810648294403373</v>
      </c>
      <c r="H334" s="1">
        <v>6.1074597607236063</v>
      </c>
      <c r="I334">
        <v>43.929655556128345</v>
      </c>
      <c r="J334" s="4">
        <v>5.7426470588235272</v>
      </c>
      <c r="K334">
        <f>Table21[[#This Row],[VALUE_ORIGINAL]]-Table21[[#This Row],[ESTIMATE_VALUE]]</f>
        <v>-0.1016152362584446</v>
      </c>
      <c r="L334" s="1">
        <v>5.4889392703325557</v>
      </c>
      <c r="M334" s="1">
        <v>5.9963548473144987</v>
      </c>
      <c r="N334">
        <f>Table21[[#This Row],[DIFFENCE_ORIGINAL]]^2</f>
        <v>1.0325656239859513E-2</v>
      </c>
      <c r="O33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0.41529001787416142</v>
      </c>
      <c r="P334">
        <f>IF(OR(G334="NA", H334="NA"), "NA", IF(OR(B334="boot", B334="parametric", B334="independent", B334="cart"), Table21[[#This Row],[conf.high]]-Table21[[#This Row],[conf.low]], ""))</f>
        <v>0.52639493128326897</v>
      </c>
      <c r="Q334">
        <f>IF(OR(G334="NA", H334="NA"), "NA", IF(OR(B334="boot", B334="parametric", B334="independent", B334="cart"), Table21[[#This Row],[conf.high.orig]]-Table21[[#This Row],[conf.low.orig]], ""))</f>
        <v>0.50741557698194306</v>
      </c>
      <c r="R334">
        <f>IF(OR(B334="boot", B334="independent", B334="parametric", B334="cart"), Table21[[#This Row],[WIDTH_OVERLAP]]/Table21[[#This Row],[WIDTH_NEW]], "NA")</f>
        <v>0.78893240263873543</v>
      </c>
      <c r="S334">
        <f>IF(OR(B334="boot", B334="independent", B334="parametric", B334="cart"), Table21[[#This Row],[WIDTH_OVERLAP]]/Table21[[#This Row],[WIDTH_ORIG]], "")</f>
        <v>0.81844160233366259</v>
      </c>
      <c r="T334">
        <f>IF(OR(B334="boot", B334="independent", B334="parametric", B334="cart"), (Table21[[#This Row],[PERS_NEW]]+Table21[[#This Row],[PERS_ORIG]]) / 2, "")</f>
        <v>0.80368700248619906</v>
      </c>
      <c r="U334">
        <f>0.5*(Table21[[#This Row],[WIDTH_OVERLAP]]/Table21[[#This Row],[WIDTH_ORIG]] +Table21[[#This Row],[WIDTH_OVERLAP]]/Table21[[#This Row],[WIDTH_NEW]])</f>
        <v>0.80368700248619906</v>
      </c>
    </row>
    <row r="335" spans="1:21" hidden="1" x14ac:dyDescent="0.2">
      <c r="A335" s="5" t="s">
        <v>156</v>
      </c>
      <c r="B335" t="s">
        <v>92</v>
      </c>
      <c r="C335" s="3" t="s">
        <v>28</v>
      </c>
      <c r="D335" t="s">
        <v>17</v>
      </c>
      <c r="E335">
        <v>-0.13299468944816351</v>
      </c>
      <c r="F335" t="s">
        <v>102</v>
      </c>
      <c r="G335" s="1">
        <v>-0.4918666227720972</v>
      </c>
      <c r="H335" s="1">
        <v>0.22587724387577018</v>
      </c>
      <c r="I335">
        <v>-0.73316986702122089</v>
      </c>
      <c r="J335" s="4">
        <v>0.12707125103562636</v>
      </c>
      <c r="K335">
        <f>Table21[[#This Row],[VALUE_ORIGINAL]]-Table21[[#This Row],[ESTIMATE_VALUE]]</f>
        <v>0.26006594048378984</v>
      </c>
      <c r="L335" s="1">
        <v>-0.22791540274635189</v>
      </c>
      <c r="M335" s="1">
        <v>0.48205790481760458</v>
      </c>
      <c r="N335">
        <f>Table21[[#This Row],[DIFFENCE_ORIGINAL]]^2</f>
        <v>6.7634293399718118E-2</v>
      </c>
      <c r="O33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0.45379264662212204</v>
      </c>
      <c r="P335">
        <f>IF(OR(G335="NA", H335="NA"), "NA", IF(OR(B335="boot", B335="parametric", B335="independent", B335="cart"), Table21[[#This Row],[conf.high]]-Table21[[#This Row],[conf.low]], ""))</f>
        <v>0.71774386664786738</v>
      </c>
      <c r="Q335">
        <f>IF(OR(G335="NA", H335="NA"), "NA", IF(OR(B335="boot", B335="parametric", B335="independent", B335="cart"), Table21[[#This Row],[conf.high.orig]]-Table21[[#This Row],[conf.low.orig]], ""))</f>
        <v>0.70997330756395649</v>
      </c>
      <c r="R335">
        <f>IF(OR(B335="boot", B335="independent", B335="parametric", B335="cart"), Table21[[#This Row],[WIDTH_OVERLAP]]/Table21[[#This Row],[WIDTH_NEW]], "NA")</f>
        <v>0.63224872786653497</v>
      </c>
      <c r="S335">
        <f>IF(OR(B335="boot", B335="independent", B335="parametric", B335="cart"), Table21[[#This Row],[WIDTH_OVERLAP]]/Table21[[#This Row],[WIDTH_ORIG]], "")</f>
        <v>0.63916860223825112</v>
      </c>
      <c r="T335">
        <f>IF(OR(B335="boot", B335="independent", B335="parametric", B335="cart"), (Table21[[#This Row],[PERS_NEW]]+Table21[[#This Row],[PERS_ORIG]]) / 2, "")</f>
        <v>0.6357086650523931</v>
      </c>
      <c r="U335">
        <f>0.5*(Table21[[#This Row],[WIDTH_OVERLAP]]/Table21[[#This Row],[WIDTH_ORIG]] +Table21[[#This Row],[WIDTH_OVERLAP]]/Table21[[#This Row],[WIDTH_NEW]])</f>
        <v>0.6357086650523931</v>
      </c>
    </row>
    <row r="336" spans="1:21" hidden="1" x14ac:dyDescent="0.2">
      <c r="A336" s="5" t="s">
        <v>156</v>
      </c>
      <c r="B336" t="s">
        <v>92</v>
      </c>
      <c r="C336" s="3" t="s">
        <v>31</v>
      </c>
      <c r="D336" t="s">
        <v>15</v>
      </c>
      <c r="E336">
        <v>6.0708955223880592</v>
      </c>
      <c r="F336" t="s">
        <v>103</v>
      </c>
      <c r="G336" s="1">
        <v>5.8364569193298959</v>
      </c>
      <c r="H336" s="1">
        <v>6.3053341254462225</v>
      </c>
      <c r="I336">
        <v>51.199927136555097</v>
      </c>
      <c r="J336" s="4">
        <v>5.9807692307692291</v>
      </c>
      <c r="K336">
        <f>Table21[[#This Row],[VALUE_ORIGINAL]]-Table21[[#This Row],[ESTIMATE_VALUE]]</f>
        <v>-9.0126291618830123E-2</v>
      </c>
      <c r="L336" s="1">
        <v>5.7413052874335335</v>
      </c>
      <c r="M336" s="1">
        <v>6.2202331741049246</v>
      </c>
      <c r="N336">
        <f>Table21[[#This Row],[DIFFENCE_ORIGINAL]]^2</f>
        <v>8.1227484409624098E-3</v>
      </c>
      <c r="O33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0.38377625477502875</v>
      </c>
      <c r="P336">
        <f>IF(OR(G336="NA", H336="NA"), "NA", IF(OR(B336="boot", B336="parametric", B336="independent", B336="cart"), Table21[[#This Row],[conf.high]]-Table21[[#This Row],[conf.low]], ""))</f>
        <v>0.46887720611632666</v>
      </c>
      <c r="Q336">
        <f>IF(OR(G336="NA", H336="NA"), "NA", IF(OR(B336="boot", B336="parametric", B336="independent", B336="cart"), Table21[[#This Row],[conf.high.orig]]-Table21[[#This Row],[conf.low.orig]], ""))</f>
        <v>0.47892788667139108</v>
      </c>
      <c r="R336">
        <f>IF(OR(B336="boot", B336="independent", B336="parametric", B336="cart"), Table21[[#This Row],[WIDTH_OVERLAP]]/Table21[[#This Row],[WIDTH_NEW]], "NA")</f>
        <v>0.81850055786208409</v>
      </c>
      <c r="S336">
        <f>IF(OR(B336="boot", B336="independent", B336="parametric", B336="cart"), Table21[[#This Row],[WIDTH_OVERLAP]]/Table21[[#This Row],[WIDTH_ORIG]], "")</f>
        <v>0.80132367618499289</v>
      </c>
      <c r="T336">
        <f>IF(OR(B336="boot", B336="independent", B336="parametric", B336="cart"), (Table21[[#This Row],[PERS_NEW]]+Table21[[#This Row],[PERS_ORIG]]) / 2, "")</f>
        <v>0.80991211702353849</v>
      </c>
      <c r="U336">
        <f>0.5*(Table21[[#This Row],[WIDTH_OVERLAP]]/Table21[[#This Row],[WIDTH_ORIG]] +Table21[[#This Row],[WIDTH_OVERLAP]]/Table21[[#This Row],[WIDTH_NEW]])</f>
        <v>0.80991211702353849</v>
      </c>
    </row>
    <row r="337" spans="1:21" hidden="1" x14ac:dyDescent="0.2">
      <c r="A337" s="5" t="s">
        <v>156</v>
      </c>
      <c r="B337" t="s">
        <v>92</v>
      </c>
      <c r="C337" s="3" t="s">
        <v>31</v>
      </c>
      <c r="D337" t="s">
        <v>17</v>
      </c>
      <c r="E337">
        <v>-2.359822509076193E-2</v>
      </c>
      <c r="F337" t="s">
        <v>104</v>
      </c>
      <c r="G337" s="1">
        <v>-0.34720888670864841</v>
      </c>
      <c r="H337" s="1">
        <v>0.30001243652712456</v>
      </c>
      <c r="I337">
        <v>-0.14417907232628799</v>
      </c>
      <c r="J337" s="4">
        <v>2.2279549718574352E-2</v>
      </c>
      <c r="K337">
        <f>Table21[[#This Row],[VALUE_ORIGINAL]]-Table21[[#This Row],[ESTIMATE_VALUE]]</f>
        <v>4.5877774809336282E-2</v>
      </c>
      <c r="L337" s="1">
        <v>-0.31221819582162413</v>
      </c>
      <c r="M337" s="1">
        <v>0.35677729525877289</v>
      </c>
      <c r="N337">
        <f>Table21[[#This Row],[DIFFENCE_ORIGINAL]]^2</f>
        <v>2.1047702214561708E-3</v>
      </c>
      <c r="O33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0.61223063234874875</v>
      </c>
      <c r="P337">
        <f>IF(OR(G337="NA", H337="NA"), "NA", IF(OR(B337="boot", B337="parametric", B337="independent", B337="cart"), Table21[[#This Row],[conf.high]]-Table21[[#This Row],[conf.low]], ""))</f>
        <v>0.64722132323577297</v>
      </c>
      <c r="Q337">
        <f>IF(OR(G337="NA", H337="NA"), "NA", IF(OR(B337="boot", B337="parametric", B337="independent", B337="cart"), Table21[[#This Row],[conf.high.orig]]-Table21[[#This Row],[conf.low.orig]], ""))</f>
        <v>0.66899549108039702</v>
      </c>
      <c r="R337">
        <f>IF(OR(B337="boot", B337="independent", B337="parametric", B337="cart"), Table21[[#This Row],[WIDTH_OVERLAP]]/Table21[[#This Row],[WIDTH_NEW]], "NA")</f>
        <v>0.94593705486696755</v>
      </c>
      <c r="S337">
        <f>IF(OR(B337="boot", B337="independent", B337="parametric", B337="cart"), Table21[[#This Row],[WIDTH_OVERLAP]]/Table21[[#This Row],[WIDTH_ORIG]], "")</f>
        <v>0.91514911611739624</v>
      </c>
      <c r="T337">
        <f>IF(OR(B337="boot", B337="independent", B337="parametric", B337="cart"), (Table21[[#This Row],[PERS_NEW]]+Table21[[#This Row],[PERS_ORIG]]) / 2, "")</f>
        <v>0.9305430854921819</v>
      </c>
      <c r="U337">
        <f>0.5*(Table21[[#This Row],[WIDTH_OVERLAP]]/Table21[[#This Row],[WIDTH_ORIG]] +Table21[[#This Row],[WIDTH_OVERLAP]]/Table21[[#This Row],[WIDTH_NEW]])</f>
        <v>0.9305430854921819</v>
      </c>
    </row>
    <row r="338" spans="1:21" hidden="1" x14ac:dyDescent="0.2">
      <c r="A338" s="5" t="s">
        <v>156</v>
      </c>
      <c r="B338" t="s">
        <v>92</v>
      </c>
      <c r="C338" s="3" t="s">
        <v>34</v>
      </c>
      <c r="D338" t="s">
        <v>15</v>
      </c>
      <c r="E338">
        <v>5.6721311475409903</v>
      </c>
      <c r="F338" t="s">
        <v>105</v>
      </c>
      <c r="G338" s="1">
        <v>5.371338667203247</v>
      </c>
      <c r="H338" s="1">
        <v>5.9729236278787337</v>
      </c>
      <c r="I338">
        <v>37.306893798743303</v>
      </c>
      <c r="J338" s="4">
        <v>5.8749999999999973</v>
      </c>
      <c r="K338">
        <f>Table21[[#This Row],[VALUE_ORIGINAL]]-Table21[[#This Row],[ESTIMATE_VALUE]]</f>
        <v>0.20286885245900699</v>
      </c>
      <c r="L338" s="1">
        <v>5.5918436238818554</v>
      </c>
      <c r="M338" s="1">
        <v>6.1581563761181393</v>
      </c>
      <c r="N338">
        <f>Table21[[#This Row],[DIFFENCE_ORIGINAL]]^2</f>
        <v>4.1155771298034348E-2</v>
      </c>
      <c r="O33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0.38108000399687825</v>
      </c>
      <c r="P338">
        <f>IF(OR(G338="NA", H338="NA"), "NA", IF(OR(B338="boot", B338="parametric", B338="independent", B338="cart"), Table21[[#This Row],[conf.high]]-Table21[[#This Row],[conf.low]], ""))</f>
        <v>0.60158496067548661</v>
      </c>
      <c r="Q338">
        <f>IF(OR(G338="NA", H338="NA"), "NA", IF(OR(B338="boot", B338="parametric", B338="independent", B338="cart"), Table21[[#This Row],[conf.high.orig]]-Table21[[#This Row],[conf.low.orig]], ""))</f>
        <v>0.56631275223628386</v>
      </c>
      <c r="R338">
        <f>IF(OR(B338="boot", B338="independent", B338="parametric", B338="cart"), Table21[[#This Row],[WIDTH_OVERLAP]]/Table21[[#This Row],[WIDTH_NEW]], "NA")</f>
        <v>0.633459991368442</v>
      </c>
      <c r="S338">
        <f>IF(OR(B338="boot", B338="independent", B338="parametric", B338="cart"), Table21[[#This Row],[WIDTH_OVERLAP]]/Table21[[#This Row],[WIDTH_ORIG]], "")</f>
        <v>0.67291439666871466</v>
      </c>
      <c r="T338">
        <f>IF(OR(B338="boot", B338="independent", B338="parametric", B338="cart"), (Table21[[#This Row],[PERS_NEW]]+Table21[[#This Row],[PERS_ORIG]]) / 2, "")</f>
        <v>0.65318719401857828</v>
      </c>
      <c r="U338">
        <f>0.5*(Table21[[#This Row],[WIDTH_OVERLAP]]/Table21[[#This Row],[WIDTH_ORIG]] +Table21[[#This Row],[WIDTH_OVERLAP]]/Table21[[#This Row],[WIDTH_NEW]])</f>
        <v>0.65318719401857828</v>
      </c>
    </row>
    <row r="339" spans="1:21" hidden="1" x14ac:dyDescent="0.2">
      <c r="A339" s="5" t="s">
        <v>156</v>
      </c>
      <c r="B339" t="s">
        <v>92</v>
      </c>
      <c r="C339" s="3" t="s">
        <v>34</v>
      </c>
      <c r="D339" t="s">
        <v>17</v>
      </c>
      <c r="E339">
        <v>0.49336181020549535</v>
      </c>
      <c r="F339" t="s">
        <v>106</v>
      </c>
      <c r="G339" s="1">
        <v>8.3228761678787677E-2</v>
      </c>
      <c r="H339" s="1">
        <v>0.90349485873220303</v>
      </c>
      <c r="I339">
        <v>2.3798553703795426</v>
      </c>
      <c r="J339" s="4">
        <v>0.26936619718309895</v>
      </c>
      <c r="K339">
        <f>Table21[[#This Row],[VALUE_ORIGINAL]]-Table21[[#This Row],[ESTIMATE_VALUE]]</f>
        <v>-0.2239956130223964</v>
      </c>
      <c r="L339" s="1">
        <v>-0.12682477138382642</v>
      </c>
      <c r="M339" s="1">
        <v>0.66555716575002433</v>
      </c>
      <c r="N339">
        <f>Table21[[#This Row],[DIFFENCE_ORIGINAL]]^2</f>
        <v>5.0174034653279159E-2</v>
      </c>
      <c r="O33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0.58232840407123665</v>
      </c>
      <c r="P339">
        <f>IF(OR(G339="NA", H339="NA"), "NA", IF(OR(B339="boot", B339="parametric", B339="independent", B339="cart"), Table21[[#This Row],[conf.high]]-Table21[[#This Row],[conf.low]], ""))</f>
        <v>0.82026609705341536</v>
      </c>
      <c r="Q339">
        <f>IF(OR(G339="NA", H339="NA"), "NA", IF(OR(B339="boot", B339="parametric", B339="independent", B339="cart"), Table21[[#This Row],[conf.high.orig]]-Table21[[#This Row],[conf.low.orig]], ""))</f>
        <v>0.79238193713385074</v>
      </c>
      <c r="R339">
        <f>IF(OR(B339="boot", B339="independent", B339="parametric", B339="cart"), Table21[[#This Row],[WIDTH_OVERLAP]]/Table21[[#This Row],[WIDTH_NEW]], "NA")</f>
        <v>0.70992621316801263</v>
      </c>
      <c r="S339">
        <f>IF(OR(B339="boot", B339="independent", B339="parametric", B339="cart"), Table21[[#This Row],[WIDTH_OVERLAP]]/Table21[[#This Row],[WIDTH_ORIG]], "")</f>
        <v>0.73490873123331757</v>
      </c>
      <c r="T339">
        <f>IF(OR(B339="boot", B339="independent", B339="parametric", B339="cart"), (Table21[[#This Row],[PERS_NEW]]+Table21[[#This Row],[PERS_ORIG]]) / 2, "")</f>
        <v>0.7224174722006651</v>
      </c>
      <c r="U339">
        <f>0.5*(Table21[[#This Row],[WIDTH_OVERLAP]]/Table21[[#This Row],[WIDTH_ORIG]] +Table21[[#This Row],[WIDTH_OVERLAP]]/Table21[[#This Row],[WIDTH_NEW]])</f>
        <v>0.7224174722006651</v>
      </c>
    </row>
    <row r="340" spans="1:21" hidden="1" x14ac:dyDescent="0.2">
      <c r="A340" s="5" t="s">
        <v>156</v>
      </c>
      <c r="B340" t="s">
        <v>92</v>
      </c>
      <c r="C340" s="3" t="s">
        <v>37</v>
      </c>
      <c r="D340" t="s">
        <v>15</v>
      </c>
      <c r="E340">
        <v>6.1044776119403021</v>
      </c>
      <c r="F340" t="s">
        <v>107</v>
      </c>
      <c r="G340" s="1">
        <v>5.9075099362008956</v>
      </c>
      <c r="H340" s="1">
        <v>6.3014452876797087</v>
      </c>
      <c r="I340">
        <v>61.281147574120062</v>
      </c>
      <c r="J340" s="4">
        <v>6.1153846153846105</v>
      </c>
      <c r="K340">
        <f>Table21[[#This Row],[VALUE_ORIGINAL]]-Table21[[#This Row],[ESTIMATE_VALUE]]</f>
        <v>1.0907003444308394E-2</v>
      </c>
      <c r="L340" s="1">
        <v>5.9012881844904204</v>
      </c>
      <c r="M340" s="1">
        <v>6.3294810462788007</v>
      </c>
      <c r="N340">
        <f>Table21[[#This Row],[DIFFENCE_ORIGINAL]]^2</f>
        <v>1.1896272413415518E-4</v>
      </c>
      <c r="O34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0.39393535147881309</v>
      </c>
      <c r="P340">
        <f>IF(OR(G340="NA", H340="NA"), "NA", IF(OR(B340="boot", B340="parametric", B340="independent", B340="cart"), Table21[[#This Row],[conf.high]]-Table21[[#This Row],[conf.low]], ""))</f>
        <v>0.39393535147881309</v>
      </c>
      <c r="Q340">
        <f>IF(OR(G340="NA", H340="NA"), "NA", IF(OR(B340="boot", B340="parametric", B340="independent", B340="cart"), Table21[[#This Row],[conf.high.orig]]-Table21[[#This Row],[conf.low.orig]], ""))</f>
        <v>0.42819286178838034</v>
      </c>
      <c r="R340">
        <f>IF(OR(B340="boot", B340="independent", B340="parametric", B340="cart"), Table21[[#This Row],[WIDTH_OVERLAP]]/Table21[[#This Row],[WIDTH_NEW]], "NA")</f>
        <v>1</v>
      </c>
      <c r="S340">
        <f>IF(OR(B340="boot", B340="independent", B340="parametric", B340="cart"), Table21[[#This Row],[WIDTH_OVERLAP]]/Table21[[#This Row],[WIDTH_ORIG]], "")</f>
        <v>0.91999513918450637</v>
      </c>
      <c r="T340">
        <f>IF(OR(B340="boot", B340="independent", B340="parametric", B340="cart"), (Table21[[#This Row],[PERS_NEW]]+Table21[[#This Row],[PERS_ORIG]]) / 2, "")</f>
        <v>0.95999756959225313</v>
      </c>
      <c r="U340">
        <f>0.5*(Table21[[#This Row],[WIDTH_OVERLAP]]/Table21[[#This Row],[WIDTH_ORIG]] +Table21[[#This Row],[WIDTH_OVERLAP]]/Table21[[#This Row],[WIDTH_NEW]])</f>
        <v>0.95999756959225313</v>
      </c>
    </row>
    <row r="341" spans="1:21" hidden="1" x14ac:dyDescent="0.2">
      <c r="A341" s="5" t="s">
        <v>156</v>
      </c>
      <c r="B341" t="s">
        <v>92</v>
      </c>
      <c r="C341" s="3" t="s">
        <v>37</v>
      </c>
      <c r="D341" t="s">
        <v>17</v>
      </c>
      <c r="E341">
        <v>4.2782662032305359E-2</v>
      </c>
      <c r="F341" t="s">
        <v>108</v>
      </c>
      <c r="G341" s="1">
        <v>-0.22998793102944171</v>
      </c>
      <c r="H341" s="1">
        <v>0.31555325509405241</v>
      </c>
      <c r="I341">
        <v>0.31012987222819616</v>
      </c>
      <c r="J341" s="4">
        <v>0.11632270168855646</v>
      </c>
      <c r="K341">
        <f>Table21[[#This Row],[VALUE_ORIGINAL]]-Table21[[#This Row],[ESTIMATE_VALUE]]</f>
        <v>7.3540039656251111E-2</v>
      </c>
      <c r="L341" s="1">
        <v>-0.18274016541672461</v>
      </c>
      <c r="M341" s="1">
        <v>0.41538556879383753</v>
      </c>
      <c r="N341">
        <f>Table21[[#This Row],[DIFFENCE_ORIGINAL]]^2</f>
        <v>5.408137432642986E-3</v>
      </c>
      <c r="O34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0.49829342051077702</v>
      </c>
      <c r="P341">
        <f>IF(OR(G341="NA", H341="NA"), "NA", IF(OR(B341="boot", B341="parametric", B341="independent", B341="cart"), Table21[[#This Row],[conf.high]]-Table21[[#This Row],[conf.low]], ""))</f>
        <v>0.54554118612349412</v>
      </c>
      <c r="Q341">
        <f>IF(OR(G341="NA", H341="NA"), "NA", IF(OR(B341="boot", B341="parametric", B341="independent", B341="cart"), Table21[[#This Row],[conf.high.orig]]-Table21[[#This Row],[conf.low.orig]], ""))</f>
        <v>0.59812573421056214</v>
      </c>
      <c r="R341">
        <f>IF(OR(B341="boot", B341="independent", B341="parametric", B341="cart"), Table21[[#This Row],[WIDTH_OVERLAP]]/Table21[[#This Row],[WIDTH_NEW]], "NA")</f>
        <v>0.91339285316210461</v>
      </c>
      <c r="S341">
        <f>IF(OR(B341="boot", B341="independent", B341="parametric", B341="cart"), Table21[[#This Row],[WIDTH_OVERLAP]]/Table21[[#This Row],[WIDTH_ORIG]], "")</f>
        <v>0.8330914254482813</v>
      </c>
      <c r="T341">
        <f>IF(OR(B341="boot", B341="independent", B341="parametric", B341="cart"), (Table21[[#This Row],[PERS_NEW]]+Table21[[#This Row],[PERS_ORIG]]) / 2, "")</f>
        <v>0.87324213930519301</v>
      </c>
      <c r="U341">
        <f>0.5*(Table21[[#This Row],[WIDTH_OVERLAP]]/Table21[[#This Row],[WIDTH_ORIG]] +Table21[[#This Row],[WIDTH_OVERLAP]]/Table21[[#This Row],[WIDTH_NEW]])</f>
        <v>0.87324213930519301</v>
      </c>
    </row>
    <row r="342" spans="1:21" hidden="1" x14ac:dyDescent="0.2">
      <c r="A342" s="5" t="s">
        <v>156</v>
      </c>
      <c r="B342" t="s">
        <v>92</v>
      </c>
      <c r="C342" s="3" t="s">
        <v>40</v>
      </c>
      <c r="D342" t="s">
        <v>15</v>
      </c>
      <c r="E342">
        <v>4.8114754098360724</v>
      </c>
      <c r="F342" t="s">
        <v>109</v>
      </c>
      <c r="G342" s="1">
        <v>4.5108777796144421</v>
      </c>
      <c r="H342" s="1">
        <v>5.1120730400577026</v>
      </c>
      <c r="I342">
        <v>31.666679025684644</v>
      </c>
      <c r="J342" s="4">
        <v>4.5735294117647038</v>
      </c>
      <c r="K342">
        <f>Table21[[#This Row],[VALUE_ORIGINAL]]-Table21[[#This Row],[ESTIMATE_VALUE]]</f>
        <v>-0.23794599807136851</v>
      </c>
      <c r="L342" s="1">
        <v>4.2906920267740327</v>
      </c>
      <c r="M342" s="1">
        <v>4.856366796755375</v>
      </c>
      <c r="N342">
        <f>Table21[[#This Row],[DIFFENCE_ORIGINAL]]^2</f>
        <v>5.661829799817971E-2</v>
      </c>
      <c r="O34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0.34548901714093283</v>
      </c>
      <c r="P342">
        <f>IF(OR(G342="NA", H342="NA"), "NA", IF(OR(B342="boot", B342="parametric", B342="independent", B342="cart"), Table21[[#This Row],[conf.high]]-Table21[[#This Row],[conf.low]], ""))</f>
        <v>0.60119526044326044</v>
      </c>
      <c r="Q342">
        <f>IF(OR(G342="NA", H342="NA"), "NA", IF(OR(B342="boot", B342="parametric", B342="independent", B342="cart"), Table21[[#This Row],[conf.high.orig]]-Table21[[#This Row],[conf.low.orig]], ""))</f>
        <v>0.56567476998134225</v>
      </c>
      <c r="R342">
        <f>IF(OR(B342="boot", B342="independent", B342="parametric", B342="cart"), Table21[[#This Row],[WIDTH_OVERLAP]]/Table21[[#This Row],[WIDTH_NEW]], "NA")</f>
        <v>0.5746702275833051</v>
      </c>
      <c r="S342">
        <f>IF(OR(B342="boot", B342="independent", B342="parametric", B342="cart"), Table21[[#This Row],[WIDTH_OVERLAP]]/Table21[[#This Row],[WIDTH_ORIG]], "")</f>
        <v>0.61075557100121003</v>
      </c>
      <c r="T342">
        <f>IF(OR(B342="boot", B342="independent", B342="parametric", B342="cart"), (Table21[[#This Row],[PERS_NEW]]+Table21[[#This Row],[PERS_ORIG]]) / 2, "")</f>
        <v>0.59271289929225757</v>
      </c>
      <c r="U342">
        <f>0.5*(Table21[[#This Row],[WIDTH_OVERLAP]]/Table21[[#This Row],[WIDTH_ORIG]] +Table21[[#This Row],[WIDTH_OVERLAP]]/Table21[[#This Row],[WIDTH_NEW]])</f>
        <v>0.59271289929225757</v>
      </c>
    </row>
    <row r="343" spans="1:21" hidden="1" x14ac:dyDescent="0.2">
      <c r="A343" s="5" t="s">
        <v>156</v>
      </c>
      <c r="B343" t="s">
        <v>92</v>
      </c>
      <c r="C343" s="3" t="s">
        <v>40</v>
      </c>
      <c r="D343" t="s">
        <v>17</v>
      </c>
      <c r="E343">
        <v>-9.3165550681134995E-2</v>
      </c>
      <c r="F343" t="s">
        <v>110</v>
      </c>
      <c r="G343" s="1">
        <v>-0.50303291945402251</v>
      </c>
      <c r="H343" s="1">
        <v>0.31670181809175246</v>
      </c>
      <c r="I343">
        <v>-0.44969888791603235</v>
      </c>
      <c r="J343" s="4">
        <v>0.28210439105219581</v>
      </c>
      <c r="K343">
        <f>Table21[[#This Row],[VALUE_ORIGINAL]]-Table21[[#This Row],[ESTIMATE_VALUE]]</f>
        <v>0.37526994173333084</v>
      </c>
      <c r="L343" s="1">
        <v>-0.11364024674340922</v>
      </c>
      <c r="M343" s="1">
        <v>0.67784902884780085</v>
      </c>
      <c r="N343">
        <f>Table21[[#This Row],[DIFFENCE_ORIGINAL]]^2</f>
        <v>0.14082752916853752</v>
      </c>
      <c r="O34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0.43034206483516169</v>
      </c>
      <c r="P343">
        <f>IF(OR(G343="NA", H343="NA"), "NA", IF(OR(B343="boot", B343="parametric", B343="independent", B343="cart"), Table21[[#This Row],[conf.high]]-Table21[[#This Row],[conf.low]], ""))</f>
        <v>0.81973473754577497</v>
      </c>
      <c r="Q343">
        <f>IF(OR(G343="NA", H343="NA"), "NA", IF(OR(B343="boot", B343="parametric", B343="independent", B343="cart"), Table21[[#This Row],[conf.high.orig]]-Table21[[#This Row],[conf.low.orig]], ""))</f>
        <v>0.79148927559121007</v>
      </c>
      <c r="R343">
        <f>IF(OR(B343="boot", B343="independent", B343="parametric", B343="cart"), Table21[[#This Row],[WIDTH_OVERLAP]]/Table21[[#This Row],[WIDTH_NEW]], "NA")</f>
        <v>0.52497722144065029</v>
      </c>
      <c r="S343">
        <f>IF(OR(B343="boot", B343="independent", B343="parametric", B343="cart"), Table21[[#This Row],[WIDTH_OVERLAP]]/Table21[[#This Row],[WIDTH_ORIG]], "")</f>
        <v>0.54371180773575711</v>
      </c>
      <c r="T343">
        <f>IF(OR(B343="boot", B343="independent", B343="parametric", B343="cart"), (Table21[[#This Row],[PERS_NEW]]+Table21[[#This Row],[PERS_ORIG]]) / 2, "")</f>
        <v>0.53434451458820376</v>
      </c>
      <c r="U343">
        <f>0.5*(Table21[[#This Row],[WIDTH_OVERLAP]]/Table21[[#This Row],[WIDTH_ORIG]] +Table21[[#This Row],[WIDTH_OVERLAP]]/Table21[[#This Row],[WIDTH_NEW]])</f>
        <v>0.53434451458820376</v>
      </c>
    </row>
    <row r="344" spans="1:21" hidden="1" x14ac:dyDescent="0.2">
      <c r="A344" s="5" t="s">
        <v>156</v>
      </c>
      <c r="B344" t="s">
        <v>92</v>
      </c>
      <c r="C344" s="3" t="s">
        <v>43</v>
      </c>
      <c r="D344" t="s">
        <v>15</v>
      </c>
      <c r="E344">
        <v>4.7499999999999956</v>
      </c>
      <c r="F344" t="s">
        <v>111</v>
      </c>
      <c r="G344" s="1">
        <v>4.5019477167247723</v>
      </c>
      <c r="H344" s="1">
        <v>4.9980522832752188</v>
      </c>
      <c r="I344">
        <v>37.863758803664375</v>
      </c>
      <c r="J344" s="4">
        <v>4.6346153846153904</v>
      </c>
      <c r="K344">
        <f>Table21[[#This Row],[VALUE_ORIGINAL]]-Table21[[#This Row],[ESTIMATE_VALUE]]</f>
        <v>-0.1153846153846052</v>
      </c>
      <c r="L344" s="1">
        <v>4.3757325183274887</v>
      </c>
      <c r="M344" s="1">
        <v>4.893498250903292</v>
      </c>
      <c r="N344">
        <f>Table21[[#This Row],[DIFFENCE_ORIGINAL]]^2</f>
        <v>1.3313609467453273E-2</v>
      </c>
      <c r="O34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0.3915505341785197</v>
      </c>
      <c r="P344">
        <f>IF(OR(G344="NA", H344="NA"), "NA", IF(OR(B344="boot", B344="parametric", B344="independent", B344="cart"), Table21[[#This Row],[conf.high]]-Table21[[#This Row],[conf.low]], ""))</f>
        <v>0.49610456655044644</v>
      </c>
      <c r="Q344">
        <f>IF(OR(G344="NA", H344="NA"), "NA", IF(OR(B344="boot", B344="parametric", B344="independent", B344="cart"), Table21[[#This Row],[conf.high.orig]]-Table21[[#This Row],[conf.low.orig]], ""))</f>
        <v>0.51776573257580338</v>
      </c>
      <c r="R344">
        <f>IF(OR(B344="boot", B344="independent", B344="parametric", B344="cart"), Table21[[#This Row],[WIDTH_OVERLAP]]/Table21[[#This Row],[WIDTH_NEW]], "NA")</f>
        <v>0.78925001013612894</v>
      </c>
      <c r="S344">
        <f>IF(OR(B344="boot", B344="independent", B344="parametric", B344="cart"), Table21[[#This Row],[WIDTH_OVERLAP]]/Table21[[#This Row],[WIDTH_ORIG]], "")</f>
        <v>0.75623107043144233</v>
      </c>
      <c r="T344">
        <f>IF(OR(B344="boot", B344="independent", B344="parametric", B344="cart"), (Table21[[#This Row],[PERS_NEW]]+Table21[[#This Row],[PERS_ORIG]]) / 2, "")</f>
        <v>0.77274054028378569</v>
      </c>
      <c r="U344">
        <f>0.5*(Table21[[#This Row],[WIDTH_OVERLAP]]/Table21[[#This Row],[WIDTH_ORIG]] +Table21[[#This Row],[WIDTH_OVERLAP]]/Table21[[#This Row],[WIDTH_NEW]])</f>
        <v>0.77274054028378569</v>
      </c>
    </row>
    <row r="345" spans="1:21" hidden="1" x14ac:dyDescent="0.2">
      <c r="A345" s="5" t="s">
        <v>156</v>
      </c>
      <c r="B345" t="s">
        <v>92</v>
      </c>
      <c r="C345" s="3" t="s">
        <v>43</v>
      </c>
      <c r="D345" t="s">
        <v>17</v>
      </c>
      <c r="E345">
        <v>0.13356164383561586</v>
      </c>
      <c r="F345" t="s">
        <v>112</v>
      </c>
      <c r="G345" s="1">
        <v>-0.20995344393351112</v>
      </c>
      <c r="H345" s="1">
        <v>0.47707673160474284</v>
      </c>
      <c r="I345">
        <v>0.76879275711083506</v>
      </c>
      <c r="J345" s="4">
        <v>0.25257973733583466</v>
      </c>
      <c r="K345">
        <f>Table21[[#This Row],[VALUE_ORIGINAL]]-Table21[[#This Row],[ESTIMATE_VALUE]]</f>
        <v>0.1190180935002188</v>
      </c>
      <c r="L345" s="1">
        <v>-0.10904353640643677</v>
      </c>
      <c r="M345" s="1">
        <v>0.61420301107810604</v>
      </c>
      <c r="N345">
        <f>Table21[[#This Row],[DIFFENCE_ORIGINAL]]^2</f>
        <v>1.4165306580426825E-2</v>
      </c>
      <c r="O34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0.58612026801117967</v>
      </c>
      <c r="P345">
        <f>IF(OR(G345="NA", H345="NA"), "NA", IF(OR(B345="boot", B345="parametric", B345="independent", B345="cart"), Table21[[#This Row],[conf.high]]-Table21[[#This Row],[conf.low]], ""))</f>
        <v>0.68703017553825396</v>
      </c>
      <c r="Q345">
        <f>IF(OR(G345="NA", H345="NA"), "NA", IF(OR(B345="boot", B345="parametric", B345="independent", B345="cart"), Table21[[#This Row],[conf.high.orig]]-Table21[[#This Row],[conf.low.orig]], ""))</f>
        <v>0.72324654748454287</v>
      </c>
      <c r="R345">
        <f>IF(OR(B345="boot", B345="independent", B345="parametric", B345="cart"), Table21[[#This Row],[WIDTH_OVERLAP]]/Table21[[#This Row],[WIDTH_NEW]], "NA")</f>
        <v>0.85312157876032679</v>
      </c>
      <c r="S345">
        <f>IF(OR(B345="boot", B345="independent", B345="parametric", B345="cart"), Table21[[#This Row],[WIDTH_OVERLAP]]/Table21[[#This Row],[WIDTH_ORIG]], "")</f>
        <v>0.81040175034324125</v>
      </c>
      <c r="T345">
        <f>IF(OR(B345="boot", B345="independent", B345="parametric", B345="cart"), (Table21[[#This Row],[PERS_NEW]]+Table21[[#This Row],[PERS_ORIG]]) / 2, "")</f>
        <v>0.83176166455178402</v>
      </c>
      <c r="U345">
        <f>0.5*(Table21[[#This Row],[WIDTH_OVERLAP]]/Table21[[#This Row],[WIDTH_ORIG]] +Table21[[#This Row],[WIDTH_OVERLAP]]/Table21[[#This Row],[WIDTH_NEW]])</f>
        <v>0.83176166455178402</v>
      </c>
    </row>
    <row r="346" spans="1:21" hidden="1" x14ac:dyDescent="0.2">
      <c r="A346" s="5" t="s">
        <v>156</v>
      </c>
      <c r="B346" t="s">
        <v>92</v>
      </c>
      <c r="C346" s="3" t="s">
        <v>46</v>
      </c>
      <c r="D346" t="s">
        <v>47</v>
      </c>
      <c r="E346">
        <v>-2.269613821138222</v>
      </c>
      <c r="F346" t="s">
        <v>47</v>
      </c>
      <c r="G346" s="1">
        <v>-6.478862325183866</v>
      </c>
      <c r="H346" s="1">
        <v>1.9396346829074216</v>
      </c>
      <c r="I346">
        <v>-1.0653630212939207</v>
      </c>
      <c r="J346" s="4">
        <v>-3.6369047619047734</v>
      </c>
      <c r="K346">
        <f>Table21[[#This Row],[VALUE_ORIGINAL]]-Table21[[#This Row],[ESTIMATE_VALUE]]</f>
        <v>-1.3672909407665514</v>
      </c>
      <c r="L346" s="1">
        <v>-6.9972917004577493</v>
      </c>
      <c r="M346" s="1">
        <v>-0.27651782335179864</v>
      </c>
      <c r="N346">
        <f>Table21[[#This Row],[DIFFENCE_ORIGINAL]]^2</f>
        <v>1.8694845167022813</v>
      </c>
      <c r="O34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6.2023445018320675</v>
      </c>
      <c r="P346">
        <f>IF(OR(G346="NA", H346="NA"), "NA", IF(OR(B346="boot", B346="parametric", B346="independent", B346="cart"), Table21[[#This Row],[conf.high]]-Table21[[#This Row],[conf.low]], ""))</f>
        <v>8.418497008091288</v>
      </c>
      <c r="Q346">
        <f>IF(OR(G346="NA", H346="NA"), "NA", IF(OR(B346="boot", B346="parametric", B346="independent", B346="cart"), Table21[[#This Row],[conf.high.orig]]-Table21[[#This Row],[conf.low.orig]], ""))</f>
        <v>6.7207738771059509</v>
      </c>
      <c r="R346">
        <f>IF(OR(B346="boot", B346="independent", B346="parametric", B346="cart"), Table21[[#This Row],[WIDTH_OVERLAP]]/Table21[[#This Row],[WIDTH_NEW]], "NA")</f>
        <v>0.73675199930234514</v>
      </c>
      <c r="S346">
        <f>IF(OR(B346="boot", B346="independent", B346="parametric", B346="cart"), Table21[[#This Row],[WIDTH_OVERLAP]]/Table21[[#This Row],[WIDTH_ORIG]], "")</f>
        <v>0.92286165481033477</v>
      </c>
      <c r="T346">
        <f>IF(OR(B346="boot", B346="independent", B346="parametric", B346="cart"), (Table21[[#This Row],[PERS_NEW]]+Table21[[#This Row],[PERS_ORIG]]) / 2, "")</f>
        <v>0.8298068270563399</v>
      </c>
      <c r="U346">
        <f>0.5*(Table21[[#This Row],[WIDTH_OVERLAP]]/Table21[[#This Row],[WIDTH_ORIG]] +Table21[[#This Row],[WIDTH_OVERLAP]]/Table21[[#This Row],[WIDTH_NEW]])</f>
        <v>0.8298068270563399</v>
      </c>
    </row>
    <row r="347" spans="1:21" hidden="1" x14ac:dyDescent="0.2">
      <c r="A347" s="5" t="s">
        <v>156</v>
      </c>
      <c r="B347" t="s">
        <v>92</v>
      </c>
      <c r="C347" s="3" t="s">
        <v>48</v>
      </c>
      <c r="D347" t="s">
        <v>47</v>
      </c>
      <c r="E347">
        <v>-3.5514905149051543</v>
      </c>
      <c r="F347" t="s">
        <v>47</v>
      </c>
      <c r="G347" s="1">
        <v>-7.6812830451820613</v>
      </c>
      <c r="H347" s="1">
        <v>0.57830201537175252</v>
      </c>
      <c r="I347">
        <v>-1.699139204962852</v>
      </c>
      <c r="J347" s="4">
        <v>-2.9445812807881708</v>
      </c>
      <c r="K347">
        <f>Table21[[#This Row],[VALUE_ORIGINAL]]-Table21[[#This Row],[ESTIMATE_VALUE]]</f>
        <v>0.6069092341169835</v>
      </c>
      <c r="L347" s="1">
        <v>-6.4437661044203365</v>
      </c>
      <c r="M347" s="1">
        <v>0.55460354284399438</v>
      </c>
      <c r="N347">
        <f>Table21[[#This Row],[DIFFENCE_ORIGINAL]]^2</f>
        <v>0.36833881845646349</v>
      </c>
      <c r="O34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6.9983696472643313</v>
      </c>
      <c r="P347">
        <f>IF(OR(G347="NA", H347="NA"), "NA", IF(OR(B347="boot", B347="parametric", B347="independent", B347="cart"), Table21[[#This Row],[conf.high]]-Table21[[#This Row],[conf.low]], ""))</f>
        <v>8.2595850605538139</v>
      </c>
      <c r="Q347">
        <f>IF(OR(G347="NA", H347="NA"), "NA", IF(OR(B347="boot", B347="parametric", B347="independent", B347="cart"), Table21[[#This Row],[conf.high.orig]]-Table21[[#This Row],[conf.low.orig]], ""))</f>
        <v>6.9983696472643313</v>
      </c>
      <c r="R347">
        <f>IF(OR(B347="boot", B347="independent", B347="parametric", B347="cart"), Table21[[#This Row],[WIDTH_OVERLAP]]/Table21[[#This Row],[WIDTH_NEW]], "NA")</f>
        <v>0.84730281193993573</v>
      </c>
      <c r="S347">
        <f>IF(OR(B347="boot", B347="independent", B347="parametric", B347="cart"), Table21[[#This Row],[WIDTH_OVERLAP]]/Table21[[#This Row],[WIDTH_ORIG]], "")</f>
        <v>1</v>
      </c>
      <c r="T347">
        <f>IF(OR(B347="boot", B347="independent", B347="parametric", B347="cart"), (Table21[[#This Row],[PERS_NEW]]+Table21[[#This Row],[PERS_ORIG]]) / 2, "")</f>
        <v>0.92365140596996786</v>
      </c>
      <c r="U347">
        <f>0.5*(Table21[[#This Row],[WIDTH_OVERLAP]]/Table21[[#This Row],[WIDTH_ORIG]] +Table21[[#This Row],[WIDTH_OVERLAP]]/Table21[[#This Row],[WIDTH_NEW]])</f>
        <v>0.92365140596996786</v>
      </c>
    </row>
    <row r="348" spans="1:21" hidden="1" x14ac:dyDescent="0.2">
      <c r="A348" s="5" t="s">
        <v>156</v>
      </c>
      <c r="B348" t="s">
        <v>92</v>
      </c>
      <c r="C348" s="3" t="s">
        <v>49</v>
      </c>
      <c r="D348" t="s">
        <v>47</v>
      </c>
      <c r="E348">
        <v>-4.9170054200541955</v>
      </c>
      <c r="F348" t="s">
        <v>47</v>
      </c>
      <c r="G348" s="1">
        <v>-11.413435437883027</v>
      </c>
      <c r="H348" s="1">
        <v>1.5794245977746364</v>
      </c>
      <c r="I348">
        <v>-1.4959944119195903</v>
      </c>
      <c r="J348" s="4">
        <v>-5.250821018062382</v>
      </c>
      <c r="K348">
        <f>Table21[[#This Row],[VALUE_ORIGINAL]]-Table21[[#This Row],[ESTIMATE_VALUE]]</f>
        <v>-0.3338155980081865</v>
      </c>
      <c r="L348" s="1">
        <v>-9.6320551924209603</v>
      </c>
      <c r="M348" s="1">
        <v>-0.86958684370380335</v>
      </c>
      <c r="N348">
        <f>Table21[[#This Row],[DIFFENCE_ORIGINAL]]^2</f>
        <v>0.11143285347356316</v>
      </c>
      <c r="O34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8.7624683487171566</v>
      </c>
      <c r="P348">
        <f>IF(OR(G348="NA", H348="NA"), "NA", IF(OR(B348="boot", B348="parametric", B348="independent", B348="cart"), Table21[[#This Row],[conf.high]]-Table21[[#This Row],[conf.low]], ""))</f>
        <v>12.992860035657664</v>
      </c>
      <c r="Q348">
        <f>IF(OR(G348="NA", H348="NA"), "NA", IF(OR(B348="boot", B348="parametric", B348="independent", B348="cart"), Table21[[#This Row],[conf.high.orig]]-Table21[[#This Row],[conf.low.orig]], ""))</f>
        <v>8.7624683487171566</v>
      </c>
      <c r="R348">
        <f>IF(OR(B348="boot", B348="independent", B348="parametric", B348="cart"), Table21[[#This Row],[WIDTH_OVERLAP]]/Table21[[#This Row],[WIDTH_NEW]], "NA")</f>
        <v>0.67440642973674769</v>
      </c>
      <c r="S348">
        <f>IF(OR(B348="boot", B348="independent", B348="parametric", B348="cart"), Table21[[#This Row],[WIDTH_OVERLAP]]/Table21[[#This Row],[WIDTH_ORIG]], "")</f>
        <v>1</v>
      </c>
      <c r="T348">
        <f>IF(OR(B348="boot", B348="independent", B348="parametric", B348="cart"), (Table21[[#This Row],[PERS_NEW]]+Table21[[#This Row],[PERS_ORIG]]) / 2, "")</f>
        <v>0.8372032148683739</v>
      </c>
      <c r="U348">
        <f>0.5*(Table21[[#This Row],[WIDTH_OVERLAP]]/Table21[[#This Row],[WIDTH_ORIG]] +Table21[[#This Row],[WIDTH_OVERLAP]]/Table21[[#This Row],[WIDTH_NEW]])</f>
        <v>0.8372032148683739</v>
      </c>
    </row>
    <row r="349" spans="1:21" hidden="1" x14ac:dyDescent="0.2">
      <c r="A349" s="5" t="s">
        <v>156</v>
      </c>
      <c r="B349" t="s">
        <v>113</v>
      </c>
      <c r="C349" s="3" t="s">
        <v>14</v>
      </c>
      <c r="D349" t="s">
        <v>15</v>
      </c>
      <c r="E349">
        <v>3.7017368421052628</v>
      </c>
      <c r="F349" t="s">
        <v>114</v>
      </c>
      <c r="G349" s="1">
        <v>3.6126135269655411</v>
      </c>
      <c r="H349" s="1">
        <v>3.7908601572449845</v>
      </c>
      <c r="I349">
        <v>82.19654279407402</v>
      </c>
      <c r="J349" s="4">
        <v>3.7972575757575764</v>
      </c>
      <c r="K349">
        <f>Table21[[#This Row],[VALUE_ORIGINAL]]-Table21[[#This Row],[ESTIMATE_VALUE]]</f>
        <v>9.5520733652313616E-2</v>
      </c>
      <c r="L349" s="6">
        <v>3.7102224178651242</v>
      </c>
      <c r="M349" s="6">
        <v>3.8842927336500286</v>
      </c>
      <c r="N349">
        <f>Table21[[#This Row],[DIFFENCE_ORIGINAL]]^2</f>
        <v>9.1242105574762394E-3</v>
      </c>
      <c r="O34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8.0637739379860296E-2</v>
      </c>
      <c r="P349">
        <f>IF(OR(G349="NA", H349="NA"), "NA", IF(OR(B349="boot", B349="parametric", B349="independent", B349="cart"), Table21[[#This Row],[conf.high]]-Table21[[#This Row],[conf.low]], ""))</f>
        <v>0.17824663027944343</v>
      </c>
      <c r="Q349">
        <f>IF(OR(G349="NA", H349="NA"), "NA", IF(OR(B349="boot", B349="parametric", B349="independent", B349="cart"), Table21[[#This Row],[conf.high.orig]]-Table21[[#This Row],[conf.low.orig]], ""))</f>
        <v>0.17407031578490439</v>
      </c>
      <c r="R349">
        <f>IF(OR(B349="boot", B349="independent", B349="parametric", B349="cart"), Table21[[#This Row],[WIDTH_OVERLAP]]/Table21[[#This Row],[WIDTH_NEW]], "NA")</f>
        <v>0.45239418693885947</v>
      </c>
      <c r="S349">
        <f>IF(OR(B349="boot", B349="independent", B349="parametric", B349="cart"), Table21[[#This Row],[WIDTH_OVERLAP]]/Table21[[#This Row],[WIDTH_ORIG]], "")</f>
        <v>0.46324807889418046</v>
      </c>
      <c r="T349">
        <f>IF(OR(B349="boot", B349="independent", B349="parametric", B349="cart"), (Table21[[#This Row],[PERS_NEW]]+Table21[[#This Row],[PERS_ORIG]]) / 2, "")</f>
        <v>0.45782113291651994</v>
      </c>
      <c r="U349">
        <f>0.5*(Table21[[#This Row],[WIDTH_OVERLAP]]/Table21[[#This Row],[WIDTH_ORIG]] +Table21[[#This Row],[WIDTH_OVERLAP]]/Table21[[#This Row],[WIDTH_NEW]])</f>
        <v>0.45782113291651994</v>
      </c>
    </row>
    <row r="350" spans="1:21" hidden="1" x14ac:dyDescent="0.2">
      <c r="A350" s="5" t="s">
        <v>156</v>
      </c>
      <c r="B350" t="s">
        <v>113</v>
      </c>
      <c r="C350" s="3" t="s">
        <v>14</v>
      </c>
      <c r="D350" t="s">
        <v>17</v>
      </c>
      <c r="E350">
        <v>9.2840622683469043E-2</v>
      </c>
      <c r="F350" t="s">
        <v>115</v>
      </c>
      <c r="G350" s="1">
        <v>-2.6824376764300065E-2</v>
      </c>
      <c r="H350" s="1">
        <v>0.21250562213123814</v>
      </c>
      <c r="I350">
        <v>1.5353600786275139</v>
      </c>
      <c r="J350" s="4">
        <v>4.8376623376624331E-3</v>
      </c>
      <c r="K350">
        <f>Table21[[#This Row],[VALUE_ORIGINAL]]-Table21[[#This Row],[ESTIMATE_VALUE]]</f>
        <v>-8.8002960345806611E-2</v>
      </c>
      <c r="L350" s="1">
        <v>-0.11970533167351961</v>
      </c>
      <c r="M350" s="1">
        <v>0.12938065634884449</v>
      </c>
      <c r="N350">
        <f>Table21[[#This Row],[DIFFENCE_ORIGINAL]]^2</f>
        <v>7.7445210296256109E-3</v>
      </c>
      <c r="O35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0.15620503311314454</v>
      </c>
      <c r="P350">
        <f>IF(OR(G350="NA", H350="NA"), "NA", IF(OR(B350="boot", B350="parametric", B350="independent", B350="cart"), Table21[[#This Row],[conf.high]]-Table21[[#This Row],[conf.low]], ""))</f>
        <v>0.23932999889553819</v>
      </c>
      <c r="Q350">
        <f>IF(OR(G350="NA", H350="NA"), "NA", IF(OR(B350="boot", B350="parametric", B350="independent", B350="cart"), Table21[[#This Row],[conf.high.orig]]-Table21[[#This Row],[conf.low.orig]], ""))</f>
        <v>0.24908598802236409</v>
      </c>
      <c r="R350">
        <f>IF(OR(B350="boot", B350="independent", B350="parametric", B350="cart"), Table21[[#This Row],[WIDTH_OVERLAP]]/Table21[[#This Row],[WIDTH_NEW]], "NA")</f>
        <v>0.65267636248694549</v>
      </c>
      <c r="S350">
        <f>IF(OR(B350="boot", B350="independent", B350="parametric", B350="cart"), Table21[[#This Row],[WIDTH_OVERLAP]]/Table21[[#This Row],[WIDTH_ORIG]], "")</f>
        <v>0.6271128872135503</v>
      </c>
      <c r="T350">
        <f>IF(OR(B350="boot", B350="independent", B350="parametric", B350="cart"), (Table21[[#This Row],[PERS_NEW]]+Table21[[#This Row],[PERS_ORIG]]) / 2, "")</f>
        <v>0.63989462485024795</v>
      </c>
      <c r="U350">
        <f>0.5*(Table21[[#This Row],[WIDTH_OVERLAP]]/Table21[[#This Row],[WIDTH_ORIG]] +Table21[[#This Row],[WIDTH_OVERLAP]]/Table21[[#This Row],[WIDTH_NEW]])</f>
        <v>0.63989462485024795</v>
      </c>
    </row>
    <row r="351" spans="1:21" hidden="1" x14ac:dyDescent="0.2">
      <c r="A351" s="5" t="s">
        <v>156</v>
      </c>
      <c r="B351" t="s">
        <v>113</v>
      </c>
      <c r="C351" s="3" t="s">
        <v>19</v>
      </c>
      <c r="D351" t="s">
        <v>15</v>
      </c>
      <c r="E351">
        <v>3.0220799999999994</v>
      </c>
      <c r="F351" t="s">
        <v>116</v>
      </c>
      <c r="G351" s="1">
        <v>2.9045256487354867</v>
      </c>
      <c r="H351" s="1">
        <v>3.1396343512645122</v>
      </c>
      <c r="I351">
        <v>50.791017441260678</v>
      </c>
      <c r="J351" s="4">
        <v>3.0815999999999995</v>
      </c>
      <c r="K351">
        <f>Table21[[#This Row],[VALUE_ORIGINAL]]-Table21[[#This Row],[ESTIMATE_VALUE]]</f>
        <v>5.9520000000000017E-2</v>
      </c>
      <c r="L351" s="1">
        <v>2.9685734723191493</v>
      </c>
      <c r="M351" s="1">
        <v>3.1946265276808496</v>
      </c>
      <c r="N351">
        <f>Table21[[#This Row],[DIFFENCE_ORIGINAL]]^2</f>
        <v>3.542630400000002E-3</v>
      </c>
      <c r="O35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0.17106087894536293</v>
      </c>
      <c r="P351">
        <f>IF(OR(G351="NA", H351="NA"), "NA", IF(OR(B351="boot", B351="parametric", B351="independent", B351="cart"), Table21[[#This Row],[conf.high]]-Table21[[#This Row],[conf.low]], ""))</f>
        <v>0.23510870252902549</v>
      </c>
      <c r="Q351">
        <f>IF(OR(G351="NA", H351="NA"), "NA", IF(OR(B351="boot", B351="parametric", B351="independent", B351="cart"), Table21[[#This Row],[conf.high.orig]]-Table21[[#This Row],[conf.low.orig]], ""))</f>
        <v>0.22605305536170039</v>
      </c>
      <c r="R351">
        <f>IF(OR(B351="boot", B351="independent", B351="parametric", B351="cart"), Table21[[#This Row],[WIDTH_OVERLAP]]/Table21[[#This Row],[WIDTH_NEW]], "NA")</f>
        <v>0.72758208056651796</v>
      </c>
      <c r="S351">
        <f>IF(OR(B351="boot", B351="independent", B351="parametric", B351="cart"), Table21[[#This Row],[WIDTH_OVERLAP]]/Table21[[#This Row],[WIDTH_ORIG]], "")</f>
        <v>0.75672889566413415</v>
      </c>
      <c r="T351">
        <f>IF(OR(B351="boot", B351="independent", B351="parametric", B351="cart"), (Table21[[#This Row],[PERS_NEW]]+Table21[[#This Row],[PERS_ORIG]]) / 2, "")</f>
        <v>0.74215548811532606</v>
      </c>
      <c r="U351">
        <f>0.5*(Table21[[#This Row],[WIDTH_OVERLAP]]/Table21[[#This Row],[WIDTH_ORIG]] +Table21[[#This Row],[WIDTH_OVERLAP]]/Table21[[#This Row],[WIDTH_NEW]])</f>
        <v>0.74215548811532606</v>
      </c>
    </row>
    <row r="352" spans="1:21" hidden="1" x14ac:dyDescent="0.2">
      <c r="A352" s="5" t="s">
        <v>156</v>
      </c>
      <c r="B352" t="s">
        <v>113</v>
      </c>
      <c r="C352" s="3" t="s">
        <v>19</v>
      </c>
      <c r="D352" t="s">
        <v>17</v>
      </c>
      <c r="E352">
        <v>0.17712253164556954</v>
      </c>
      <c r="F352" t="s">
        <v>117</v>
      </c>
      <c r="G352" s="1">
        <v>1.29934558889922E-2</v>
      </c>
      <c r="H352" s="1">
        <v>0.34125160740214688</v>
      </c>
      <c r="I352">
        <v>2.1321018755410579</v>
      </c>
      <c r="J352" s="4">
        <v>4.3983333333333513E-2</v>
      </c>
      <c r="K352">
        <f>Table21[[#This Row],[VALUE_ORIGINAL]]-Table21[[#This Row],[ESTIMATE_VALUE]]</f>
        <v>-0.13313919831223603</v>
      </c>
      <c r="L352" s="1">
        <v>-0.11151985747663379</v>
      </c>
      <c r="M352" s="1">
        <v>0.19948652414330081</v>
      </c>
      <c r="N352">
        <f>Table21[[#This Row],[DIFFENCE_ORIGINAL]]^2</f>
        <v>1.7726046127224913E-2</v>
      </c>
      <c r="O35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0.18649306825430861</v>
      </c>
      <c r="P352">
        <f>IF(OR(G352="NA", H352="NA"), "NA", IF(OR(B352="boot", B352="parametric", B352="independent", B352="cart"), Table21[[#This Row],[conf.high]]-Table21[[#This Row],[conf.low]], ""))</f>
        <v>0.32825815151315468</v>
      </c>
      <c r="Q352">
        <f>IF(OR(G352="NA", H352="NA"), "NA", IF(OR(B352="boot", B352="parametric", B352="independent", B352="cart"), Table21[[#This Row],[conf.high.orig]]-Table21[[#This Row],[conf.low.orig]], ""))</f>
        <v>0.3110063816199346</v>
      </c>
      <c r="R352">
        <f>IF(OR(B352="boot", B352="independent", B352="parametric", B352="cart"), Table21[[#This Row],[WIDTH_OVERLAP]]/Table21[[#This Row],[WIDTH_NEW]], "NA")</f>
        <v>0.56812928298852938</v>
      </c>
      <c r="S352">
        <f>IF(OR(B352="boot", B352="independent", B352="parametric", B352="cart"), Table21[[#This Row],[WIDTH_OVERLAP]]/Table21[[#This Row],[WIDTH_ORIG]], "")</f>
        <v>0.59964386352114307</v>
      </c>
      <c r="T352">
        <f>IF(OR(B352="boot", B352="independent", B352="parametric", B352="cart"), (Table21[[#This Row],[PERS_NEW]]+Table21[[#This Row],[PERS_ORIG]]) / 2, "")</f>
        <v>0.58388657325483617</v>
      </c>
      <c r="U352">
        <f>0.5*(Table21[[#This Row],[WIDTH_OVERLAP]]/Table21[[#This Row],[WIDTH_ORIG]] +Table21[[#This Row],[WIDTH_OVERLAP]]/Table21[[#This Row],[WIDTH_NEW]])</f>
        <v>0.58388657325483617</v>
      </c>
    </row>
    <row r="353" spans="1:21" hidden="1" x14ac:dyDescent="0.2">
      <c r="A353" s="5" t="s">
        <v>156</v>
      </c>
      <c r="B353" t="s">
        <v>113</v>
      </c>
      <c r="C353" s="3" t="s">
        <v>22</v>
      </c>
      <c r="D353" t="s">
        <v>15</v>
      </c>
      <c r="E353">
        <v>2.2666666666666666</v>
      </c>
      <c r="F353" t="s">
        <v>118</v>
      </c>
      <c r="G353" s="1">
        <v>2.0062693013803439</v>
      </c>
      <c r="H353" s="1">
        <v>2.5270640319529893</v>
      </c>
      <c r="I353">
        <v>17.218648519854444</v>
      </c>
      <c r="J353" s="4">
        <v>2.3913043478260811</v>
      </c>
      <c r="K353">
        <f>Table21[[#This Row],[VALUE_ORIGINAL]]-Table21[[#This Row],[ESTIMATE_VALUE]]</f>
        <v>0.12463768115941454</v>
      </c>
      <c r="L353" s="1">
        <v>2.103984150706208</v>
      </c>
      <c r="M353" s="1">
        <v>2.6786245449459543</v>
      </c>
      <c r="N353">
        <f>Table21[[#This Row],[DIFFENCE_ORIGINAL]]^2</f>
        <v>1.5534551564795877E-2</v>
      </c>
      <c r="O35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0.42307988124678131</v>
      </c>
      <c r="P353">
        <f>IF(OR(G353="NA", H353="NA"), "NA", IF(OR(B353="boot", B353="parametric", B353="independent", B353="cart"), Table21[[#This Row],[conf.high]]-Table21[[#This Row],[conf.low]], ""))</f>
        <v>0.52079473057264547</v>
      </c>
      <c r="Q353">
        <f>IF(OR(G353="NA", H353="NA"), "NA", IF(OR(B353="boot", B353="parametric", B353="independent", B353="cart"), Table21[[#This Row],[conf.high.orig]]-Table21[[#This Row],[conf.low.orig]], ""))</f>
        <v>0.57464039423974622</v>
      </c>
      <c r="R353">
        <f>IF(OR(B353="boot", B353="independent", B353="parametric", B353="cart"), Table21[[#This Row],[WIDTH_OVERLAP]]/Table21[[#This Row],[WIDTH_NEW]], "NA")</f>
        <v>0.81237358293080131</v>
      </c>
      <c r="S353">
        <f>IF(OR(B353="boot", B353="independent", B353="parametric", B353="cart"), Table21[[#This Row],[WIDTH_OVERLAP]]/Table21[[#This Row],[WIDTH_ORIG]], "")</f>
        <v>0.73625155051363789</v>
      </c>
      <c r="T353">
        <f>IF(OR(B353="boot", B353="independent", B353="parametric", B353="cart"), (Table21[[#This Row],[PERS_NEW]]+Table21[[#This Row],[PERS_ORIG]]) / 2, "")</f>
        <v>0.7743125667222196</v>
      </c>
      <c r="U353">
        <f>0.5*(Table21[[#This Row],[WIDTH_OVERLAP]]/Table21[[#This Row],[WIDTH_ORIG]] +Table21[[#This Row],[WIDTH_OVERLAP]]/Table21[[#This Row],[WIDTH_NEW]])</f>
        <v>0.7743125667222196</v>
      </c>
    </row>
    <row r="354" spans="1:21" hidden="1" x14ac:dyDescent="0.2">
      <c r="A354" s="5" t="s">
        <v>156</v>
      </c>
      <c r="B354" t="s">
        <v>113</v>
      </c>
      <c r="C354" s="3" t="s">
        <v>22</v>
      </c>
      <c r="D354" t="s">
        <v>17</v>
      </c>
      <c r="E354">
        <v>-0.1855855855855853</v>
      </c>
      <c r="F354" t="s">
        <v>119</v>
      </c>
      <c r="G354" s="1">
        <v>-0.5359928693021474</v>
      </c>
      <c r="H354" s="1">
        <v>0.1648216981309768</v>
      </c>
      <c r="I354">
        <v>-1.0476569665760758</v>
      </c>
      <c r="J354" s="4">
        <v>-0.20820575627679069</v>
      </c>
      <c r="K354">
        <f>Table21[[#This Row],[VALUE_ORIGINAL]]-Table21[[#This Row],[ESTIMATE_VALUE]]</f>
        <v>-2.2620170691205393E-2</v>
      </c>
      <c r="L354" s="1">
        <v>-0.61166623471932147</v>
      </c>
      <c r="M354" s="1">
        <v>0.19525472216574005</v>
      </c>
      <c r="N354">
        <f>Table21[[#This Row],[DIFFENCE_ORIGINAL]]^2</f>
        <v>5.1167212209926745E-4</v>
      </c>
      <c r="O35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0.7008145674331242</v>
      </c>
      <c r="P354">
        <f>IF(OR(G354="NA", H354="NA"), "NA", IF(OR(B354="boot", B354="parametric", B354="independent", B354="cart"), Table21[[#This Row],[conf.high]]-Table21[[#This Row],[conf.low]], ""))</f>
        <v>0.7008145674331242</v>
      </c>
      <c r="Q354">
        <f>IF(OR(G354="NA", H354="NA"), "NA", IF(OR(B354="boot", B354="parametric", B354="independent", B354="cart"), Table21[[#This Row],[conf.high.orig]]-Table21[[#This Row],[conf.low.orig]], ""))</f>
        <v>0.80692095688506149</v>
      </c>
      <c r="R354">
        <f>IF(OR(B354="boot", B354="independent", B354="parametric", B354="cart"), Table21[[#This Row],[WIDTH_OVERLAP]]/Table21[[#This Row],[WIDTH_NEW]], "NA")</f>
        <v>1</v>
      </c>
      <c r="S354">
        <f>IF(OR(B354="boot", B354="independent", B354="parametric", B354="cart"), Table21[[#This Row],[WIDTH_OVERLAP]]/Table21[[#This Row],[WIDTH_ORIG]], "")</f>
        <v>0.86850460562886189</v>
      </c>
      <c r="T354">
        <f>IF(OR(B354="boot", B354="independent", B354="parametric", B354="cart"), (Table21[[#This Row],[PERS_NEW]]+Table21[[#This Row],[PERS_ORIG]]) / 2, "")</f>
        <v>0.93425230281443095</v>
      </c>
      <c r="U354">
        <f>0.5*(Table21[[#This Row],[WIDTH_OVERLAP]]/Table21[[#This Row],[WIDTH_ORIG]] +Table21[[#This Row],[WIDTH_OVERLAP]]/Table21[[#This Row],[WIDTH_NEW]])</f>
        <v>0.93425230281443095</v>
      </c>
    </row>
    <row r="355" spans="1:21" hidden="1" x14ac:dyDescent="0.2">
      <c r="A355" s="5" t="s">
        <v>156</v>
      </c>
      <c r="B355" t="s">
        <v>113</v>
      </c>
      <c r="C355" s="3" t="s">
        <v>25</v>
      </c>
      <c r="D355" t="s">
        <v>15</v>
      </c>
      <c r="E355">
        <v>3.1999999999999993</v>
      </c>
      <c r="F355" t="s">
        <v>120</v>
      </c>
      <c r="G355" s="1">
        <v>2.8444773502915925</v>
      </c>
      <c r="H355" s="1">
        <v>3.555522649708406</v>
      </c>
      <c r="I355">
        <v>17.777473918644699</v>
      </c>
      <c r="J355" s="4">
        <v>2.898734177215188</v>
      </c>
      <c r="K355">
        <f>Table21[[#This Row],[VALUE_ORIGINAL]]-Table21[[#This Row],[ESTIMATE_VALUE]]</f>
        <v>-0.30126582278481129</v>
      </c>
      <c r="L355" s="1">
        <v>2.561889635906438</v>
      </c>
      <c r="M355" s="1">
        <v>3.235578718523938</v>
      </c>
      <c r="N355">
        <f>Table21[[#This Row],[DIFFENCE_ORIGINAL]]^2</f>
        <v>9.0761095978209319E-2</v>
      </c>
      <c r="O35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0.39110136823234543</v>
      </c>
      <c r="P355">
        <f>IF(OR(G355="NA", H355="NA"), "NA", IF(OR(B355="boot", B355="parametric", B355="independent", B355="cart"), Table21[[#This Row],[conf.high]]-Table21[[#This Row],[conf.low]], ""))</f>
        <v>0.71104529941681349</v>
      </c>
      <c r="Q355">
        <f>IF(OR(G355="NA", H355="NA"), "NA", IF(OR(B355="boot", B355="parametric", B355="independent", B355="cart"), Table21[[#This Row],[conf.high.orig]]-Table21[[#This Row],[conf.low.orig]], ""))</f>
        <v>0.67368908261749993</v>
      </c>
      <c r="R355">
        <f>IF(OR(B355="boot", B355="independent", B355="parametric", B355="cart"), Table21[[#This Row],[WIDTH_OVERLAP]]/Table21[[#This Row],[WIDTH_NEW]], "NA")</f>
        <v>0.55003720375216558</v>
      </c>
      <c r="S355">
        <f>IF(OR(B355="boot", B355="independent", B355="parametric", B355="cart"), Table21[[#This Row],[WIDTH_OVERLAP]]/Table21[[#This Row],[WIDTH_ORIG]], "")</f>
        <v>0.58053689502105355</v>
      </c>
      <c r="T355">
        <f>IF(OR(B355="boot", B355="independent", B355="parametric", B355="cart"), (Table21[[#This Row],[PERS_NEW]]+Table21[[#This Row],[PERS_ORIG]]) / 2, "")</f>
        <v>0.56528704938660956</v>
      </c>
      <c r="U355">
        <f>0.5*(Table21[[#This Row],[WIDTH_OVERLAP]]/Table21[[#This Row],[WIDTH_ORIG]] +Table21[[#This Row],[WIDTH_OVERLAP]]/Table21[[#This Row],[WIDTH_NEW]])</f>
        <v>0.56528704938660956</v>
      </c>
    </row>
    <row r="356" spans="1:21" hidden="1" x14ac:dyDescent="0.2">
      <c r="A356" s="5" t="s">
        <v>156</v>
      </c>
      <c r="B356" t="s">
        <v>113</v>
      </c>
      <c r="C356" s="3" t="s">
        <v>25</v>
      </c>
      <c r="D356" t="s">
        <v>17</v>
      </c>
      <c r="E356">
        <v>-0.57499999999999962</v>
      </c>
      <c r="F356" t="s">
        <v>121</v>
      </c>
      <c r="G356" s="1">
        <v>-1.077784952948448</v>
      </c>
      <c r="H356" s="1">
        <v>-7.2215047051551351E-2</v>
      </c>
      <c r="I356">
        <v>-2.2587747209807394</v>
      </c>
      <c r="J356" s="4">
        <v>-0.33775856745908978</v>
      </c>
      <c r="K356">
        <f>Table21[[#This Row],[VALUE_ORIGINAL]]-Table21[[#This Row],[ESTIMATE_VALUE]]</f>
        <v>0.23724143254090985</v>
      </c>
      <c r="L356" s="1">
        <v>-0.80975153255922994</v>
      </c>
      <c r="M356" s="1">
        <v>0.13423439764105044</v>
      </c>
      <c r="N356">
        <f>Table21[[#This Row],[DIFFENCE_ORIGINAL]]^2</f>
        <v>5.6283497314063076E-2</v>
      </c>
      <c r="O35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0.73753648550767859</v>
      </c>
      <c r="P356">
        <f>IF(OR(G356="NA", H356="NA"), "NA", IF(OR(B356="boot", B356="parametric", B356="independent", B356="cart"), Table21[[#This Row],[conf.high]]-Table21[[#This Row],[conf.low]], ""))</f>
        <v>1.0055699058968965</v>
      </c>
      <c r="Q356">
        <f>IF(OR(G356="NA", H356="NA"), "NA", IF(OR(B356="boot", B356="parametric", B356="independent", B356="cart"), Table21[[#This Row],[conf.high.orig]]-Table21[[#This Row],[conf.low.orig]], ""))</f>
        <v>0.94398593020028043</v>
      </c>
      <c r="R356">
        <f>IF(OR(B356="boot", B356="independent", B356="parametric", B356="cart"), Table21[[#This Row],[WIDTH_OVERLAP]]/Table21[[#This Row],[WIDTH_NEW]], "NA")</f>
        <v>0.73345123117009825</v>
      </c>
      <c r="S356">
        <f>IF(OR(B356="boot", B356="independent", B356="parametric", B356="cart"), Table21[[#This Row],[WIDTH_OVERLAP]]/Table21[[#This Row],[WIDTH_ORIG]], "")</f>
        <v>0.78130029475248575</v>
      </c>
      <c r="T356">
        <f>IF(OR(B356="boot", B356="independent", B356="parametric", B356="cart"), (Table21[[#This Row],[PERS_NEW]]+Table21[[#This Row],[PERS_ORIG]]) / 2, "")</f>
        <v>0.75737576296129205</v>
      </c>
      <c r="U356">
        <f>0.5*(Table21[[#This Row],[WIDTH_OVERLAP]]/Table21[[#This Row],[WIDTH_ORIG]] +Table21[[#This Row],[WIDTH_OVERLAP]]/Table21[[#This Row],[WIDTH_NEW]])</f>
        <v>0.75737576296129205</v>
      </c>
    </row>
    <row r="357" spans="1:21" hidden="1" x14ac:dyDescent="0.2">
      <c r="A357" s="5" t="s">
        <v>156</v>
      </c>
      <c r="B357" t="s">
        <v>113</v>
      </c>
      <c r="C357" s="3" t="s">
        <v>28</v>
      </c>
      <c r="D357" t="s">
        <v>15</v>
      </c>
      <c r="E357">
        <v>5.7695312499999991</v>
      </c>
      <c r="F357" t="s">
        <v>122</v>
      </c>
      <c r="G357" s="1">
        <v>5.5172467199734907</v>
      </c>
      <c r="H357" s="1">
        <v>6.0218157800265075</v>
      </c>
      <c r="I357">
        <v>45.222159174558101</v>
      </c>
      <c r="J357" s="4">
        <v>5.7426470588235272</v>
      </c>
      <c r="K357">
        <f>Table21[[#This Row],[VALUE_ORIGINAL]]-Table21[[#This Row],[ESTIMATE_VALUE]]</f>
        <v>-2.6884191176471894E-2</v>
      </c>
      <c r="L357" s="1">
        <v>5.4889392703325557</v>
      </c>
      <c r="M357" s="1">
        <v>5.9963548473144987</v>
      </c>
      <c r="N357">
        <f>Table21[[#This Row],[DIFFENCE_ORIGINAL]]^2</f>
        <v>7.2275973521308931E-4</v>
      </c>
      <c r="O35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0.47910812734100805</v>
      </c>
      <c r="P357">
        <f>IF(OR(G357="NA", H357="NA"), "NA", IF(OR(B357="boot", B357="parametric", B357="independent", B357="cart"), Table21[[#This Row],[conf.high]]-Table21[[#This Row],[conf.low]], ""))</f>
        <v>0.50456906005301683</v>
      </c>
      <c r="Q357">
        <f>IF(OR(G357="NA", H357="NA"), "NA", IF(OR(B357="boot", B357="parametric", B357="independent", B357="cart"), Table21[[#This Row],[conf.high.orig]]-Table21[[#This Row],[conf.low.orig]], ""))</f>
        <v>0.50741557698194306</v>
      </c>
      <c r="R357">
        <f>IF(OR(B357="boot", B357="independent", B357="parametric", B357="cart"), Table21[[#This Row],[WIDTH_OVERLAP]]/Table21[[#This Row],[WIDTH_NEW]], "NA")</f>
        <v>0.94953925096133818</v>
      </c>
      <c r="S357">
        <f>IF(OR(B357="boot", B357="independent", B357="parametric", B357="cart"), Table21[[#This Row],[WIDTH_OVERLAP]]/Table21[[#This Row],[WIDTH_ORIG]], "")</f>
        <v>0.94421249381167038</v>
      </c>
      <c r="T357">
        <f>IF(OR(B357="boot", B357="independent", B357="parametric", B357="cart"), (Table21[[#This Row],[PERS_NEW]]+Table21[[#This Row],[PERS_ORIG]]) / 2, "")</f>
        <v>0.94687587238650428</v>
      </c>
      <c r="U357">
        <f>0.5*(Table21[[#This Row],[WIDTH_OVERLAP]]/Table21[[#This Row],[WIDTH_ORIG]] +Table21[[#This Row],[WIDTH_OVERLAP]]/Table21[[#This Row],[WIDTH_NEW]])</f>
        <v>0.94687587238650428</v>
      </c>
    </row>
    <row r="358" spans="1:21" hidden="1" x14ac:dyDescent="0.2">
      <c r="A358" s="5" t="s">
        <v>156</v>
      </c>
      <c r="B358" t="s">
        <v>113</v>
      </c>
      <c r="C358" s="3" t="s">
        <v>28</v>
      </c>
      <c r="D358" t="s">
        <v>17</v>
      </c>
      <c r="E358">
        <v>-9.5312499999997743E-3</v>
      </c>
      <c r="F358" t="s">
        <v>123</v>
      </c>
      <c r="G358" s="1">
        <v>-0.35298430916251561</v>
      </c>
      <c r="H358" s="1">
        <v>0.33392180916251607</v>
      </c>
      <c r="I358">
        <v>-5.4876178096272273E-2</v>
      </c>
      <c r="J358" s="4">
        <v>0.12707125103562636</v>
      </c>
      <c r="K358">
        <f>Table21[[#This Row],[VALUE_ORIGINAL]]-Table21[[#This Row],[ESTIMATE_VALUE]]</f>
        <v>0.13660250103562613</v>
      </c>
      <c r="L358" s="1">
        <v>-0.22791540274635189</v>
      </c>
      <c r="M358" s="1">
        <v>0.48205790481760458</v>
      </c>
      <c r="N358">
        <f>Table21[[#This Row],[DIFFENCE_ORIGINAL]]^2</f>
        <v>1.8660243289188236E-2</v>
      </c>
      <c r="O35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0.56183721190886793</v>
      </c>
      <c r="P358">
        <f>IF(OR(G358="NA", H358="NA"), "NA", IF(OR(B358="boot", B358="parametric", B358="independent", B358="cart"), Table21[[#This Row],[conf.high]]-Table21[[#This Row],[conf.low]], ""))</f>
        <v>0.68690611832503168</v>
      </c>
      <c r="Q358">
        <f>IF(OR(G358="NA", H358="NA"), "NA", IF(OR(B358="boot", B358="parametric", B358="independent", B358="cart"), Table21[[#This Row],[conf.high.orig]]-Table21[[#This Row],[conf.low.orig]], ""))</f>
        <v>0.70997330756395649</v>
      </c>
      <c r="R358">
        <f>IF(OR(B358="boot", B358="independent", B358="parametric", B358="cart"), Table21[[#This Row],[WIDTH_OVERLAP]]/Table21[[#This Row],[WIDTH_NEW]], "NA")</f>
        <v>0.81792430860692467</v>
      </c>
      <c r="S358">
        <f>IF(OR(B358="boot", B358="independent", B358="parametric", B358="cart"), Table21[[#This Row],[WIDTH_OVERLAP]]/Table21[[#This Row],[WIDTH_ORIG]], "")</f>
        <v>0.79134976755200892</v>
      </c>
      <c r="T358">
        <f>IF(OR(B358="boot", B358="independent", B358="parametric", B358="cart"), (Table21[[#This Row],[PERS_NEW]]+Table21[[#This Row],[PERS_ORIG]]) / 2, "")</f>
        <v>0.80463703807946674</v>
      </c>
      <c r="U358">
        <f>0.5*(Table21[[#This Row],[WIDTH_OVERLAP]]/Table21[[#This Row],[WIDTH_ORIG]] +Table21[[#This Row],[WIDTH_OVERLAP]]/Table21[[#This Row],[WIDTH_NEW]])</f>
        <v>0.80463703807946674</v>
      </c>
    </row>
    <row r="359" spans="1:21" hidden="1" x14ac:dyDescent="0.2">
      <c r="A359" s="5" t="s">
        <v>156</v>
      </c>
      <c r="B359" t="s">
        <v>113</v>
      </c>
      <c r="C359" s="3" t="s">
        <v>31</v>
      </c>
      <c r="D359" t="s">
        <v>15</v>
      </c>
      <c r="E359">
        <v>5.8843750000000083</v>
      </c>
      <c r="F359" t="s">
        <v>124</v>
      </c>
      <c r="G359" s="1">
        <v>5.6506709614291939</v>
      </c>
      <c r="H359" s="1">
        <v>6.1180790385708228</v>
      </c>
      <c r="I359">
        <v>49.732789397034821</v>
      </c>
      <c r="J359" s="4">
        <v>5.9807692307692291</v>
      </c>
      <c r="K359">
        <f>Table21[[#This Row],[VALUE_ORIGINAL]]-Table21[[#This Row],[ESTIMATE_VALUE]]</f>
        <v>9.6394230769220712E-2</v>
      </c>
      <c r="L359" s="1">
        <v>5.7413052874335335</v>
      </c>
      <c r="M359" s="1">
        <v>6.2202331741049246</v>
      </c>
      <c r="N359">
        <f>Table21[[#This Row],[DIFFENCE_ORIGINAL]]^2</f>
        <v>9.2918477255897764E-3</v>
      </c>
      <c r="O35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0.37677375113728928</v>
      </c>
      <c r="P359">
        <f>IF(OR(G359="NA", H359="NA"), "NA", IF(OR(B359="boot", B359="parametric", B359="independent", B359="cart"), Table21[[#This Row],[conf.high]]-Table21[[#This Row],[conf.low]], ""))</f>
        <v>0.46740807714162891</v>
      </c>
      <c r="Q359">
        <f>IF(OR(G359="NA", H359="NA"), "NA", IF(OR(B359="boot", B359="parametric", B359="independent", B359="cart"), Table21[[#This Row],[conf.high.orig]]-Table21[[#This Row],[conf.low.orig]], ""))</f>
        <v>0.47892788667139108</v>
      </c>
      <c r="R359">
        <f>IF(OR(B359="boot", B359="independent", B359="parametric", B359="cart"), Table21[[#This Row],[WIDTH_OVERLAP]]/Table21[[#This Row],[WIDTH_NEW]], "NA")</f>
        <v>0.8060916564416224</v>
      </c>
      <c r="S359">
        <f>IF(OR(B359="boot", B359="independent", B359="parametric", B359="cart"), Table21[[#This Row],[WIDTH_OVERLAP]]/Table21[[#This Row],[WIDTH_ORIG]], "")</f>
        <v>0.7867024694592627</v>
      </c>
      <c r="T359">
        <f>IF(OR(B359="boot", B359="independent", B359="parametric", B359="cart"), (Table21[[#This Row],[PERS_NEW]]+Table21[[#This Row],[PERS_ORIG]]) / 2, "")</f>
        <v>0.79639706295044255</v>
      </c>
      <c r="U359">
        <f>0.5*(Table21[[#This Row],[WIDTH_OVERLAP]]/Table21[[#This Row],[WIDTH_ORIG]] +Table21[[#This Row],[WIDTH_OVERLAP]]/Table21[[#This Row],[WIDTH_NEW]])</f>
        <v>0.79639706295044255</v>
      </c>
    </row>
    <row r="360" spans="1:21" hidden="1" x14ac:dyDescent="0.2">
      <c r="A360" s="5" t="s">
        <v>156</v>
      </c>
      <c r="B360" t="s">
        <v>113</v>
      </c>
      <c r="C360" s="3" t="s">
        <v>31</v>
      </c>
      <c r="D360" t="s">
        <v>17</v>
      </c>
      <c r="E360">
        <v>8.0814873417722741E-2</v>
      </c>
      <c r="F360" t="s">
        <v>125</v>
      </c>
      <c r="G360" s="1">
        <v>-0.25073680736666198</v>
      </c>
      <c r="H360" s="1">
        <v>0.41236655420210749</v>
      </c>
      <c r="I360">
        <v>0.48144730200870095</v>
      </c>
      <c r="J360" s="4">
        <v>2.2279549718574352E-2</v>
      </c>
      <c r="K360">
        <f>Table21[[#This Row],[VALUE_ORIGINAL]]-Table21[[#This Row],[ESTIMATE_VALUE]]</f>
        <v>-5.8535323699148392E-2</v>
      </c>
      <c r="L360" s="1">
        <v>-0.31221819582162413</v>
      </c>
      <c r="M360" s="1">
        <v>0.35677729525877289</v>
      </c>
      <c r="N360">
        <f>Table21[[#This Row],[DIFFENCE_ORIGINAL]]^2</f>
        <v>3.4263841205640832E-3</v>
      </c>
      <c r="O36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0.60751410262543493</v>
      </c>
      <c r="P360">
        <f>IF(OR(G360="NA", H360="NA"), "NA", IF(OR(B360="boot", B360="parametric", B360="independent", B360="cart"), Table21[[#This Row],[conf.high]]-Table21[[#This Row],[conf.low]], ""))</f>
        <v>0.66310336156876948</v>
      </c>
      <c r="Q360">
        <f>IF(OR(G360="NA", H360="NA"), "NA", IF(OR(B360="boot", B360="parametric", B360="independent", B360="cart"), Table21[[#This Row],[conf.high.orig]]-Table21[[#This Row],[conf.low.orig]], ""))</f>
        <v>0.66899549108039702</v>
      </c>
      <c r="R360">
        <f>IF(OR(B360="boot", B360="independent", B360="parametric", B360="cart"), Table21[[#This Row],[WIDTH_OVERLAP]]/Table21[[#This Row],[WIDTH_NEW]], "NA")</f>
        <v>0.91616803327339269</v>
      </c>
      <c r="S360">
        <f>IF(OR(B360="boot", B360="independent", B360="parametric", B360="cart"), Table21[[#This Row],[WIDTH_OVERLAP]]/Table21[[#This Row],[WIDTH_ORIG]], "")</f>
        <v>0.90809894943286917</v>
      </c>
      <c r="T360">
        <f>IF(OR(B360="boot", B360="independent", B360="parametric", B360="cart"), (Table21[[#This Row],[PERS_NEW]]+Table21[[#This Row],[PERS_ORIG]]) / 2, "")</f>
        <v>0.91213349135313093</v>
      </c>
      <c r="U360">
        <f>0.5*(Table21[[#This Row],[WIDTH_OVERLAP]]/Table21[[#This Row],[WIDTH_ORIG]] +Table21[[#This Row],[WIDTH_OVERLAP]]/Table21[[#This Row],[WIDTH_NEW]])</f>
        <v>0.91213349135313093</v>
      </c>
    </row>
    <row r="361" spans="1:21" hidden="1" x14ac:dyDescent="0.2">
      <c r="A361" s="5" t="s">
        <v>156</v>
      </c>
      <c r="B361" t="s">
        <v>113</v>
      </c>
      <c r="C361" s="3" t="s">
        <v>34</v>
      </c>
      <c r="D361" t="s">
        <v>15</v>
      </c>
      <c r="E361">
        <v>6.0211864406779672</v>
      </c>
      <c r="F361" t="s">
        <v>126</v>
      </c>
      <c r="G361" s="1">
        <v>5.6724174646088859</v>
      </c>
      <c r="H361" s="1">
        <v>6.3699554167470485</v>
      </c>
      <c r="I361">
        <v>34.154979625885787</v>
      </c>
      <c r="J361" s="4">
        <v>5.8749999999999973</v>
      </c>
      <c r="K361">
        <f>Table21[[#This Row],[VALUE_ORIGINAL]]-Table21[[#This Row],[ESTIMATE_VALUE]]</f>
        <v>-0.14618644067796982</v>
      </c>
      <c r="L361" s="1">
        <v>5.5918436238818554</v>
      </c>
      <c r="M361" s="1">
        <v>6.1581563761181393</v>
      </c>
      <c r="N361">
        <f>Table21[[#This Row],[DIFFENCE_ORIGINAL]]^2</f>
        <v>2.1370475438093589E-2</v>
      </c>
      <c r="O36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0.48573891150925341</v>
      </c>
      <c r="P361">
        <f>IF(OR(G361="NA", H361="NA"), "NA", IF(OR(B361="boot", B361="parametric", B361="independent", B361="cart"), Table21[[#This Row],[conf.high]]-Table21[[#This Row],[conf.low]], ""))</f>
        <v>0.69753795213816261</v>
      </c>
      <c r="Q361">
        <f>IF(OR(G361="NA", H361="NA"), "NA", IF(OR(B361="boot", B361="parametric", B361="independent", B361="cart"), Table21[[#This Row],[conf.high.orig]]-Table21[[#This Row],[conf.low.orig]], ""))</f>
        <v>0.56631275223628386</v>
      </c>
      <c r="R361">
        <f>IF(OR(B361="boot", B361="independent", B361="parametric", B361="cart"), Table21[[#This Row],[WIDTH_OVERLAP]]/Table21[[#This Row],[WIDTH_NEW]], "NA")</f>
        <v>0.6963619829147909</v>
      </c>
      <c r="S361">
        <f>IF(OR(B361="boot", B361="independent", B361="parametric", B361="cart"), Table21[[#This Row],[WIDTH_OVERLAP]]/Table21[[#This Row],[WIDTH_ORIG]], "")</f>
        <v>0.85772200889198336</v>
      </c>
      <c r="T361">
        <f>IF(OR(B361="boot", B361="independent", B361="parametric", B361="cart"), (Table21[[#This Row],[PERS_NEW]]+Table21[[#This Row],[PERS_ORIG]]) / 2, "")</f>
        <v>0.77704199590338718</v>
      </c>
      <c r="U361">
        <f>0.5*(Table21[[#This Row],[WIDTH_OVERLAP]]/Table21[[#This Row],[WIDTH_ORIG]] +Table21[[#This Row],[WIDTH_OVERLAP]]/Table21[[#This Row],[WIDTH_NEW]])</f>
        <v>0.77704199590338718</v>
      </c>
    </row>
    <row r="362" spans="1:21" hidden="1" x14ac:dyDescent="0.2">
      <c r="A362" s="5" t="s">
        <v>156</v>
      </c>
      <c r="B362" t="s">
        <v>113</v>
      </c>
      <c r="C362" s="3" t="s">
        <v>34</v>
      </c>
      <c r="D362" t="s">
        <v>17</v>
      </c>
      <c r="E362">
        <v>-0.23351520780125323</v>
      </c>
      <c r="F362" t="s">
        <v>127</v>
      </c>
      <c r="G362" s="1">
        <v>-0.70250499102689257</v>
      </c>
      <c r="H362" s="1">
        <v>0.23547457542438605</v>
      </c>
      <c r="I362">
        <v>-0.98505751726710544</v>
      </c>
      <c r="J362" s="4">
        <v>0.26936619718309895</v>
      </c>
      <c r="K362">
        <f>Table21[[#This Row],[VALUE_ORIGINAL]]-Table21[[#This Row],[ESTIMATE_VALUE]]</f>
        <v>0.50288140498435219</v>
      </c>
      <c r="L362" s="1">
        <v>-0.12682477138382642</v>
      </c>
      <c r="M362" s="1">
        <v>0.66555716575002433</v>
      </c>
      <c r="N362">
        <f>Table21[[#This Row],[DIFFENCE_ORIGINAL]]^2</f>
        <v>0.25288970747903605</v>
      </c>
      <c r="O36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0.36229934680821246</v>
      </c>
      <c r="P362">
        <f>IF(OR(G362="NA", H362="NA"), "NA", IF(OR(B362="boot", B362="parametric", B362="independent", B362="cart"), Table21[[#This Row],[conf.high]]-Table21[[#This Row],[conf.low]], ""))</f>
        <v>0.93797956645127867</v>
      </c>
      <c r="Q362">
        <f>IF(OR(G362="NA", H362="NA"), "NA", IF(OR(B362="boot", B362="parametric", B362="independent", B362="cart"), Table21[[#This Row],[conf.high.orig]]-Table21[[#This Row],[conf.low.orig]], ""))</f>
        <v>0.79238193713385074</v>
      </c>
      <c r="R362">
        <f>IF(OR(B362="boot", B362="independent", B362="parametric", B362="cart"), Table21[[#This Row],[WIDTH_OVERLAP]]/Table21[[#This Row],[WIDTH_NEW]], "NA")</f>
        <v>0.3862550526328884</v>
      </c>
      <c r="S362">
        <f>IF(OR(B362="boot", B362="independent", B362="parametric", B362="cart"), Table21[[#This Row],[WIDTH_OVERLAP]]/Table21[[#This Row],[WIDTH_ORIG]], "")</f>
        <v>0.4572281747343922</v>
      </c>
      <c r="T362">
        <f>IF(OR(B362="boot", B362="independent", B362="parametric", B362="cart"), (Table21[[#This Row],[PERS_NEW]]+Table21[[#This Row],[PERS_ORIG]]) / 2, "")</f>
        <v>0.42174161368364027</v>
      </c>
      <c r="U362">
        <f>0.5*(Table21[[#This Row],[WIDTH_OVERLAP]]/Table21[[#This Row],[WIDTH_ORIG]] +Table21[[#This Row],[WIDTH_OVERLAP]]/Table21[[#This Row],[WIDTH_NEW]])</f>
        <v>0.42174161368364027</v>
      </c>
    </row>
    <row r="363" spans="1:21" hidden="1" x14ac:dyDescent="0.2">
      <c r="A363" s="5" t="s">
        <v>156</v>
      </c>
      <c r="B363" t="s">
        <v>113</v>
      </c>
      <c r="C363" s="3" t="s">
        <v>37</v>
      </c>
      <c r="D363" t="s">
        <v>15</v>
      </c>
      <c r="E363">
        <v>6.1187500000000083</v>
      </c>
      <c r="F363" t="s">
        <v>128</v>
      </c>
      <c r="G363" s="1">
        <v>5.9143924139928448</v>
      </c>
      <c r="H363" s="1">
        <v>6.3231075860071719</v>
      </c>
      <c r="I363">
        <v>59.139907295397478</v>
      </c>
      <c r="J363" s="4">
        <v>6.1153846153846105</v>
      </c>
      <c r="K363">
        <f>Table21[[#This Row],[VALUE_ORIGINAL]]-Table21[[#This Row],[ESTIMATE_VALUE]]</f>
        <v>-3.3653846153978151E-3</v>
      </c>
      <c r="L363" s="1">
        <v>5.9012881844904204</v>
      </c>
      <c r="M363" s="1">
        <v>6.3294810462788007</v>
      </c>
      <c r="N363">
        <f>Table21[[#This Row],[DIFFENCE_ORIGINAL]]^2</f>
        <v>1.13258136095563E-5</v>
      </c>
      <c r="O36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0.40871517201432717</v>
      </c>
      <c r="P363">
        <f>IF(OR(G363="NA", H363="NA"), "NA", IF(OR(B363="boot", B363="parametric", B363="independent", B363="cart"), Table21[[#This Row],[conf.high]]-Table21[[#This Row],[conf.low]], ""))</f>
        <v>0.40871517201432717</v>
      </c>
      <c r="Q363">
        <f>IF(OR(G363="NA", H363="NA"), "NA", IF(OR(B363="boot", B363="parametric", B363="independent", B363="cart"), Table21[[#This Row],[conf.high.orig]]-Table21[[#This Row],[conf.low.orig]], ""))</f>
        <v>0.42819286178838034</v>
      </c>
      <c r="R363">
        <f>IF(OR(B363="boot", B363="independent", B363="parametric", B363="cart"), Table21[[#This Row],[WIDTH_OVERLAP]]/Table21[[#This Row],[WIDTH_NEW]], "NA")</f>
        <v>1</v>
      </c>
      <c r="S363">
        <f>IF(OR(B363="boot", B363="independent", B363="parametric", B363="cart"), Table21[[#This Row],[WIDTH_OVERLAP]]/Table21[[#This Row],[WIDTH_ORIG]], "")</f>
        <v>0.95451187651119851</v>
      </c>
      <c r="T363">
        <f>IF(OR(B363="boot", B363="independent", B363="parametric", B363="cart"), (Table21[[#This Row],[PERS_NEW]]+Table21[[#This Row],[PERS_ORIG]]) / 2, "")</f>
        <v>0.9772559382555992</v>
      </c>
      <c r="U363">
        <f>0.5*(Table21[[#This Row],[WIDTH_OVERLAP]]/Table21[[#This Row],[WIDTH_ORIG]] +Table21[[#This Row],[WIDTH_OVERLAP]]/Table21[[#This Row],[WIDTH_NEW]])</f>
        <v>0.9772559382555992</v>
      </c>
    </row>
    <row r="364" spans="1:21" hidden="1" x14ac:dyDescent="0.2">
      <c r="A364" s="5" t="s">
        <v>156</v>
      </c>
      <c r="B364" t="s">
        <v>113</v>
      </c>
      <c r="C364" s="3" t="s">
        <v>37</v>
      </c>
      <c r="D364" t="s">
        <v>17</v>
      </c>
      <c r="E364">
        <v>0.23568037974683764</v>
      </c>
      <c r="F364" t="s">
        <v>129</v>
      </c>
      <c r="G364" s="1">
        <v>-5.423802104786779E-2</v>
      </c>
      <c r="H364" s="1">
        <v>0.52559878054154308</v>
      </c>
      <c r="I364">
        <v>1.6056701842645849</v>
      </c>
      <c r="J364" s="4">
        <v>0.11632270168855646</v>
      </c>
      <c r="K364">
        <f>Table21[[#This Row],[VALUE_ORIGINAL]]-Table21[[#This Row],[ESTIMATE_VALUE]]</f>
        <v>-0.11935767805828118</v>
      </c>
      <c r="L364" s="1">
        <v>-0.18274016541672461</v>
      </c>
      <c r="M364" s="1">
        <v>0.41538556879383753</v>
      </c>
      <c r="N364">
        <f>Table21[[#This Row],[DIFFENCE_ORIGINAL]]^2</f>
        <v>1.4246255311464296E-2</v>
      </c>
      <c r="O36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0.46962358984170532</v>
      </c>
      <c r="P364">
        <f>IF(OR(G364="NA", H364="NA"), "NA", IF(OR(B364="boot", B364="parametric", B364="independent", B364="cart"), Table21[[#This Row],[conf.high]]-Table21[[#This Row],[conf.low]], ""))</f>
        <v>0.57983680158941087</v>
      </c>
      <c r="Q364">
        <f>IF(OR(G364="NA", H364="NA"), "NA", IF(OR(B364="boot", B364="parametric", B364="independent", B364="cart"), Table21[[#This Row],[conf.high.orig]]-Table21[[#This Row],[conf.low.orig]], ""))</f>
        <v>0.59812573421056214</v>
      </c>
      <c r="R364">
        <f>IF(OR(B364="boot", B364="independent", B364="parametric", B364="cart"), Table21[[#This Row],[WIDTH_OVERLAP]]/Table21[[#This Row],[WIDTH_NEW]], "NA")</f>
        <v>0.80992373811804241</v>
      </c>
      <c r="S364">
        <f>IF(OR(B364="boot", B364="independent", B364="parametric", B364="cart"), Table21[[#This Row],[WIDTH_OVERLAP]]/Table21[[#This Row],[WIDTH_ORIG]], "")</f>
        <v>0.7851586430427363</v>
      </c>
      <c r="T364">
        <f>IF(OR(B364="boot", B364="independent", B364="parametric", B364="cart"), (Table21[[#This Row],[PERS_NEW]]+Table21[[#This Row],[PERS_ORIG]]) / 2, "")</f>
        <v>0.7975411905803893</v>
      </c>
      <c r="U364">
        <f>0.5*(Table21[[#This Row],[WIDTH_OVERLAP]]/Table21[[#This Row],[WIDTH_ORIG]] +Table21[[#This Row],[WIDTH_OVERLAP]]/Table21[[#This Row],[WIDTH_NEW]])</f>
        <v>0.7975411905803893</v>
      </c>
    </row>
    <row r="365" spans="1:21" hidden="1" x14ac:dyDescent="0.2">
      <c r="A365" s="5" t="s">
        <v>156</v>
      </c>
      <c r="B365" t="s">
        <v>113</v>
      </c>
      <c r="C365" s="3" t="s">
        <v>40</v>
      </c>
      <c r="D365" t="s">
        <v>15</v>
      </c>
      <c r="E365">
        <v>4.6328124999999982</v>
      </c>
      <c r="F365" t="s">
        <v>130</v>
      </c>
      <c r="G365" s="1">
        <v>4.339435965755075</v>
      </c>
      <c r="H365" s="1">
        <v>4.9261890342449215</v>
      </c>
      <c r="I365">
        <v>31.226314885236778</v>
      </c>
      <c r="J365" s="4">
        <v>4.5735294117647038</v>
      </c>
      <c r="K365">
        <f>Table21[[#This Row],[VALUE_ORIGINAL]]-Table21[[#This Row],[ESTIMATE_VALUE]]</f>
        <v>-5.9283088235294379E-2</v>
      </c>
      <c r="L365" s="1">
        <v>4.2906920267740327</v>
      </c>
      <c r="M365" s="1">
        <v>4.856366796755375</v>
      </c>
      <c r="N365">
        <f>Table21[[#This Row],[DIFFENCE_ORIGINAL]]^2</f>
        <v>3.5144845507136986E-3</v>
      </c>
      <c r="O36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0.51693083100030002</v>
      </c>
      <c r="P365">
        <f>IF(OR(G365="NA", H365="NA"), "NA", IF(OR(B365="boot", B365="parametric", B365="independent", B365="cart"), Table21[[#This Row],[conf.high]]-Table21[[#This Row],[conf.low]], ""))</f>
        <v>0.58675306848984654</v>
      </c>
      <c r="Q365">
        <f>IF(OR(G365="NA", H365="NA"), "NA", IF(OR(B365="boot", B365="parametric", B365="independent", B365="cart"), Table21[[#This Row],[conf.high.orig]]-Table21[[#This Row],[conf.low.orig]], ""))</f>
        <v>0.56567476998134225</v>
      </c>
      <c r="R365">
        <f>IF(OR(B365="boot", B365="independent", B365="parametric", B365="cart"), Table21[[#This Row],[WIDTH_OVERLAP]]/Table21[[#This Row],[WIDTH_NEW]], "NA")</f>
        <v>0.88100234793956644</v>
      </c>
      <c r="S365">
        <f>IF(OR(B365="boot", B365="independent", B365="parametric", B365="cart"), Table21[[#This Row],[WIDTH_OVERLAP]]/Table21[[#This Row],[WIDTH_ORIG]], "")</f>
        <v>0.91383045246538053</v>
      </c>
      <c r="T365">
        <f>IF(OR(B365="boot", B365="independent", B365="parametric", B365="cart"), (Table21[[#This Row],[PERS_NEW]]+Table21[[#This Row],[PERS_ORIG]]) / 2, "")</f>
        <v>0.89741640020247349</v>
      </c>
      <c r="U365">
        <f>0.5*(Table21[[#This Row],[WIDTH_OVERLAP]]/Table21[[#This Row],[WIDTH_ORIG]] +Table21[[#This Row],[WIDTH_OVERLAP]]/Table21[[#This Row],[WIDTH_NEW]])</f>
        <v>0.89741640020247349</v>
      </c>
    </row>
    <row r="366" spans="1:21" hidden="1" x14ac:dyDescent="0.2">
      <c r="A366" s="5" t="s">
        <v>156</v>
      </c>
      <c r="B366" t="s">
        <v>113</v>
      </c>
      <c r="C366" s="3" t="s">
        <v>40</v>
      </c>
      <c r="D366" t="s">
        <v>17</v>
      </c>
      <c r="E366">
        <v>0.21718750000000026</v>
      </c>
      <c r="F366" t="s">
        <v>131</v>
      </c>
      <c r="G366" s="1">
        <v>-0.18220705725774416</v>
      </c>
      <c r="H366" s="1">
        <v>0.61658205725774473</v>
      </c>
      <c r="I366">
        <v>1.0753109515862151</v>
      </c>
      <c r="J366" s="4">
        <v>0.28210439105219581</v>
      </c>
      <c r="K366">
        <f>Table21[[#This Row],[VALUE_ORIGINAL]]-Table21[[#This Row],[ESTIMATE_VALUE]]</f>
        <v>6.4916891052195558E-2</v>
      </c>
      <c r="L366" s="1">
        <v>-0.11364024674340922</v>
      </c>
      <c r="M366" s="1">
        <v>0.67784902884780085</v>
      </c>
      <c r="N366">
        <f>Table21[[#This Row],[DIFFENCE_ORIGINAL]]^2</f>
        <v>4.2142027438826276E-3</v>
      </c>
      <c r="O36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0.73022230400115395</v>
      </c>
      <c r="P366">
        <f>IF(OR(G366="NA", H366="NA"), "NA", IF(OR(B366="boot", B366="parametric", B366="independent", B366="cart"), Table21[[#This Row],[conf.high]]-Table21[[#This Row],[conf.low]], ""))</f>
        <v>0.79878911451548884</v>
      </c>
      <c r="Q366">
        <f>IF(OR(G366="NA", H366="NA"), "NA", IF(OR(B366="boot", B366="parametric", B366="independent", B366="cart"), Table21[[#This Row],[conf.high.orig]]-Table21[[#This Row],[conf.low.orig]], ""))</f>
        <v>0.79148927559121007</v>
      </c>
      <c r="R366">
        <f>IF(OR(B366="boot", B366="independent", B366="parametric", B366="cart"), Table21[[#This Row],[WIDTH_OVERLAP]]/Table21[[#This Row],[WIDTH_NEW]], "NA")</f>
        <v>0.91416156120764791</v>
      </c>
      <c r="S366">
        <f>IF(OR(B366="boot", B366="independent", B366="parametric", B366="cart"), Table21[[#This Row],[WIDTH_OVERLAP]]/Table21[[#This Row],[WIDTH_ORIG]], "")</f>
        <v>0.9225927962898901</v>
      </c>
      <c r="T366">
        <f>IF(OR(B366="boot", B366="independent", B366="parametric", B366="cart"), (Table21[[#This Row],[PERS_NEW]]+Table21[[#This Row],[PERS_ORIG]]) / 2, "")</f>
        <v>0.91837717874876901</v>
      </c>
      <c r="U366">
        <f>0.5*(Table21[[#This Row],[WIDTH_OVERLAP]]/Table21[[#This Row],[WIDTH_ORIG]] +Table21[[#This Row],[WIDTH_OVERLAP]]/Table21[[#This Row],[WIDTH_NEW]])</f>
        <v>0.91837717874876901</v>
      </c>
    </row>
    <row r="367" spans="1:21" hidden="1" x14ac:dyDescent="0.2">
      <c r="A367" s="5" t="s">
        <v>156</v>
      </c>
      <c r="B367" t="s">
        <v>113</v>
      </c>
      <c r="C367" s="3" t="s">
        <v>43</v>
      </c>
      <c r="D367" t="s">
        <v>15</v>
      </c>
      <c r="E367">
        <v>4.5531250000000014</v>
      </c>
      <c r="F367" t="s">
        <v>132</v>
      </c>
      <c r="G367" s="1">
        <v>4.3107042836717158</v>
      </c>
      <c r="H367" s="1">
        <v>4.7955457163282871</v>
      </c>
      <c r="I367">
        <v>37.097832620684059</v>
      </c>
      <c r="J367" s="4">
        <v>4.6346153846153904</v>
      </c>
      <c r="K367">
        <f>Table21[[#This Row],[VALUE_ORIGINAL]]-Table21[[#This Row],[ESTIMATE_VALUE]]</f>
        <v>8.1490384615388933E-2</v>
      </c>
      <c r="L367" s="1">
        <v>4.3757325183274887</v>
      </c>
      <c r="M367" s="1">
        <v>4.893498250903292</v>
      </c>
      <c r="N367">
        <f>Table21[[#This Row],[DIFFENCE_ORIGINAL]]^2</f>
        <v>6.640682784764017E-3</v>
      </c>
      <c r="O36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0.41981319800079842</v>
      </c>
      <c r="P367">
        <f>IF(OR(G367="NA", H367="NA"), "NA", IF(OR(B367="boot", B367="parametric", B367="independent", B367="cart"), Table21[[#This Row],[conf.high]]-Table21[[#This Row],[conf.low]], ""))</f>
        <v>0.48484143265657131</v>
      </c>
      <c r="Q367">
        <f>IF(OR(G367="NA", H367="NA"), "NA", IF(OR(B367="boot", B367="parametric", B367="independent", B367="cart"), Table21[[#This Row],[conf.high.orig]]-Table21[[#This Row],[conf.low.orig]], ""))</f>
        <v>0.51776573257580338</v>
      </c>
      <c r="R367">
        <f>IF(OR(B367="boot", B367="independent", B367="parametric", B367="cart"), Table21[[#This Row],[WIDTH_OVERLAP]]/Table21[[#This Row],[WIDTH_NEW]], "NA")</f>
        <v>0.86587731518845978</v>
      </c>
      <c r="S367">
        <f>IF(OR(B367="boot", B367="independent", B367="parametric", B367="cart"), Table21[[#This Row],[WIDTH_OVERLAP]]/Table21[[#This Row],[WIDTH_ORIG]], "")</f>
        <v>0.81081688413849551</v>
      </c>
      <c r="T367">
        <f>IF(OR(B367="boot", B367="independent", B367="parametric", B367="cart"), (Table21[[#This Row],[PERS_NEW]]+Table21[[#This Row],[PERS_ORIG]]) / 2, "")</f>
        <v>0.83834709966347765</v>
      </c>
      <c r="U367">
        <f>0.5*(Table21[[#This Row],[WIDTH_OVERLAP]]/Table21[[#This Row],[WIDTH_ORIG]] +Table21[[#This Row],[WIDTH_OVERLAP]]/Table21[[#This Row],[WIDTH_NEW]])</f>
        <v>0.83834709966347765</v>
      </c>
    </row>
    <row r="368" spans="1:21" hidden="1" x14ac:dyDescent="0.2">
      <c r="A368" s="5" t="s">
        <v>156</v>
      </c>
      <c r="B368" t="s">
        <v>113</v>
      </c>
      <c r="C368" s="3" t="s">
        <v>43</v>
      </c>
      <c r="D368" t="s">
        <v>17</v>
      </c>
      <c r="E368">
        <v>0.3202927215189883</v>
      </c>
      <c r="F368" t="s">
        <v>133</v>
      </c>
      <c r="G368" s="1">
        <v>-2.3625151903825969E-2</v>
      </c>
      <c r="H368" s="1">
        <v>0.66421059494180257</v>
      </c>
      <c r="I368">
        <v>1.83950518843446</v>
      </c>
      <c r="J368" s="4">
        <v>0.25257973733583466</v>
      </c>
      <c r="K368">
        <f>Table21[[#This Row],[VALUE_ORIGINAL]]-Table21[[#This Row],[ESTIMATE_VALUE]]</f>
        <v>-6.7712984183153635E-2</v>
      </c>
      <c r="L368" s="1">
        <v>-0.10904353640643677</v>
      </c>
      <c r="M368" s="1">
        <v>0.61420301107810604</v>
      </c>
      <c r="N368">
        <f>Table21[[#This Row],[DIFFENCE_ORIGINAL]]^2</f>
        <v>4.5850482269880147E-3</v>
      </c>
      <c r="O36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0.63782816298193201</v>
      </c>
      <c r="P368">
        <f>IF(OR(G368="NA", H368="NA"), "NA", IF(OR(B368="boot", B368="parametric", B368="independent", B368="cart"), Table21[[#This Row],[conf.high]]-Table21[[#This Row],[conf.low]], ""))</f>
        <v>0.68783574684562854</v>
      </c>
      <c r="Q368">
        <f>IF(OR(G368="NA", H368="NA"), "NA", IF(OR(B368="boot", B368="parametric", B368="independent", B368="cart"), Table21[[#This Row],[conf.high.orig]]-Table21[[#This Row],[conf.low.orig]], ""))</f>
        <v>0.72324654748454287</v>
      </c>
      <c r="R368">
        <f>IF(OR(B368="boot", B368="independent", B368="parametric", B368="cart"), Table21[[#This Row],[WIDTH_OVERLAP]]/Table21[[#This Row],[WIDTH_NEW]], "NA")</f>
        <v>0.92729720126784898</v>
      </c>
      <c r="S368">
        <f>IF(OR(B368="boot", B368="independent", B368="parametric", B368="cart"), Table21[[#This Row],[WIDTH_OVERLAP]]/Table21[[#This Row],[WIDTH_ORIG]], "")</f>
        <v>0.88189589732616536</v>
      </c>
      <c r="T368">
        <f>IF(OR(B368="boot", B368="independent", B368="parametric", B368="cart"), (Table21[[#This Row],[PERS_NEW]]+Table21[[#This Row],[PERS_ORIG]]) / 2, "")</f>
        <v>0.90459654929700717</v>
      </c>
      <c r="U368">
        <f>0.5*(Table21[[#This Row],[WIDTH_OVERLAP]]/Table21[[#This Row],[WIDTH_ORIG]] +Table21[[#This Row],[WIDTH_OVERLAP]]/Table21[[#This Row],[WIDTH_NEW]])</f>
        <v>0.90459654929700717</v>
      </c>
    </row>
    <row r="369" spans="1:21" hidden="1" x14ac:dyDescent="0.2">
      <c r="A369" s="5" t="s">
        <v>156</v>
      </c>
      <c r="B369" t="s">
        <v>113</v>
      </c>
      <c r="C369" s="3" t="s">
        <v>46</v>
      </c>
      <c r="D369" t="s">
        <v>47</v>
      </c>
      <c r="E369">
        <v>-2.0594336977852521</v>
      </c>
      <c r="F369" t="s">
        <v>47</v>
      </c>
      <c r="G369" s="1">
        <v>-4.987618371970453</v>
      </c>
      <c r="H369" s="1">
        <v>0.86875097639994914</v>
      </c>
      <c r="I369">
        <v>-1.3885589852217286</v>
      </c>
      <c r="J369" s="4">
        <v>-3.6369047619047734</v>
      </c>
      <c r="K369">
        <f>Table21[[#This Row],[VALUE_ORIGINAL]]-Table21[[#This Row],[ESTIMATE_VALUE]]</f>
        <v>-1.5774710641195213</v>
      </c>
      <c r="L369" s="1">
        <v>-6.9972917004577493</v>
      </c>
      <c r="M369" s="1">
        <v>-0.27651782335179864</v>
      </c>
      <c r="N369">
        <f>Table21[[#This Row],[DIFFENCE_ORIGINAL]]^2</f>
        <v>2.4884149581343751</v>
      </c>
      <c r="O36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4.7111005486186546</v>
      </c>
      <c r="P369">
        <f>IF(OR(G369="NA", H369="NA"), "NA", IF(OR(B369="boot", B369="parametric", B369="independent", B369="cart"), Table21[[#This Row],[conf.high]]-Table21[[#This Row],[conf.low]], ""))</f>
        <v>5.8563693483704018</v>
      </c>
      <c r="Q369">
        <f>IF(OR(G369="NA", H369="NA"), "NA", IF(OR(B369="boot", B369="parametric", B369="independent", B369="cart"), Table21[[#This Row],[conf.high.orig]]-Table21[[#This Row],[conf.low.orig]], ""))</f>
        <v>6.7207738771059509</v>
      </c>
      <c r="R369">
        <f>IF(OR(B369="boot", B369="independent", B369="parametric", B369="cart"), Table21[[#This Row],[WIDTH_OVERLAP]]/Table21[[#This Row],[WIDTH_NEW]], "NA")</f>
        <v>0.80444047640703698</v>
      </c>
      <c r="S369">
        <f>IF(OR(B369="boot", B369="independent", B369="parametric", B369="cart"), Table21[[#This Row],[WIDTH_OVERLAP]]/Table21[[#This Row],[WIDTH_ORIG]], "")</f>
        <v>0.7009759046747327</v>
      </c>
      <c r="T369">
        <f>IF(OR(B369="boot", B369="independent", B369="parametric", B369="cart"), (Table21[[#This Row],[PERS_NEW]]+Table21[[#This Row],[PERS_ORIG]]) / 2, "")</f>
        <v>0.75270819054088478</v>
      </c>
      <c r="U369">
        <f>0.5*(Table21[[#This Row],[WIDTH_OVERLAP]]/Table21[[#This Row],[WIDTH_ORIG]] +Table21[[#This Row],[WIDTH_OVERLAP]]/Table21[[#This Row],[WIDTH_NEW]])</f>
        <v>0.75270819054088478</v>
      </c>
    </row>
    <row r="370" spans="1:21" hidden="1" x14ac:dyDescent="0.2">
      <c r="A370" s="5" t="s">
        <v>156</v>
      </c>
      <c r="B370" t="s">
        <v>113</v>
      </c>
      <c r="C370" s="3" t="s">
        <v>48</v>
      </c>
      <c r="D370" t="s">
        <v>47</v>
      </c>
      <c r="E370">
        <v>-2.449677600224291</v>
      </c>
      <c r="F370" t="s">
        <v>47</v>
      </c>
      <c r="G370" s="1">
        <v>-5.5357140046201883</v>
      </c>
      <c r="H370" s="1">
        <v>0.63635880417160573</v>
      </c>
      <c r="I370">
        <v>-1.5675725536273635</v>
      </c>
      <c r="J370" s="4">
        <v>-2.9445812807881708</v>
      </c>
      <c r="K370">
        <f>Table21[[#This Row],[VALUE_ORIGINAL]]-Table21[[#This Row],[ESTIMATE_VALUE]]</f>
        <v>-0.49490368056387979</v>
      </c>
      <c r="L370" s="1">
        <v>-6.4437661044203365</v>
      </c>
      <c r="M370" s="1">
        <v>0.55460354284399438</v>
      </c>
      <c r="N370">
        <f>Table21[[#This Row],[DIFFENCE_ORIGINAL]]^2</f>
        <v>0.24492965303567477</v>
      </c>
      <c r="O37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6.0903175474641831</v>
      </c>
      <c r="P370">
        <f>IF(OR(G370="NA", H370="NA"), "NA", IF(OR(B370="boot", B370="parametric", B370="independent", B370="cart"), Table21[[#This Row],[conf.high]]-Table21[[#This Row],[conf.low]], ""))</f>
        <v>6.1720728087917944</v>
      </c>
      <c r="Q370">
        <f>IF(OR(G370="NA", H370="NA"), "NA", IF(OR(B370="boot", B370="parametric", B370="independent", B370="cart"), Table21[[#This Row],[conf.high.orig]]-Table21[[#This Row],[conf.low.orig]], ""))</f>
        <v>6.9983696472643313</v>
      </c>
      <c r="R370">
        <f>IF(OR(B370="boot", B370="independent", B370="parametric", B370="cart"), Table21[[#This Row],[WIDTH_OVERLAP]]/Table21[[#This Row],[WIDTH_NEW]], "NA")</f>
        <v>0.98675400244612232</v>
      </c>
      <c r="S370">
        <f>IF(OR(B370="boot", B370="independent", B370="parametric", B370="cart"), Table21[[#This Row],[WIDTH_OVERLAP]]/Table21[[#This Row],[WIDTH_ORIG]], "")</f>
        <v>0.87024805125075</v>
      </c>
      <c r="T370">
        <f>IF(OR(B370="boot", B370="independent", B370="parametric", B370="cart"), (Table21[[#This Row],[PERS_NEW]]+Table21[[#This Row],[PERS_ORIG]]) / 2, "")</f>
        <v>0.92850102684843616</v>
      </c>
      <c r="U370">
        <f>0.5*(Table21[[#This Row],[WIDTH_OVERLAP]]/Table21[[#This Row],[WIDTH_ORIG]] +Table21[[#This Row],[WIDTH_OVERLAP]]/Table21[[#This Row],[WIDTH_NEW]])</f>
        <v>0.92850102684843616</v>
      </c>
    </row>
    <row r="371" spans="1:21" hidden="1" x14ac:dyDescent="0.2">
      <c r="A371" s="5" t="s">
        <v>156</v>
      </c>
      <c r="B371" t="s">
        <v>113</v>
      </c>
      <c r="C371" s="3" t="s">
        <v>49</v>
      </c>
      <c r="D371" t="s">
        <v>47</v>
      </c>
      <c r="E371">
        <v>-3.7715166806840585</v>
      </c>
      <c r="F371" t="s">
        <v>47</v>
      </c>
      <c r="G371" s="1">
        <v>-7.2100794406462683</v>
      </c>
      <c r="H371" s="1">
        <v>-0.33295392072184854</v>
      </c>
      <c r="I371">
        <v>-2.166310670087126</v>
      </c>
      <c r="J371" s="4">
        <v>-5.250821018062382</v>
      </c>
      <c r="K371">
        <f>Table21[[#This Row],[VALUE_ORIGINAL]]-Table21[[#This Row],[ESTIMATE_VALUE]]</f>
        <v>-1.4793043373783235</v>
      </c>
      <c r="L371" s="1">
        <v>-9.6320551924209603</v>
      </c>
      <c r="M371" s="1">
        <v>-0.86958684370380335</v>
      </c>
      <c r="N371">
        <f>Table21[[#This Row],[DIFFENCE_ORIGINAL]]^2</f>
        <v>2.1883413225863206</v>
      </c>
      <c r="O37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6.3404925969424646</v>
      </c>
      <c r="P371">
        <f>IF(OR(G371="NA", H371="NA"), "NA", IF(OR(B371="boot", B371="parametric", B371="independent", B371="cart"), Table21[[#This Row],[conf.high]]-Table21[[#This Row],[conf.low]], ""))</f>
        <v>6.8771255199244195</v>
      </c>
      <c r="Q371">
        <f>IF(OR(G371="NA", H371="NA"), "NA", IF(OR(B371="boot", B371="parametric", B371="independent", B371="cart"), Table21[[#This Row],[conf.high.orig]]-Table21[[#This Row],[conf.low.orig]], ""))</f>
        <v>8.7624683487171566</v>
      </c>
      <c r="R371">
        <f>IF(OR(B371="boot", B371="independent", B371="parametric", B371="cart"), Table21[[#This Row],[WIDTH_OVERLAP]]/Table21[[#This Row],[WIDTH_NEW]], "NA")</f>
        <v>0.92196842686276104</v>
      </c>
      <c r="S371">
        <f>IF(OR(B371="boot", B371="independent", B371="parametric", B371="cart"), Table21[[#This Row],[WIDTH_OVERLAP]]/Table21[[#This Row],[WIDTH_ORIG]], "")</f>
        <v>0.72359663334712365</v>
      </c>
      <c r="T371">
        <f>IF(OR(B371="boot", B371="independent", B371="parametric", B371="cart"), (Table21[[#This Row],[PERS_NEW]]+Table21[[#This Row],[PERS_ORIG]]) / 2, "")</f>
        <v>0.82278253010494229</v>
      </c>
      <c r="U371">
        <f>0.5*(Table21[[#This Row],[WIDTH_OVERLAP]]/Table21[[#This Row],[WIDTH_ORIG]] +Table21[[#This Row],[WIDTH_OVERLAP]]/Table21[[#This Row],[WIDTH_NEW]])</f>
        <v>0.82278253010494229</v>
      </c>
    </row>
    <row r="372" spans="1:21" s="7" customFormat="1" hidden="1" x14ac:dyDescent="0.2">
      <c r="A372" s="7" t="s">
        <v>191</v>
      </c>
      <c r="B372" s="7" t="s">
        <v>13</v>
      </c>
      <c r="C372" s="7" t="s">
        <v>158</v>
      </c>
      <c r="D372" s="7" t="s">
        <v>15</v>
      </c>
      <c r="E372" s="7">
        <v>6.9830468616921602</v>
      </c>
      <c r="F372" s="7" t="s">
        <v>159</v>
      </c>
      <c r="G372" s="7">
        <v>2.0011019811456898</v>
      </c>
      <c r="H372" s="7">
        <v>11.964991742238601</v>
      </c>
      <c r="I372" s="7" t="s">
        <v>160</v>
      </c>
      <c r="J372" s="7">
        <v>6.9830468616921602</v>
      </c>
      <c r="K372" s="7">
        <f>Table21[[#This Row],[VALUE_ORIGINAL]]-Table21[[#This Row],[ESTIMATE_VALUE]]</f>
        <v>0</v>
      </c>
      <c r="L372" s="7">
        <v>2.0011019811456898</v>
      </c>
      <c r="M372" s="7">
        <v>11.964991742238601</v>
      </c>
      <c r="N372" s="7">
        <f>Table21[[#This Row],[DIFFENCE_ORIGINAL]]^2</f>
        <v>0</v>
      </c>
      <c r="O37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9.9638897610929114</v>
      </c>
      <c r="P372" t="str">
        <f>IF(OR(G372="NA", H372="NA"), "NA", IF(OR(B372="boot", B372="parametric", B372="independent", B372="cart"), Table21[[#This Row],[conf.high]]-Table21[[#This Row],[conf.low]], ""))</f>
        <v/>
      </c>
      <c r="Q372" t="str">
        <f>IF(OR(G372="NA", H372="NA"), "NA", IF(OR(B372="boot", B372="parametric", B372="independent", B372="cart"), Table21[[#This Row],[conf.high.orig]]-Table21[[#This Row],[conf.low.orig]], ""))</f>
        <v/>
      </c>
      <c r="R372" t="str">
        <f>IF(OR(B372="boot", B372="independent", B372="parametric", B372="cart"), Table21[[#This Row],[WIDTH_OVERLAP]]/Table21[[#This Row],[WIDTH_NEW]], "NA")</f>
        <v>NA</v>
      </c>
      <c r="S372" t="str">
        <f>IF(OR(B372="boot", B372="independent", B372="parametric", B372="cart"), Table21[[#This Row],[WIDTH_OVERLAP]]/Table21[[#This Row],[WIDTH_ORIG]], "")</f>
        <v/>
      </c>
      <c r="T372" t="str">
        <f>IF(OR(B372="boot", B372="independent", B372="parametric", B372="cart"), (Table21[[#This Row],[PERS_NEW]]+Table21[[#This Row],[PERS_ORIG]]) / 2, "")</f>
        <v/>
      </c>
      <c r="U372" t="e">
        <f>0.5*(Table21[[#This Row],[WIDTH_OVERLAP]]/Table21[[#This Row],[WIDTH_ORIG]] +Table21[[#This Row],[WIDTH_OVERLAP]]/Table21[[#This Row],[WIDTH_NEW]])</f>
        <v>#VALUE!</v>
      </c>
    </row>
    <row r="373" spans="1:21" hidden="1" x14ac:dyDescent="0.2">
      <c r="A373" s="7" t="s">
        <v>191</v>
      </c>
      <c r="B373" t="s">
        <v>13</v>
      </c>
      <c r="C373" s="3" t="s">
        <v>158</v>
      </c>
      <c r="D373" t="s">
        <v>161</v>
      </c>
      <c r="E373">
        <v>-1.9273624276874901</v>
      </c>
      <c r="F373" t="s">
        <v>162</v>
      </c>
      <c r="G373">
        <v>-6.8133651564959203</v>
      </c>
      <c r="H373">
        <v>2.9586403011209299</v>
      </c>
      <c r="I373" t="s">
        <v>163</v>
      </c>
      <c r="J373">
        <v>-1.9273624276874901</v>
      </c>
      <c r="K373">
        <f>Table21[[#This Row],[VALUE_ORIGINAL]]-Table21[[#This Row],[ESTIMATE_VALUE]]</f>
        <v>0</v>
      </c>
      <c r="L373">
        <v>-6.8133651564959203</v>
      </c>
      <c r="M373">
        <v>2.9586403011209299</v>
      </c>
      <c r="N373">
        <f>Table21[[#This Row],[DIFFENCE_ORIGINAL]]^2</f>
        <v>0</v>
      </c>
      <c r="O37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9.7720054576168494</v>
      </c>
      <c r="P373" t="str">
        <f>IF(OR(G373="NA", H373="NA"), "NA", IF(OR(B373="boot", B373="parametric", B373="independent", B373="cart"), Table21[[#This Row],[conf.high]]-Table21[[#This Row],[conf.low]], ""))</f>
        <v/>
      </c>
      <c r="Q373" t="str">
        <f>IF(OR(G373="NA", H373="NA"), "NA", IF(OR(B373="boot", B373="parametric", B373="independent", B373="cart"), Table21[[#This Row],[conf.high.orig]]-Table21[[#This Row],[conf.low.orig]], ""))</f>
        <v/>
      </c>
      <c r="R373" t="str">
        <f>IF(OR(B373="boot", B373="independent", B373="parametric", B373="cart"), Table21[[#This Row],[WIDTH_OVERLAP]]/Table21[[#This Row],[WIDTH_NEW]], "NA")</f>
        <v>NA</v>
      </c>
      <c r="S373" t="str">
        <f>IF(OR(B373="boot", B373="independent", B373="parametric", B373="cart"), Table21[[#This Row],[WIDTH_OVERLAP]]/Table21[[#This Row],[WIDTH_ORIG]], "")</f>
        <v/>
      </c>
      <c r="T373" t="str">
        <f>IF(OR(B373="boot", B373="independent", B373="parametric", B373="cart"), (Table21[[#This Row],[PERS_NEW]]+Table21[[#This Row],[PERS_ORIG]]) / 2, "")</f>
        <v/>
      </c>
      <c r="U373" t="e">
        <f>0.5*(Table21[[#This Row],[WIDTH_OVERLAP]]/Table21[[#This Row],[WIDTH_ORIG]] +Table21[[#This Row],[WIDTH_OVERLAP]]/Table21[[#This Row],[WIDTH_NEW]])</f>
        <v>#VALUE!</v>
      </c>
    </row>
    <row r="374" spans="1:21" hidden="1" x14ac:dyDescent="0.2">
      <c r="A374" s="7" t="s">
        <v>191</v>
      </c>
      <c r="B374" t="s">
        <v>13</v>
      </c>
      <c r="C374" s="3" t="s">
        <v>158</v>
      </c>
      <c r="D374" t="s">
        <v>139</v>
      </c>
      <c r="E374">
        <v>7.6240479335734701</v>
      </c>
      <c r="F374" t="s">
        <v>47</v>
      </c>
      <c r="G374" s="1" t="s">
        <v>47</v>
      </c>
      <c r="H374" s="1" t="s">
        <v>47</v>
      </c>
      <c r="I374" t="s">
        <v>47</v>
      </c>
      <c r="J374">
        <v>7.6240479335734701</v>
      </c>
      <c r="K374">
        <f>Table21[[#This Row],[VALUE_ORIGINAL]]-Table21[[#This Row],[ESTIMATE_VALUE]]</f>
        <v>0</v>
      </c>
      <c r="L374" s="1" t="s">
        <v>47</v>
      </c>
      <c r="M374" s="1" t="s">
        <v>47</v>
      </c>
      <c r="N374">
        <f>Table21[[#This Row],[DIFFENCE_ORIGINAL]]^2</f>
        <v>0</v>
      </c>
      <c r="O37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374" t="str">
        <f>IF(OR(G374="NA", H374="NA"), "NA", IF(OR(B374="boot", B374="parametric", B374="independent", B374="cart"), Table21[[#This Row],[conf.high]]-Table21[[#This Row],[conf.low]], ""))</f>
        <v>NA</v>
      </c>
      <c r="Q374" t="str">
        <f>IF(OR(G374="NA", H374="NA"), "NA", IF(OR(B374="boot", B374="parametric", B374="independent", B374="cart"), Table21[[#This Row],[conf.high.orig]]-Table21[[#This Row],[conf.low.orig]], ""))</f>
        <v>NA</v>
      </c>
      <c r="R374" t="str">
        <f>IF(OR(B374="boot", B374="independent", B374="parametric", B374="cart"), Table21[[#This Row],[WIDTH_OVERLAP]]/Table21[[#This Row],[WIDTH_NEW]], "NA")</f>
        <v>NA</v>
      </c>
      <c r="S374" t="str">
        <f>IF(OR(B374="boot", B374="independent", B374="parametric", B374="cart"), Table21[[#This Row],[WIDTH_OVERLAP]]/Table21[[#This Row],[WIDTH_ORIG]], "")</f>
        <v/>
      </c>
      <c r="T374" t="str">
        <f>IF(OR(B374="boot", B374="independent", B374="parametric", B374="cart"), (Table21[[#This Row],[PERS_NEW]]+Table21[[#This Row],[PERS_ORIG]]) / 2, "")</f>
        <v/>
      </c>
      <c r="U374" t="e">
        <f>0.5*(Table21[[#This Row],[WIDTH_OVERLAP]]/Table21[[#This Row],[WIDTH_ORIG]] +Table21[[#This Row],[WIDTH_OVERLAP]]/Table21[[#This Row],[WIDTH_NEW]])</f>
        <v>#VALUE!</v>
      </c>
    </row>
    <row r="375" spans="1:21" hidden="1" x14ac:dyDescent="0.2">
      <c r="A375" s="7" t="s">
        <v>191</v>
      </c>
      <c r="B375" t="s">
        <v>13</v>
      </c>
      <c r="C375" s="3" t="s">
        <v>164</v>
      </c>
      <c r="D375" t="s">
        <v>15</v>
      </c>
      <c r="E375">
        <v>7.9554235983442796</v>
      </c>
      <c r="F375" t="s">
        <v>165</v>
      </c>
      <c r="G375" s="1" t="s">
        <v>47</v>
      </c>
      <c r="H375" s="1" t="s">
        <v>47</v>
      </c>
      <c r="I375" t="s">
        <v>166</v>
      </c>
      <c r="J375">
        <v>7.9554235983442796</v>
      </c>
      <c r="K375">
        <f>Table21[[#This Row],[VALUE_ORIGINAL]]-Table21[[#This Row],[ESTIMATE_VALUE]]</f>
        <v>0</v>
      </c>
      <c r="L375" s="1" t="s">
        <v>47</v>
      </c>
      <c r="M375" s="1" t="s">
        <v>47</v>
      </c>
      <c r="N375">
        <f>Table21[[#This Row],[DIFFENCE_ORIGINAL]]^2</f>
        <v>0</v>
      </c>
      <c r="O37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375" t="str">
        <f>IF(OR(G375="NA", H375="NA"), "NA", IF(OR(B375="boot", B375="parametric", B375="independent", B375="cart"), Table21[[#This Row],[conf.high]]-Table21[[#This Row],[conf.low]], ""))</f>
        <v>NA</v>
      </c>
      <c r="Q375" t="str">
        <f>IF(OR(G375="NA", H375="NA"), "NA", IF(OR(B375="boot", B375="parametric", B375="independent", B375="cart"), Table21[[#This Row],[conf.high.orig]]-Table21[[#This Row],[conf.low.orig]], ""))</f>
        <v>NA</v>
      </c>
      <c r="R375" t="str">
        <f>IF(OR(B375="boot", B375="independent", B375="parametric", B375="cart"), Table21[[#This Row],[WIDTH_OVERLAP]]/Table21[[#This Row],[WIDTH_NEW]], "NA")</f>
        <v>NA</v>
      </c>
      <c r="S375" t="str">
        <f>IF(OR(B375="boot", B375="independent", B375="parametric", B375="cart"), Table21[[#This Row],[WIDTH_OVERLAP]]/Table21[[#This Row],[WIDTH_ORIG]], "")</f>
        <v/>
      </c>
      <c r="T375" t="str">
        <f>IF(OR(B375="boot", B375="independent", B375="parametric", B375="cart"), (Table21[[#This Row],[PERS_NEW]]+Table21[[#This Row],[PERS_ORIG]]) / 2, "")</f>
        <v/>
      </c>
      <c r="U375" t="e">
        <f>0.5*(Table21[[#This Row],[WIDTH_OVERLAP]]/Table21[[#This Row],[WIDTH_ORIG]] +Table21[[#This Row],[WIDTH_OVERLAP]]/Table21[[#This Row],[WIDTH_NEW]])</f>
        <v>#VALUE!</v>
      </c>
    </row>
    <row r="376" spans="1:21" hidden="1" x14ac:dyDescent="0.2">
      <c r="A376" s="7" t="s">
        <v>191</v>
      </c>
      <c r="B376" t="s">
        <v>13</v>
      </c>
      <c r="C376" s="3" t="s">
        <v>164</v>
      </c>
      <c r="D376" t="s">
        <v>139</v>
      </c>
      <c r="E376">
        <v>8.5680983484297801</v>
      </c>
      <c r="F376" t="s">
        <v>47</v>
      </c>
      <c r="G376" s="1" t="s">
        <v>47</v>
      </c>
      <c r="H376" s="1" t="s">
        <v>47</v>
      </c>
      <c r="I376" t="s">
        <v>47</v>
      </c>
      <c r="J376">
        <v>8.5680983484297801</v>
      </c>
      <c r="K376">
        <f>Table21[[#This Row],[VALUE_ORIGINAL]]-Table21[[#This Row],[ESTIMATE_VALUE]]</f>
        <v>0</v>
      </c>
      <c r="L376" s="1" t="s">
        <v>47</v>
      </c>
      <c r="M376" s="1" t="s">
        <v>47</v>
      </c>
      <c r="N376">
        <f>Table21[[#This Row],[DIFFENCE_ORIGINAL]]^2</f>
        <v>0</v>
      </c>
      <c r="O37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376" t="str">
        <f>IF(OR(G376="NA", H376="NA"), "NA", IF(OR(B376="boot", B376="parametric", B376="independent", B376="cart"), Table21[[#This Row],[conf.high]]-Table21[[#This Row],[conf.low]], ""))</f>
        <v>NA</v>
      </c>
      <c r="Q376" t="str">
        <f>IF(OR(G376="NA", H376="NA"), "NA", IF(OR(B376="boot", B376="parametric", B376="independent", B376="cart"), Table21[[#This Row],[conf.high.orig]]-Table21[[#This Row],[conf.low.orig]], ""))</f>
        <v>NA</v>
      </c>
      <c r="R376" t="str">
        <f>IF(OR(B376="boot", B376="independent", B376="parametric", B376="cart"), Table21[[#This Row],[WIDTH_OVERLAP]]/Table21[[#This Row],[WIDTH_NEW]], "NA")</f>
        <v>NA</v>
      </c>
      <c r="S376" t="str">
        <f>IF(OR(B376="boot", B376="independent", B376="parametric", B376="cart"), Table21[[#This Row],[WIDTH_OVERLAP]]/Table21[[#This Row],[WIDTH_ORIG]], "")</f>
        <v/>
      </c>
      <c r="T376" t="str">
        <f>IF(OR(B376="boot", B376="independent", B376="parametric", B376="cart"), (Table21[[#This Row],[PERS_NEW]]+Table21[[#This Row],[PERS_ORIG]]) / 2, "")</f>
        <v/>
      </c>
      <c r="U376" t="e">
        <f>0.5*(Table21[[#This Row],[WIDTH_OVERLAP]]/Table21[[#This Row],[WIDTH_ORIG]] +Table21[[#This Row],[WIDTH_OVERLAP]]/Table21[[#This Row],[WIDTH_NEW]])</f>
        <v>#VALUE!</v>
      </c>
    </row>
    <row r="377" spans="1:21" hidden="1" x14ac:dyDescent="0.2">
      <c r="A377" s="7" t="s">
        <v>191</v>
      </c>
      <c r="B377" t="s">
        <v>50</v>
      </c>
      <c r="C377" s="3" t="s">
        <v>158</v>
      </c>
      <c r="D377" t="s">
        <v>15</v>
      </c>
      <c r="E377">
        <v>9.2705156272741096</v>
      </c>
      <c r="F377" t="s">
        <v>167</v>
      </c>
      <c r="G377">
        <v>6.3533366646236198</v>
      </c>
      <c r="H377">
        <v>12.187694589924501</v>
      </c>
      <c r="I377" t="s">
        <v>168</v>
      </c>
      <c r="J377">
        <v>6.9830468616921602</v>
      </c>
      <c r="K377">
        <f>Table21[[#This Row],[VALUE_ORIGINAL]]-Table21[[#This Row],[ESTIMATE_VALUE]]</f>
        <v>-2.2874687655819494</v>
      </c>
      <c r="L377" s="7">
        <v>2.0011019811456898</v>
      </c>
      <c r="M377" s="7">
        <v>11.964991742238601</v>
      </c>
      <c r="N377">
        <f>Table21[[#This Row],[DIFFENCE_ORIGINAL]]^2</f>
        <v>5.2325133535130073</v>
      </c>
      <c r="O37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5.6116550776149809</v>
      </c>
      <c r="P377">
        <f>IF(OR(G377="NA", H377="NA"), "NA", IF(OR(B377="boot", B377="parametric", B377="independent", B377="cart"), Table21[[#This Row],[conf.high]]-Table21[[#This Row],[conf.low]], ""))</f>
        <v>5.834357925300881</v>
      </c>
      <c r="Q377">
        <f>IF(OR(G377="NA", H377="NA"), "NA", IF(OR(B377="boot", B377="parametric", B377="independent", B377="cart"), Table21[[#This Row],[conf.high.orig]]-Table21[[#This Row],[conf.low.orig]], ""))</f>
        <v>9.9638897610929114</v>
      </c>
      <c r="R377">
        <f>IF(OR(B377="boot", B377="independent", B377="parametric", B377="cart"), Table21[[#This Row],[WIDTH_OVERLAP]]/Table21[[#This Row],[WIDTH_NEW]], "NA")</f>
        <v>0.96182907347522473</v>
      </c>
      <c r="S377">
        <f>IF(OR(B377="boot", B377="independent", B377="parametric", B377="cart"), Table21[[#This Row],[WIDTH_OVERLAP]]/Table21[[#This Row],[WIDTH_ORIG]], "")</f>
        <v>0.56319923364943514</v>
      </c>
      <c r="T377">
        <f>IF(OR(B377="boot", B377="independent", B377="parametric", B377="cart"), (Table21[[#This Row],[PERS_NEW]]+Table21[[#This Row],[PERS_ORIG]]) / 2, "")</f>
        <v>0.76251415356232988</v>
      </c>
      <c r="U377">
        <f>0.5*(Table21[[#This Row],[WIDTH_OVERLAP]]/Table21[[#This Row],[WIDTH_ORIG]] +Table21[[#This Row],[WIDTH_OVERLAP]]/Table21[[#This Row],[WIDTH_NEW]])</f>
        <v>0.76251415356232988</v>
      </c>
    </row>
    <row r="378" spans="1:21" hidden="1" x14ac:dyDescent="0.2">
      <c r="A378" s="7" t="s">
        <v>191</v>
      </c>
      <c r="B378" t="s">
        <v>50</v>
      </c>
      <c r="C378" s="3" t="s">
        <v>158</v>
      </c>
      <c r="D378" t="s">
        <v>161</v>
      </c>
      <c r="E378">
        <v>-0.95317181396213402</v>
      </c>
      <c r="F378" t="s">
        <v>169</v>
      </c>
      <c r="G378">
        <v>-4.6610441004119201</v>
      </c>
      <c r="H378">
        <v>2.75470047248765</v>
      </c>
      <c r="I378" t="s">
        <v>170</v>
      </c>
      <c r="J378">
        <v>-1.9273624276874901</v>
      </c>
      <c r="K378">
        <f>Table21[[#This Row],[VALUE_ORIGINAL]]-Table21[[#This Row],[ESTIMATE_VALUE]]</f>
        <v>-0.97419061372535609</v>
      </c>
      <c r="L378">
        <v>-6.8133651564959203</v>
      </c>
      <c r="M378">
        <v>2.9586403011209299</v>
      </c>
      <c r="N378">
        <f>Table21[[#This Row],[DIFFENCE_ORIGINAL]]^2</f>
        <v>0.94904735187058598</v>
      </c>
      <c r="O37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7.4157445728995697</v>
      </c>
      <c r="P378">
        <f>IF(OR(G378="NA", H378="NA"), "NA", IF(OR(B378="boot", B378="parametric", B378="independent", B378="cart"), Table21[[#This Row],[conf.high]]-Table21[[#This Row],[conf.low]], ""))</f>
        <v>7.4157445728995697</v>
      </c>
      <c r="Q378">
        <f>IF(OR(G378="NA", H378="NA"), "NA", IF(OR(B378="boot", B378="parametric", B378="independent", B378="cart"), Table21[[#This Row],[conf.high.orig]]-Table21[[#This Row],[conf.low.orig]], ""))</f>
        <v>9.7720054576168494</v>
      </c>
      <c r="R378">
        <f>IF(OR(B378="boot", B378="independent", B378="parametric", B378="cart"), Table21[[#This Row],[WIDTH_OVERLAP]]/Table21[[#This Row],[WIDTH_NEW]], "NA")</f>
        <v>1</v>
      </c>
      <c r="S378">
        <f>IF(OR(B378="boot", B378="independent", B378="parametric", B378="cart"), Table21[[#This Row],[WIDTH_OVERLAP]]/Table21[[#This Row],[WIDTH_ORIG]], "")</f>
        <v>0.75887642562861257</v>
      </c>
      <c r="T378">
        <f>IF(OR(B378="boot", B378="independent", B378="parametric", B378="cart"), (Table21[[#This Row],[PERS_NEW]]+Table21[[#This Row],[PERS_ORIG]]) / 2, "")</f>
        <v>0.87943821281430634</v>
      </c>
      <c r="U378">
        <f>0.5*(Table21[[#This Row],[WIDTH_OVERLAP]]/Table21[[#This Row],[WIDTH_ORIG]] +Table21[[#This Row],[WIDTH_OVERLAP]]/Table21[[#This Row],[WIDTH_NEW]])</f>
        <v>0.87943821281430634</v>
      </c>
    </row>
    <row r="379" spans="1:21" hidden="1" x14ac:dyDescent="0.2">
      <c r="A379" s="7" t="s">
        <v>191</v>
      </c>
      <c r="B379" t="s">
        <v>50</v>
      </c>
      <c r="C379" s="3" t="s">
        <v>158</v>
      </c>
      <c r="D379" t="s">
        <v>139</v>
      </c>
      <c r="E379">
        <v>11.1296313598393</v>
      </c>
      <c r="F379" t="s">
        <v>47</v>
      </c>
      <c r="G379" s="1" t="s">
        <v>47</v>
      </c>
      <c r="H379" s="1" t="s">
        <v>47</v>
      </c>
      <c r="I379" t="s">
        <v>47</v>
      </c>
      <c r="J379">
        <v>7.6240479335734701</v>
      </c>
      <c r="K379">
        <f>Table21[[#This Row],[VALUE_ORIGINAL]]-Table21[[#This Row],[ESTIMATE_VALUE]]</f>
        <v>-3.5055834262658294</v>
      </c>
      <c r="L379" s="1" t="s">
        <v>47</v>
      </c>
      <c r="M379" s="1" t="s">
        <v>47</v>
      </c>
      <c r="N379">
        <f>Table21[[#This Row],[DIFFENCE_ORIGINAL]]^2</f>
        <v>12.289115158509672</v>
      </c>
      <c r="O37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379" t="str">
        <f>IF(OR(G379="NA", H379="NA"), "NA", IF(OR(B379="boot", B379="parametric", B379="independent", B379="cart"), Table21[[#This Row],[conf.high]]-Table21[[#This Row],[conf.low]], ""))</f>
        <v>NA</v>
      </c>
      <c r="Q379" t="str">
        <f>IF(OR(G379="NA", H379="NA"), "NA", IF(OR(B379="boot", B379="parametric", B379="independent", B379="cart"), Table21[[#This Row],[conf.high.orig]]-Table21[[#This Row],[conf.low.orig]], ""))</f>
        <v>NA</v>
      </c>
      <c r="R379" t="e">
        <f>IF(OR(B379="boot", B379="independent", B379="parametric", B379="cart"), Table21[[#This Row],[WIDTH_OVERLAP]]/Table21[[#This Row],[WIDTH_NEW]], "NA")</f>
        <v>#VALUE!</v>
      </c>
      <c r="S379" t="e">
        <f>IF(OR(B379="boot", B379="independent", B379="parametric", B379="cart"), Table21[[#This Row],[WIDTH_OVERLAP]]/Table21[[#This Row],[WIDTH_ORIG]], "")</f>
        <v>#VALUE!</v>
      </c>
      <c r="T379" t="e">
        <f>IF(OR(B379="boot", B379="independent", B379="parametric", B379="cart"), (Table21[[#This Row],[PERS_NEW]]+Table21[[#This Row],[PERS_ORIG]]) / 2, "")</f>
        <v>#VALUE!</v>
      </c>
      <c r="U379" t="e">
        <f>0.5*(Table21[[#This Row],[WIDTH_OVERLAP]]/Table21[[#This Row],[WIDTH_ORIG]] +Table21[[#This Row],[WIDTH_OVERLAP]]/Table21[[#This Row],[WIDTH_NEW]])</f>
        <v>#VALUE!</v>
      </c>
    </row>
    <row r="380" spans="1:21" hidden="1" x14ac:dyDescent="0.2">
      <c r="A380" s="7" t="s">
        <v>191</v>
      </c>
      <c r="B380" t="s">
        <v>50</v>
      </c>
      <c r="C380" s="3" t="s">
        <v>164</v>
      </c>
      <c r="D380" t="s">
        <v>15</v>
      </c>
      <c r="E380">
        <v>9.4914974986766403</v>
      </c>
      <c r="F380" t="s">
        <v>171</v>
      </c>
      <c r="G380" s="1" t="s">
        <v>47</v>
      </c>
      <c r="H380" s="1" t="s">
        <v>47</v>
      </c>
      <c r="I380" t="s">
        <v>172</v>
      </c>
      <c r="J380">
        <v>7.9554235983442796</v>
      </c>
      <c r="K380">
        <f>Table21[[#This Row],[VALUE_ORIGINAL]]-Table21[[#This Row],[ESTIMATE_VALUE]]</f>
        <v>-1.5360739003323607</v>
      </c>
      <c r="L380" s="1" t="s">
        <v>47</v>
      </c>
      <c r="M380" s="1" t="s">
        <v>47</v>
      </c>
      <c r="N380">
        <f>Table21[[#This Row],[DIFFENCE_ORIGINAL]]^2</f>
        <v>2.3595230272822714</v>
      </c>
      <c r="O38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380" t="str">
        <f>IF(OR(G380="NA", H380="NA"), "NA", IF(OR(B380="boot", B380="parametric", B380="independent", B380="cart"), Table21[[#This Row],[conf.high]]-Table21[[#This Row],[conf.low]], ""))</f>
        <v>NA</v>
      </c>
      <c r="Q380" t="str">
        <f>IF(OR(G380="NA", H380="NA"), "NA", IF(OR(B380="boot", B380="parametric", B380="independent", B380="cart"), Table21[[#This Row],[conf.high.orig]]-Table21[[#This Row],[conf.low.orig]], ""))</f>
        <v>NA</v>
      </c>
      <c r="R380" t="e">
        <f>IF(OR(B380="boot", B380="independent", B380="parametric", B380="cart"), Table21[[#This Row],[WIDTH_OVERLAP]]/Table21[[#This Row],[WIDTH_NEW]], "NA")</f>
        <v>#VALUE!</v>
      </c>
      <c r="S380" t="e">
        <f>IF(OR(B380="boot", B380="independent", B380="parametric", B380="cart"), Table21[[#This Row],[WIDTH_OVERLAP]]/Table21[[#This Row],[WIDTH_ORIG]], "")</f>
        <v>#VALUE!</v>
      </c>
      <c r="T380" t="e">
        <f>IF(OR(B380="boot", B380="independent", B380="parametric", B380="cart"), (Table21[[#This Row],[PERS_NEW]]+Table21[[#This Row],[PERS_ORIG]]) / 2, "")</f>
        <v>#VALUE!</v>
      </c>
      <c r="U380" t="e">
        <f>0.5*(Table21[[#This Row],[WIDTH_OVERLAP]]/Table21[[#This Row],[WIDTH_ORIG]] +Table21[[#This Row],[WIDTH_OVERLAP]]/Table21[[#This Row],[WIDTH_NEW]])</f>
        <v>#VALUE!</v>
      </c>
    </row>
    <row r="381" spans="1:21" hidden="1" x14ac:dyDescent="0.2">
      <c r="A381" s="7" t="s">
        <v>191</v>
      </c>
      <c r="B381" t="s">
        <v>50</v>
      </c>
      <c r="C381" s="3" t="s">
        <v>164</v>
      </c>
      <c r="D381" t="s">
        <v>139</v>
      </c>
      <c r="E381">
        <v>11.405966050146899</v>
      </c>
      <c r="F381" t="s">
        <v>47</v>
      </c>
      <c r="G381" s="1" t="s">
        <v>47</v>
      </c>
      <c r="H381" s="1" t="s">
        <v>47</v>
      </c>
      <c r="I381" t="s">
        <v>47</v>
      </c>
      <c r="J381">
        <v>8.5680983484297801</v>
      </c>
      <c r="K381">
        <f>Table21[[#This Row],[VALUE_ORIGINAL]]-Table21[[#This Row],[ESTIMATE_VALUE]]</f>
        <v>-2.8378677017171192</v>
      </c>
      <c r="L381" s="1" t="s">
        <v>47</v>
      </c>
      <c r="M381" s="1" t="s">
        <v>47</v>
      </c>
      <c r="N381">
        <f>Table21[[#This Row],[DIFFENCE_ORIGINAL]]^2</f>
        <v>8.0534930924492052</v>
      </c>
      <c r="O38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381" t="str">
        <f>IF(OR(G381="NA", H381="NA"), "NA", IF(OR(B381="boot", B381="parametric", B381="independent", B381="cart"), Table21[[#This Row],[conf.high]]-Table21[[#This Row],[conf.low]], ""))</f>
        <v>NA</v>
      </c>
      <c r="Q381" t="str">
        <f>IF(OR(G381="NA", H381="NA"), "NA", IF(OR(B381="boot", B381="parametric", B381="independent", B381="cart"), Table21[[#This Row],[conf.high.orig]]-Table21[[#This Row],[conf.low.orig]], ""))</f>
        <v>NA</v>
      </c>
      <c r="R381" t="e">
        <f>IF(OR(B381="boot", B381="independent", B381="parametric", B381="cart"), Table21[[#This Row],[WIDTH_OVERLAP]]/Table21[[#This Row],[WIDTH_NEW]], "NA")</f>
        <v>#VALUE!</v>
      </c>
      <c r="S381" t="e">
        <f>IF(OR(B381="boot", B381="independent", B381="parametric", B381="cart"), Table21[[#This Row],[WIDTH_OVERLAP]]/Table21[[#This Row],[WIDTH_ORIG]], "")</f>
        <v>#VALUE!</v>
      </c>
      <c r="T381" t="e">
        <f>IF(OR(B381="boot", B381="independent", B381="parametric", B381="cart"), (Table21[[#This Row],[PERS_NEW]]+Table21[[#This Row],[PERS_ORIG]]) / 2, "")</f>
        <v>#VALUE!</v>
      </c>
      <c r="U381" t="e">
        <f>0.5*(Table21[[#This Row],[WIDTH_OVERLAP]]/Table21[[#This Row],[WIDTH_ORIG]] +Table21[[#This Row],[WIDTH_OVERLAP]]/Table21[[#This Row],[WIDTH_NEW]])</f>
        <v>#VALUE!</v>
      </c>
    </row>
    <row r="382" spans="1:21" hidden="1" x14ac:dyDescent="0.2">
      <c r="A382" s="7" t="s">
        <v>191</v>
      </c>
      <c r="B382" t="s">
        <v>71</v>
      </c>
      <c r="C382" s="3" t="s">
        <v>158</v>
      </c>
      <c r="D382" t="s">
        <v>15</v>
      </c>
      <c r="E382">
        <v>1.48536044091125</v>
      </c>
      <c r="F382" t="s">
        <v>173</v>
      </c>
      <c r="G382">
        <v>1.2562306885099901</v>
      </c>
      <c r="H382">
        <v>1.7144901933125101</v>
      </c>
      <c r="I382" t="s">
        <v>174</v>
      </c>
      <c r="J382">
        <v>6.9830468616921602</v>
      </c>
      <c r="K382">
        <f>Table21[[#This Row],[VALUE_ORIGINAL]]-Table21[[#This Row],[ESTIMATE_VALUE]]</f>
        <v>5.4976864207809104</v>
      </c>
      <c r="L382" s="7">
        <v>2.0011019811456898</v>
      </c>
      <c r="M382" s="7">
        <v>11.964991742238601</v>
      </c>
      <c r="N382">
        <f>Table21[[#This Row],[DIFFENCE_ORIGINAL]]^2</f>
        <v>30.224555981238819</v>
      </c>
      <c r="O38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-0.28661178783317975</v>
      </c>
      <c r="P382">
        <f>IF(OR(G382="NA", H382="NA"), "NA", IF(OR(B382="boot", B382="parametric", B382="independent", B382="cart"), Table21[[#This Row],[conf.high]]-Table21[[#This Row],[conf.low]], ""))</f>
        <v>0.45825950480251998</v>
      </c>
      <c r="Q382">
        <f>IF(OR(G382="NA", H382="NA"), "NA", IF(OR(B382="boot", B382="parametric", B382="independent", B382="cart"), Table21[[#This Row],[conf.high.orig]]-Table21[[#This Row],[conf.low.orig]], ""))</f>
        <v>9.9638897610929114</v>
      </c>
      <c r="R382">
        <f>IF(OR(B382="boot", B382="independent", B382="parametric", B382="cart"), Table21[[#This Row],[WIDTH_OVERLAP]]/Table21[[#This Row],[WIDTH_NEW]], "NA")</f>
        <v>-0.62543555524656447</v>
      </c>
      <c r="S382">
        <f>IF(OR(B382="boot", B382="independent", B382="parametric", B382="cart"), Table21[[#This Row],[WIDTH_OVERLAP]]/Table21[[#This Row],[WIDTH_ORIG]], "")</f>
        <v>-2.8765050066324911E-2</v>
      </c>
      <c r="T382">
        <f>IF(OR(B382="boot", B382="independent", B382="parametric", B382="cart"), (Table21[[#This Row],[PERS_NEW]]+Table21[[#This Row],[PERS_ORIG]]) / 2, "")</f>
        <v>-0.32710030265644469</v>
      </c>
      <c r="U382">
        <f>0.5*(Table21[[#This Row],[WIDTH_OVERLAP]]/Table21[[#This Row],[WIDTH_ORIG]] +Table21[[#This Row],[WIDTH_OVERLAP]]/Table21[[#This Row],[WIDTH_NEW]])</f>
        <v>-0.32710030265644469</v>
      </c>
    </row>
    <row r="383" spans="1:21" hidden="1" x14ac:dyDescent="0.2">
      <c r="A383" s="7" t="s">
        <v>191</v>
      </c>
      <c r="B383" t="s">
        <v>71</v>
      </c>
      <c r="C383" s="3" t="s">
        <v>158</v>
      </c>
      <c r="D383" t="s">
        <v>161</v>
      </c>
      <c r="E383">
        <v>0.40503525348682801</v>
      </c>
      <c r="F383" t="s">
        <v>175</v>
      </c>
      <c r="G383">
        <v>2.5486412630970599E-2</v>
      </c>
      <c r="H383">
        <v>0.78458409434268594</v>
      </c>
      <c r="I383" t="s">
        <v>176</v>
      </c>
      <c r="J383">
        <v>-1.9273624276874901</v>
      </c>
      <c r="K383">
        <f>Table21[[#This Row],[VALUE_ORIGINAL]]-Table21[[#This Row],[ESTIMATE_VALUE]]</f>
        <v>-2.3323976811743181</v>
      </c>
      <c r="L383">
        <v>-6.8133651564959203</v>
      </c>
      <c r="M383">
        <v>2.9586403011209299</v>
      </c>
      <c r="N383">
        <f>Table21[[#This Row],[DIFFENCE_ORIGINAL]]^2</f>
        <v>5.440078943147336</v>
      </c>
      <c r="O38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0.75909768171171532</v>
      </c>
      <c r="P383">
        <f>IF(OR(G383="NA", H383="NA"), "NA", IF(OR(B383="boot", B383="parametric", B383="independent", B383="cart"), Table21[[#This Row],[conf.high]]-Table21[[#This Row],[conf.low]], ""))</f>
        <v>0.75909768171171532</v>
      </c>
      <c r="Q383">
        <f>IF(OR(G383="NA", H383="NA"), "NA", IF(OR(B383="boot", B383="parametric", B383="independent", B383="cart"), Table21[[#This Row],[conf.high.orig]]-Table21[[#This Row],[conf.low.orig]], ""))</f>
        <v>9.7720054576168494</v>
      </c>
      <c r="R383">
        <f>IF(OR(B383="boot", B383="independent", B383="parametric", B383="cart"), Table21[[#This Row],[WIDTH_OVERLAP]]/Table21[[#This Row],[WIDTH_NEW]], "NA")</f>
        <v>1</v>
      </c>
      <c r="S383">
        <f>IF(OR(B383="boot", B383="independent", B383="parametric", B383="cart"), Table21[[#This Row],[WIDTH_OVERLAP]]/Table21[[#This Row],[WIDTH_ORIG]], "")</f>
        <v>7.7680849136246843E-2</v>
      </c>
      <c r="T383">
        <f>IF(OR(B383="boot", B383="independent", B383="parametric", B383="cart"), (Table21[[#This Row],[PERS_NEW]]+Table21[[#This Row],[PERS_ORIG]]) / 2, "")</f>
        <v>0.53884042456812342</v>
      </c>
      <c r="U383">
        <f>0.5*(Table21[[#This Row],[WIDTH_OVERLAP]]/Table21[[#This Row],[WIDTH_ORIG]] +Table21[[#This Row],[WIDTH_OVERLAP]]/Table21[[#This Row],[WIDTH_NEW]])</f>
        <v>0.53884042456812342</v>
      </c>
    </row>
    <row r="384" spans="1:21" hidden="1" x14ac:dyDescent="0.2">
      <c r="A384" s="7" t="s">
        <v>191</v>
      </c>
      <c r="B384" t="s">
        <v>71</v>
      </c>
      <c r="C384" s="3" t="s">
        <v>158</v>
      </c>
      <c r="D384" t="s">
        <v>139</v>
      </c>
      <c r="E384">
        <v>0.402079820931317</v>
      </c>
      <c r="F384" t="s">
        <v>47</v>
      </c>
      <c r="G384" s="1" t="s">
        <v>47</v>
      </c>
      <c r="H384" s="1" t="s">
        <v>47</v>
      </c>
      <c r="I384" t="s">
        <v>47</v>
      </c>
      <c r="J384">
        <v>7.6240479335734701</v>
      </c>
      <c r="K384">
        <f>Table21[[#This Row],[VALUE_ORIGINAL]]-Table21[[#This Row],[ESTIMATE_VALUE]]</f>
        <v>7.2219681126421529</v>
      </c>
      <c r="L384" s="1" t="s">
        <v>47</v>
      </c>
      <c r="M384" s="1" t="s">
        <v>47</v>
      </c>
      <c r="N384">
        <f>Table21[[#This Row],[DIFFENCE_ORIGINAL]]^2</f>
        <v>52.156823420020061</v>
      </c>
      <c r="O38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384" t="str">
        <f>IF(OR(G384="NA", H384="NA"), "NA", IF(OR(B384="boot", B384="parametric", B384="independent", B384="cart"), Table21[[#This Row],[conf.high]]-Table21[[#This Row],[conf.low]], ""))</f>
        <v>NA</v>
      </c>
      <c r="Q384" t="str">
        <f>IF(OR(G384="NA", H384="NA"), "NA", IF(OR(B384="boot", B384="parametric", B384="independent", B384="cart"), Table21[[#This Row],[conf.high.orig]]-Table21[[#This Row],[conf.low.orig]], ""))</f>
        <v>NA</v>
      </c>
      <c r="R384" t="e">
        <f>IF(OR(B384="boot", B384="independent", B384="parametric", B384="cart"), Table21[[#This Row],[WIDTH_OVERLAP]]/Table21[[#This Row],[WIDTH_NEW]], "NA")</f>
        <v>#VALUE!</v>
      </c>
      <c r="S384" t="e">
        <f>IF(OR(B384="boot", B384="independent", B384="parametric", B384="cart"), Table21[[#This Row],[WIDTH_OVERLAP]]/Table21[[#This Row],[WIDTH_ORIG]], "")</f>
        <v>#VALUE!</v>
      </c>
      <c r="T384" t="e">
        <f>IF(OR(B384="boot", B384="independent", B384="parametric", B384="cart"), (Table21[[#This Row],[PERS_NEW]]+Table21[[#This Row],[PERS_ORIG]]) / 2, "")</f>
        <v>#VALUE!</v>
      </c>
      <c r="U384" t="e">
        <f>0.5*(Table21[[#This Row],[WIDTH_OVERLAP]]/Table21[[#This Row],[WIDTH_ORIG]] +Table21[[#This Row],[WIDTH_OVERLAP]]/Table21[[#This Row],[WIDTH_NEW]])</f>
        <v>#VALUE!</v>
      </c>
    </row>
    <row r="385" spans="1:21" hidden="1" x14ac:dyDescent="0.2">
      <c r="A385" s="7" t="s">
        <v>191</v>
      </c>
      <c r="B385" t="s">
        <v>71</v>
      </c>
      <c r="C385" s="3" t="s">
        <v>164</v>
      </c>
      <c r="D385" t="s">
        <v>15</v>
      </c>
      <c r="E385">
        <v>1.4343548224256899</v>
      </c>
      <c r="F385" t="s">
        <v>177</v>
      </c>
      <c r="G385" s="1" t="s">
        <v>47</v>
      </c>
      <c r="H385" s="1" t="s">
        <v>47</v>
      </c>
      <c r="I385" t="s">
        <v>178</v>
      </c>
      <c r="J385">
        <v>7.9554235983442796</v>
      </c>
      <c r="K385">
        <f>Table21[[#This Row],[VALUE_ORIGINAL]]-Table21[[#This Row],[ESTIMATE_VALUE]]</f>
        <v>6.5210687759185895</v>
      </c>
      <c r="L385" s="1" t="s">
        <v>47</v>
      </c>
      <c r="M385" s="1" t="s">
        <v>47</v>
      </c>
      <c r="N385">
        <f>Table21[[#This Row],[DIFFENCE_ORIGINAL]]^2</f>
        <v>42.52433798026037</v>
      </c>
      <c r="O38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385" t="str">
        <f>IF(OR(G385="NA", H385="NA"), "NA", IF(OR(B385="boot", B385="parametric", B385="independent", B385="cart"), Table21[[#This Row],[conf.high]]-Table21[[#This Row],[conf.low]], ""))</f>
        <v>NA</v>
      </c>
      <c r="Q385" t="str">
        <f>IF(OR(G385="NA", H385="NA"), "NA", IF(OR(B385="boot", B385="parametric", B385="independent", B385="cart"), Table21[[#This Row],[conf.high.orig]]-Table21[[#This Row],[conf.low.orig]], ""))</f>
        <v>NA</v>
      </c>
      <c r="R385" t="e">
        <f>IF(OR(B385="boot", B385="independent", B385="parametric", B385="cart"), Table21[[#This Row],[WIDTH_OVERLAP]]/Table21[[#This Row],[WIDTH_NEW]], "NA")</f>
        <v>#VALUE!</v>
      </c>
      <c r="S385" t="e">
        <f>IF(OR(B385="boot", B385="independent", B385="parametric", B385="cart"), Table21[[#This Row],[WIDTH_OVERLAP]]/Table21[[#This Row],[WIDTH_ORIG]], "")</f>
        <v>#VALUE!</v>
      </c>
      <c r="T385" t="e">
        <f>IF(OR(B385="boot", B385="independent", B385="parametric", B385="cart"), (Table21[[#This Row],[PERS_NEW]]+Table21[[#This Row],[PERS_ORIG]]) / 2, "")</f>
        <v>#VALUE!</v>
      </c>
      <c r="U385" t="e">
        <f>0.5*(Table21[[#This Row],[WIDTH_OVERLAP]]/Table21[[#This Row],[WIDTH_ORIG]] +Table21[[#This Row],[WIDTH_OVERLAP]]/Table21[[#This Row],[WIDTH_NEW]])</f>
        <v>#VALUE!</v>
      </c>
    </row>
    <row r="386" spans="1:21" hidden="1" x14ac:dyDescent="0.2">
      <c r="A386" s="7" t="s">
        <v>191</v>
      </c>
      <c r="B386" t="s">
        <v>71</v>
      </c>
      <c r="C386" s="3" t="s">
        <v>164</v>
      </c>
      <c r="D386" t="s">
        <v>139</v>
      </c>
      <c r="E386">
        <v>0.40433768363561301</v>
      </c>
      <c r="F386" t="s">
        <v>47</v>
      </c>
      <c r="G386" s="1" t="s">
        <v>47</v>
      </c>
      <c r="H386" s="1" t="s">
        <v>47</v>
      </c>
      <c r="I386" t="s">
        <v>47</v>
      </c>
      <c r="J386">
        <v>8.5680983484297801</v>
      </c>
      <c r="K386">
        <f>Table21[[#This Row],[VALUE_ORIGINAL]]-Table21[[#This Row],[ESTIMATE_VALUE]]</f>
        <v>8.1637606647941663</v>
      </c>
      <c r="L386" s="1" t="s">
        <v>47</v>
      </c>
      <c r="M386" s="1" t="s">
        <v>47</v>
      </c>
      <c r="N386">
        <f>Table21[[#This Row],[DIFFENCE_ORIGINAL]]^2</f>
        <v>66.646988192040482</v>
      </c>
      <c r="O38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386" t="str">
        <f>IF(OR(G386="NA", H386="NA"), "NA", IF(OR(B386="boot", B386="parametric", B386="independent", B386="cart"), Table21[[#This Row],[conf.high]]-Table21[[#This Row],[conf.low]], ""))</f>
        <v>NA</v>
      </c>
      <c r="Q386" t="str">
        <f>IF(OR(G386="NA", H386="NA"), "NA", IF(OR(B386="boot", B386="parametric", B386="independent", B386="cart"), Table21[[#This Row],[conf.high.orig]]-Table21[[#This Row],[conf.low.orig]], ""))</f>
        <v>NA</v>
      </c>
      <c r="R386" t="e">
        <f>IF(OR(B386="boot", B386="independent", B386="parametric", B386="cart"), Table21[[#This Row],[WIDTH_OVERLAP]]/Table21[[#This Row],[WIDTH_NEW]], "NA")</f>
        <v>#VALUE!</v>
      </c>
      <c r="S386" t="e">
        <f>IF(OR(B386="boot", B386="independent", B386="parametric", B386="cart"), Table21[[#This Row],[WIDTH_OVERLAP]]/Table21[[#This Row],[WIDTH_ORIG]], "")</f>
        <v>#VALUE!</v>
      </c>
      <c r="T386" t="e">
        <f>IF(OR(B386="boot", B386="independent", B386="parametric", B386="cart"), (Table21[[#This Row],[PERS_NEW]]+Table21[[#This Row],[PERS_ORIG]]) / 2, "")</f>
        <v>#VALUE!</v>
      </c>
      <c r="U386" t="e">
        <f>0.5*(Table21[[#This Row],[WIDTH_OVERLAP]]/Table21[[#This Row],[WIDTH_ORIG]] +Table21[[#This Row],[WIDTH_OVERLAP]]/Table21[[#This Row],[WIDTH_NEW]])</f>
        <v>#VALUE!</v>
      </c>
    </row>
    <row r="387" spans="1:21" hidden="1" x14ac:dyDescent="0.2">
      <c r="A387" s="7" t="s">
        <v>191</v>
      </c>
      <c r="B387" t="s">
        <v>92</v>
      </c>
      <c r="C387" s="3" t="s">
        <v>158</v>
      </c>
      <c r="D387" t="s">
        <v>15</v>
      </c>
      <c r="E387">
        <v>10.0860660283937</v>
      </c>
      <c r="F387" t="s">
        <v>179</v>
      </c>
      <c r="G387">
        <v>7.1419921054515996</v>
      </c>
      <c r="H387">
        <v>13.0301399513358</v>
      </c>
      <c r="I387" t="s">
        <v>180</v>
      </c>
      <c r="J387">
        <v>6.9830468616921602</v>
      </c>
      <c r="K387">
        <f>Table21[[#This Row],[VALUE_ORIGINAL]]-Table21[[#This Row],[ESTIMATE_VALUE]]</f>
        <v>-3.1030191667015403</v>
      </c>
      <c r="L387" s="7">
        <v>2.0011019811456898</v>
      </c>
      <c r="M387" s="7">
        <v>11.964991742238601</v>
      </c>
      <c r="N387">
        <f>Table21[[#This Row],[DIFFENCE_ORIGINAL]]^2</f>
        <v>9.6287279489171222</v>
      </c>
      <c r="O38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4.8229996367870012</v>
      </c>
      <c r="P387">
        <f>IF(OR(G387="NA", H387="NA"), "NA", IF(OR(B387="boot", B387="parametric", B387="independent", B387="cart"), Table21[[#This Row],[conf.high]]-Table21[[#This Row],[conf.low]], ""))</f>
        <v>5.8881478458842</v>
      </c>
      <c r="Q387">
        <f>IF(OR(G387="NA", H387="NA"), "NA", IF(OR(B387="boot", B387="parametric", B387="independent", B387="cart"), Table21[[#This Row],[conf.high.orig]]-Table21[[#This Row],[conf.low.orig]], ""))</f>
        <v>9.9638897610929114</v>
      </c>
      <c r="R387">
        <f>IF(OR(B387="boot", B387="independent", B387="parametric", B387="cart"), Table21[[#This Row],[WIDTH_OVERLAP]]/Table21[[#This Row],[WIDTH_NEW]], "NA")</f>
        <v>0.81910301219054227</v>
      </c>
      <c r="S387">
        <f>IF(OR(B387="boot", B387="independent", B387="parametric", B387="cart"), Table21[[#This Row],[WIDTH_OVERLAP]]/Table21[[#This Row],[WIDTH_ORIG]], "")</f>
        <v>0.48404787210913297</v>
      </c>
      <c r="T387">
        <f>IF(OR(B387="boot", B387="independent", B387="parametric", B387="cart"), (Table21[[#This Row],[PERS_NEW]]+Table21[[#This Row],[PERS_ORIG]]) / 2, "")</f>
        <v>0.65157544214983765</v>
      </c>
      <c r="U387">
        <f>0.5*(Table21[[#This Row],[WIDTH_OVERLAP]]/Table21[[#This Row],[WIDTH_ORIG]] +Table21[[#This Row],[WIDTH_OVERLAP]]/Table21[[#This Row],[WIDTH_NEW]])</f>
        <v>0.65157544214983765</v>
      </c>
    </row>
    <row r="388" spans="1:21" hidden="1" x14ac:dyDescent="0.2">
      <c r="A388" s="7" t="s">
        <v>191</v>
      </c>
      <c r="B388" t="s">
        <v>92</v>
      </c>
      <c r="C388" s="3" t="s">
        <v>158</v>
      </c>
      <c r="D388" t="s">
        <v>161</v>
      </c>
      <c r="E388">
        <v>-0.65799153321927795</v>
      </c>
      <c r="F388" t="s">
        <v>181</v>
      </c>
      <c r="G388">
        <v>-4.6208253673551596</v>
      </c>
      <c r="H388">
        <v>3.3048423009165999</v>
      </c>
      <c r="I388" t="s">
        <v>182</v>
      </c>
      <c r="J388">
        <v>-1.9273624276874901</v>
      </c>
      <c r="K388">
        <f>Table21[[#This Row],[VALUE_ORIGINAL]]-Table21[[#This Row],[ESTIMATE_VALUE]]</f>
        <v>-1.2693708944682123</v>
      </c>
      <c r="L388">
        <v>-6.8133651564959203</v>
      </c>
      <c r="M388">
        <v>2.9586403011209299</v>
      </c>
      <c r="N388">
        <f>Table21[[#This Row],[DIFFENCE_ORIGINAL]]^2</f>
        <v>1.6113024677230292</v>
      </c>
      <c r="O38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7.5794656684760895</v>
      </c>
      <c r="P388">
        <f>IF(OR(G388="NA", H388="NA"), "NA", IF(OR(B388="boot", B388="parametric", B388="independent", B388="cart"), Table21[[#This Row],[conf.high]]-Table21[[#This Row],[conf.low]], ""))</f>
        <v>7.9256676682717595</v>
      </c>
      <c r="Q388">
        <f>IF(OR(G388="NA", H388="NA"), "NA", IF(OR(B388="boot", B388="parametric", B388="independent", B388="cart"), Table21[[#This Row],[conf.high.orig]]-Table21[[#This Row],[conf.low.orig]], ""))</f>
        <v>9.7720054576168494</v>
      </c>
      <c r="R388">
        <f>IF(OR(B388="boot", B388="independent", B388="parametric", B388="cart"), Table21[[#This Row],[WIDTH_OVERLAP]]/Table21[[#This Row],[WIDTH_NEW]], "NA")</f>
        <v>0.95631888513549523</v>
      </c>
      <c r="S388">
        <f>IF(OR(B388="boot", B388="independent", B388="parametric", B388="cart"), Table21[[#This Row],[WIDTH_OVERLAP]]/Table21[[#This Row],[WIDTH_ORIG]], "")</f>
        <v>0.77563051938005501</v>
      </c>
      <c r="T388">
        <f>IF(OR(B388="boot", B388="independent", B388="parametric", B388="cart"), (Table21[[#This Row],[PERS_NEW]]+Table21[[#This Row],[PERS_ORIG]]) / 2, "")</f>
        <v>0.86597470225777506</v>
      </c>
      <c r="U388">
        <f>0.5*(Table21[[#This Row],[WIDTH_OVERLAP]]/Table21[[#This Row],[WIDTH_ORIG]] +Table21[[#This Row],[WIDTH_OVERLAP]]/Table21[[#This Row],[WIDTH_NEW]])</f>
        <v>0.86597470225777506</v>
      </c>
    </row>
    <row r="389" spans="1:21" hidden="1" x14ac:dyDescent="0.2">
      <c r="A389" s="7" t="s">
        <v>191</v>
      </c>
      <c r="B389" t="s">
        <v>92</v>
      </c>
      <c r="C389" s="3" t="s">
        <v>158</v>
      </c>
      <c r="D389" t="s">
        <v>139</v>
      </c>
      <c r="E389">
        <v>10.648351346132999</v>
      </c>
      <c r="F389" t="s">
        <v>47</v>
      </c>
      <c r="G389" s="1" t="s">
        <v>47</v>
      </c>
      <c r="H389" s="1" t="s">
        <v>47</v>
      </c>
      <c r="I389" t="s">
        <v>47</v>
      </c>
      <c r="J389">
        <v>7.6240479335734701</v>
      </c>
      <c r="K389">
        <f>Table21[[#This Row],[VALUE_ORIGINAL]]-Table21[[#This Row],[ESTIMATE_VALUE]]</f>
        <v>-3.0243034125595294</v>
      </c>
      <c r="L389" s="1" t="s">
        <v>47</v>
      </c>
      <c r="M389" s="1" t="s">
        <v>47</v>
      </c>
      <c r="N389">
        <f>Table21[[#This Row],[DIFFENCE_ORIGINAL]]^2</f>
        <v>9.1464111312192156</v>
      </c>
      <c r="O38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389" t="str">
        <f>IF(OR(G389="NA", H389="NA"), "NA", IF(OR(B389="boot", B389="parametric", B389="independent", B389="cart"), Table21[[#This Row],[conf.high]]-Table21[[#This Row],[conf.low]], ""))</f>
        <v>NA</v>
      </c>
      <c r="Q389" t="str">
        <f>IF(OR(G389="NA", H389="NA"), "NA", IF(OR(B389="boot", B389="parametric", B389="independent", B389="cart"), Table21[[#This Row],[conf.high.orig]]-Table21[[#This Row],[conf.low.orig]], ""))</f>
        <v>NA</v>
      </c>
      <c r="R389" t="e">
        <f>IF(OR(B389="boot", B389="independent", B389="parametric", B389="cart"), Table21[[#This Row],[WIDTH_OVERLAP]]/Table21[[#This Row],[WIDTH_NEW]], "NA")</f>
        <v>#VALUE!</v>
      </c>
      <c r="S389" t="e">
        <f>IF(OR(B389="boot", B389="independent", B389="parametric", B389="cart"), Table21[[#This Row],[WIDTH_OVERLAP]]/Table21[[#This Row],[WIDTH_ORIG]], "")</f>
        <v>#VALUE!</v>
      </c>
      <c r="T389" t="e">
        <f>IF(OR(B389="boot", B389="independent", B389="parametric", B389="cart"), (Table21[[#This Row],[PERS_NEW]]+Table21[[#This Row],[PERS_ORIG]]) / 2, "")</f>
        <v>#VALUE!</v>
      </c>
      <c r="U389" t="e">
        <f>0.5*(Table21[[#This Row],[WIDTH_OVERLAP]]/Table21[[#This Row],[WIDTH_ORIG]] +Table21[[#This Row],[WIDTH_OVERLAP]]/Table21[[#This Row],[WIDTH_NEW]])</f>
        <v>#VALUE!</v>
      </c>
    </row>
    <row r="390" spans="1:21" hidden="1" x14ac:dyDescent="0.2">
      <c r="A390" s="7" t="s">
        <v>191</v>
      </c>
      <c r="B390" t="s">
        <v>92</v>
      </c>
      <c r="C390" s="3" t="s">
        <v>164</v>
      </c>
      <c r="D390" t="s">
        <v>15</v>
      </c>
      <c r="E390">
        <v>10.172090682433399</v>
      </c>
      <c r="F390" t="s">
        <v>183</v>
      </c>
      <c r="G390" s="1" t="s">
        <v>47</v>
      </c>
      <c r="H390" s="1" t="s">
        <v>47</v>
      </c>
      <c r="I390" t="s">
        <v>184</v>
      </c>
      <c r="J390">
        <v>7.9554235983442796</v>
      </c>
      <c r="K390">
        <f>Table21[[#This Row],[VALUE_ORIGINAL]]-Table21[[#This Row],[ESTIMATE_VALUE]]</f>
        <v>-2.2166670840891198</v>
      </c>
      <c r="L390" s="1" t="s">
        <v>47</v>
      </c>
      <c r="M390" s="1" t="s">
        <v>47</v>
      </c>
      <c r="N390">
        <f>Table21[[#This Row],[DIFFENCE_ORIGINAL]]^2</f>
        <v>4.9136129616841613</v>
      </c>
      <c r="O39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390" t="str">
        <f>IF(OR(G390="NA", H390="NA"), "NA", IF(OR(B390="boot", B390="parametric", B390="independent", B390="cart"), Table21[[#This Row],[conf.high]]-Table21[[#This Row],[conf.low]], ""))</f>
        <v>NA</v>
      </c>
      <c r="Q390" t="str">
        <f>IF(OR(G390="NA", H390="NA"), "NA", IF(OR(B390="boot", B390="parametric", B390="independent", B390="cart"), Table21[[#This Row],[conf.high.orig]]-Table21[[#This Row],[conf.low.orig]], ""))</f>
        <v>NA</v>
      </c>
      <c r="R390" t="e">
        <f>IF(OR(B390="boot", B390="independent", B390="parametric", B390="cart"), Table21[[#This Row],[WIDTH_OVERLAP]]/Table21[[#This Row],[WIDTH_NEW]], "NA")</f>
        <v>#VALUE!</v>
      </c>
      <c r="S390" t="e">
        <f>IF(OR(B390="boot", B390="independent", B390="parametric", B390="cart"), Table21[[#This Row],[WIDTH_OVERLAP]]/Table21[[#This Row],[WIDTH_ORIG]], "")</f>
        <v>#VALUE!</v>
      </c>
      <c r="T390" t="e">
        <f>IF(OR(B390="boot", B390="independent", B390="parametric", B390="cart"), (Table21[[#This Row],[PERS_NEW]]+Table21[[#This Row],[PERS_ORIG]]) / 2, "")</f>
        <v>#VALUE!</v>
      </c>
      <c r="U390" t="e">
        <f>0.5*(Table21[[#This Row],[WIDTH_OVERLAP]]/Table21[[#This Row],[WIDTH_ORIG]] +Table21[[#This Row],[WIDTH_OVERLAP]]/Table21[[#This Row],[WIDTH_NEW]])</f>
        <v>#VALUE!</v>
      </c>
    </row>
    <row r="391" spans="1:21" hidden="1" x14ac:dyDescent="0.2">
      <c r="A391" s="7" t="s">
        <v>191</v>
      </c>
      <c r="B391" t="s">
        <v>92</v>
      </c>
      <c r="C391" s="3" t="s">
        <v>164</v>
      </c>
      <c r="D391" t="s">
        <v>139</v>
      </c>
      <c r="E391">
        <v>10.7114934829281</v>
      </c>
      <c r="F391" t="s">
        <v>47</v>
      </c>
      <c r="G391" s="1" t="s">
        <v>47</v>
      </c>
      <c r="H391" s="1" t="s">
        <v>47</v>
      </c>
      <c r="I391" t="s">
        <v>47</v>
      </c>
      <c r="J391">
        <v>8.5680983484297801</v>
      </c>
      <c r="K391">
        <f>Table21[[#This Row],[VALUE_ORIGINAL]]-Table21[[#This Row],[ESTIMATE_VALUE]]</f>
        <v>-2.14339513449832</v>
      </c>
      <c r="L391" s="1" t="s">
        <v>47</v>
      </c>
      <c r="M391" s="1" t="s">
        <v>47</v>
      </c>
      <c r="N391">
        <f>Table21[[#This Row],[DIFFENCE_ORIGINAL]]^2</f>
        <v>4.5941427025910713</v>
      </c>
      <c r="O39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391" t="str">
        <f>IF(OR(G391="NA", H391="NA"), "NA", IF(OR(B391="boot", B391="parametric", B391="independent", B391="cart"), Table21[[#This Row],[conf.high]]-Table21[[#This Row],[conf.low]], ""))</f>
        <v>NA</v>
      </c>
      <c r="Q391" t="str">
        <f>IF(OR(G391="NA", H391="NA"), "NA", IF(OR(B391="boot", B391="parametric", B391="independent", B391="cart"), Table21[[#This Row],[conf.high.orig]]-Table21[[#This Row],[conf.low.orig]], ""))</f>
        <v>NA</v>
      </c>
      <c r="R391" t="e">
        <f>IF(OR(B391="boot", B391="independent", B391="parametric", B391="cart"), Table21[[#This Row],[WIDTH_OVERLAP]]/Table21[[#This Row],[WIDTH_NEW]], "NA")</f>
        <v>#VALUE!</v>
      </c>
      <c r="S391" t="e">
        <f>IF(OR(B391="boot", B391="independent", B391="parametric", B391="cart"), Table21[[#This Row],[WIDTH_OVERLAP]]/Table21[[#This Row],[WIDTH_ORIG]], "")</f>
        <v>#VALUE!</v>
      </c>
      <c r="T391" t="e">
        <f>IF(OR(B391="boot", B391="independent", B391="parametric", B391="cart"), (Table21[[#This Row],[PERS_NEW]]+Table21[[#This Row],[PERS_ORIG]]) / 2, "")</f>
        <v>#VALUE!</v>
      </c>
      <c r="U391" t="e">
        <f>0.5*(Table21[[#This Row],[WIDTH_OVERLAP]]/Table21[[#This Row],[WIDTH_ORIG]] +Table21[[#This Row],[WIDTH_OVERLAP]]/Table21[[#This Row],[WIDTH_NEW]])</f>
        <v>#VALUE!</v>
      </c>
    </row>
    <row r="392" spans="1:21" hidden="1" x14ac:dyDescent="0.2">
      <c r="A392" s="7" t="s">
        <v>191</v>
      </c>
      <c r="B392" t="s">
        <v>113</v>
      </c>
      <c r="C392" s="3" t="s">
        <v>158</v>
      </c>
      <c r="D392" t="s">
        <v>15</v>
      </c>
      <c r="E392">
        <v>8.6243810462369197</v>
      </c>
      <c r="F392" t="s">
        <v>185</v>
      </c>
      <c r="G392">
        <v>5.3611089976770199</v>
      </c>
      <c r="H392">
        <v>11.8876530947968</v>
      </c>
      <c r="I392" t="s">
        <v>186</v>
      </c>
      <c r="J392">
        <v>6.9830468616921602</v>
      </c>
      <c r="K392">
        <f>Table21[[#This Row],[VALUE_ORIGINAL]]-Table21[[#This Row],[ESTIMATE_VALUE]]</f>
        <v>-1.6413341845447595</v>
      </c>
      <c r="L392" s="7">
        <v>2.0011019811456898</v>
      </c>
      <c r="M392" s="7">
        <v>11.964991742238601</v>
      </c>
      <c r="N392">
        <f>Table21[[#This Row],[DIFFENCE_ORIGINAL]]^2</f>
        <v>2.6939779053552106</v>
      </c>
      <c r="O39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6.5265440971197801</v>
      </c>
      <c r="P392">
        <f>IF(OR(G392="NA", H392="NA"), "NA", IF(OR(B392="boot", B392="parametric", B392="independent", B392="cart"), Table21[[#This Row],[conf.high]]-Table21[[#This Row],[conf.low]], ""))</f>
        <v>6.5265440971197801</v>
      </c>
      <c r="Q392">
        <f>IF(OR(G392="NA", H392="NA"), "NA", IF(OR(B392="boot", B392="parametric", B392="independent", B392="cart"), Table21[[#This Row],[conf.high.orig]]-Table21[[#This Row],[conf.low.orig]], ""))</f>
        <v>9.9638897610929114</v>
      </c>
      <c r="R392">
        <f>IF(OR(B392="boot", B392="independent", B392="parametric", B392="cart"), Table21[[#This Row],[WIDTH_OVERLAP]]/Table21[[#This Row],[WIDTH_NEW]], "NA")</f>
        <v>1</v>
      </c>
      <c r="S392">
        <f>IF(OR(B392="boot", B392="independent", B392="parametric", B392="cart"), Table21[[#This Row],[WIDTH_OVERLAP]]/Table21[[#This Row],[WIDTH_ORIG]], "")</f>
        <v>0.65501970150299027</v>
      </c>
      <c r="T392">
        <f>IF(OR(B392="boot", B392="independent", B392="parametric", B392="cart"), (Table21[[#This Row],[PERS_NEW]]+Table21[[#This Row],[PERS_ORIG]]) / 2, "")</f>
        <v>0.82750985075149508</v>
      </c>
      <c r="U392">
        <f>0.5*(Table21[[#This Row],[WIDTH_OVERLAP]]/Table21[[#This Row],[WIDTH_ORIG]] +Table21[[#This Row],[WIDTH_OVERLAP]]/Table21[[#This Row],[WIDTH_NEW]])</f>
        <v>0.82750985075149508</v>
      </c>
    </row>
    <row r="393" spans="1:21" hidden="1" x14ac:dyDescent="0.2">
      <c r="A393" s="7" t="s">
        <v>191</v>
      </c>
      <c r="B393" t="s">
        <v>113</v>
      </c>
      <c r="C393" s="3" t="s">
        <v>158</v>
      </c>
      <c r="D393" t="s">
        <v>161</v>
      </c>
      <c r="E393">
        <v>-1.7858756162418601</v>
      </c>
      <c r="F393" t="s">
        <v>187</v>
      </c>
      <c r="G393">
        <v>-5.7452281480772598</v>
      </c>
      <c r="H393">
        <v>2.1734769155935298</v>
      </c>
      <c r="I393" t="s">
        <v>188</v>
      </c>
      <c r="J393">
        <v>-1.9273624276874901</v>
      </c>
      <c r="K393">
        <f>Table21[[#This Row],[VALUE_ORIGINAL]]-Table21[[#This Row],[ESTIMATE_VALUE]]</f>
        <v>-0.14148681144563002</v>
      </c>
      <c r="L393">
        <v>-6.8133651564959203</v>
      </c>
      <c r="M393">
        <v>2.9586403011209299</v>
      </c>
      <c r="N393">
        <f>Table21[[#This Row],[DIFFENCE_ORIGINAL]]^2</f>
        <v>2.0018517813051261E-2</v>
      </c>
      <c r="O39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7.9187050636707896</v>
      </c>
      <c r="P393">
        <f>IF(OR(G393="NA", H393="NA"), "NA", IF(OR(B393="boot", B393="parametric", B393="independent", B393="cart"), Table21[[#This Row],[conf.high]]-Table21[[#This Row],[conf.low]], ""))</f>
        <v>7.9187050636707896</v>
      </c>
      <c r="Q393">
        <f>IF(OR(G393="NA", H393="NA"), "NA", IF(OR(B393="boot", B393="parametric", B393="independent", B393="cart"), Table21[[#This Row],[conf.high.orig]]-Table21[[#This Row],[conf.low.orig]], ""))</f>
        <v>9.7720054576168494</v>
      </c>
      <c r="R393">
        <f>IF(OR(B393="boot", B393="independent", B393="parametric", B393="cart"), Table21[[#This Row],[WIDTH_OVERLAP]]/Table21[[#This Row],[WIDTH_NEW]], "NA")</f>
        <v>1</v>
      </c>
      <c r="S393">
        <f>IF(OR(B393="boot", B393="independent", B393="parametric", B393="cart"), Table21[[#This Row],[WIDTH_OVERLAP]]/Table21[[#This Row],[WIDTH_ORIG]], "")</f>
        <v>0.81034595181263502</v>
      </c>
      <c r="T393">
        <f>IF(OR(B393="boot", B393="independent", B393="parametric", B393="cart"), (Table21[[#This Row],[PERS_NEW]]+Table21[[#This Row],[PERS_ORIG]]) / 2, "")</f>
        <v>0.90517297590631751</v>
      </c>
      <c r="U393">
        <f>0.5*(Table21[[#This Row],[WIDTH_OVERLAP]]/Table21[[#This Row],[WIDTH_ORIG]] +Table21[[#This Row],[WIDTH_OVERLAP]]/Table21[[#This Row],[WIDTH_NEW]])</f>
        <v>0.90517297590631751</v>
      </c>
    </row>
    <row r="394" spans="1:21" hidden="1" x14ac:dyDescent="0.2">
      <c r="A394" s="7" t="s">
        <v>191</v>
      </c>
      <c r="B394" t="s">
        <v>113</v>
      </c>
      <c r="C394" s="3" t="s">
        <v>158</v>
      </c>
      <c r="D394" t="s">
        <v>139</v>
      </c>
      <c r="E394">
        <v>10.2095564213281</v>
      </c>
      <c r="F394" t="s">
        <v>47</v>
      </c>
      <c r="G394" s="1" t="s">
        <v>47</v>
      </c>
      <c r="H394" s="1" t="s">
        <v>47</v>
      </c>
      <c r="I394" t="s">
        <v>47</v>
      </c>
      <c r="J394">
        <v>7.6240479335734701</v>
      </c>
      <c r="K394">
        <f>Table21[[#This Row],[VALUE_ORIGINAL]]-Table21[[#This Row],[ESTIMATE_VALUE]]</f>
        <v>-2.5855084877546304</v>
      </c>
      <c r="L394" s="1" t="s">
        <v>47</v>
      </c>
      <c r="M394" s="1" t="s">
        <v>47</v>
      </c>
      <c r="N394">
        <f>Table21[[#This Row],[DIFFENCE_ORIGINAL]]^2</f>
        <v>6.684854140251236</v>
      </c>
      <c r="O39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394" t="str">
        <f>IF(OR(G394="NA", H394="NA"), "NA", IF(OR(B394="boot", B394="parametric", B394="independent", B394="cart"), Table21[[#This Row],[conf.high]]-Table21[[#This Row],[conf.low]], ""))</f>
        <v>NA</v>
      </c>
      <c r="Q394" t="str">
        <f>IF(OR(G394="NA", H394="NA"), "NA", IF(OR(B394="boot", B394="parametric", B394="independent", B394="cart"), Table21[[#This Row],[conf.high.orig]]-Table21[[#This Row],[conf.low.orig]], ""))</f>
        <v>NA</v>
      </c>
      <c r="R394" t="e">
        <f>IF(OR(B394="boot", B394="independent", B394="parametric", B394="cart"), Table21[[#This Row],[WIDTH_OVERLAP]]/Table21[[#This Row],[WIDTH_NEW]], "NA")</f>
        <v>#VALUE!</v>
      </c>
      <c r="S394" t="e">
        <f>IF(OR(B394="boot", B394="independent", B394="parametric", B394="cart"), Table21[[#This Row],[WIDTH_OVERLAP]]/Table21[[#This Row],[WIDTH_ORIG]], "")</f>
        <v>#VALUE!</v>
      </c>
      <c r="T394" t="e">
        <f>IF(OR(B394="boot", B394="independent", B394="parametric", B394="cart"), (Table21[[#This Row],[PERS_NEW]]+Table21[[#This Row],[PERS_ORIG]]) / 2, "")</f>
        <v>#VALUE!</v>
      </c>
      <c r="U394" t="e">
        <f>0.5*(Table21[[#This Row],[WIDTH_OVERLAP]]/Table21[[#This Row],[WIDTH_ORIG]] +Table21[[#This Row],[WIDTH_OVERLAP]]/Table21[[#This Row],[WIDTH_NEW]])</f>
        <v>#VALUE!</v>
      </c>
    </row>
    <row r="395" spans="1:21" hidden="1" x14ac:dyDescent="0.2">
      <c r="A395" s="7" t="s">
        <v>191</v>
      </c>
      <c r="B395" t="s">
        <v>113</v>
      </c>
      <c r="C395" s="3" t="s">
        <v>164</v>
      </c>
      <c r="D395" t="s">
        <v>15</v>
      </c>
      <c r="E395">
        <v>9.1759151073603107</v>
      </c>
      <c r="F395" t="s">
        <v>189</v>
      </c>
      <c r="G395" s="1" t="s">
        <v>47</v>
      </c>
      <c r="H395" s="1" t="s">
        <v>47</v>
      </c>
      <c r="I395" t="s">
        <v>190</v>
      </c>
      <c r="J395">
        <v>7.9554235983442796</v>
      </c>
      <c r="K395">
        <f>Table21[[#This Row],[VALUE_ORIGINAL]]-Table21[[#This Row],[ESTIMATE_VALUE]]</f>
        <v>-1.2204915090160311</v>
      </c>
      <c r="L395" s="1" t="s">
        <v>47</v>
      </c>
      <c r="M395" s="1" t="s">
        <v>47</v>
      </c>
      <c r="N395">
        <f>Table21[[#This Row],[DIFFENCE_ORIGINAL]]^2</f>
        <v>1.4895995235802286</v>
      </c>
      <c r="O39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395" t="str">
        <f>IF(OR(G395="NA", H395="NA"), "NA", IF(OR(B395="boot", B395="parametric", B395="independent", B395="cart"), Table21[[#This Row],[conf.high]]-Table21[[#This Row],[conf.low]], ""))</f>
        <v>NA</v>
      </c>
      <c r="Q395" t="str">
        <f>IF(OR(G395="NA", H395="NA"), "NA", IF(OR(B395="boot", B395="parametric", B395="independent", B395="cart"), Table21[[#This Row],[conf.high.orig]]-Table21[[#This Row],[conf.low.orig]], ""))</f>
        <v>NA</v>
      </c>
      <c r="R395" t="e">
        <f>IF(OR(B395="boot", B395="independent", B395="parametric", B395="cart"), Table21[[#This Row],[WIDTH_OVERLAP]]/Table21[[#This Row],[WIDTH_NEW]], "NA")</f>
        <v>#VALUE!</v>
      </c>
      <c r="S395" t="e">
        <f>IF(OR(B395="boot", B395="independent", B395="parametric", B395="cart"), Table21[[#This Row],[WIDTH_OVERLAP]]/Table21[[#This Row],[WIDTH_ORIG]], "")</f>
        <v>#VALUE!</v>
      </c>
      <c r="T395" t="e">
        <f>IF(OR(B395="boot", B395="independent", B395="parametric", B395="cart"), (Table21[[#This Row],[PERS_NEW]]+Table21[[#This Row],[PERS_ORIG]]) / 2, "")</f>
        <v>#VALUE!</v>
      </c>
      <c r="U395" t="e">
        <f>0.5*(Table21[[#This Row],[WIDTH_OVERLAP]]/Table21[[#This Row],[WIDTH_ORIG]] +Table21[[#This Row],[WIDTH_OVERLAP]]/Table21[[#This Row],[WIDTH_NEW]])</f>
        <v>#VALUE!</v>
      </c>
    </row>
    <row r="396" spans="1:21" hidden="1" x14ac:dyDescent="0.2">
      <c r="A396" s="7" t="s">
        <v>191</v>
      </c>
      <c r="B396" t="s">
        <v>113</v>
      </c>
      <c r="C396" s="3" t="s">
        <v>164</v>
      </c>
      <c r="D396" t="s">
        <v>139</v>
      </c>
      <c r="E396">
        <v>10.86320091895</v>
      </c>
      <c r="F396" t="s">
        <v>47</v>
      </c>
      <c r="G396" s="1" t="s">
        <v>47</v>
      </c>
      <c r="H396" s="1" t="s">
        <v>47</v>
      </c>
      <c r="I396" t="s">
        <v>47</v>
      </c>
      <c r="J396">
        <v>8.5680983484297801</v>
      </c>
      <c r="K396">
        <f>Table21[[#This Row],[VALUE_ORIGINAL]]-Table21[[#This Row],[ESTIMATE_VALUE]]</f>
        <v>-2.2951025705202195</v>
      </c>
      <c r="L396" s="1" t="s">
        <v>47</v>
      </c>
      <c r="M396" s="1" t="s">
        <v>47</v>
      </c>
      <c r="N396">
        <f>Table21[[#This Row],[DIFFENCE_ORIGINAL]]^2</f>
        <v>5.2674958092085191</v>
      </c>
      <c r="O39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</v>
      </c>
      <c r="P396" t="str">
        <f>IF(OR(G396="NA", H396="NA"), "NA", IF(OR(B396="boot", B396="parametric", B396="independent", B396="cart"), Table21[[#This Row],[conf.high]]-Table21[[#This Row],[conf.low]], ""))</f>
        <v>NA</v>
      </c>
      <c r="Q396" t="str">
        <f>IF(OR(G396="NA", H396="NA"), "NA", IF(OR(B396="boot", B396="parametric", B396="independent", B396="cart"), Table21[[#This Row],[conf.high.orig]]-Table21[[#This Row],[conf.low.orig]], ""))</f>
        <v>NA</v>
      </c>
      <c r="R396" t="e">
        <f>IF(OR(B396="boot", B396="independent", B396="parametric", B396="cart"), Table21[[#This Row],[WIDTH_OVERLAP]]/Table21[[#This Row],[WIDTH_NEW]], "NA")</f>
        <v>#VALUE!</v>
      </c>
      <c r="S396" t="e">
        <f>IF(OR(B396="boot", B396="independent", B396="parametric", B396="cart"), Table21[[#This Row],[WIDTH_OVERLAP]]/Table21[[#This Row],[WIDTH_ORIG]], "")</f>
        <v>#VALUE!</v>
      </c>
      <c r="T396" t="e">
        <f>IF(OR(B396="boot", B396="independent", B396="parametric", B396="cart"), (Table21[[#This Row],[PERS_NEW]]+Table21[[#This Row],[PERS_ORIG]]) / 2, "")</f>
        <v>#VALUE!</v>
      </c>
      <c r="U396" t="e">
        <f>0.5*(Table21[[#This Row],[WIDTH_OVERLAP]]/Table21[[#This Row],[WIDTH_ORIG]] +Table21[[#This Row],[WIDTH_OVERLAP]]/Table21[[#This Row],[WIDTH_NEW]])</f>
        <v>#VALUE!</v>
      </c>
    </row>
    <row r="397" spans="1:21" s="9" customFormat="1" hidden="1" x14ac:dyDescent="0.2">
      <c r="A397" s="9" t="s">
        <v>192</v>
      </c>
      <c r="B397" s="9" t="s">
        <v>13</v>
      </c>
      <c r="C397" t="s">
        <v>193</v>
      </c>
      <c r="D397" t="s">
        <v>194</v>
      </c>
      <c r="E397">
        <v>0.20780521852805617</v>
      </c>
      <c r="F397">
        <v>8.8394194102803719E-2</v>
      </c>
      <c r="G397">
        <v>3.4555781644118072E-2</v>
      </c>
      <c r="H397">
        <v>0.38105465541199424</v>
      </c>
      <c r="I397">
        <v>2.3508921670395648</v>
      </c>
      <c r="J397">
        <v>0.20780521852805617</v>
      </c>
      <c r="K397" s="9">
        <f>Table21[[#This Row],[VALUE_ORIGINAL]]-Table21[[#This Row],[ESTIMATE_VALUE]]</f>
        <v>0</v>
      </c>
      <c r="L397">
        <v>3.4555781644118072E-2</v>
      </c>
      <c r="M397">
        <v>0.38105465541199424</v>
      </c>
      <c r="N397" s="9">
        <f>Table21[[#This Row],[DIFFENCE_ORIGINAL]]^2</f>
        <v>0</v>
      </c>
      <c r="O39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0.34649887376787614</v>
      </c>
      <c r="P397" t="str">
        <f>IF(OR(G397="NA", H397="NA"), "NA", IF(OR(B397="boot", B397="parametric", B397="independent", B397="cart"), Table21[[#This Row],[conf.high]]-Table21[[#This Row],[conf.low]], ""))</f>
        <v/>
      </c>
      <c r="Q397" t="str">
        <f>IF(OR(G397="NA", H397="NA"), "NA", IF(OR(B397="boot", B397="parametric", B397="independent", B397="cart"), Table21[[#This Row],[conf.high.orig]]-Table21[[#This Row],[conf.low.orig]], ""))</f>
        <v/>
      </c>
      <c r="R397" t="str">
        <f>IF(OR(B397="boot", B397="independent", B397="parametric", B397="cart"), Table21[[#This Row],[WIDTH_OVERLAP]]/Table21[[#This Row],[WIDTH_NEW]], "NA")</f>
        <v>NA</v>
      </c>
      <c r="S397" t="str">
        <f>IF(OR(B397="boot", B397="independent", B397="parametric", B397="cart"), Table21[[#This Row],[WIDTH_OVERLAP]]/Table21[[#This Row],[WIDTH_ORIG]], "")</f>
        <v/>
      </c>
      <c r="T397" t="str">
        <f>IF(OR(B397="boot", B397="independent", B397="parametric", B397="cart"), (Table21[[#This Row],[PERS_NEW]]+Table21[[#This Row],[PERS_ORIG]]) / 2, "")</f>
        <v/>
      </c>
      <c r="U397" t="e">
        <f>0.5*(Table21[[#This Row],[WIDTH_OVERLAP]]/Table21[[#This Row],[WIDTH_ORIG]] +Table21[[#This Row],[WIDTH_OVERLAP]]/Table21[[#This Row],[WIDTH_NEW]])</f>
        <v>#VALUE!</v>
      </c>
    </row>
    <row r="398" spans="1:21" hidden="1" x14ac:dyDescent="0.2">
      <c r="A398" t="s">
        <v>192</v>
      </c>
      <c r="B398" t="s">
        <v>13</v>
      </c>
      <c r="C398" t="s">
        <v>193</v>
      </c>
      <c r="D398" t="s">
        <v>195</v>
      </c>
      <c r="E398">
        <v>-5.1870095621875237E-2</v>
      </c>
      <c r="F398">
        <v>8.2142083463292825E-2</v>
      </c>
      <c r="G398">
        <v>-0.21286562082501231</v>
      </c>
      <c r="H398">
        <v>0.10912542958126183</v>
      </c>
      <c r="I398">
        <v>-0.63146798126997405</v>
      </c>
      <c r="J398">
        <v>-5.1870095621875237E-2</v>
      </c>
      <c r="K398">
        <f>Table21[[#This Row],[VALUE_ORIGINAL]]-Table21[[#This Row],[ESTIMATE_VALUE]]</f>
        <v>0</v>
      </c>
      <c r="L398">
        <v>-0.21286562082501231</v>
      </c>
      <c r="M398">
        <v>0.10912542958126183</v>
      </c>
      <c r="N398">
        <f>Table21[[#This Row],[DIFFENCE_ORIGINAL]]^2</f>
        <v>0</v>
      </c>
      <c r="O39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0.32199105040627413</v>
      </c>
      <c r="P398" t="str">
        <f>IF(OR(G398="NA", H398="NA"), "NA", IF(OR(B398="boot", B398="parametric", B398="independent", B398="cart"), Table21[[#This Row],[conf.high]]-Table21[[#This Row],[conf.low]], ""))</f>
        <v/>
      </c>
      <c r="Q398" t="str">
        <f>IF(OR(G398="NA", H398="NA"), "NA", IF(OR(B398="boot", B398="parametric", B398="independent", B398="cart"), Table21[[#This Row],[conf.high.orig]]-Table21[[#This Row],[conf.low.orig]], ""))</f>
        <v/>
      </c>
      <c r="R398" t="str">
        <f>IF(OR(B398="boot", B398="independent", B398="parametric", B398="cart"), Table21[[#This Row],[WIDTH_OVERLAP]]/Table21[[#This Row],[WIDTH_NEW]], "NA")</f>
        <v>NA</v>
      </c>
      <c r="S398" t="str">
        <f>IF(OR(B398="boot", B398="independent", B398="parametric", B398="cart"), Table21[[#This Row],[WIDTH_OVERLAP]]/Table21[[#This Row],[WIDTH_ORIG]], "")</f>
        <v/>
      </c>
      <c r="T398" t="str">
        <f>IF(OR(B398="boot", B398="independent", B398="parametric", B398="cart"), (Table21[[#This Row],[PERS_NEW]]+Table21[[#This Row],[PERS_ORIG]]) / 2, "")</f>
        <v/>
      </c>
      <c r="U398" t="e">
        <f>0.5*(Table21[[#This Row],[WIDTH_OVERLAP]]/Table21[[#This Row],[WIDTH_ORIG]] +Table21[[#This Row],[WIDTH_OVERLAP]]/Table21[[#This Row],[WIDTH_NEW]])</f>
        <v>#VALUE!</v>
      </c>
    </row>
    <row r="399" spans="1:21" hidden="1" x14ac:dyDescent="0.2">
      <c r="A399" t="s">
        <v>192</v>
      </c>
      <c r="B399" t="s">
        <v>13</v>
      </c>
      <c r="C399" t="s">
        <v>193</v>
      </c>
      <c r="D399" t="s">
        <v>196</v>
      </c>
      <c r="E399">
        <v>0.20074876318686907</v>
      </c>
      <c r="F399">
        <v>8.7098733766104872E-2</v>
      </c>
      <c r="G399">
        <v>3.0038381906260847E-2</v>
      </c>
      <c r="H399">
        <v>0.3714591444674773</v>
      </c>
      <c r="I399">
        <v>2.3048413508049408</v>
      </c>
      <c r="J399">
        <v>0.20074876318686907</v>
      </c>
      <c r="K399">
        <f>Table21[[#This Row],[VALUE_ORIGINAL]]-Table21[[#This Row],[ESTIMATE_VALUE]]</f>
        <v>0</v>
      </c>
      <c r="L399">
        <v>3.0038381906260847E-2</v>
      </c>
      <c r="M399">
        <v>0.3714591444674773</v>
      </c>
      <c r="N399">
        <f>Table21[[#This Row],[DIFFENCE_ORIGINAL]]^2</f>
        <v>0</v>
      </c>
      <c r="O39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0.34142076256121645</v>
      </c>
      <c r="P399" t="str">
        <f>IF(OR(G399="NA", H399="NA"), "NA", IF(OR(B399="boot", B399="parametric", B399="independent", B399="cart"), Table21[[#This Row],[conf.high]]-Table21[[#This Row],[conf.low]], ""))</f>
        <v/>
      </c>
      <c r="Q399" t="str">
        <f>IF(OR(G399="NA", H399="NA"), "NA", IF(OR(B399="boot", B399="parametric", B399="independent", B399="cart"), Table21[[#This Row],[conf.high.orig]]-Table21[[#This Row],[conf.low.orig]], ""))</f>
        <v/>
      </c>
      <c r="R399" t="str">
        <f>IF(OR(B399="boot", B399="independent", B399="parametric", B399="cart"), Table21[[#This Row],[WIDTH_OVERLAP]]/Table21[[#This Row],[WIDTH_NEW]], "NA")</f>
        <v>NA</v>
      </c>
      <c r="S399" t="str">
        <f>IF(OR(B399="boot", B399="independent", B399="parametric", B399="cart"), Table21[[#This Row],[WIDTH_OVERLAP]]/Table21[[#This Row],[WIDTH_ORIG]], "")</f>
        <v/>
      </c>
      <c r="T399" t="str">
        <f>IF(OR(B399="boot", B399="independent", B399="parametric", B399="cart"), (Table21[[#This Row],[PERS_NEW]]+Table21[[#This Row],[PERS_ORIG]]) / 2, "")</f>
        <v/>
      </c>
      <c r="U399" t="e">
        <f>0.5*(Table21[[#This Row],[WIDTH_OVERLAP]]/Table21[[#This Row],[WIDTH_ORIG]] +Table21[[#This Row],[WIDTH_OVERLAP]]/Table21[[#This Row],[WIDTH_NEW]])</f>
        <v>#VALUE!</v>
      </c>
    </row>
    <row r="400" spans="1:21" hidden="1" x14ac:dyDescent="0.2">
      <c r="A400" t="s">
        <v>192</v>
      </c>
      <c r="B400" t="s">
        <v>13</v>
      </c>
      <c r="C400" t="s">
        <v>193</v>
      </c>
      <c r="D400" t="s">
        <v>197</v>
      </c>
      <c r="E400">
        <v>0.46757722054030804</v>
      </c>
      <c r="F400">
        <v>9.1983957709292921E-2</v>
      </c>
      <c r="G400">
        <v>0.28729197627463854</v>
      </c>
      <c r="H400">
        <v>0.64786246480597753</v>
      </c>
      <c r="I400">
        <v>5.0832474725434631</v>
      </c>
      <c r="J400">
        <v>0.46757722054030804</v>
      </c>
      <c r="K400">
        <f>Table21[[#This Row],[VALUE_ORIGINAL]]-Table21[[#This Row],[ESTIMATE_VALUE]]</f>
        <v>0</v>
      </c>
      <c r="L400">
        <v>0.28729197627463854</v>
      </c>
      <c r="M400">
        <v>0.64786246480597753</v>
      </c>
      <c r="N400">
        <f>Table21[[#This Row],[DIFFENCE_ORIGINAL]]^2</f>
        <v>0</v>
      </c>
      <c r="O40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0.360570488531339</v>
      </c>
      <c r="P400" t="str">
        <f>IF(OR(G400="NA", H400="NA"), "NA", IF(OR(B400="boot", B400="parametric", B400="independent", B400="cart"), Table21[[#This Row],[conf.high]]-Table21[[#This Row],[conf.low]], ""))</f>
        <v/>
      </c>
      <c r="Q400" t="str">
        <f>IF(OR(G400="NA", H400="NA"), "NA", IF(OR(B400="boot", B400="parametric", B400="independent", B400="cart"), Table21[[#This Row],[conf.high.orig]]-Table21[[#This Row],[conf.low.orig]], ""))</f>
        <v/>
      </c>
      <c r="R400" t="str">
        <f>IF(OR(B400="boot", B400="independent", B400="parametric", B400="cart"), Table21[[#This Row],[WIDTH_OVERLAP]]/Table21[[#This Row],[WIDTH_NEW]], "NA")</f>
        <v>NA</v>
      </c>
      <c r="S400" t="str">
        <f>IF(OR(B400="boot", B400="independent", B400="parametric", B400="cart"), Table21[[#This Row],[WIDTH_OVERLAP]]/Table21[[#This Row],[WIDTH_ORIG]], "")</f>
        <v/>
      </c>
      <c r="T400" t="str">
        <f>IF(OR(B400="boot", B400="independent", B400="parametric", B400="cart"), (Table21[[#This Row],[PERS_NEW]]+Table21[[#This Row],[PERS_ORIG]]) / 2, "")</f>
        <v/>
      </c>
      <c r="U400" t="e">
        <f>0.5*(Table21[[#This Row],[WIDTH_OVERLAP]]/Table21[[#This Row],[WIDTH_ORIG]] +Table21[[#This Row],[WIDTH_OVERLAP]]/Table21[[#This Row],[WIDTH_NEW]])</f>
        <v>#VALUE!</v>
      </c>
    </row>
    <row r="401" spans="1:21" hidden="1" x14ac:dyDescent="0.2">
      <c r="A401" t="s">
        <v>192</v>
      </c>
      <c r="B401" t="s">
        <v>13</v>
      </c>
      <c r="C401" t="s">
        <v>193</v>
      </c>
      <c r="D401" t="s">
        <v>198</v>
      </c>
      <c r="E401">
        <v>0.69131566830111679</v>
      </c>
      <c r="F401">
        <v>0.10703428516985472</v>
      </c>
      <c r="G401">
        <v>0.48153232425721193</v>
      </c>
      <c r="H401">
        <v>0.90109901234502165</v>
      </c>
      <c r="I401">
        <v>6.4588245458364577</v>
      </c>
      <c r="J401">
        <v>0.69131566830111679</v>
      </c>
      <c r="K401">
        <f>Table21[[#This Row],[VALUE_ORIGINAL]]-Table21[[#This Row],[ESTIMATE_VALUE]]</f>
        <v>0</v>
      </c>
      <c r="L401">
        <v>0.48153232425721193</v>
      </c>
      <c r="M401">
        <v>0.90109901234502165</v>
      </c>
      <c r="N401">
        <f>Table21[[#This Row],[DIFFENCE_ORIGINAL]]^2</f>
        <v>0</v>
      </c>
      <c r="O40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0.41956668808780972</v>
      </c>
      <c r="P401" t="str">
        <f>IF(OR(G401="NA", H401="NA"), "NA", IF(OR(B401="boot", B401="parametric", B401="independent", B401="cart"), Table21[[#This Row],[conf.high]]-Table21[[#This Row],[conf.low]], ""))</f>
        <v/>
      </c>
      <c r="Q401" t="str">
        <f>IF(OR(G401="NA", H401="NA"), "NA", IF(OR(B401="boot", B401="parametric", B401="independent", B401="cart"), Table21[[#This Row],[conf.high.orig]]-Table21[[#This Row],[conf.low.orig]], ""))</f>
        <v/>
      </c>
      <c r="R401" t="str">
        <f>IF(OR(B401="boot", B401="independent", B401="parametric", B401="cart"), Table21[[#This Row],[WIDTH_OVERLAP]]/Table21[[#This Row],[WIDTH_NEW]], "NA")</f>
        <v>NA</v>
      </c>
      <c r="S401" t="str">
        <f>IF(OR(B401="boot", B401="independent", B401="parametric", B401="cart"), Table21[[#This Row],[WIDTH_OVERLAP]]/Table21[[#This Row],[WIDTH_ORIG]], "")</f>
        <v/>
      </c>
      <c r="T401" t="str">
        <f>IF(OR(B401="boot", B401="independent", B401="parametric", B401="cart"), (Table21[[#This Row],[PERS_NEW]]+Table21[[#This Row],[PERS_ORIG]]) / 2, "")</f>
        <v/>
      </c>
      <c r="U401" t="e">
        <f>0.5*(Table21[[#This Row],[WIDTH_OVERLAP]]/Table21[[#This Row],[WIDTH_ORIG]] +Table21[[#This Row],[WIDTH_OVERLAP]]/Table21[[#This Row],[WIDTH_NEW]])</f>
        <v>#VALUE!</v>
      </c>
    </row>
    <row r="402" spans="1:21" hidden="1" x14ac:dyDescent="0.2">
      <c r="A402" t="s">
        <v>192</v>
      </c>
      <c r="B402" t="s">
        <v>13</v>
      </c>
      <c r="C402" t="s">
        <v>193</v>
      </c>
      <c r="D402" t="s">
        <v>199</v>
      </c>
      <c r="E402">
        <v>-2.6718205551524845E-2</v>
      </c>
      <c r="F402">
        <v>7.5210661672456297E-2</v>
      </c>
      <c r="G402">
        <v>-0.17412839368296618</v>
      </c>
      <c r="H402">
        <v>0.12069198257991648</v>
      </c>
      <c r="I402">
        <v>-0.35524492083161135</v>
      </c>
      <c r="J402">
        <v>-2.6718205551524845E-2</v>
      </c>
      <c r="K402">
        <f>Table21[[#This Row],[VALUE_ORIGINAL]]-Table21[[#This Row],[ESTIMATE_VALUE]]</f>
        <v>0</v>
      </c>
      <c r="L402">
        <v>-0.17412839368296618</v>
      </c>
      <c r="M402">
        <v>0.12069198257991648</v>
      </c>
      <c r="N402">
        <f>Table21[[#This Row],[DIFFENCE_ORIGINAL]]^2</f>
        <v>0</v>
      </c>
      <c r="O40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0.29482037626288266</v>
      </c>
      <c r="P402" t="str">
        <f>IF(OR(G402="NA", H402="NA"), "NA", IF(OR(B402="boot", B402="parametric", B402="independent", B402="cart"), Table21[[#This Row],[conf.high]]-Table21[[#This Row],[conf.low]], ""))</f>
        <v/>
      </c>
      <c r="Q402" t="str">
        <f>IF(OR(G402="NA", H402="NA"), "NA", IF(OR(B402="boot", B402="parametric", B402="independent", B402="cart"), Table21[[#This Row],[conf.high.orig]]-Table21[[#This Row],[conf.low.orig]], ""))</f>
        <v/>
      </c>
      <c r="R402" t="str">
        <f>IF(OR(B402="boot", B402="independent", B402="parametric", B402="cart"), Table21[[#This Row],[WIDTH_OVERLAP]]/Table21[[#This Row],[WIDTH_NEW]], "NA")</f>
        <v>NA</v>
      </c>
      <c r="S402" t="str">
        <f>IF(OR(B402="boot", B402="independent", B402="parametric", B402="cart"), Table21[[#This Row],[WIDTH_OVERLAP]]/Table21[[#This Row],[WIDTH_ORIG]], "")</f>
        <v/>
      </c>
      <c r="T402" t="str">
        <f>IF(OR(B402="boot", B402="independent", B402="parametric", B402="cart"), (Table21[[#This Row],[PERS_NEW]]+Table21[[#This Row],[PERS_ORIG]]) / 2, "")</f>
        <v/>
      </c>
      <c r="U402" t="e">
        <f>0.5*(Table21[[#This Row],[WIDTH_OVERLAP]]/Table21[[#This Row],[WIDTH_ORIG]] +Table21[[#This Row],[WIDTH_OVERLAP]]/Table21[[#This Row],[WIDTH_NEW]])</f>
        <v>#VALUE!</v>
      </c>
    </row>
    <row r="403" spans="1:21" hidden="1" x14ac:dyDescent="0.2">
      <c r="A403" t="s">
        <v>192</v>
      </c>
      <c r="B403" t="s">
        <v>13</v>
      </c>
      <c r="C403" t="s">
        <v>193</v>
      </c>
      <c r="D403" t="s">
        <v>200</v>
      </c>
      <c r="E403">
        <v>0.65020672590940032</v>
      </c>
      <c r="F403">
        <v>0.10198111305132355</v>
      </c>
      <c r="G403">
        <v>0.45032741722549852</v>
      </c>
      <c r="H403">
        <v>0.85008603459330212</v>
      </c>
      <c r="I403">
        <v>6.3757563185466886</v>
      </c>
      <c r="J403">
        <v>0.65020672590940032</v>
      </c>
      <c r="K403">
        <f>Table21[[#This Row],[VALUE_ORIGINAL]]-Table21[[#This Row],[ESTIMATE_VALUE]]</f>
        <v>0</v>
      </c>
      <c r="L403">
        <v>0.45032741722549852</v>
      </c>
      <c r="M403">
        <v>0.85008603459330212</v>
      </c>
      <c r="N403">
        <f>Table21[[#This Row],[DIFFENCE_ORIGINAL]]^2</f>
        <v>0</v>
      </c>
      <c r="O40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0.3997586173678036</v>
      </c>
      <c r="P403" t="str">
        <f>IF(OR(G403="NA", H403="NA"), "NA", IF(OR(B403="boot", B403="parametric", B403="independent", B403="cart"), Table21[[#This Row],[conf.high]]-Table21[[#This Row],[conf.low]], ""))</f>
        <v/>
      </c>
      <c r="Q403" t="str">
        <f>IF(OR(G403="NA", H403="NA"), "NA", IF(OR(B403="boot", B403="parametric", B403="independent", B403="cart"), Table21[[#This Row],[conf.high.orig]]-Table21[[#This Row],[conf.low.orig]], ""))</f>
        <v/>
      </c>
      <c r="R403" t="str">
        <f>IF(OR(B403="boot", B403="independent", B403="parametric", B403="cart"), Table21[[#This Row],[WIDTH_OVERLAP]]/Table21[[#This Row],[WIDTH_NEW]], "NA")</f>
        <v>NA</v>
      </c>
      <c r="S403" t="str">
        <f>IF(OR(B403="boot", B403="independent", B403="parametric", B403="cart"), Table21[[#This Row],[WIDTH_OVERLAP]]/Table21[[#This Row],[WIDTH_ORIG]], "")</f>
        <v/>
      </c>
      <c r="T403" t="str">
        <f>IF(OR(B403="boot", B403="independent", B403="parametric", B403="cart"), (Table21[[#This Row],[PERS_NEW]]+Table21[[#This Row],[PERS_ORIG]]) / 2, "")</f>
        <v/>
      </c>
      <c r="U403" t="e">
        <f>0.5*(Table21[[#This Row],[WIDTH_OVERLAP]]/Table21[[#This Row],[WIDTH_ORIG]] +Table21[[#This Row],[WIDTH_OVERLAP]]/Table21[[#This Row],[WIDTH_NEW]])</f>
        <v>#VALUE!</v>
      </c>
    </row>
    <row r="404" spans="1:21" hidden="1" x14ac:dyDescent="0.2">
      <c r="A404" t="s">
        <v>192</v>
      </c>
      <c r="B404" t="s">
        <v>13</v>
      </c>
      <c r="C404" t="s">
        <v>193</v>
      </c>
      <c r="D404" t="s">
        <v>201</v>
      </c>
      <c r="E404">
        <v>7.7300338965894623E-3</v>
      </c>
      <c r="F404">
        <v>7.5289178254655656E-2</v>
      </c>
      <c r="G404">
        <v>-0.13983404390815179</v>
      </c>
      <c r="H404">
        <v>0.15529411170133073</v>
      </c>
      <c r="I404">
        <v>0.10267124805697371</v>
      </c>
      <c r="J404">
        <v>7.7300338965894623E-3</v>
      </c>
      <c r="K404">
        <f>Table21[[#This Row],[VALUE_ORIGINAL]]-Table21[[#This Row],[ESTIMATE_VALUE]]</f>
        <v>0</v>
      </c>
      <c r="L404">
        <v>-0.13983404390815179</v>
      </c>
      <c r="M404">
        <v>0.15529411170133073</v>
      </c>
      <c r="N404">
        <f>Table21[[#This Row],[DIFFENCE_ORIGINAL]]^2</f>
        <v>0</v>
      </c>
      <c r="O40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0.29512815560948252</v>
      </c>
      <c r="P404" t="str">
        <f>IF(OR(G404="NA", H404="NA"), "NA", IF(OR(B404="boot", B404="parametric", B404="independent", B404="cart"), Table21[[#This Row],[conf.high]]-Table21[[#This Row],[conf.low]], ""))</f>
        <v/>
      </c>
      <c r="Q404" t="str">
        <f>IF(OR(G404="NA", H404="NA"), "NA", IF(OR(B404="boot", B404="parametric", B404="independent", B404="cart"), Table21[[#This Row],[conf.high.orig]]-Table21[[#This Row],[conf.low.orig]], ""))</f>
        <v/>
      </c>
      <c r="R404" t="str">
        <f>IF(OR(B404="boot", B404="independent", B404="parametric", B404="cart"), Table21[[#This Row],[WIDTH_OVERLAP]]/Table21[[#This Row],[WIDTH_NEW]], "NA")</f>
        <v>NA</v>
      </c>
      <c r="S404" t="str">
        <f>IF(OR(B404="boot", B404="independent", B404="parametric", B404="cart"), Table21[[#This Row],[WIDTH_OVERLAP]]/Table21[[#This Row],[WIDTH_ORIG]], "")</f>
        <v/>
      </c>
      <c r="T404" t="str">
        <f>IF(OR(B404="boot", B404="independent", B404="parametric", B404="cart"), (Table21[[#This Row],[PERS_NEW]]+Table21[[#This Row],[PERS_ORIG]]) / 2, "")</f>
        <v/>
      </c>
      <c r="U404" t="e">
        <f>0.5*(Table21[[#This Row],[WIDTH_OVERLAP]]/Table21[[#This Row],[WIDTH_ORIG]] +Table21[[#This Row],[WIDTH_OVERLAP]]/Table21[[#This Row],[WIDTH_NEW]])</f>
        <v>#VALUE!</v>
      </c>
    </row>
    <row r="405" spans="1:21" hidden="1" x14ac:dyDescent="0.2">
      <c r="A405" t="s">
        <v>192</v>
      </c>
      <c r="B405" t="s">
        <v>13</v>
      </c>
      <c r="C405" t="s">
        <v>193</v>
      </c>
      <c r="D405" t="s">
        <v>202</v>
      </c>
      <c r="E405">
        <v>-0.17085366093454202</v>
      </c>
      <c r="F405">
        <v>9.3078520767664139E-2</v>
      </c>
      <c r="G405">
        <v>-0.35328420937342714</v>
      </c>
      <c r="H405">
        <v>1.1576887504343103E-2</v>
      </c>
      <c r="I405">
        <v>-1.8355863364117544</v>
      </c>
      <c r="J405">
        <v>-0.17085366093454202</v>
      </c>
      <c r="K405">
        <f>Table21[[#This Row],[VALUE_ORIGINAL]]-Table21[[#This Row],[ESTIMATE_VALUE]]</f>
        <v>0</v>
      </c>
      <c r="L405">
        <v>-0.35328420937342714</v>
      </c>
      <c r="M405">
        <v>1.1576887504343103E-2</v>
      </c>
      <c r="N405">
        <f>Table21[[#This Row],[DIFFENCE_ORIGINAL]]^2</f>
        <v>0</v>
      </c>
      <c r="O40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0.36486109687777024</v>
      </c>
      <c r="P405" t="str">
        <f>IF(OR(G405="NA", H405="NA"), "NA", IF(OR(B405="boot", B405="parametric", B405="independent", B405="cart"), Table21[[#This Row],[conf.high]]-Table21[[#This Row],[conf.low]], ""))</f>
        <v/>
      </c>
      <c r="Q405" t="str">
        <f>IF(OR(G405="NA", H405="NA"), "NA", IF(OR(B405="boot", B405="parametric", B405="independent", B405="cart"), Table21[[#This Row],[conf.high.orig]]-Table21[[#This Row],[conf.low.orig]], ""))</f>
        <v/>
      </c>
      <c r="R405" t="str">
        <f>IF(OR(B405="boot", B405="independent", B405="parametric", B405="cart"), Table21[[#This Row],[WIDTH_OVERLAP]]/Table21[[#This Row],[WIDTH_NEW]], "NA")</f>
        <v>NA</v>
      </c>
      <c r="S405" t="str">
        <f>IF(OR(B405="boot", B405="independent", B405="parametric", B405="cart"), Table21[[#This Row],[WIDTH_OVERLAP]]/Table21[[#This Row],[WIDTH_ORIG]], "")</f>
        <v/>
      </c>
      <c r="T405" t="str">
        <f>IF(OR(B405="boot", B405="independent", B405="parametric", B405="cart"), (Table21[[#This Row],[PERS_NEW]]+Table21[[#This Row],[PERS_ORIG]]) / 2, "")</f>
        <v/>
      </c>
      <c r="U405" t="e">
        <f>0.5*(Table21[[#This Row],[WIDTH_OVERLAP]]/Table21[[#This Row],[WIDTH_ORIG]] +Table21[[#This Row],[WIDTH_OVERLAP]]/Table21[[#This Row],[WIDTH_NEW]])</f>
        <v>#VALUE!</v>
      </c>
    </row>
    <row r="406" spans="1:21" hidden="1" x14ac:dyDescent="0.2">
      <c r="A406" t="s">
        <v>192</v>
      </c>
      <c r="B406" t="s">
        <v>13</v>
      </c>
      <c r="C406" t="s">
        <v>193</v>
      </c>
      <c r="D406" t="s">
        <v>203</v>
      </c>
      <c r="E406">
        <v>0.33797024276195176</v>
      </c>
      <c r="F406">
        <v>6.84597577345889E-2</v>
      </c>
      <c r="G406">
        <v>0.20379158321182014</v>
      </c>
      <c r="H406">
        <v>0.4721489023120834</v>
      </c>
      <c r="I406">
        <v>4.9367724039022454</v>
      </c>
      <c r="J406">
        <v>0.33797024276195176</v>
      </c>
      <c r="K406">
        <f>Table21[[#This Row],[VALUE_ORIGINAL]]-Table21[[#This Row],[ESTIMATE_VALUE]]</f>
        <v>0</v>
      </c>
      <c r="L406">
        <v>0.20379158321182014</v>
      </c>
      <c r="M406">
        <v>0.4721489023120834</v>
      </c>
      <c r="N406">
        <f>Table21[[#This Row],[DIFFENCE_ORIGINAL]]^2</f>
        <v>0</v>
      </c>
      <c r="O40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0.26835731910026328</v>
      </c>
      <c r="P406" t="str">
        <f>IF(OR(G406="NA", H406="NA"), "NA", IF(OR(B406="boot", B406="parametric", B406="independent", B406="cart"), Table21[[#This Row],[conf.high]]-Table21[[#This Row],[conf.low]], ""))</f>
        <v/>
      </c>
      <c r="Q406" t="str">
        <f>IF(OR(G406="NA", H406="NA"), "NA", IF(OR(B406="boot", B406="parametric", B406="independent", B406="cart"), Table21[[#This Row],[conf.high.orig]]-Table21[[#This Row],[conf.low.orig]], ""))</f>
        <v/>
      </c>
      <c r="R406" t="str">
        <f>IF(OR(B406="boot", B406="independent", B406="parametric", B406="cart"), Table21[[#This Row],[WIDTH_OVERLAP]]/Table21[[#This Row],[WIDTH_NEW]], "NA")</f>
        <v>NA</v>
      </c>
      <c r="S406" t="str">
        <f>IF(OR(B406="boot", B406="independent", B406="parametric", B406="cart"), Table21[[#This Row],[WIDTH_OVERLAP]]/Table21[[#This Row],[WIDTH_ORIG]], "")</f>
        <v/>
      </c>
      <c r="T406" t="str">
        <f>IF(OR(B406="boot", B406="independent", B406="parametric", B406="cart"), (Table21[[#This Row],[PERS_NEW]]+Table21[[#This Row],[PERS_ORIG]]) / 2, "")</f>
        <v/>
      </c>
      <c r="U406" t="e">
        <f>0.5*(Table21[[#This Row],[WIDTH_OVERLAP]]/Table21[[#This Row],[WIDTH_ORIG]] +Table21[[#This Row],[WIDTH_OVERLAP]]/Table21[[#This Row],[WIDTH_NEW]])</f>
        <v>#VALUE!</v>
      </c>
    </row>
    <row r="407" spans="1:21" hidden="1" x14ac:dyDescent="0.2">
      <c r="A407" t="s">
        <v>192</v>
      </c>
      <c r="B407" t="s">
        <v>13</v>
      </c>
      <c r="C407" t="s">
        <v>193</v>
      </c>
      <c r="D407" t="s">
        <v>204</v>
      </c>
      <c r="E407">
        <v>0.9383390542325335</v>
      </c>
      <c r="F407">
        <v>0.15212051376742858</v>
      </c>
      <c r="G407">
        <v>0.64018832593864405</v>
      </c>
      <c r="H407">
        <v>1.2364897825264229</v>
      </c>
      <c r="I407">
        <v>6.1683926184151954</v>
      </c>
      <c r="J407">
        <v>0.9383390542325335</v>
      </c>
      <c r="K407">
        <f>Table21[[#This Row],[VALUE_ORIGINAL]]-Table21[[#This Row],[ESTIMATE_VALUE]]</f>
        <v>0</v>
      </c>
      <c r="L407">
        <v>0.64018832593864405</v>
      </c>
      <c r="M407">
        <v>1.2364897825264229</v>
      </c>
      <c r="N407">
        <f>Table21[[#This Row],[DIFFENCE_ORIGINAL]]^2</f>
        <v>0</v>
      </c>
      <c r="O40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0.59630145658777889</v>
      </c>
      <c r="P407" t="str">
        <f>IF(OR(G407="NA", H407="NA"), "NA", IF(OR(B407="boot", B407="parametric", B407="independent", B407="cart"), Table21[[#This Row],[conf.high]]-Table21[[#This Row],[conf.low]], ""))</f>
        <v/>
      </c>
      <c r="Q407" t="str">
        <f>IF(OR(G407="NA", H407="NA"), "NA", IF(OR(B407="boot", B407="parametric", B407="independent", B407="cart"), Table21[[#This Row],[conf.high.orig]]-Table21[[#This Row],[conf.low.orig]], ""))</f>
        <v/>
      </c>
      <c r="R407" t="str">
        <f>IF(OR(B407="boot", B407="independent", B407="parametric", B407="cart"), Table21[[#This Row],[WIDTH_OVERLAP]]/Table21[[#This Row],[WIDTH_NEW]], "NA")</f>
        <v>NA</v>
      </c>
      <c r="S407" t="str">
        <f>IF(OR(B407="boot", B407="independent", B407="parametric", B407="cart"), Table21[[#This Row],[WIDTH_OVERLAP]]/Table21[[#This Row],[WIDTH_ORIG]], "")</f>
        <v/>
      </c>
      <c r="T407" t="str">
        <f>IF(OR(B407="boot", B407="independent", B407="parametric", B407="cart"), (Table21[[#This Row],[PERS_NEW]]+Table21[[#This Row],[PERS_ORIG]]) / 2, "")</f>
        <v/>
      </c>
      <c r="U407" t="e">
        <f>0.5*(Table21[[#This Row],[WIDTH_OVERLAP]]/Table21[[#This Row],[WIDTH_ORIG]] +Table21[[#This Row],[WIDTH_OVERLAP]]/Table21[[#This Row],[WIDTH_NEW]])</f>
        <v>#VALUE!</v>
      </c>
    </row>
    <row r="408" spans="1:21" hidden="1" x14ac:dyDescent="0.2">
      <c r="A408" t="s">
        <v>192</v>
      </c>
      <c r="B408" t="s">
        <v>13</v>
      </c>
      <c r="C408" t="s">
        <v>193</v>
      </c>
      <c r="D408" t="s">
        <v>205</v>
      </c>
      <c r="E408">
        <v>0.6075493255989568</v>
      </c>
      <c r="F408">
        <v>0.10673190311348107</v>
      </c>
      <c r="G408">
        <v>0.39835863949511552</v>
      </c>
      <c r="H408">
        <v>0.81674001170279809</v>
      </c>
      <c r="I408">
        <v>5.6922935680533042</v>
      </c>
      <c r="J408">
        <v>0.6075493255989568</v>
      </c>
      <c r="K408">
        <f>Table21[[#This Row],[VALUE_ORIGINAL]]-Table21[[#This Row],[ESTIMATE_VALUE]]</f>
        <v>0</v>
      </c>
      <c r="L408">
        <v>0.39835863949511552</v>
      </c>
      <c r="M408">
        <v>0.81674001170279809</v>
      </c>
      <c r="N408">
        <f>Table21[[#This Row],[DIFFENCE_ORIGINAL]]^2</f>
        <v>0</v>
      </c>
      <c r="O40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0.41838137220768257</v>
      </c>
      <c r="P408" t="str">
        <f>IF(OR(G408="NA", H408="NA"), "NA", IF(OR(B408="boot", B408="parametric", B408="independent", B408="cart"), Table21[[#This Row],[conf.high]]-Table21[[#This Row],[conf.low]], ""))</f>
        <v/>
      </c>
      <c r="Q408" t="str">
        <f>IF(OR(G408="NA", H408="NA"), "NA", IF(OR(B408="boot", B408="parametric", B408="independent", B408="cart"), Table21[[#This Row],[conf.high.orig]]-Table21[[#This Row],[conf.low.orig]], ""))</f>
        <v/>
      </c>
      <c r="R408" t="str">
        <f>IF(OR(B408="boot", B408="independent", B408="parametric", B408="cart"), Table21[[#This Row],[WIDTH_OVERLAP]]/Table21[[#This Row],[WIDTH_NEW]], "NA")</f>
        <v>NA</v>
      </c>
      <c r="S408" t="str">
        <f>IF(OR(B408="boot", B408="independent", B408="parametric", B408="cart"), Table21[[#This Row],[WIDTH_OVERLAP]]/Table21[[#This Row],[WIDTH_ORIG]], "")</f>
        <v/>
      </c>
      <c r="T408" t="str">
        <f>IF(OR(B408="boot", B408="independent", B408="parametric", B408="cart"), (Table21[[#This Row],[PERS_NEW]]+Table21[[#This Row],[PERS_ORIG]]) / 2, "")</f>
        <v/>
      </c>
      <c r="U408" t="e">
        <f>0.5*(Table21[[#This Row],[WIDTH_OVERLAP]]/Table21[[#This Row],[WIDTH_ORIG]] +Table21[[#This Row],[WIDTH_OVERLAP]]/Table21[[#This Row],[WIDTH_NEW]])</f>
        <v>#VALUE!</v>
      </c>
    </row>
    <row r="409" spans="1:21" hidden="1" x14ac:dyDescent="0.2">
      <c r="A409" t="s">
        <v>192</v>
      </c>
      <c r="B409" t="s">
        <v>13</v>
      </c>
      <c r="C409" t="s">
        <v>193</v>
      </c>
      <c r="D409" t="s">
        <v>206</v>
      </c>
      <c r="E409">
        <v>1.08664570593377</v>
      </c>
      <c r="F409">
        <v>0.19084975178182559</v>
      </c>
      <c r="G409">
        <v>0.71258706598298294</v>
      </c>
      <c r="H409">
        <v>1.460704345884557</v>
      </c>
      <c r="I409">
        <v>5.6937234436437452</v>
      </c>
      <c r="J409">
        <v>1.08664570593377</v>
      </c>
      <c r="K409">
        <f>Table21[[#This Row],[VALUE_ORIGINAL]]-Table21[[#This Row],[ESTIMATE_VALUE]]</f>
        <v>0</v>
      </c>
      <c r="L409">
        <v>0.71258706598298294</v>
      </c>
      <c r="M409">
        <v>1.460704345884557</v>
      </c>
      <c r="N409">
        <f>Table21[[#This Row],[DIFFENCE_ORIGINAL]]^2</f>
        <v>0</v>
      </c>
      <c r="O40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0.74811727990157406</v>
      </c>
      <c r="P409" t="str">
        <f>IF(OR(G409="NA", H409="NA"), "NA", IF(OR(B409="boot", B409="parametric", B409="independent", B409="cart"), Table21[[#This Row],[conf.high]]-Table21[[#This Row],[conf.low]], ""))</f>
        <v/>
      </c>
      <c r="Q409" t="str">
        <f>IF(OR(G409="NA", H409="NA"), "NA", IF(OR(B409="boot", B409="parametric", B409="independent", B409="cart"), Table21[[#This Row],[conf.high.orig]]-Table21[[#This Row],[conf.low.orig]], ""))</f>
        <v/>
      </c>
      <c r="R409" t="str">
        <f>IF(OR(B409="boot", B409="independent", B409="parametric", B409="cart"), Table21[[#This Row],[WIDTH_OVERLAP]]/Table21[[#This Row],[WIDTH_NEW]], "NA")</f>
        <v>NA</v>
      </c>
      <c r="S409" t="str">
        <f>IF(OR(B409="boot", B409="independent", B409="parametric", B409="cart"), Table21[[#This Row],[WIDTH_OVERLAP]]/Table21[[#This Row],[WIDTH_ORIG]], "")</f>
        <v/>
      </c>
      <c r="T409" t="str">
        <f>IF(OR(B409="boot", B409="independent", B409="parametric", B409="cart"), (Table21[[#This Row],[PERS_NEW]]+Table21[[#This Row],[PERS_ORIG]]) / 2, "")</f>
        <v/>
      </c>
      <c r="U409" t="e">
        <f>0.5*(Table21[[#This Row],[WIDTH_OVERLAP]]/Table21[[#This Row],[WIDTH_ORIG]] +Table21[[#This Row],[WIDTH_OVERLAP]]/Table21[[#This Row],[WIDTH_NEW]])</f>
        <v>#VALUE!</v>
      </c>
    </row>
    <row r="410" spans="1:21" hidden="1" x14ac:dyDescent="0.2">
      <c r="A410" t="s">
        <v>192</v>
      </c>
      <c r="B410" t="s">
        <v>13</v>
      </c>
      <c r="C410" t="s">
        <v>193</v>
      </c>
      <c r="D410" t="s">
        <v>207</v>
      </c>
      <c r="E410">
        <v>-0.61753334723645281</v>
      </c>
      <c r="F410">
        <v>0.16020375015091906</v>
      </c>
      <c r="G410">
        <v>-0.93152692772050738</v>
      </c>
      <c r="H410">
        <v>-0.3035397667523983</v>
      </c>
      <c r="I410">
        <v>-3.8546747292414123</v>
      </c>
      <c r="J410">
        <v>-0.61753334723645281</v>
      </c>
      <c r="K410">
        <f>Table21[[#This Row],[VALUE_ORIGINAL]]-Table21[[#This Row],[ESTIMATE_VALUE]]</f>
        <v>0</v>
      </c>
      <c r="L410">
        <v>-0.93152692772050738</v>
      </c>
      <c r="M410">
        <v>-0.3035397667523983</v>
      </c>
      <c r="N410">
        <f>Table21[[#This Row],[DIFFENCE_ORIGINAL]]^2</f>
        <v>0</v>
      </c>
      <c r="O41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0.62798716096810914</v>
      </c>
      <c r="P410" t="str">
        <f>IF(OR(G410="NA", H410="NA"), "NA", IF(OR(B410="boot", B410="parametric", B410="independent", B410="cart"), Table21[[#This Row],[conf.high]]-Table21[[#This Row],[conf.low]], ""))</f>
        <v/>
      </c>
      <c r="Q410" t="str">
        <f>IF(OR(G410="NA", H410="NA"), "NA", IF(OR(B410="boot", B410="parametric", B410="independent", B410="cart"), Table21[[#This Row],[conf.high.orig]]-Table21[[#This Row],[conf.low.orig]], ""))</f>
        <v/>
      </c>
      <c r="R410" t="str">
        <f>IF(OR(B410="boot", B410="independent", B410="parametric", B410="cart"), Table21[[#This Row],[WIDTH_OVERLAP]]/Table21[[#This Row],[WIDTH_NEW]], "NA")</f>
        <v>NA</v>
      </c>
      <c r="S410" t="str">
        <f>IF(OR(B410="boot", B410="independent", B410="parametric", B410="cart"), Table21[[#This Row],[WIDTH_OVERLAP]]/Table21[[#This Row],[WIDTH_ORIG]], "")</f>
        <v/>
      </c>
      <c r="T410" t="str">
        <f>IF(OR(B410="boot", B410="independent", B410="parametric", B410="cart"), (Table21[[#This Row],[PERS_NEW]]+Table21[[#This Row],[PERS_ORIG]]) / 2, "")</f>
        <v/>
      </c>
      <c r="U410" t="e">
        <f>0.5*(Table21[[#This Row],[WIDTH_OVERLAP]]/Table21[[#This Row],[WIDTH_ORIG]] +Table21[[#This Row],[WIDTH_OVERLAP]]/Table21[[#This Row],[WIDTH_NEW]])</f>
        <v>#VALUE!</v>
      </c>
    </row>
    <row r="411" spans="1:21" hidden="1" x14ac:dyDescent="0.2">
      <c r="A411" t="s">
        <v>192</v>
      </c>
      <c r="B411" t="s">
        <v>13</v>
      </c>
      <c r="C411" t="s">
        <v>193</v>
      </c>
      <c r="D411" t="s">
        <v>208</v>
      </c>
      <c r="E411">
        <v>-0.71591551141548337</v>
      </c>
      <c r="F411">
        <v>0.14638964987477826</v>
      </c>
      <c r="G411">
        <v>-1.0028339528794772</v>
      </c>
      <c r="H411">
        <v>-0.42899706995148962</v>
      </c>
      <c r="I411">
        <v>-4.8904790197112815</v>
      </c>
      <c r="J411">
        <v>-0.71591551141548337</v>
      </c>
      <c r="K411">
        <f>Table21[[#This Row],[VALUE_ORIGINAL]]-Table21[[#This Row],[ESTIMATE_VALUE]]</f>
        <v>0</v>
      </c>
      <c r="L411">
        <v>-1.0028339528794772</v>
      </c>
      <c r="M411">
        <v>-0.42899706995148962</v>
      </c>
      <c r="N411">
        <f>Table21[[#This Row],[DIFFENCE_ORIGINAL]]^2</f>
        <v>0</v>
      </c>
      <c r="O41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0.57383688292798762</v>
      </c>
      <c r="P411" t="str">
        <f>IF(OR(G411="NA", H411="NA"), "NA", IF(OR(B411="boot", B411="parametric", B411="independent", B411="cart"), Table21[[#This Row],[conf.high]]-Table21[[#This Row],[conf.low]], ""))</f>
        <v/>
      </c>
      <c r="Q411" t="str">
        <f>IF(OR(G411="NA", H411="NA"), "NA", IF(OR(B411="boot", B411="parametric", B411="independent", B411="cart"), Table21[[#This Row],[conf.high.orig]]-Table21[[#This Row],[conf.low.orig]], ""))</f>
        <v/>
      </c>
      <c r="R411" t="str">
        <f>IF(OR(B411="boot", B411="independent", B411="parametric", B411="cart"), Table21[[#This Row],[WIDTH_OVERLAP]]/Table21[[#This Row],[WIDTH_NEW]], "NA")</f>
        <v>NA</v>
      </c>
      <c r="S411" t="str">
        <f>IF(OR(B411="boot", B411="independent", B411="parametric", B411="cart"), Table21[[#This Row],[WIDTH_OVERLAP]]/Table21[[#This Row],[WIDTH_ORIG]], "")</f>
        <v/>
      </c>
      <c r="T411" t="str">
        <f>IF(OR(B411="boot", B411="independent", B411="parametric", B411="cart"), (Table21[[#This Row],[PERS_NEW]]+Table21[[#This Row],[PERS_ORIG]]) / 2, "")</f>
        <v/>
      </c>
      <c r="U411" t="e">
        <f>0.5*(Table21[[#This Row],[WIDTH_OVERLAP]]/Table21[[#This Row],[WIDTH_ORIG]] +Table21[[#This Row],[WIDTH_OVERLAP]]/Table21[[#This Row],[WIDTH_NEW]])</f>
        <v>#VALUE!</v>
      </c>
    </row>
    <row r="412" spans="1:21" hidden="1" x14ac:dyDescent="0.2">
      <c r="A412" t="s">
        <v>192</v>
      </c>
      <c r="B412" t="s">
        <v>13</v>
      </c>
      <c r="C412" t="s">
        <v>193</v>
      </c>
      <c r="D412" t="s">
        <v>209</v>
      </c>
      <c r="E412">
        <v>1.2394604645576883</v>
      </c>
      <c r="F412">
        <v>0.11785130278837908</v>
      </c>
      <c r="G412">
        <v>1.0084761555613406</v>
      </c>
      <c r="H412">
        <v>1.470444773554036</v>
      </c>
      <c r="I412">
        <v>10.517155391852889</v>
      </c>
      <c r="J412">
        <v>1.2394604645576883</v>
      </c>
      <c r="K412">
        <f>Table21[[#This Row],[VALUE_ORIGINAL]]-Table21[[#This Row],[ESTIMATE_VALUE]]</f>
        <v>0</v>
      </c>
      <c r="L412">
        <v>1.0084761555613406</v>
      </c>
      <c r="M412">
        <v>1.470444773554036</v>
      </c>
      <c r="N412">
        <f>Table21[[#This Row],[DIFFENCE_ORIGINAL]]^2</f>
        <v>0</v>
      </c>
      <c r="O41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0.4619686179926954</v>
      </c>
      <c r="P412" t="str">
        <f>IF(OR(G412="NA", H412="NA"), "NA", IF(OR(B412="boot", B412="parametric", B412="independent", B412="cart"), Table21[[#This Row],[conf.high]]-Table21[[#This Row],[conf.low]], ""))</f>
        <v/>
      </c>
      <c r="Q412" t="str">
        <f>IF(OR(G412="NA", H412="NA"), "NA", IF(OR(B412="boot", B412="parametric", B412="independent", B412="cart"), Table21[[#This Row],[conf.high.orig]]-Table21[[#This Row],[conf.low.orig]], ""))</f>
        <v/>
      </c>
      <c r="R412" t="str">
        <f>IF(OR(B412="boot", B412="independent", B412="parametric", B412="cart"), Table21[[#This Row],[WIDTH_OVERLAP]]/Table21[[#This Row],[WIDTH_NEW]], "NA")</f>
        <v>NA</v>
      </c>
      <c r="S412" t="str">
        <f>IF(OR(B412="boot", B412="independent", B412="parametric", B412="cart"), Table21[[#This Row],[WIDTH_OVERLAP]]/Table21[[#This Row],[WIDTH_ORIG]], "")</f>
        <v/>
      </c>
      <c r="T412" t="str">
        <f>IF(OR(B412="boot", B412="independent", B412="parametric", B412="cart"), (Table21[[#This Row],[PERS_NEW]]+Table21[[#This Row],[PERS_ORIG]]) / 2, "")</f>
        <v/>
      </c>
      <c r="U412" t="e">
        <f>0.5*(Table21[[#This Row],[WIDTH_OVERLAP]]/Table21[[#This Row],[WIDTH_ORIG]] +Table21[[#This Row],[WIDTH_OVERLAP]]/Table21[[#This Row],[WIDTH_NEW]])</f>
        <v>#VALUE!</v>
      </c>
    </row>
    <row r="413" spans="1:21" hidden="1" x14ac:dyDescent="0.2">
      <c r="A413" t="s">
        <v>192</v>
      </c>
      <c r="B413" t="s">
        <v>13</v>
      </c>
      <c r="C413" t="s">
        <v>193</v>
      </c>
      <c r="D413" t="s">
        <v>210</v>
      </c>
      <c r="E413">
        <v>1.6724555469236593</v>
      </c>
      <c r="F413">
        <v>0.15406340529102119</v>
      </c>
      <c r="G413">
        <v>1.3704968212176603</v>
      </c>
      <c r="H413">
        <v>1.9744142726296583</v>
      </c>
      <c r="I413">
        <v>10.855631444498066</v>
      </c>
      <c r="J413">
        <v>1.6724555469236593</v>
      </c>
      <c r="K413">
        <f>Table21[[#This Row],[VALUE_ORIGINAL]]-Table21[[#This Row],[ESTIMATE_VALUE]]</f>
        <v>0</v>
      </c>
      <c r="L413">
        <v>1.3704968212176603</v>
      </c>
      <c r="M413">
        <v>1.9744142726296583</v>
      </c>
      <c r="N413">
        <f>Table21[[#This Row],[DIFFENCE_ORIGINAL]]^2</f>
        <v>0</v>
      </c>
      <c r="O41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0.60391745141199804</v>
      </c>
      <c r="P413" t="str">
        <f>IF(OR(G413="NA", H413="NA"), "NA", IF(OR(B413="boot", B413="parametric", B413="independent", B413="cart"), Table21[[#This Row],[conf.high]]-Table21[[#This Row],[conf.low]], ""))</f>
        <v/>
      </c>
      <c r="Q413" t="str">
        <f>IF(OR(G413="NA", H413="NA"), "NA", IF(OR(B413="boot", B413="parametric", B413="independent", B413="cart"), Table21[[#This Row],[conf.high.orig]]-Table21[[#This Row],[conf.low.orig]], ""))</f>
        <v/>
      </c>
      <c r="R413" t="str">
        <f>IF(OR(B413="boot", B413="independent", B413="parametric", B413="cart"), Table21[[#This Row],[WIDTH_OVERLAP]]/Table21[[#This Row],[WIDTH_NEW]], "NA")</f>
        <v>NA</v>
      </c>
      <c r="S413" t="str">
        <f>IF(OR(B413="boot", B413="independent", B413="parametric", B413="cart"), Table21[[#This Row],[WIDTH_OVERLAP]]/Table21[[#This Row],[WIDTH_ORIG]], "")</f>
        <v/>
      </c>
      <c r="T413" t="str">
        <f>IF(OR(B413="boot", B413="independent", B413="parametric", B413="cart"), (Table21[[#This Row],[PERS_NEW]]+Table21[[#This Row],[PERS_ORIG]]) / 2, "")</f>
        <v/>
      </c>
      <c r="U413" t="e">
        <f>0.5*(Table21[[#This Row],[WIDTH_OVERLAP]]/Table21[[#This Row],[WIDTH_ORIG]] +Table21[[#This Row],[WIDTH_OVERLAP]]/Table21[[#This Row],[WIDTH_NEW]])</f>
        <v>#VALUE!</v>
      </c>
    </row>
    <row r="414" spans="1:21" hidden="1" x14ac:dyDescent="0.2">
      <c r="A414" t="s">
        <v>192</v>
      </c>
      <c r="B414" t="s">
        <v>13</v>
      </c>
      <c r="C414" t="s">
        <v>193</v>
      </c>
      <c r="D414" t="s">
        <v>211</v>
      </c>
      <c r="E414">
        <v>2.5272646073036431</v>
      </c>
      <c r="F414">
        <v>0.262780251525014</v>
      </c>
      <c r="G414">
        <v>2.0122247784662393</v>
      </c>
      <c r="H414">
        <v>3.042304436141047</v>
      </c>
      <c r="I414">
        <v>9.6174069118092511</v>
      </c>
      <c r="J414">
        <v>2.5272646073036431</v>
      </c>
      <c r="K414">
        <f>Table21[[#This Row],[VALUE_ORIGINAL]]-Table21[[#This Row],[ESTIMATE_VALUE]]</f>
        <v>0</v>
      </c>
      <c r="L414">
        <v>2.0122247784662393</v>
      </c>
      <c r="M414">
        <v>3.042304436141047</v>
      </c>
      <c r="N414">
        <f>Table21[[#This Row],[DIFFENCE_ORIGINAL]]^2</f>
        <v>0</v>
      </c>
      <c r="O41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1.0300796576748077</v>
      </c>
      <c r="P414" t="str">
        <f>IF(OR(G414="NA", H414="NA"), "NA", IF(OR(B414="boot", B414="parametric", B414="independent", B414="cart"), Table21[[#This Row],[conf.high]]-Table21[[#This Row],[conf.low]], ""))</f>
        <v/>
      </c>
      <c r="Q414" t="str">
        <f>IF(OR(G414="NA", H414="NA"), "NA", IF(OR(B414="boot", B414="parametric", B414="independent", B414="cart"), Table21[[#This Row],[conf.high.orig]]-Table21[[#This Row],[conf.low.orig]], ""))</f>
        <v/>
      </c>
      <c r="R414" t="str">
        <f>IF(OR(B414="boot", B414="independent", B414="parametric", B414="cart"), Table21[[#This Row],[WIDTH_OVERLAP]]/Table21[[#This Row],[WIDTH_NEW]], "NA")</f>
        <v>NA</v>
      </c>
      <c r="S414" t="str">
        <f>IF(OR(B414="boot", B414="independent", B414="parametric", B414="cart"), Table21[[#This Row],[WIDTH_OVERLAP]]/Table21[[#This Row],[WIDTH_ORIG]], "")</f>
        <v/>
      </c>
      <c r="T414" t="str">
        <f>IF(OR(B414="boot", B414="independent", B414="parametric", B414="cart"), (Table21[[#This Row],[PERS_NEW]]+Table21[[#This Row],[PERS_ORIG]]) / 2, "")</f>
        <v/>
      </c>
      <c r="U414" t="e">
        <f>0.5*(Table21[[#This Row],[WIDTH_OVERLAP]]/Table21[[#This Row],[WIDTH_ORIG]] +Table21[[#This Row],[WIDTH_OVERLAP]]/Table21[[#This Row],[WIDTH_NEW]])</f>
        <v>#VALUE!</v>
      </c>
    </row>
    <row r="415" spans="1:21" hidden="1" x14ac:dyDescent="0.2">
      <c r="A415" t="s">
        <v>192</v>
      </c>
      <c r="B415" t="s">
        <v>13</v>
      </c>
      <c r="C415" t="s">
        <v>193</v>
      </c>
      <c r="D415" t="s">
        <v>212</v>
      </c>
      <c r="E415">
        <v>2.4525326132505092</v>
      </c>
      <c r="F415">
        <v>0.22149831647501528</v>
      </c>
      <c r="G415">
        <v>2.0184038903232242</v>
      </c>
      <c r="H415">
        <v>2.8866613361777942</v>
      </c>
      <c r="I415">
        <v>11.072466158121575</v>
      </c>
      <c r="J415">
        <v>2.4525326132505092</v>
      </c>
      <c r="K415">
        <f>Table21[[#This Row],[VALUE_ORIGINAL]]-Table21[[#This Row],[ESTIMATE_VALUE]]</f>
        <v>0</v>
      </c>
      <c r="L415">
        <v>2.0184038903232242</v>
      </c>
      <c r="M415">
        <v>2.8866613361777942</v>
      </c>
      <c r="N415">
        <f>Table21[[#This Row],[DIFFENCE_ORIGINAL]]^2</f>
        <v>0</v>
      </c>
      <c r="O41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0.86825744585456999</v>
      </c>
      <c r="P415" t="str">
        <f>IF(OR(G415="NA", H415="NA"), "NA", IF(OR(B415="boot", B415="parametric", B415="independent", B415="cart"), Table21[[#This Row],[conf.high]]-Table21[[#This Row],[conf.low]], ""))</f>
        <v/>
      </c>
      <c r="Q415" t="str">
        <f>IF(OR(G415="NA", H415="NA"), "NA", IF(OR(B415="boot", B415="parametric", B415="independent", B415="cart"), Table21[[#This Row],[conf.high.orig]]-Table21[[#This Row],[conf.low.orig]], ""))</f>
        <v/>
      </c>
      <c r="R415" t="str">
        <f>IF(OR(B415="boot", B415="independent", B415="parametric", B415="cart"), Table21[[#This Row],[WIDTH_OVERLAP]]/Table21[[#This Row],[WIDTH_NEW]], "NA")</f>
        <v>NA</v>
      </c>
      <c r="S415" t="str">
        <f>IF(OR(B415="boot", B415="independent", B415="parametric", B415="cart"), Table21[[#This Row],[WIDTH_OVERLAP]]/Table21[[#This Row],[WIDTH_ORIG]], "")</f>
        <v/>
      </c>
      <c r="T415" t="str">
        <f>IF(OR(B415="boot", B415="independent", B415="parametric", B415="cart"), (Table21[[#This Row],[PERS_NEW]]+Table21[[#This Row],[PERS_ORIG]]) / 2, "")</f>
        <v/>
      </c>
      <c r="U415" t="e">
        <f>0.5*(Table21[[#This Row],[WIDTH_OVERLAP]]/Table21[[#This Row],[WIDTH_ORIG]] +Table21[[#This Row],[WIDTH_OVERLAP]]/Table21[[#This Row],[WIDTH_NEW]])</f>
        <v>#VALUE!</v>
      </c>
    </row>
    <row r="416" spans="1:21" hidden="1" x14ac:dyDescent="0.2">
      <c r="A416" t="s">
        <v>192</v>
      </c>
      <c r="B416" t="s">
        <v>13</v>
      </c>
      <c r="C416" t="s">
        <v>193</v>
      </c>
      <c r="D416" t="s">
        <v>213</v>
      </c>
      <c r="E416">
        <v>2.1789632911969177</v>
      </c>
      <c r="F416">
        <v>0.16186289446119156</v>
      </c>
      <c r="G416">
        <v>1.8617178476195746</v>
      </c>
      <c r="H416">
        <v>2.4962087347742608</v>
      </c>
      <c r="I416">
        <v>13.461783804436713</v>
      </c>
      <c r="J416">
        <v>2.1789632911969177</v>
      </c>
      <c r="K416">
        <f>Table21[[#This Row],[VALUE_ORIGINAL]]-Table21[[#This Row],[ESTIMATE_VALUE]]</f>
        <v>0</v>
      </c>
      <c r="L416">
        <v>1.8617178476195746</v>
      </c>
      <c r="M416">
        <v>2.4962087347742608</v>
      </c>
      <c r="N416">
        <f>Table21[[#This Row],[DIFFENCE_ORIGINAL]]^2</f>
        <v>0</v>
      </c>
      <c r="O41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0.63449088715468616</v>
      </c>
      <c r="P416" t="str">
        <f>IF(OR(G416="NA", H416="NA"), "NA", IF(OR(B416="boot", B416="parametric", B416="independent", B416="cart"), Table21[[#This Row],[conf.high]]-Table21[[#This Row],[conf.low]], ""))</f>
        <v/>
      </c>
      <c r="Q416" t="str">
        <f>IF(OR(G416="NA", H416="NA"), "NA", IF(OR(B416="boot", B416="parametric", B416="independent", B416="cart"), Table21[[#This Row],[conf.high.orig]]-Table21[[#This Row],[conf.low.orig]], ""))</f>
        <v/>
      </c>
      <c r="R416" t="str">
        <f>IF(OR(B416="boot", B416="independent", B416="parametric", B416="cart"), Table21[[#This Row],[WIDTH_OVERLAP]]/Table21[[#This Row],[WIDTH_NEW]], "NA")</f>
        <v>NA</v>
      </c>
      <c r="S416" t="str">
        <f>IF(OR(B416="boot", B416="independent", B416="parametric", B416="cart"), Table21[[#This Row],[WIDTH_OVERLAP]]/Table21[[#This Row],[WIDTH_ORIG]], "")</f>
        <v/>
      </c>
      <c r="T416" t="str">
        <f>IF(OR(B416="boot", B416="independent", B416="parametric", B416="cart"), (Table21[[#This Row],[PERS_NEW]]+Table21[[#This Row],[PERS_ORIG]]) / 2, "")</f>
        <v/>
      </c>
      <c r="U416" t="e">
        <f>0.5*(Table21[[#This Row],[WIDTH_OVERLAP]]/Table21[[#This Row],[WIDTH_ORIG]] +Table21[[#This Row],[WIDTH_OVERLAP]]/Table21[[#This Row],[WIDTH_NEW]])</f>
        <v>#VALUE!</v>
      </c>
    </row>
    <row r="417" spans="1:21" hidden="1" x14ac:dyDescent="0.2">
      <c r="A417" t="s">
        <v>192</v>
      </c>
      <c r="B417" t="s">
        <v>13</v>
      </c>
      <c r="C417" t="s">
        <v>193</v>
      </c>
      <c r="D417" t="s">
        <v>214</v>
      </c>
      <c r="E417">
        <v>1.63819866406962</v>
      </c>
      <c r="F417">
        <v>0.17735789568852173</v>
      </c>
      <c r="G417">
        <v>1.2905835761463058</v>
      </c>
      <c r="H417">
        <v>1.9858137519929342</v>
      </c>
      <c r="I417">
        <v>9.236683022822092</v>
      </c>
      <c r="J417">
        <v>1.63819866406962</v>
      </c>
      <c r="K417">
        <f>Table21[[#This Row],[VALUE_ORIGINAL]]-Table21[[#This Row],[ESTIMATE_VALUE]]</f>
        <v>0</v>
      </c>
      <c r="L417">
        <v>1.2905835761463058</v>
      </c>
      <c r="M417">
        <v>1.9858137519929342</v>
      </c>
      <c r="N417">
        <f>Table21[[#This Row],[DIFFENCE_ORIGINAL]]^2</f>
        <v>0</v>
      </c>
      <c r="O41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0.69523017584662838</v>
      </c>
      <c r="P417" t="str">
        <f>IF(OR(G417="NA", H417="NA"), "NA", IF(OR(B417="boot", B417="parametric", B417="independent", B417="cart"), Table21[[#This Row],[conf.high]]-Table21[[#This Row],[conf.low]], ""))</f>
        <v/>
      </c>
      <c r="Q417" t="str">
        <f>IF(OR(G417="NA", H417="NA"), "NA", IF(OR(B417="boot", B417="parametric", B417="independent", B417="cart"), Table21[[#This Row],[conf.high.orig]]-Table21[[#This Row],[conf.low.orig]], ""))</f>
        <v/>
      </c>
      <c r="R417" t="str">
        <f>IF(OR(B417="boot", B417="independent", B417="parametric", B417="cart"), Table21[[#This Row],[WIDTH_OVERLAP]]/Table21[[#This Row],[WIDTH_NEW]], "NA")</f>
        <v>NA</v>
      </c>
      <c r="S417" t="str">
        <f>IF(OR(B417="boot", B417="independent", B417="parametric", B417="cart"), Table21[[#This Row],[WIDTH_OVERLAP]]/Table21[[#This Row],[WIDTH_ORIG]], "")</f>
        <v/>
      </c>
      <c r="T417" t="str">
        <f>IF(OR(B417="boot", B417="independent", B417="parametric", B417="cart"), (Table21[[#This Row],[PERS_NEW]]+Table21[[#This Row],[PERS_ORIG]]) / 2, "")</f>
        <v/>
      </c>
      <c r="U417" t="e">
        <f>0.5*(Table21[[#This Row],[WIDTH_OVERLAP]]/Table21[[#This Row],[WIDTH_ORIG]] +Table21[[#This Row],[WIDTH_OVERLAP]]/Table21[[#This Row],[WIDTH_NEW]])</f>
        <v>#VALUE!</v>
      </c>
    </row>
    <row r="418" spans="1:21" hidden="1" x14ac:dyDescent="0.2">
      <c r="A418" t="s">
        <v>192</v>
      </c>
      <c r="B418" t="s">
        <v>13</v>
      </c>
      <c r="C418" t="s">
        <v>193</v>
      </c>
      <c r="D418" t="s">
        <v>215</v>
      </c>
      <c r="E418">
        <v>1.8620504944211793</v>
      </c>
      <c r="F418">
        <v>0.15560686944410215</v>
      </c>
      <c r="G418">
        <v>1.557066634563713</v>
      </c>
      <c r="H418">
        <v>2.1670343542786457</v>
      </c>
      <c r="I418">
        <v>11.966377198341323</v>
      </c>
      <c r="J418">
        <v>1.8620504944211793</v>
      </c>
      <c r="K418">
        <f>Table21[[#This Row],[VALUE_ORIGINAL]]-Table21[[#This Row],[ESTIMATE_VALUE]]</f>
        <v>0</v>
      </c>
      <c r="L418">
        <v>1.557066634563713</v>
      </c>
      <c r="M418">
        <v>2.1670343542786457</v>
      </c>
      <c r="N418">
        <f>Table21[[#This Row],[DIFFENCE_ORIGINAL]]^2</f>
        <v>0</v>
      </c>
      <c r="O41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0.60996771971493269</v>
      </c>
      <c r="P418" t="str">
        <f>IF(OR(G418="NA", H418="NA"), "NA", IF(OR(B418="boot", B418="parametric", B418="independent", B418="cart"), Table21[[#This Row],[conf.high]]-Table21[[#This Row],[conf.low]], ""))</f>
        <v/>
      </c>
      <c r="Q418" t="str">
        <f>IF(OR(G418="NA", H418="NA"), "NA", IF(OR(B418="boot", B418="parametric", B418="independent", B418="cart"), Table21[[#This Row],[conf.high.orig]]-Table21[[#This Row],[conf.low.orig]], ""))</f>
        <v/>
      </c>
      <c r="R418" t="str">
        <f>IF(OR(B418="boot", B418="independent", B418="parametric", B418="cart"), Table21[[#This Row],[WIDTH_OVERLAP]]/Table21[[#This Row],[WIDTH_NEW]], "NA")</f>
        <v>NA</v>
      </c>
      <c r="S418" t="str">
        <f>IF(OR(B418="boot", B418="independent", B418="parametric", B418="cart"), Table21[[#This Row],[WIDTH_OVERLAP]]/Table21[[#This Row],[WIDTH_ORIG]], "")</f>
        <v/>
      </c>
      <c r="T418" t="str">
        <f>IF(OR(B418="boot", B418="independent", B418="parametric", B418="cart"), (Table21[[#This Row],[PERS_NEW]]+Table21[[#This Row],[PERS_ORIG]]) / 2, "")</f>
        <v/>
      </c>
      <c r="U418" t="e">
        <f>0.5*(Table21[[#This Row],[WIDTH_OVERLAP]]/Table21[[#This Row],[WIDTH_ORIG]] +Table21[[#This Row],[WIDTH_OVERLAP]]/Table21[[#This Row],[WIDTH_NEW]])</f>
        <v>#VALUE!</v>
      </c>
    </row>
    <row r="419" spans="1:21" hidden="1" x14ac:dyDescent="0.2">
      <c r="A419" t="s">
        <v>192</v>
      </c>
      <c r="B419" t="s">
        <v>13</v>
      </c>
      <c r="C419" t="s">
        <v>193</v>
      </c>
      <c r="D419" t="s">
        <v>216</v>
      </c>
      <c r="E419">
        <v>0.13511635076601486</v>
      </c>
      <c r="F419">
        <v>5.730620569435952E-2</v>
      </c>
      <c r="G419">
        <v>2.2798251514426063E-2</v>
      </c>
      <c r="H419">
        <v>0.24743445001760367</v>
      </c>
      <c r="I419">
        <v>2.3577961431725702</v>
      </c>
      <c r="J419">
        <v>0.13511635076601486</v>
      </c>
      <c r="K419">
        <f>Table21[[#This Row],[VALUE_ORIGINAL]]-Table21[[#This Row],[ESTIMATE_VALUE]]</f>
        <v>0</v>
      </c>
      <c r="L419">
        <v>2.2798251514426063E-2</v>
      </c>
      <c r="M419">
        <v>0.24743445001760367</v>
      </c>
      <c r="N419">
        <f>Table21[[#This Row],[DIFFENCE_ORIGINAL]]^2</f>
        <v>0</v>
      </c>
      <c r="O41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0.22463619850317762</v>
      </c>
      <c r="P419" t="str">
        <f>IF(OR(G419="NA", H419="NA"), "NA", IF(OR(B419="boot", B419="parametric", B419="independent", B419="cart"), Table21[[#This Row],[conf.high]]-Table21[[#This Row],[conf.low]], ""))</f>
        <v/>
      </c>
      <c r="Q419" t="str">
        <f>IF(OR(G419="NA", H419="NA"), "NA", IF(OR(B419="boot", B419="parametric", B419="independent", B419="cart"), Table21[[#This Row],[conf.high.orig]]-Table21[[#This Row],[conf.low.orig]], ""))</f>
        <v/>
      </c>
      <c r="R419" t="str">
        <f>IF(OR(B419="boot", B419="independent", B419="parametric", B419="cart"), Table21[[#This Row],[WIDTH_OVERLAP]]/Table21[[#This Row],[WIDTH_NEW]], "NA")</f>
        <v>NA</v>
      </c>
      <c r="S419" t="str">
        <f>IF(OR(B419="boot", B419="independent", B419="parametric", B419="cart"), Table21[[#This Row],[WIDTH_OVERLAP]]/Table21[[#This Row],[WIDTH_ORIG]], "")</f>
        <v/>
      </c>
      <c r="T419" t="str">
        <f>IF(OR(B419="boot", B419="independent", B419="parametric", B419="cart"), (Table21[[#This Row],[PERS_NEW]]+Table21[[#This Row],[PERS_ORIG]]) / 2, "")</f>
        <v/>
      </c>
      <c r="U419" t="e">
        <f>0.5*(Table21[[#This Row],[WIDTH_OVERLAP]]/Table21[[#This Row],[WIDTH_ORIG]] +Table21[[#This Row],[WIDTH_OVERLAP]]/Table21[[#This Row],[WIDTH_NEW]])</f>
        <v>#VALUE!</v>
      </c>
    </row>
    <row r="420" spans="1:21" hidden="1" x14ac:dyDescent="0.2">
      <c r="A420" t="s">
        <v>192</v>
      </c>
      <c r="B420" t="s">
        <v>13</v>
      </c>
      <c r="C420" t="s">
        <v>193</v>
      </c>
      <c r="D420" t="s">
        <v>217</v>
      </c>
      <c r="E420">
        <v>-3.5504282346820917E-2</v>
      </c>
      <c r="F420">
        <v>2.1628781136001779E-2</v>
      </c>
      <c r="G420">
        <v>-7.7895914402883709E-2</v>
      </c>
      <c r="H420">
        <v>6.8873497092418745E-3</v>
      </c>
      <c r="I420">
        <v>-1.641529502914195</v>
      </c>
      <c r="J420">
        <v>-3.5504282346820917E-2</v>
      </c>
      <c r="K420">
        <f>Table21[[#This Row],[VALUE_ORIGINAL]]-Table21[[#This Row],[ESTIMATE_VALUE]]</f>
        <v>0</v>
      </c>
      <c r="L420">
        <v>-7.7895914402883709E-2</v>
      </c>
      <c r="M420">
        <v>6.8873497092418745E-3</v>
      </c>
      <c r="N420">
        <f>Table21[[#This Row],[DIFFENCE_ORIGINAL]]^2</f>
        <v>0</v>
      </c>
      <c r="O42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8.4783264112125584E-2</v>
      </c>
      <c r="P420" t="str">
        <f>IF(OR(G420="NA", H420="NA"), "NA", IF(OR(B420="boot", B420="parametric", B420="independent", B420="cart"), Table21[[#This Row],[conf.high]]-Table21[[#This Row],[conf.low]], ""))</f>
        <v/>
      </c>
      <c r="Q420" t="str">
        <f>IF(OR(G420="NA", H420="NA"), "NA", IF(OR(B420="boot", B420="parametric", B420="independent", B420="cart"), Table21[[#This Row],[conf.high.orig]]-Table21[[#This Row],[conf.low.orig]], ""))</f>
        <v/>
      </c>
      <c r="R420" t="str">
        <f>IF(OR(B420="boot", B420="independent", B420="parametric", B420="cart"), Table21[[#This Row],[WIDTH_OVERLAP]]/Table21[[#This Row],[WIDTH_NEW]], "NA")</f>
        <v>NA</v>
      </c>
      <c r="S420" t="str">
        <f>IF(OR(B420="boot", B420="independent", B420="parametric", B420="cart"), Table21[[#This Row],[WIDTH_OVERLAP]]/Table21[[#This Row],[WIDTH_ORIG]], "")</f>
        <v/>
      </c>
      <c r="T420" t="str">
        <f>IF(OR(B420="boot", B420="independent", B420="parametric", B420="cart"), (Table21[[#This Row],[PERS_NEW]]+Table21[[#This Row],[PERS_ORIG]]) / 2, "")</f>
        <v/>
      </c>
      <c r="U420" t="e">
        <f>0.5*(Table21[[#This Row],[WIDTH_OVERLAP]]/Table21[[#This Row],[WIDTH_ORIG]] +Table21[[#This Row],[WIDTH_OVERLAP]]/Table21[[#This Row],[WIDTH_NEW]])</f>
        <v>#VALUE!</v>
      </c>
    </row>
    <row r="421" spans="1:21" hidden="1" x14ac:dyDescent="0.2">
      <c r="A421" t="s">
        <v>192</v>
      </c>
      <c r="B421" t="s">
        <v>13</v>
      </c>
      <c r="C421" t="s">
        <v>193</v>
      </c>
      <c r="D421" t="s">
        <v>218</v>
      </c>
      <c r="E421">
        <v>0.14365900352318275</v>
      </c>
      <c r="F421">
        <v>6.4282417658908395E-2</v>
      </c>
      <c r="G421">
        <v>1.7667780072560757E-2</v>
      </c>
      <c r="H421">
        <v>0.26965022697380475</v>
      </c>
      <c r="I421">
        <v>2.2348102133534828</v>
      </c>
      <c r="J421">
        <v>0.14365900352318275</v>
      </c>
      <c r="K421">
        <f>Table21[[#This Row],[VALUE_ORIGINAL]]-Table21[[#This Row],[ESTIMATE_VALUE]]</f>
        <v>0</v>
      </c>
      <c r="L421">
        <v>1.7667780072560757E-2</v>
      </c>
      <c r="M421">
        <v>0.26965022697380475</v>
      </c>
      <c r="N421">
        <f>Table21[[#This Row],[DIFFENCE_ORIGINAL]]^2</f>
        <v>0</v>
      </c>
      <c r="O42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0.25198244690124399</v>
      </c>
      <c r="P421" t="str">
        <f>IF(OR(G421="NA", H421="NA"), "NA", IF(OR(B421="boot", B421="parametric", B421="independent", B421="cart"), Table21[[#This Row],[conf.high]]-Table21[[#This Row],[conf.low]], ""))</f>
        <v/>
      </c>
      <c r="Q421" t="str">
        <f>IF(OR(G421="NA", H421="NA"), "NA", IF(OR(B421="boot", B421="parametric", B421="independent", B421="cart"), Table21[[#This Row],[conf.high.orig]]-Table21[[#This Row],[conf.low.orig]], ""))</f>
        <v/>
      </c>
      <c r="R421" t="str">
        <f>IF(OR(B421="boot", B421="independent", B421="parametric", B421="cart"), Table21[[#This Row],[WIDTH_OVERLAP]]/Table21[[#This Row],[WIDTH_NEW]], "NA")</f>
        <v>NA</v>
      </c>
      <c r="S421" t="str">
        <f>IF(OR(B421="boot", B421="independent", B421="parametric", B421="cart"), Table21[[#This Row],[WIDTH_OVERLAP]]/Table21[[#This Row],[WIDTH_ORIG]], "")</f>
        <v/>
      </c>
      <c r="T421" t="str">
        <f>IF(OR(B421="boot", B421="independent", B421="parametric", B421="cart"), (Table21[[#This Row],[PERS_NEW]]+Table21[[#This Row],[PERS_ORIG]]) / 2, "")</f>
        <v/>
      </c>
      <c r="U421" t="e">
        <f>0.5*(Table21[[#This Row],[WIDTH_OVERLAP]]/Table21[[#This Row],[WIDTH_ORIG]] +Table21[[#This Row],[WIDTH_OVERLAP]]/Table21[[#This Row],[WIDTH_NEW]])</f>
        <v>#VALUE!</v>
      </c>
    </row>
    <row r="422" spans="1:21" hidden="1" x14ac:dyDescent="0.2">
      <c r="A422" t="s">
        <v>192</v>
      </c>
      <c r="B422" t="s">
        <v>13</v>
      </c>
      <c r="C422" t="s">
        <v>193</v>
      </c>
      <c r="D422" t="s">
        <v>219</v>
      </c>
      <c r="E422">
        <v>1.5517947441329087E-3</v>
      </c>
      <c r="F422">
        <v>1.5049760250500262E-2</v>
      </c>
      <c r="G422">
        <v>-2.7945193322810098E-2</v>
      </c>
      <c r="H422">
        <v>3.1048782811075919E-2</v>
      </c>
      <c r="I422">
        <v>0.10311092790207912</v>
      </c>
      <c r="J422">
        <v>1.5517947441329087E-3</v>
      </c>
      <c r="K422">
        <f>Table21[[#This Row],[VALUE_ORIGINAL]]-Table21[[#This Row],[ESTIMATE_VALUE]]</f>
        <v>0</v>
      </c>
      <c r="L422">
        <v>-2.7945193322810098E-2</v>
      </c>
      <c r="M422">
        <v>3.1048782811075919E-2</v>
      </c>
      <c r="N422">
        <f>Table21[[#This Row],[DIFFENCE_ORIGINAL]]^2</f>
        <v>0</v>
      </c>
      <c r="O42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5.8993976133886017E-2</v>
      </c>
      <c r="P422" t="str">
        <f>IF(OR(G422="NA", H422="NA"), "NA", IF(OR(B422="boot", B422="parametric", B422="independent", B422="cart"), Table21[[#This Row],[conf.high]]-Table21[[#This Row],[conf.low]], ""))</f>
        <v/>
      </c>
      <c r="Q422" t="str">
        <f>IF(OR(G422="NA", H422="NA"), "NA", IF(OR(B422="boot", B422="parametric", B422="independent", B422="cart"), Table21[[#This Row],[conf.high.orig]]-Table21[[#This Row],[conf.low.orig]], ""))</f>
        <v/>
      </c>
      <c r="R422" t="str">
        <f>IF(OR(B422="boot", B422="independent", B422="parametric", B422="cart"), Table21[[#This Row],[WIDTH_OVERLAP]]/Table21[[#This Row],[WIDTH_NEW]], "NA")</f>
        <v>NA</v>
      </c>
      <c r="S422" t="str">
        <f>IF(OR(B422="boot", B422="independent", B422="parametric", B422="cart"), Table21[[#This Row],[WIDTH_OVERLAP]]/Table21[[#This Row],[WIDTH_ORIG]], "")</f>
        <v/>
      </c>
      <c r="T422" t="str">
        <f>IF(OR(B422="boot", B422="independent", B422="parametric", B422="cart"), (Table21[[#This Row],[PERS_NEW]]+Table21[[#This Row],[PERS_ORIG]]) / 2, "")</f>
        <v/>
      </c>
      <c r="U422" t="e">
        <f>0.5*(Table21[[#This Row],[WIDTH_OVERLAP]]/Table21[[#This Row],[WIDTH_ORIG]] +Table21[[#This Row],[WIDTH_OVERLAP]]/Table21[[#This Row],[WIDTH_NEW]])</f>
        <v>#VALUE!</v>
      </c>
    </row>
    <row r="423" spans="1:21" hidden="1" x14ac:dyDescent="0.2">
      <c r="A423" t="s">
        <v>192</v>
      </c>
      <c r="B423" t="s">
        <v>13</v>
      </c>
      <c r="C423" t="s">
        <v>193</v>
      </c>
      <c r="D423" t="s">
        <v>220</v>
      </c>
      <c r="E423">
        <v>6.784710822842771E-2</v>
      </c>
      <c r="F423">
        <v>3.2540069456523643E-2</v>
      </c>
      <c r="G423">
        <v>4.0697440392095385E-3</v>
      </c>
      <c r="H423">
        <v>0.13162447241764588</v>
      </c>
      <c r="I423">
        <v>2.0850326800647223</v>
      </c>
      <c r="J423">
        <v>6.784710822842771E-2</v>
      </c>
      <c r="K423">
        <f>Table21[[#This Row],[VALUE_ORIGINAL]]-Table21[[#This Row],[ESTIMATE_VALUE]]</f>
        <v>0</v>
      </c>
      <c r="L423">
        <v>4.0697440392095385E-3</v>
      </c>
      <c r="M423">
        <v>0.13162447241764588</v>
      </c>
      <c r="N423">
        <f>Table21[[#This Row],[DIFFENCE_ORIGINAL]]^2</f>
        <v>0</v>
      </c>
      <c r="O42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0.12755472837843634</v>
      </c>
      <c r="P423" t="str">
        <f>IF(OR(G423="NA", H423="NA"), "NA", IF(OR(B423="boot", B423="parametric", B423="independent", B423="cart"), Table21[[#This Row],[conf.high]]-Table21[[#This Row],[conf.low]], ""))</f>
        <v/>
      </c>
      <c r="Q423" t="str">
        <f>IF(OR(G423="NA", H423="NA"), "NA", IF(OR(B423="boot", B423="parametric", B423="independent", B423="cart"), Table21[[#This Row],[conf.high.orig]]-Table21[[#This Row],[conf.low.orig]], ""))</f>
        <v/>
      </c>
      <c r="R423" t="str">
        <f>IF(OR(B423="boot", B423="independent", B423="parametric", B423="cart"), Table21[[#This Row],[WIDTH_OVERLAP]]/Table21[[#This Row],[WIDTH_NEW]], "NA")</f>
        <v>NA</v>
      </c>
      <c r="S423" t="str">
        <f>IF(OR(B423="boot", B423="independent", B423="parametric", B423="cart"), Table21[[#This Row],[WIDTH_OVERLAP]]/Table21[[#This Row],[WIDTH_ORIG]], "")</f>
        <v/>
      </c>
      <c r="T423" t="str">
        <f>IF(OR(B423="boot", B423="independent", B423="parametric", B423="cart"), (Table21[[#This Row],[PERS_NEW]]+Table21[[#This Row],[PERS_ORIG]]) / 2, "")</f>
        <v/>
      </c>
      <c r="U423" t="e">
        <f>0.5*(Table21[[#This Row],[WIDTH_OVERLAP]]/Table21[[#This Row],[WIDTH_ORIG]] +Table21[[#This Row],[WIDTH_OVERLAP]]/Table21[[#This Row],[WIDTH_NEW]])</f>
        <v>#VALUE!</v>
      </c>
    </row>
    <row r="424" spans="1:21" hidden="1" x14ac:dyDescent="0.2">
      <c r="A424" t="s">
        <v>192</v>
      </c>
      <c r="B424" t="s">
        <v>13</v>
      </c>
      <c r="C424" t="s">
        <v>193</v>
      </c>
      <c r="D424" t="s">
        <v>221</v>
      </c>
      <c r="E424">
        <v>-5.3636467190411518E-3</v>
      </c>
      <c r="F424">
        <v>1.5368140025405101E-2</v>
      </c>
      <c r="G424">
        <v>-3.5484647678203612E-2</v>
      </c>
      <c r="H424">
        <v>2.4757354240121307E-2</v>
      </c>
      <c r="I424">
        <v>-0.34901079181830058</v>
      </c>
      <c r="J424">
        <v>-5.3636467190411518E-3</v>
      </c>
      <c r="K424">
        <f>Table21[[#This Row],[VALUE_ORIGINAL]]-Table21[[#This Row],[ESTIMATE_VALUE]]</f>
        <v>0</v>
      </c>
      <c r="L424">
        <v>-3.5484647678203612E-2</v>
      </c>
      <c r="M424">
        <v>2.4757354240121307E-2</v>
      </c>
      <c r="N424">
        <f>Table21[[#This Row],[DIFFENCE_ORIGINAL]]^2</f>
        <v>0</v>
      </c>
      <c r="O42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6.0242001918324919E-2</v>
      </c>
      <c r="P424" t="str">
        <f>IF(OR(G424="NA", H424="NA"), "NA", IF(OR(B424="boot", B424="parametric", B424="independent", B424="cart"), Table21[[#This Row],[conf.high]]-Table21[[#This Row],[conf.low]], ""))</f>
        <v/>
      </c>
      <c r="Q424" t="str">
        <f>IF(OR(G424="NA", H424="NA"), "NA", IF(OR(B424="boot", B424="parametric", B424="independent", B424="cart"), Table21[[#This Row],[conf.high.orig]]-Table21[[#This Row],[conf.low.orig]], ""))</f>
        <v/>
      </c>
      <c r="R424" t="str">
        <f>IF(OR(B424="boot", B424="independent", B424="parametric", B424="cart"), Table21[[#This Row],[WIDTH_OVERLAP]]/Table21[[#This Row],[WIDTH_NEW]], "NA")</f>
        <v>NA</v>
      </c>
      <c r="S424" t="str">
        <f>IF(OR(B424="boot", B424="independent", B424="parametric", B424="cart"), Table21[[#This Row],[WIDTH_OVERLAP]]/Table21[[#This Row],[WIDTH_ORIG]], "")</f>
        <v/>
      </c>
      <c r="T424" t="str">
        <f>IF(OR(B424="boot", B424="independent", B424="parametric", B424="cart"), (Table21[[#This Row],[PERS_NEW]]+Table21[[#This Row],[PERS_ORIG]]) / 2, "")</f>
        <v/>
      </c>
      <c r="U424" t="e">
        <f>0.5*(Table21[[#This Row],[WIDTH_OVERLAP]]/Table21[[#This Row],[WIDTH_ORIG]] +Table21[[#This Row],[WIDTH_OVERLAP]]/Table21[[#This Row],[WIDTH_NEW]])</f>
        <v>#VALUE!</v>
      </c>
    </row>
    <row r="425" spans="1:21" hidden="1" x14ac:dyDescent="0.2">
      <c r="A425" t="s">
        <v>192</v>
      </c>
      <c r="B425" t="s">
        <v>13</v>
      </c>
      <c r="C425" t="s">
        <v>193</v>
      </c>
      <c r="D425" t="s">
        <v>222</v>
      </c>
      <c r="E425">
        <v>-3.3726285046907015E-2</v>
      </c>
      <c r="F425">
        <v>5.4095777503140159E-2</v>
      </c>
      <c r="G425">
        <v>-0.13975206066875379</v>
      </c>
      <c r="H425">
        <v>7.229949057493977E-2</v>
      </c>
      <c r="I425">
        <v>-0.62345503851847339</v>
      </c>
      <c r="J425">
        <v>-3.3726285046907015E-2</v>
      </c>
      <c r="K425">
        <f>Table21[[#This Row],[VALUE_ORIGINAL]]-Table21[[#This Row],[ESTIMATE_VALUE]]</f>
        <v>0</v>
      </c>
      <c r="L425">
        <v>-0.13975206066875379</v>
      </c>
      <c r="M425">
        <v>7.229949057493977E-2</v>
      </c>
      <c r="N425">
        <f>Table21[[#This Row],[DIFFENCE_ORIGINAL]]^2</f>
        <v>0</v>
      </c>
      <c r="O42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0.21205155124369357</v>
      </c>
      <c r="P425" t="str">
        <f>IF(OR(G425="NA", H425="NA"), "NA", IF(OR(B425="boot", B425="parametric", B425="independent", B425="cart"), Table21[[#This Row],[conf.high]]-Table21[[#This Row],[conf.low]], ""))</f>
        <v/>
      </c>
      <c r="Q425" t="str">
        <f>IF(OR(G425="NA", H425="NA"), "NA", IF(OR(B425="boot", B425="parametric", B425="independent", B425="cart"), Table21[[#This Row],[conf.high.orig]]-Table21[[#This Row],[conf.low.orig]], ""))</f>
        <v/>
      </c>
      <c r="R425" t="str">
        <f>IF(OR(B425="boot", B425="independent", B425="parametric", B425="cart"), Table21[[#This Row],[WIDTH_OVERLAP]]/Table21[[#This Row],[WIDTH_NEW]], "NA")</f>
        <v>NA</v>
      </c>
      <c r="S425" t="str">
        <f>IF(OR(B425="boot", B425="independent", B425="parametric", B425="cart"), Table21[[#This Row],[WIDTH_OVERLAP]]/Table21[[#This Row],[WIDTH_ORIG]], "")</f>
        <v/>
      </c>
      <c r="T425" t="str">
        <f>IF(OR(B425="boot", B425="independent", B425="parametric", B425="cart"), (Table21[[#This Row],[PERS_NEW]]+Table21[[#This Row],[PERS_ORIG]]) / 2, "")</f>
        <v/>
      </c>
      <c r="U425" t="e">
        <f>0.5*(Table21[[#This Row],[WIDTH_OVERLAP]]/Table21[[#This Row],[WIDTH_ORIG]] +Table21[[#This Row],[WIDTH_OVERLAP]]/Table21[[#This Row],[WIDTH_NEW]])</f>
        <v>#VALUE!</v>
      </c>
    </row>
    <row r="426" spans="1:21" hidden="1" x14ac:dyDescent="0.2">
      <c r="A426" t="s">
        <v>192</v>
      </c>
      <c r="B426" t="s">
        <v>13</v>
      </c>
      <c r="C426" t="s">
        <v>193</v>
      </c>
      <c r="D426" t="s">
        <v>223</v>
      </c>
      <c r="E426">
        <v>8.8621957300221432E-3</v>
      </c>
      <c r="F426">
        <v>1.5072797611810986E-2</v>
      </c>
      <c r="G426">
        <v>-2.0679944735388721E-2</v>
      </c>
      <c r="H426">
        <v>3.8404336195433007E-2</v>
      </c>
      <c r="I426">
        <v>0.58795957845793412</v>
      </c>
      <c r="J426">
        <v>8.8621957300221432E-3</v>
      </c>
      <c r="K426">
        <f>Table21[[#This Row],[VALUE_ORIGINAL]]-Table21[[#This Row],[ESTIMATE_VALUE]]</f>
        <v>0</v>
      </c>
      <c r="L426">
        <v>-2.0679944735388721E-2</v>
      </c>
      <c r="M426">
        <v>3.8404336195433007E-2</v>
      </c>
      <c r="N426">
        <f>Table21[[#This Row],[DIFFENCE_ORIGINAL]]^2</f>
        <v>0</v>
      </c>
      <c r="O42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5.9084280930821728E-2</v>
      </c>
      <c r="P426" t="str">
        <f>IF(OR(G426="NA", H426="NA"), "NA", IF(OR(B426="boot", B426="parametric", B426="independent", B426="cart"), Table21[[#This Row],[conf.high]]-Table21[[#This Row],[conf.low]], ""))</f>
        <v/>
      </c>
      <c r="Q426" t="str">
        <f>IF(OR(G426="NA", H426="NA"), "NA", IF(OR(B426="boot", B426="parametric", B426="independent", B426="cart"), Table21[[#This Row],[conf.high.orig]]-Table21[[#This Row],[conf.low.orig]], ""))</f>
        <v/>
      </c>
      <c r="R426" t="str">
        <f>IF(OR(B426="boot", B426="independent", B426="parametric", B426="cart"), Table21[[#This Row],[WIDTH_OVERLAP]]/Table21[[#This Row],[WIDTH_NEW]], "NA")</f>
        <v>NA</v>
      </c>
      <c r="S426" t="str">
        <f>IF(OR(B426="boot", B426="independent", B426="parametric", B426="cart"), Table21[[#This Row],[WIDTH_OVERLAP]]/Table21[[#This Row],[WIDTH_ORIG]], "")</f>
        <v/>
      </c>
      <c r="T426" t="str">
        <f>IF(OR(B426="boot", B426="independent", B426="parametric", B426="cart"), (Table21[[#This Row],[PERS_NEW]]+Table21[[#This Row],[PERS_ORIG]]) / 2, "")</f>
        <v/>
      </c>
      <c r="U426" t="e">
        <f>0.5*(Table21[[#This Row],[WIDTH_OVERLAP]]/Table21[[#This Row],[WIDTH_ORIG]] +Table21[[#This Row],[WIDTH_OVERLAP]]/Table21[[#This Row],[WIDTH_NEW]])</f>
        <v>#VALUE!</v>
      </c>
    </row>
    <row r="427" spans="1:21" hidden="1" x14ac:dyDescent="0.2">
      <c r="A427" t="s">
        <v>192</v>
      </c>
      <c r="B427" t="s">
        <v>13</v>
      </c>
      <c r="C427" t="s">
        <v>193</v>
      </c>
      <c r="D427" t="s">
        <v>224</v>
      </c>
      <c r="E427">
        <v>-3.5858609819679511E-2</v>
      </c>
      <c r="F427">
        <v>5.7029472819629397E-2</v>
      </c>
      <c r="G427">
        <v>-0.14763432260345902</v>
      </c>
      <c r="H427">
        <v>7.5917102964100008E-2</v>
      </c>
      <c r="I427">
        <v>-0.62877329995828179</v>
      </c>
      <c r="J427">
        <v>-3.5858609819679511E-2</v>
      </c>
      <c r="K427">
        <f>Table21[[#This Row],[VALUE_ORIGINAL]]-Table21[[#This Row],[ESTIMATE_VALUE]]</f>
        <v>0</v>
      </c>
      <c r="L427">
        <v>-0.14763432260345902</v>
      </c>
      <c r="M427">
        <v>7.5917102964100008E-2</v>
      </c>
      <c r="N427">
        <f>Table21[[#This Row],[DIFFENCE_ORIGINAL]]^2</f>
        <v>0</v>
      </c>
      <c r="O42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0.22355142556755903</v>
      </c>
      <c r="P427" t="str">
        <f>IF(OR(G427="NA", H427="NA"), "NA", IF(OR(B427="boot", B427="parametric", B427="independent", B427="cart"), Table21[[#This Row],[conf.high]]-Table21[[#This Row],[conf.low]], ""))</f>
        <v/>
      </c>
      <c r="Q427" t="str">
        <f>IF(OR(G427="NA", H427="NA"), "NA", IF(OR(B427="boot", B427="parametric", B427="independent", B427="cart"), Table21[[#This Row],[conf.high.orig]]-Table21[[#This Row],[conf.low.orig]], ""))</f>
        <v/>
      </c>
      <c r="R427" t="str">
        <f>IF(OR(B427="boot", B427="independent", B427="parametric", B427="cart"), Table21[[#This Row],[WIDTH_OVERLAP]]/Table21[[#This Row],[WIDTH_NEW]], "NA")</f>
        <v>NA</v>
      </c>
      <c r="S427" t="str">
        <f>IF(OR(B427="boot", B427="independent", B427="parametric", B427="cart"), Table21[[#This Row],[WIDTH_OVERLAP]]/Table21[[#This Row],[WIDTH_ORIG]], "")</f>
        <v/>
      </c>
      <c r="T427" t="str">
        <f>IF(OR(B427="boot", B427="independent", B427="parametric", B427="cart"), (Table21[[#This Row],[PERS_NEW]]+Table21[[#This Row],[PERS_ORIG]]) / 2, "")</f>
        <v/>
      </c>
      <c r="U427" t="e">
        <f>0.5*(Table21[[#This Row],[WIDTH_OVERLAP]]/Table21[[#This Row],[WIDTH_ORIG]] +Table21[[#This Row],[WIDTH_OVERLAP]]/Table21[[#This Row],[WIDTH_NEW]])</f>
        <v>#VALUE!</v>
      </c>
    </row>
    <row r="428" spans="1:21" hidden="1" x14ac:dyDescent="0.2">
      <c r="A428" t="s">
        <v>192</v>
      </c>
      <c r="B428" t="s">
        <v>13</v>
      </c>
      <c r="C428" t="s">
        <v>193</v>
      </c>
      <c r="D428" t="s">
        <v>225</v>
      </c>
      <c r="E428">
        <v>3.6143877640496679E-3</v>
      </c>
      <c r="F428">
        <v>3.5231298160171252E-2</v>
      </c>
      <c r="G428">
        <v>-6.5437687758478247E-2</v>
      </c>
      <c r="H428">
        <v>7.2666463286577582E-2</v>
      </c>
      <c r="I428">
        <v>0.10259025221317872</v>
      </c>
      <c r="J428">
        <v>3.6143877640496679E-3</v>
      </c>
      <c r="K428">
        <f>Table21[[#This Row],[VALUE_ORIGINAL]]-Table21[[#This Row],[ESTIMATE_VALUE]]</f>
        <v>0</v>
      </c>
      <c r="L428">
        <v>-6.5437687758478247E-2</v>
      </c>
      <c r="M428">
        <v>7.2666463286577582E-2</v>
      </c>
      <c r="N428">
        <f>Table21[[#This Row],[DIFFENCE_ORIGINAL]]^2</f>
        <v>0</v>
      </c>
      <c r="O42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0.13810415104505583</v>
      </c>
      <c r="P428" t="str">
        <f>IF(OR(G428="NA", H428="NA"), "NA", IF(OR(B428="boot", B428="parametric", B428="independent", B428="cart"), Table21[[#This Row],[conf.high]]-Table21[[#This Row],[conf.low]], ""))</f>
        <v/>
      </c>
      <c r="Q428" t="str">
        <f>IF(OR(G428="NA", H428="NA"), "NA", IF(OR(B428="boot", B428="parametric", B428="independent", B428="cart"), Table21[[#This Row],[conf.high.orig]]-Table21[[#This Row],[conf.low.orig]], ""))</f>
        <v/>
      </c>
      <c r="R428" t="str">
        <f>IF(OR(B428="boot", B428="independent", B428="parametric", B428="cart"), Table21[[#This Row],[WIDTH_OVERLAP]]/Table21[[#This Row],[WIDTH_NEW]], "NA")</f>
        <v>NA</v>
      </c>
      <c r="S428" t="str">
        <f>IF(OR(B428="boot", B428="independent", B428="parametric", B428="cart"), Table21[[#This Row],[WIDTH_OVERLAP]]/Table21[[#This Row],[WIDTH_ORIG]], "")</f>
        <v/>
      </c>
      <c r="T428" t="str">
        <f>IF(OR(B428="boot", B428="independent", B428="parametric", B428="cart"), (Table21[[#This Row],[PERS_NEW]]+Table21[[#This Row],[PERS_ORIG]]) / 2, "")</f>
        <v/>
      </c>
      <c r="U428" t="e">
        <f>0.5*(Table21[[#This Row],[WIDTH_OVERLAP]]/Table21[[#This Row],[WIDTH_ORIG]] +Table21[[#This Row],[WIDTH_OVERLAP]]/Table21[[#This Row],[WIDTH_NEW]])</f>
        <v>#VALUE!</v>
      </c>
    </row>
    <row r="429" spans="1:21" hidden="1" x14ac:dyDescent="0.2">
      <c r="A429" t="s">
        <v>192</v>
      </c>
      <c r="B429" t="s">
        <v>13</v>
      </c>
      <c r="C429" t="s">
        <v>193</v>
      </c>
      <c r="D429" t="s">
        <v>226</v>
      </c>
      <c r="E429">
        <v>0.15802718673596655</v>
      </c>
      <c r="F429">
        <v>4.6123934852112337E-2</v>
      </c>
      <c r="G429">
        <v>6.7625935600554604E-2</v>
      </c>
      <c r="H429">
        <v>0.2484284378713785</v>
      </c>
      <c r="I429">
        <v>3.4261427877446016</v>
      </c>
      <c r="J429">
        <v>0.15802718673596655</v>
      </c>
      <c r="K429">
        <f>Table21[[#This Row],[VALUE_ORIGINAL]]-Table21[[#This Row],[ESTIMATE_VALUE]]</f>
        <v>0</v>
      </c>
      <c r="L429">
        <v>6.7625935600554604E-2</v>
      </c>
      <c r="M429">
        <v>0.2484284378713785</v>
      </c>
      <c r="N429">
        <f>Table21[[#This Row],[DIFFENCE_ORIGINAL]]^2</f>
        <v>0</v>
      </c>
      <c r="O42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0.18080250227082389</v>
      </c>
      <c r="P429" t="str">
        <f>IF(OR(G429="NA", H429="NA"), "NA", IF(OR(B429="boot", B429="parametric", B429="independent", B429="cart"), Table21[[#This Row],[conf.high]]-Table21[[#This Row],[conf.low]], ""))</f>
        <v/>
      </c>
      <c r="Q429" t="str">
        <f>IF(OR(G429="NA", H429="NA"), "NA", IF(OR(B429="boot", B429="parametric", B429="independent", B429="cart"), Table21[[#This Row],[conf.high.orig]]-Table21[[#This Row],[conf.low.orig]], ""))</f>
        <v/>
      </c>
      <c r="R429" t="str">
        <f>IF(OR(B429="boot", B429="independent", B429="parametric", B429="cart"), Table21[[#This Row],[WIDTH_OVERLAP]]/Table21[[#This Row],[WIDTH_NEW]], "NA")</f>
        <v>NA</v>
      </c>
      <c r="S429" t="str">
        <f>IF(OR(B429="boot", B429="independent", B429="parametric", B429="cart"), Table21[[#This Row],[WIDTH_OVERLAP]]/Table21[[#This Row],[WIDTH_ORIG]], "")</f>
        <v/>
      </c>
      <c r="T429" t="str">
        <f>IF(OR(B429="boot", B429="independent", B429="parametric", B429="cart"), (Table21[[#This Row],[PERS_NEW]]+Table21[[#This Row],[PERS_ORIG]]) / 2, "")</f>
        <v/>
      </c>
      <c r="U429" t="e">
        <f>0.5*(Table21[[#This Row],[WIDTH_OVERLAP]]/Table21[[#This Row],[WIDTH_ORIG]] +Table21[[#This Row],[WIDTH_OVERLAP]]/Table21[[#This Row],[WIDTH_NEW]])</f>
        <v>#VALUE!</v>
      </c>
    </row>
    <row r="430" spans="1:21" hidden="1" x14ac:dyDescent="0.2">
      <c r="A430" t="s">
        <v>192</v>
      </c>
      <c r="B430" t="s">
        <v>13</v>
      </c>
      <c r="C430" t="s">
        <v>193</v>
      </c>
      <c r="D430" t="s">
        <v>227</v>
      </c>
      <c r="E430">
        <v>-1.2492824289606614E-2</v>
      </c>
      <c r="F430">
        <v>3.5343673612275785E-2</v>
      </c>
      <c r="G430">
        <v>-8.1765151651005813E-2</v>
      </c>
      <c r="H430">
        <v>5.6779503071792581E-2</v>
      </c>
      <c r="I430">
        <v>-0.3534670568389226</v>
      </c>
      <c r="J430">
        <v>-1.2492824289606614E-2</v>
      </c>
      <c r="K430">
        <f>Table21[[#This Row],[VALUE_ORIGINAL]]-Table21[[#This Row],[ESTIMATE_VALUE]]</f>
        <v>0</v>
      </c>
      <c r="L430">
        <v>-8.1765151651005813E-2</v>
      </c>
      <c r="M430">
        <v>5.6779503071792581E-2</v>
      </c>
      <c r="N430">
        <f>Table21[[#This Row],[DIFFENCE_ORIGINAL]]^2</f>
        <v>0</v>
      </c>
      <c r="O43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0.13854465472279839</v>
      </c>
      <c r="P430" t="str">
        <f>IF(OR(G430="NA", H430="NA"), "NA", IF(OR(B430="boot", B430="parametric", B430="independent", B430="cart"), Table21[[#This Row],[conf.high]]-Table21[[#This Row],[conf.low]], ""))</f>
        <v/>
      </c>
      <c r="Q430" t="str">
        <f>IF(OR(G430="NA", H430="NA"), "NA", IF(OR(B430="boot", B430="parametric", B430="independent", B430="cart"), Table21[[#This Row],[conf.high.orig]]-Table21[[#This Row],[conf.low.orig]], ""))</f>
        <v/>
      </c>
      <c r="R430" t="str">
        <f>IF(OR(B430="boot", B430="independent", B430="parametric", B430="cart"), Table21[[#This Row],[WIDTH_OVERLAP]]/Table21[[#This Row],[WIDTH_NEW]], "NA")</f>
        <v>NA</v>
      </c>
      <c r="S430" t="str">
        <f>IF(OR(B430="boot", B430="independent", B430="parametric", B430="cart"), Table21[[#This Row],[WIDTH_OVERLAP]]/Table21[[#This Row],[WIDTH_ORIG]], "")</f>
        <v/>
      </c>
      <c r="T430" t="str">
        <f>IF(OR(B430="boot", B430="independent", B430="parametric", B430="cart"), (Table21[[#This Row],[PERS_NEW]]+Table21[[#This Row],[PERS_ORIG]]) / 2, "")</f>
        <v/>
      </c>
      <c r="U430" t="e">
        <f>0.5*(Table21[[#This Row],[WIDTH_OVERLAP]]/Table21[[#This Row],[WIDTH_ORIG]] +Table21[[#This Row],[WIDTH_OVERLAP]]/Table21[[#This Row],[WIDTH_NEW]])</f>
        <v>#VALUE!</v>
      </c>
    </row>
    <row r="431" spans="1:21" hidden="1" x14ac:dyDescent="0.2">
      <c r="A431" t="s">
        <v>192</v>
      </c>
      <c r="B431" t="s">
        <v>13</v>
      </c>
      <c r="C431" t="s">
        <v>193</v>
      </c>
      <c r="D431" t="s">
        <v>228</v>
      </c>
      <c r="E431">
        <v>0.39573237926974142</v>
      </c>
      <c r="F431">
        <v>0.12844125429880909</v>
      </c>
      <c r="G431">
        <v>0.14399214671492527</v>
      </c>
      <c r="H431">
        <v>0.64747261182455751</v>
      </c>
      <c r="I431">
        <v>3.0810379533440186</v>
      </c>
      <c r="J431">
        <v>0.39573237926974142</v>
      </c>
      <c r="K431">
        <f>Table21[[#This Row],[VALUE_ORIGINAL]]-Table21[[#This Row],[ESTIMATE_VALUE]]</f>
        <v>0</v>
      </c>
      <c r="L431">
        <v>0.14399214671492527</v>
      </c>
      <c r="M431">
        <v>0.64747261182455751</v>
      </c>
      <c r="N431">
        <f>Table21[[#This Row],[DIFFENCE_ORIGINAL]]^2</f>
        <v>0</v>
      </c>
      <c r="O43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0.50348046510963229</v>
      </c>
      <c r="P431" t="str">
        <f>IF(OR(G431="NA", H431="NA"), "NA", IF(OR(B431="boot", B431="parametric", B431="independent", B431="cart"), Table21[[#This Row],[conf.high]]-Table21[[#This Row],[conf.low]], ""))</f>
        <v/>
      </c>
      <c r="Q431" t="str">
        <f>IF(OR(G431="NA", H431="NA"), "NA", IF(OR(B431="boot", B431="parametric", B431="independent", B431="cart"), Table21[[#This Row],[conf.high.orig]]-Table21[[#This Row],[conf.low.orig]], ""))</f>
        <v/>
      </c>
      <c r="R431" t="str">
        <f>IF(OR(B431="boot", B431="independent", B431="parametric", B431="cart"), Table21[[#This Row],[WIDTH_OVERLAP]]/Table21[[#This Row],[WIDTH_NEW]], "NA")</f>
        <v>NA</v>
      </c>
      <c r="S431" t="str">
        <f>IF(OR(B431="boot", B431="independent", B431="parametric", B431="cart"), Table21[[#This Row],[WIDTH_OVERLAP]]/Table21[[#This Row],[WIDTH_ORIG]], "")</f>
        <v/>
      </c>
      <c r="T431" t="str">
        <f>IF(OR(B431="boot", B431="independent", B431="parametric", B431="cart"), (Table21[[#This Row],[PERS_NEW]]+Table21[[#This Row],[PERS_ORIG]]) / 2, "")</f>
        <v/>
      </c>
      <c r="U431" t="e">
        <f>0.5*(Table21[[#This Row],[WIDTH_OVERLAP]]/Table21[[#This Row],[WIDTH_ORIG]] +Table21[[#This Row],[WIDTH_OVERLAP]]/Table21[[#This Row],[WIDTH_NEW]])</f>
        <v>#VALUE!</v>
      </c>
    </row>
    <row r="432" spans="1:21" hidden="1" x14ac:dyDescent="0.2">
      <c r="A432" t="s">
        <v>192</v>
      </c>
      <c r="B432" t="s">
        <v>13</v>
      </c>
      <c r="C432" t="s">
        <v>229</v>
      </c>
      <c r="D432" t="s">
        <v>194</v>
      </c>
      <c r="E432">
        <v>0.17809498483468869</v>
      </c>
      <c r="F432">
        <v>7.5047543798837116E-2</v>
      </c>
      <c r="G432">
        <v>3.1004501860775718E-2</v>
      </c>
      <c r="H432">
        <v>0.32518546780860169</v>
      </c>
      <c r="I432">
        <v>2.3730954514922891</v>
      </c>
      <c r="J432">
        <v>0.17809498483468869</v>
      </c>
      <c r="K432">
        <f>Table21[[#This Row],[VALUE_ORIGINAL]]-Table21[[#This Row],[ESTIMATE_VALUE]]</f>
        <v>0</v>
      </c>
      <c r="L432">
        <v>3.1004501860775718E-2</v>
      </c>
      <c r="M432">
        <v>0.32518546780860169</v>
      </c>
      <c r="N432">
        <f>Table21[[#This Row],[DIFFENCE_ORIGINAL]]^2</f>
        <v>0</v>
      </c>
      <c r="O43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0.29418096594782595</v>
      </c>
      <c r="P432" t="str">
        <f>IF(OR(G432="NA", H432="NA"), "NA", IF(OR(B432="boot", B432="parametric", B432="independent", B432="cart"), Table21[[#This Row],[conf.high]]-Table21[[#This Row],[conf.low]], ""))</f>
        <v/>
      </c>
      <c r="Q432" t="str">
        <f>IF(OR(G432="NA", H432="NA"), "NA", IF(OR(B432="boot", B432="parametric", B432="independent", B432="cart"), Table21[[#This Row],[conf.high.orig]]-Table21[[#This Row],[conf.low.orig]], ""))</f>
        <v/>
      </c>
      <c r="R432" t="str">
        <f>IF(OR(B432="boot", B432="independent", B432="parametric", B432="cart"), Table21[[#This Row],[WIDTH_OVERLAP]]/Table21[[#This Row],[WIDTH_NEW]], "NA")</f>
        <v>NA</v>
      </c>
      <c r="S432" t="str">
        <f>IF(OR(B432="boot", B432="independent", B432="parametric", B432="cart"), Table21[[#This Row],[WIDTH_OVERLAP]]/Table21[[#This Row],[WIDTH_ORIG]], "")</f>
        <v/>
      </c>
      <c r="T432" t="str">
        <f>IF(OR(B432="boot", B432="independent", B432="parametric", B432="cart"), (Table21[[#This Row],[PERS_NEW]]+Table21[[#This Row],[PERS_ORIG]]) / 2, "")</f>
        <v/>
      </c>
      <c r="U432" t="e">
        <f>0.5*(Table21[[#This Row],[WIDTH_OVERLAP]]/Table21[[#This Row],[WIDTH_ORIG]] +Table21[[#This Row],[WIDTH_OVERLAP]]/Table21[[#This Row],[WIDTH_NEW]])</f>
        <v>#VALUE!</v>
      </c>
    </row>
    <row r="433" spans="1:21" hidden="1" x14ac:dyDescent="0.2">
      <c r="A433" t="s">
        <v>192</v>
      </c>
      <c r="B433" t="s">
        <v>13</v>
      </c>
      <c r="C433" t="s">
        <v>229</v>
      </c>
      <c r="D433" t="s">
        <v>196</v>
      </c>
      <c r="E433">
        <v>0.1861868037015833</v>
      </c>
      <c r="F433">
        <v>8.0906607703072911E-2</v>
      </c>
      <c r="G433">
        <v>2.761276649224953E-2</v>
      </c>
      <c r="H433">
        <v>0.34476084091091708</v>
      </c>
      <c r="I433">
        <v>2.3012558428464644</v>
      </c>
      <c r="J433">
        <v>0.1861868037015833</v>
      </c>
      <c r="K433">
        <f>Table21[[#This Row],[VALUE_ORIGINAL]]-Table21[[#This Row],[ESTIMATE_VALUE]]</f>
        <v>0</v>
      </c>
      <c r="L433">
        <v>2.761276649224953E-2</v>
      </c>
      <c r="M433">
        <v>0.34476084091091708</v>
      </c>
      <c r="N433">
        <f>Table21[[#This Row],[DIFFENCE_ORIGINAL]]^2</f>
        <v>0</v>
      </c>
      <c r="O43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0.31714807441866755</v>
      </c>
      <c r="P433" t="str">
        <f>IF(OR(G433="NA", H433="NA"), "NA", IF(OR(B433="boot", B433="parametric", B433="independent", B433="cart"), Table21[[#This Row],[conf.high]]-Table21[[#This Row],[conf.low]], ""))</f>
        <v/>
      </c>
      <c r="Q433" t="str">
        <f>IF(OR(G433="NA", H433="NA"), "NA", IF(OR(B433="boot", B433="parametric", B433="independent", B433="cart"), Table21[[#This Row],[conf.high.orig]]-Table21[[#This Row],[conf.low.orig]], ""))</f>
        <v/>
      </c>
      <c r="R433" t="str">
        <f>IF(OR(B433="boot", B433="independent", B433="parametric", B433="cart"), Table21[[#This Row],[WIDTH_OVERLAP]]/Table21[[#This Row],[WIDTH_NEW]], "NA")</f>
        <v>NA</v>
      </c>
      <c r="S433" t="str">
        <f>IF(OR(B433="boot", B433="independent", B433="parametric", B433="cart"), Table21[[#This Row],[WIDTH_OVERLAP]]/Table21[[#This Row],[WIDTH_ORIG]], "")</f>
        <v/>
      </c>
      <c r="T433" t="str">
        <f>IF(OR(B433="boot", B433="independent", B433="parametric", B433="cart"), (Table21[[#This Row],[PERS_NEW]]+Table21[[#This Row],[PERS_ORIG]]) / 2, "")</f>
        <v/>
      </c>
      <c r="U433" t="e">
        <f>0.5*(Table21[[#This Row],[WIDTH_OVERLAP]]/Table21[[#This Row],[WIDTH_ORIG]] +Table21[[#This Row],[WIDTH_OVERLAP]]/Table21[[#This Row],[WIDTH_NEW]])</f>
        <v>#VALUE!</v>
      </c>
    </row>
    <row r="434" spans="1:21" hidden="1" x14ac:dyDescent="0.2">
      <c r="A434" t="s">
        <v>192</v>
      </c>
      <c r="B434" t="s">
        <v>13</v>
      </c>
      <c r="C434" t="s">
        <v>229</v>
      </c>
      <c r="D434" t="s">
        <v>197</v>
      </c>
      <c r="E434">
        <v>0.49300171462900477</v>
      </c>
      <c r="F434">
        <v>8.1362280522639482E-2</v>
      </c>
      <c r="G434">
        <v>0.33353457510458673</v>
      </c>
      <c r="H434">
        <v>0.65246885415342282</v>
      </c>
      <c r="I434">
        <v>6.0593399233914598</v>
      </c>
      <c r="J434">
        <v>0.49300171462900477</v>
      </c>
      <c r="K434">
        <f>Table21[[#This Row],[VALUE_ORIGINAL]]-Table21[[#This Row],[ESTIMATE_VALUE]]</f>
        <v>0</v>
      </c>
      <c r="L434">
        <v>0.33353457510458673</v>
      </c>
      <c r="M434">
        <v>0.65246885415342282</v>
      </c>
      <c r="N434">
        <f>Table21[[#This Row],[DIFFENCE_ORIGINAL]]^2</f>
        <v>0</v>
      </c>
      <c r="O43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0.31893427904883609</v>
      </c>
      <c r="P434" t="str">
        <f>IF(OR(G434="NA", H434="NA"), "NA", IF(OR(B434="boot", B434="parametric", B434="independent", B434="cart"), Table21[[#This Row],[conf.high]]-Table21[[#This Row],[conf.low]], ""))</f>
        <v/>
      </c>
      <c r="Q434" t="str">
        <f>IF(OR(G434="NA", H434="NA"), "NA", IF(OR(B434="boot", B434="parametric", B434="independent", B434="cart"), Table21[[#This Row],[conf.high.orig]]-Table21[[#This Row],[conf.low.orig]], ""))</f>
        <v/>
      </c>
      <c r="R434" t="str">
        <f>IF(OR(B434="boot", B434="independent", B434="parametric", B434="cart"), Table21[[#This Row],[WIDTH_OVERLAP]]/Table21[[#This Row],[WIDTH_NEW]], "NA")</f>
        <v>NA</v>
      </c>
      <c r="S434" t="str">
        <f>IF(OR(B434="boot", B434="independent", B434="parametric", B434="cart"), Table21[[#This Row],[WIDTH_OVERLAP]]/Table21[[#This Row],[WIDTH_ORIG]], "")</f>
        <v/>
      </c>
      <c r="T434" t="str">
        <f>IF(OR(B434="boot", B434="independent", B434="parametric", B434="cart"), (Table21[[#This Row],[PERS_NEW]]+Table21[[#This Row],[PERS_ORIG]]) / 2, "")</f>
        <v/>
      </c>
      <c r="U434" t="e">
        <f>0.5*(Table21[[#This Row],[WIDTH_OVERLAP]]/Table21[[#This Row],[WIDTH_ORIG]] +Table21[[#This Row],[WIDTH_OVERLAP]]/Table21[[#This Row],[WIDTH_NEW]])</f>
        <v>#VALUE!</v>
      </c>
    </row>
    <row r="435" spans="1:21" hidden="1" x14ac:dyDescent="0.2">
      <c r="A435" t="s">
        <v>192</v>
      </c>
      <c r="B435" t="s">
        <v>13</v>
      </c>
      <c r="C435" t="s">
        <v>229</v>
      </c>
      <c r="D435" t="s">
        <v>198</v>
      </c>
      <c r="E435">
        <v>0.62967048026352512</v>
      </c>
      <c r="F435">
        <v>9.4956805252790072E-2</v>
      </c>
      <c r="G435">
        <v>0.44355856188107279</v>
      </c>
      <c r="H435">
        <v>0.81578239864597746</v>
      </c>
      <c r="I435">
        <v>6.6311253689216105</v>
      </c>
      <c r="J435">
        <v>0.62967048026352512</v>
      </c>
      <c r="K435">
        <f>Table21[[#This Row],[VALUE_ORIGINAL]]-Table21[[#This Row],[ESTIMATE_VALUE]]</f>
        <v>0</v>
      </c>
      <c r="L435">
        <v>0.44355856188107279</v>
      </c>
      <c r="M435">
        <v>0.81578239864597746</v>
      </c>
      <c r="N435">
        <f>Table21[[#This Row],[DIFFENCE_ORIGINAL]]^2</f>
        <v>0</v>
      </c>
      <c r="O43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0.37222383676490467</v>
      </c>
      <c r="P435" t="str">
        <f>IF(OR(G435="NA", H435="NA"), "NA", IF(OR(B435="boot", B435="parametric", B435="independent", B435="cart"), Table21[[#This Row],[conf.high]]-Table21[[#This Row],[conf.low]], ""))</f>
        <v/>
      </c>
      <c r="Q435" t="str">
        <f>IF(OR(G435="NA", H435="NA"), "NA", IF(OR(B435="boot", B435="parametric", B435="independent", B435="cart"), Table21[[#This Row],[conf.high.orig]]-Table21[[#This Row],[conf.low.orig]], ""))</f>
        <v/>
      </c>
      <c r="R435" t="str">
        <f>IF(OR(B435="boot", B435="independent", B435="parametric", B435="cart"), Table21[[#This Row],[WIDTH_OVERLAP]]/Table21[[#This Row],[WIDTH_NEW]], "NA")</f>
        <v>NA</v>
      </c>
      <c r="S435" t="str">
        <f>IF(OR(B435="boot", B435="independent", B435="parametric", B435="cart"), Table21[[#This Row],[WIDTH_OVERLAP]]/Table21[[#This Row],[WIDTH_ORIG]], "")</f>
        <v/>
      </c>
      <c r="T435" t="str">
        <f>IF(OR(B435="boot", B435="independent", B435="parametric", B435="cart"), (Table21[[#This Row],[PERS_NEW]]+Table21[[#This Row],[PERS_ORIG]]) / 2, "")</f>
        <v/>
      </c>
      <c r="U435" t="e">
        <f>0.5*(Table21[[#This Row],[WIDTH_OVERLAP]]/Table21[[#This Row],[WIDTH_ORIG]] +Table21[[#This Row],[WIDTH_OVERLAP]]/Table21[[#This Row],[WIDTH_NEW]])</f>
        <v>#VALUE!</v>
      </c>
    </row>
    <row r="436" spans="1:21" hidden="1" x14ac:dyDescent="0.2">
      <c r="A436" t="s">
        <v>192</v>
      </c>
      <c r="B436" t="s">
        <v>13</v>
      </c>
      <c r="C436" t="s">
        <v>229</v>
      </c>
      <c r="D436" t="s">
        <v>200</v>
      </c>
      <c r="E436">
        <v>0.61415608553746992</v>
      </c>
      <c r="F436">
        <v>9.198056795885487E-2</v>
      </c>
      <c r="G436">
        <v>0.43387748506057555</v>
      </c>
      <c r="H436">
        <v>0.79443468601436429</v>
      </c>
      <c r="I436">
        <v>6.6770199311249829</v>
      </c>
      <c r="J436">
        <v>0.61415608553746992</v>
      </c>
      <c r="K436">
        <f>Table21[[#This Row],[VALUE_ORIGINAL]]-Table21[[#This Row],[ESTIMATE_VALUE]]</f>
        <v>0</v>
      </c>
      <c r="L436">
        <v>0.43387748506057555</v>
      </c>
      <c r="M436">
        <v>0.79443468601436429</v>
      </c>
      <c r="N436">
        <f>Table21[[#This Row],[DIFFENCE_ORIGINAL]]^2</f>
        <v>0</v>
      </c>
      <c r="O43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0.36055720095378874</v>
      </c>
      <c r="P436" t="str">
        <f>IF(OR(G436="NA", H436="NA"), "NA", IF(OR(B436="boot", B436="parametric", B436="independent", B436="cart"), Table21[[#This Row],[conf.high]]-Table21[[#This Row],[conf.low]], ""))</f>
        <v/>
      </c>
      <c r="Q436" t="str">
        <f>IF(OR(G436="NA", H436="NA"), "NA", IF(OR(B436="boot", B436="parametric", B436="independent", B436="cart"), Table21[[#This Row],[conf.high.orig]]-Table21[[#This Row],[conf.low.orig]], ""))</f>
        <v/>
      </c>
      <c r="R436" t="str">
        <f>IF(OR(B436="boot", B436="independent", B436="parametric", B436="cart"), Table21[[#This Row],[WIDTH_OVERLAP]]/Table21[[#This Row],[WIDTH_NEW]], "NA")</f>
        <v>NA</v>
      </c>
      <c r="S436" t="str">
        <f>IF(OR(B436="boot", B436="independent", B436="parametric", B436="cart"), Table21[[#This Row],[WIDTH_OVERLAP]]/Table21[[#This Row],[WIDTH_ORIG]], "")</f>
        <v/>
      </c>
      <c r="T436" t="str">
        <f>IF(OR(B436="boot", B436="independent", B436="parametric", B436="cart"), (Table21[[#This Row],[PERS_NEW]]+Table21[[#This Row],[PERS_ORIG]]) / 2, "")</f>
        <v/>
      </c>
      <c r="U436" t="e">
        <f>0.5*(Table21[[#This Row],[WIDTH_OVERLAP]]/Table21[[#This Row],[WIDTH_ORIG]] +Table21[[#This Row],[WIDTH_OVERLAP]]/Table21[[#This Row],[WIDTH_NEW]])</f>
        <v>#VALUE!</v>
      </c>
    </row>
    <row r="437" spans="1:21" hidden="1" x14ac:dyDescent="0.2">
      <c r="A437" t="s">
        <v>192</v>
      </c>
      <c r="B437" t="s">
        <v>13</v>
      </c>
      <c r="C437" t="s">
        <v>229</v>
      </c>
      <c r="D437" t="s">
        <v>203</v>
      </c>
      <c r="E437">
        <v>0.28679382089966404</v>
      </c>
      <c r="F437">
        <v>6.1798845012781087E-2</v>
      </c>
      <c r="G437">
        <v>0.16567031038844041</v>
      </c>
      <c r="H437">
        <v>0.40791733141088771</v>
      </c>
      <c r="I437">
        <v>4.6407634453419</v>
      </c>
      <c r="J437">
        <v>0.28679382089966404</v>
      </c>
      <c r="K437">
        <f>Table21[[#This Row],[VALUE_ORIGINAL]]-Table21[[#This Row],[ESTIMATE_VALUE]]</f>
        <v>0</v>
      </c>
      <c r="L437">
        <v>0.16567031038844041</v>
      </c>
      <c r="M437">
        <v>0.40791733141088771</v>
      </c>
      <c r="N437">
        <f>Table21[[#This Row],[DIFFENCE_ORIGINAL]]^2</f>
        <v>0</v>
      </c>
      <c r="O43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0.2422470210224473</v>
      </c>
      <c r="P437" t="str">
        <f>IF(OR(G437="NA", H437="NA"), "NA", IF(OR(B437="boot", B437="parametric", B437="independent", B437="cart"), Table21[[#This Row],[conf.high]]-Table21[[#This Row],[conf.low]], ""))</f>
        <v/>
      </c>
      <c r="Q437" t="str">
        <f>IF(OR(G437="NA", H437="NA"), "NA", IF(OR(B437="boot", B437="parametric", B437="independent", B437="cart"), Table21[[#This Row],[conf.high.orig]]-Table21[[#This Row],[conf.low.orig]], ""))</f>
        <v/>
      </c>
      <c r="R437" t="str">
        <f>IF(OR(B437="boot", B437="independent", B437="parametric", B437="cart"), Table21[[#This Row],[WIDTH_OVERLAP]]/Table21[[#This Row],[WIDTH_NEW]], "NA")</f>
        <v>NA</v>
      </c>
      <c r="S437" t="str">
        <f>IF(OR(B437="boot", B437="independent", B437="parametric", B437="cart"), Table21[[#This Row],[WIDTH_OVERLAP]]/Table21[[#This Row],[WIDTH_ORIG]], "")</f>
        <v/>
      </c>
      <c r="T437" t="str">
        <f>IF(OR(B437="boot", B437="independent", B437="parametric", B437="cart"), (Table21[[#This Row],[PERS_NEW]]+Table21[[#This Row],[PERS_ORIG]]) / 2, "")</f>
        <v/>
      </c>
      <c r="U437" t="e">
        <f>0.5*(Table21[[#This Row],[WIDTH_OVERLAP]]/Table21[[#This Row],[WIDTH_ORIG]] +Table21[[#This Row],[WIDTH_OVERLAP]]/Table21[[#This Row],[WIDTH_NEW]])</f>
        <v>#VALUE!</v>
      </c>
    </row>
    <row r="438" spans="1:21" hidden="1" x14ac:dyDescent="0.2">
      <c r="A438" t="s">
        <v>192</v>
      </c>
      <c r="B438" t="s">
        <v>13</v>
      </c>
      <c r="C438" t="s">
        <v>229</v>
      </c>
      <c r="D438" t="s">
        <v>204</v>
      </c>
      <c r="E438">
        <v>0.93833938901761638</v>
      </c>
      <c r="F438">
        <v>0.1521205620825456</v>
      </c>
      <c r="G438">
        <v>0.64018856602783769</v>
      </c>
      <c r="H438">
        <v>1.2364902120073951</v>
      </c>
      <c r="I438">
        <v>6.1683928600555831</v>
      </c>
      <c r="J438">
        <v>0.93833938901761638</v>
      </c>
      <c r="K438">
        <f>Table21[[#This Row],[VALUE_ORIGINAL]]-Table21[[#This Row],[ESTIMATE_VALUE]]</f>
        <v>0</v>
      </c>
      <c r="L438">
        <v>0.64018856602783769</v>
      </c>
      <c r="M438">
        <v>1.2364902120073951</v>
      </c>
      <c r="N438">
        <f>Table21[[#This Row],[DIFFENCE_ORIGINAL]]^2</f>
        <v>0</v>
      </c>
      <c r="O43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0.59630164597955737</v>
      </c>
      <c r="P438" t="str">
        <f>IF(OR(G438="NA", H438="NA"), "NA", IF(OR(B438="boot", B438="parametric", B438="independent", B438="cart"), Table21[[#This Row],[conf.high]]-Table21[[#This Row],[conf.low]], ""))</f>
        <v/>
      </c>
      <c r="Q438" t="str">
        <f>IF(OR(G438="NA", H438="NA"), "NA", IF(OR(B438="boot", B438="parametric", B438="independent", B438="cart"), Table21[[#This Row],[conf.high.orig]]-Table21[[#This Row],[conf.low.orig]], ""))</f>
        <v/>
      </c>
      <c r="R438" t="str">
        <f>IF(OR(B438="boot", B438="independent", B438="parametric", B438="cart"), Table21[[#This Row],[WIDTH_OVERLAP]]/Table21[[#This Row],[WIDTH_NEW]], "NA")</f>
        <v>NA</v>
      </c>
      <c r="S438" t="str">
        <f>IF(OR(B438="boot", B438="independent", B438="parametric", B438="cart"), Table21[[#This Row],[WIDTH_OVERLAP]]/Table21[[#This Row],[WIDTH_ORIG]], "")</f>
        <v/>
      </c>
      <c r="T438" t="str">
        <f>IF(OR(B438="boot", B438="independent", B438="parametric", B438="cart"), (Table21[[#This Row],[PERS_NEW]]+Table21[[#This Row],[PERS_ORIG]]) / 2, "")</f>
        <v/>
      </c>
      <c r="U438" t="e">
        <f>0.5*(Table21[[#This Row],[WIDTH_OVERLAP]]/Table21[[#This Row],[WIDTH_ORIG]] +Table21[[#This Row],[WIDTH_OVERLAP]]/Table21[[#This Row],[WIDTH_NEW]])</f>
        <v>#VALUE!</v>
      </c>
    </row>
    <row r="439" spans="1:21" hidden="1" x14ac:dyDescent="0.2">
      <c r="A439" t="s">
        <v>192</v>
      </c>
      <c r="B439" t="s">
        <v>13</v>
      </c>
      <c r="C439" t="s">
        <v>229</v>
      </c>
      <c r="D439" t="s">
        <v>205</v>
      </c>
      <c r="E439">
        <v>0.60929656060243609</v>
      </c>
      <c r="F439">
        <v>0.10747449260817218</v>
      </c>
      <c r="G439">
        <v>0.39865042583370236</v>
      </c>
      <c r="H439">
        <v>0.81994269537116982</v>
      </c>
      <c r="I439">
        <v>5.6692201639303779</v>
      </c>
      <c r="J439">
        <v>0.60929656060243609</v>
      </c>
      <c r="K439">
        <f>Table21[[#This Row],[VALUE_ORIGINAL]]-Table21[[#This Row],[ESTIMATE_VALUE]]</f>
        <v>0</v>
      </c>
      <c r="L439">
        <v>0.39865042583370236</v>
      </c>
      <c r="M439">
        <v>0.81994269537116982</v>
      </c>
      <c r="N439">
        <f>Table21[[#This Row],[DIFFENCE_ORIGINAL]]^2</f>
        <v>0</v>
      </c>
      <c r="O43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0.42129226953746746</v>
      </c>
      <c r="P439" t="str">
        <f>IF(OR(G439="NA", H439="NA"), "NA", IF(OR(B439="boot", B439="parametric", B439="independent", B439="cart"), Table21[[#This Row],[conf.high]]-Table21[[#This Row],[conf.low]], ""))</f>
        <v/>
      </c>
      <c r="Q439" t="str">
        <f>IF(OR(G439="NA", H439="NA"), "NA", IF(OR(B439="boot", B439="parametric", B439="independent", B439="cart"), Table21[[#This Row],[conf.high.orig]]-Table21[[#This Row],[conf.low.orig]], ""))</f>
        <v/>
      </c>
      <c r="R439" t="str">
        <f>IF(OR(B439="boot", B439="independent", B439="parametric", B439="cart"), Table21[[#This Row],[WIDTH_OVERLAP]]/Table21[[#This Row],[WIDTH_NEW]], "NA")</f>
        <v>NA</v>
      </c>
      <c r="S439" t="str">
        <f>IF(OR(B439="boot", B439="independent", B439="parametric", B439="cart"), Table21[[#This Row],[WIDTH_OVERLAP]]/Table21[[#This Row],[WIDTH_ORIG]], "")</f>
        <v/>
      </c>
      <c r="T439" t="str">
        <f>IF(OR(B439="boot", B439="independent", B439="parametric", B439="cart"), (Table21[[#This Row],[PERS_NEW]]+Table21[[#This Row],[PERS_ORIG]]) / 2, "")</f>
        <v/>
      </c>
      <c r="U439" t="e">
        <f>0.5*(Table21[[#This Row],[WIDTH_OVERLAP]]/Table21[[#This Row],[WIDTH_ORIG]] +Table21[[#This Row],[WIDTH_OVERLAP]]/Table21[[#This Row],[WIDTH_NEW]])</f>
        <v>#VALUE!</v>
      </c>
    </row>
    <row r="440" spans="1:21" hidden="1" x14ac:dyDescent="0.2">
      <c r="A440" t="s">
        <v>192</v>
      </c>
      <c r="B440" t="s">
        <v>13</v>
      </c>
      <c r="C440" t="s">
        <v>229</v>
      </c>
      <c r="D440" t="s">
        <v>206</v>
      </c>
      <c r="E440">
        <v>1.0886970694377851</v>
      </c>
      <c r="F440">
        <v>0.19126227704317589</v>
      </c>
      <c r="G440">
        <v>0.71382989483203851</v>
      </c>
      <c r="H440">
        <v>1.4635642440435317</v>
      </c>
      <c r="I440">
        <v>5.6921682951208448</v>
      </c>
      <c r="J440">
        <v>1.0886970694377851</v>
      </c>
      <c r="K440">
        <f>Table21[[#This Row],[VALUE_ORIGINAL]]-Table21[[#This Row],[ESTIMATE_VALUE]]</f>
        <v>0</v>
      </c>
      <c r="L440">
        <v>0.71382989483203851</v>
      </c>
      <c r="M440">
        <v>1.4635642440435317</v>
      </c>
      <c r="N440">
        <f>Table21[[#This Row],[DIFFENCE_ORIGINAL]]^2</f>
        <v>0</v>
      </c>
      <c r="O44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0.74973434921149318</v>
      </c>
      <c r="P440" t="str">
        <f>IF(OR(G440="NA", H440="NA"), "NA", IF(OR(B440="boot", B440="parametric", B440="independent", B440="cart"), Table21[[#This Row],[conf.high]]-Table21[[#This Row],[conf.low]], ""))</f>
        <v/>
      </c>
      <c r="Q440" t="str">
        <f>IF(OR(G440="NA", H440="NA"), "NA", IF(OR(B440="boot", B440="parametric", B440="independent", B440="cart"), Table21[[#This Row],[conf.high.orig]]-Table21[[#This Row],[conf.low.orig]], ""))</f>
        <v/>
      </c>
      <c r="R440" t="str">
        <f>IF(OR(B440="boot", B440="independent", B440="parametric", B440="cart"), Table21[[#This Row],[WIDTH_OVERLAP]]/Table21[[#This Row],[WIDTH_NEW]], "NA")</f>
        <v>NA</v>
      </c>
      <c r="S440" t="str">
        <f>IF(OR(B440="boot", B440="independent", B440="parametric", B440="cart"), Table21[[#This Row],[WIDTH_OVERLAP]]/Table21[[#This Row],[WIDTH_ORIG]], "")</f>
        <v/>
      </c>
      <c r="T440" t="str">
        <f>IF(OR(B440="boot", B440="independent", B440="parametric", B440="cart"), (Table21[[#This Row],[PERS_NEW]]+Table21[[#This Row],[PERS_ORIG]]) / 2, "")</f>
        <v/>
      </c>
      <c r="U440" t="e">
        <f>0.5*(Table21[[#This Row],[WIDTH_OVERLAP]]/Table21[[#This Row],[WIDTH_ORIG]] +Table21[[#This Row],[WIDTH_OVERLAP]]/Table21[[#This Row],[WIDTH_NEW]])</f>
        <v>#VALUE!</v>
      </c>
    </row>
    <row r="441" spans="1:21" hidden="1" x14ac:dyDescent="0.2">
      <c r="A441" t="s">
        <v>192</v>
      </c>
      <c r="B441" t="s">
        <v>13</v>
      </c>
      <c r="C441" t="s">
        <v>229</v>
      </c>
      <c r="D441" t="s">
        <v>207</v>
      </c>
      <c r="E441">
        <v>-0.62421866503422796</v>
      </c>
      <c r="F441">
        <v>0.16230268752282287</v>
      </c>
      <c r="G441">
        <v>-0.94232608717301913</v>
      </c>
      <c r="H441">
        <v>-0.30611124289543679</v>
      </c>
      <c r="I441">
        <v>-3.8460155808969634</v>
      </c>
      <c r="J441">
        <v>-0.62421866503422796</v>
      </c>
      <c r="K441">
        <f>Table21[[#This Row],[VALUE_ORIGINAL]]-Table21[[#This Row],[ESTIMATE_VALUE]]</f>
        <v>0</v>
      </c>
      <c r="L441">
        <v>-0.94232608717301913</v>
      </c>
      <c r="M441">
        <v>-0.30611124289543679</v>
      </c>
      <c r="N441">
        <f>Table21[[#This Row],[DIFFENCE_ORIGINAL]]^2</f>
        <v>0</v>
      </c>
      <c r="O44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0.63621484427758235</v>
      </c>
      <c r="P441" t="str">
        <f>IF(OR(G441="NA", H441="NA"), "NA", IF(OR(B441="boot", B441="parametric", B441="independent", B441="cart"), Table21[[#This Row],[conf.high]]-Table21[[#This Row],[conf.low]], ""))</f>
        <v/>
      </c>
      <c r="Q441" t="str">
        <f>IF(OR(G441="NA", H441="NA"), "NA", IF(OR(B441="boot", B441="parametric", B441="independent", B441="cart"), Table21[[#This Row],[conf.high.orig]]-Table21[[#This Row],[conf.low.orig]], ""))</f>
        <v/>
      </c>
      <c r="R441" t="str">
        <f>IF(OR(B441="boot", B441="independent", B441="parametric", B441="cart"), Table21[[#This Row],[WIDTH_OVERLAP]]/Table21[[#This Row],[WIDTH_NEW]], "NA")</f>
        <v>NA</v>
      </c>
      <c r="S441" t="str">
        <f>IF(OR(B441="boot", B441="independent", B441="parametric", B441="cart"), Table21[[#This Row],[WIDTH_OVERLAP]]/Table21[[#This Row],[WIDTH_ORIG]], "")</f>
        <v/>
      </c>
      <c r="T441" t="str">
        <f>IF(OR(B441="boot", B441="independent", B441="parametric", B441="cart"), (Table21[[#This Row],[PERS_NEW]]+Table21[[#This Row],[PERS_ORIG]]) / 2, "")</f>
        <v/>
      </c>
      <c r="U441" t="e">
        <f>0.5*(Table21[[#This Row],[WIDTH_OVERLAP]]/Table21[[#This Row],[WIDTH_ORIG]] +Table21[[#This Row],[WIDTH_OVERLAP]]/Table21[[#This Row],[WIDTH_NEW]])</f>
        <v>#VALUE!</v>
      </c>
    </row>
    <row r="442" spans="1:21" hidden="1" x14ac:dyDescent="0.2">
      <c r="A442" t="s">
        <v>192</v>
      </c>
      <c r="B442" t="s">
        <v>13</v>
      </c>
      <c r="C442" t="s">
        <v>229</v>
      </c>
      <c r="D442" t="s">
        <v>208</v>
      </c>
      <c r="E442">
        <v>-0.72723229200793349</v>
      </c>
      <c r="F442">
        <v>0.14832507653508073</v>
      </c>
      <c r="G442">
        <v>-1.0179441000208387</v>
      </c>
      <c r="H442">
        <v>-0.43652048399502824</v>
      </c>
      <c r="I442">
        <v>-4.9029625266091399</v>
      </c>
      <c r="J442">
        <v>-0.72723229200793349</v>
      </c>
      <c r="K442">
        <f>Table21[[#This Row],[VALUE_ORIGINAL]]-Table21[[#This Row],[ESTIMATE_VALUE]]</f>
        <v>0</v>
      </c>
      <c r="L442">
        <v>-1.0179441000208387</v>
      </c>
      <c r="M442">
        <v>-0.43652048399502824</v>
      </c>
      <c r="N442">
        <f>Table21[[#This Row],[DIFFENCE_ORIGINAL]]^2</f>
        <v>0</v>
      </c>
      <c r="O44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0.58142361602581039</v>
      </c>
      <c r="P442" t="str">
        <f>IF(OR(G442="NA", H442="NA"), "NA", IF(OR(B442="boot", B442="parametric", B442="independent", B442="cart"), Table21[[#This Row],[conf.high]]-Table21[[#This Row],[conf.low]], ""))</f>
        <v/>
      </c>
      <c r="Q442" t="str">
        <f>IF(OR(G442="NA", H442="NA"), "NA", IF(OR(B442="boot", B442="parametric", B442="independent", B442="cart"), Table21[[#This Row],[conf.high.orig]]-Table21[[#This Row],[conf.low.orig]], ""))</f>
        <v/>
      </c>
      <c r="R442" t="str">
        <f>IF(OR(B442="boot", B442="independent", B442="parametric", B442="cart"), Table21[[#This Row],[WIDTH_OVERLAP]]/Table21[[#This Row],[WIDTH_NEW]], "NA")</f>
        <v>NA</v>
      </c>
      <c r="S442" t="str">
        <f>IF(OR(B442="boot", B442="independent", B442="parametric", B442="cart"), Table21[[#This Row],[WIDTH_OVERLAP]]/Table21[[#This Row],[WIDTH_ORIG]], "")</f>
        <v/>
      </c>
      <c r="T442" t="str">
        <f>IF(OR(B442="boot", B442="independent", B442="parametric", B442="cart"), (Table21[[#This Row],[PERS_NEW]]+Table21[[#This Row],[PERS_ORIG]]) / 2, "")</f>
        <v/>
      </c>
      <c r="U442" t="e">
        <f>0.5*(Table21[[#This Row],[WIDTH_OVERLAP]]/Table21[[#This Row],[WIDTH_ORIG]] +Table21[[#This Row],[WIDTH_OVERLAP]]/Table21[[#This Row],[WIDTH_NEW]])</f>
        <v>#VALUE!</v>
      </c>
    </row>
    <row r="443" spans="1:21" hidden="1" x14ac:dyDescent="0.2">
      <c r="A443" t="s">
        <v>192</v>
      </c>
      <c r="B443" t="s">
        <v>13</v>
      </c>
      <c r="C443" t="s">
        <v>229</v>
      </c>
      <c r="D443" t="s">
        <v>209</v>
      </c>
      <c r="E443">
        <v>1.2430248254460445</v>
      </c>
      <c r="F443">
        <v>0.11691580540883925</v>
      </c>
      <c r="G443">
        <v>1.0138740576212264</v>
      </c>
      <c r="H443">
        <v>1.4721755932708627</v>
      </c>
      <c r="I443">
        <v>10.631794573020727</v>
      </c>
      <c r="J443">
        <v>1.2430248254460445</v>
      </c>
      <c r="K443">
        <f>Table21[[#This Row],[VALUE_ORIGINAL]]-Table21[[#This Row],[ESTIMATE_VALUE]]</f>
        <v>0</v>
      </c>
      <c r="L443">
        <v>1.0138740576212264</v>
      </c>
      <c r="M443">
        <v>1.4721755932708627</v>
      </c>
      <c r="N443">
        <f>Table21[[#This Row],[DIFFENCE_ORIGINAL]]^2</f>
        <v>0</v>
      </c>
      <c r="O44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0.45830153564963627</v>
      </c>
      <c r="P443" t="str">
        <f>IF(OR(G443="NA", H443="NA"), "NA", IF(OR(B443="boot", B443="parametric", B443="independent", B443="cart"), Table21[[#This Row],[conf.high]]-Table21[[#This Row],[conf.low]], ""))</f>
        <v/>
      </c>
      <c r="Q443" t="str">
        <f>IF(OR(G443="NA", H443="NA"), "NA", IF(OR(B443="boot", B443="parametric", B443="independent", B443="cart"), Table21[[#This Row],[conf.high.orig]]-Table21[[#This Row],[conf.low.orig]], ""))</f>
        <v/>
      </c>
      <c r="R443" t="str">
        <f>IF(OR(B443="boot", B443="independent", B443="parametric", B443="cart"), Table21[[#This Row],[WIDTH_OVERLAP]]/Table21[[#This Row],[WIDTH_NEW]], "NA")</f>
        <v>NA</v>
      </c>
      <c r="S443" t="str">
        <f>IF(OR(B443="boot", B443="independent", B443="parametric", B443="cart"), Table21[[#This Row],[WIDTH_OVERLAP]]/Table21[[#This Row],[WIDTH_ORIG]], "")</f>
        <v/>
      </c>
      <c r="T443" t="str">
        <f>IF(OR(B443="boot", B443="independent", B443="parametric", B443="cart"), (Table21[[#This Row],[PERS_NEW]]+Table21[[#This Row],[PERS_ORIG]]) / 2, "")</f>
        <v/>
      </c>
      <c r="U443" t="e">
        <f>0.5*(Table21[[#This Row],[WIDTH_OVERLAP]]/Table21[[#This Row],[WIDTH_ORIG]] +Table21[[#This Row],[WIDTH_OVERLAP]]/Table21[[#This Row],[WIDTH_NEW]])</f>
        <v>#VALUE!</v>
      </c>
    </row>
    <row r="444" spans="1:21" hidden="1" x14ac:dyDescent="0.2">
      <c r="A444" t="s">
        <v>192</v>
      </c>
      <c r="B444" t="s">
        <v>13</v>
      </c>
      <c r="C444" t="s">
        <v>229</v>
      </c>
      <c r="D444" t="s">
        <v>210</v>
      </c>
      <c r="E444">
        <v>1.6733121077986997</v>
      </c>
      <c r="F444">
        <v>0.15433623836494728</v>
      </c>
      <c r="G444">
        <v>1.370818639094014</v>
      </c>
      <c r="H444">
        <v>1.9758055765033853</v>
      </c>
      <c r="I444">
        <v>10.841991003058819</v>
      </c>
      <c r="J444">
        <v>1.6733121077986997</v>
      </c>
      <c r="K444">
        <f>Table21[[#This Row],[VALUE_ORIGINAL]]-Table21[[#This Row],[ESTIMATE_VALUE]]</f>
        <v>0</v>
      </c>
      <c r="L444">
        <v>1.370818639094014</v>
      </c>
      <c r="M444">
        <v>1.9758055765033853</v>
      </c>
      <c r="N444">
        <f>Table21[[#This Row],[DIFFENCE_ORIGINAL]]^2</f>
        <v>0</v>
      </c>
      <c r="O44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0.60498693740937126</v>
      </c>
      <c r="P444" t="str">
        <f>IF(OR(G444="NA", H444="NA"), "NA", IF(OR(B444="boot", B444="parametric", B444="independent", B444="cart"), Table21[[#This Row],[conf.high]]-Table21[[#This Row],[conf.low]], ""))</f>
        <v/>
      </c>
      <c r="Q444" t="str">
        <f>IF(OR(G444="NA", H444="NA"), "NA", IF(OR(B444="boot", B444="parametric", B444="independent", B444="cart"), Table21[[#This Row],[conf.high.orig]]-Table21[[#This Row],[conf.low.orig]], ""))</f>
        <v/>
      </c>
      <c r="R444" t="str">
        <f>IF(OR(B444="boot", B444="independent", B444="parametric", B444="cart"), Table21[[#This Row],[WIDTH_OVERLAP]]/Table21[[#This Row],[WIDTH_NEW]], "NA")</f>
        <v>NA</v>
      </c>
      <c r="S444" t="str">
        <f>IF(OR(B444="boot", B444="independent", B444="parametric", B444="cart"), Table21[[#This Row],[WIDTH_OVERLAP]]/Table21[[#This Row],[WIDTH_ORIG]], "")</f>
        <v/>
      </c>
      <c r="T444" t="str">
        <f>IF(OR(B444="boot", B444="independent", B444="parametric", B444="cart"), (Table21[[#This Row],[PERS_NEW]]+Table21[[#This Row],[PERS_ORIG]]) / 2, "")</f>
        <v/>
      </c>
      <c r="U444" t="e">
        <f>0.5*(Table21[[#This Row],[WIDTH_OVERLAP]]/Table21[[#This Row],[WIDTH_ORIG]] +Table21[[#This Row],[WIDTH_OVERLAP]]/Table21[[#This Row],[WIDTH_NEW]])</f>
        <v>#VALUE!</v>
      </c>
    </row>
    <row r="445" spans="1:21" hidden="1" x14ac:dyDescent="0.2">
      <c r="A445" t="s">
        <v>192</v>
      </c>
      <c r="B445" t="s">
        <v>13</v>
      </c>
      <c r="C445" t="s">
        <v>229</v>
      </c>
      <c r="D445" t="s">
        <v>211</v>
      </c>
      <c r="E445">
        <v>2.5314973886483343</v>
      </c>
      <c r="F445">
        <v>0.26328927689745091</v>
      </c>
      <c r="G445">
        <v>2.0154598884137371</v>
      </c>
      <c r="H445">
        <v>3.0475348888829314</v>
      </c>
      <c r="I445">
        <v>9.6148898218681822</v>
      </c>
      <c r="J445">
        <v>2.5314973886483343</v>
      </c>
      <c r="K445">
        <f>Table21[[#This Row],[VALUE_ORIGINAL]]-Table21[[#This Row],[ESTIMATE_VALUE]]</f>
        <v>0</v>
      </c>
      <c r="L445">
        <v>2.0154598884137371</v>
      </c>
      <c r="M445">
        <v>3.0475348888829314</v>
      </c>
      <c r="N445">
        <f>Table21[[#This Row],[DIFFENCE_ORIGINAL]]^2</f>
        <v>0</v>
      </c>
      <c r="O44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1.0320750004691943</v>
      </c>
      <c r="P445" t="str">
        <f>IF(OR(G445="NA", H445="NA"), "NA", IF(OR(B445="boot", B445="parametric", B445="independent", B445="cart"), Table21[[#This Row],[conf.high]]-Table21[[#This Row],[conf.low]], ""))</f>
        <v/>
      </c>
      <c r="Q445" t="str">
        <f>IF(OR(G445="NA", H445="NA"), "NA", IF(OR(B445="boot", B445="parametric", B445="independent", B445="cart"), Table21[[#This Row],[conf.high.orig]]-Table21[[#This Row],[conf.low.orig]], ""))</f>
        <v/>
      </c>
      <c r="R445" t="str">
        <f>IF(OR(B445="boot", B445="independent", B445="parametric", B445="cart"), Table21[[#This Row],[WIDTH_OVERLAP]]/Table21[[#This Row],[WIDTH_NEW]], "NA")</f>
        <v>NA</v>
      </c>
      <c r="S445" t="str">
        <f>IF(OR(B445="boot", B445="independent", B445="parametric", B445="cart"), Table21[[#This Row],[WIDTH_OVERLAP]]/Table21[[#This Row],[WIDTH_ORIG]], "")</f>
        <v/>
      </c>
      <c r="T445" t="str">
        <f>IF(OR(B445="boot", B445="independent", B445="parametric", B445="cart"), (Table21[[#This Row],[PERS_NEW]]+Table21[[#This Row],[PERS_ORIG]]) / 2, "")</f>
        <v/>
      </c>
      <c r="U445" t="e">
        <f>0.5*(Table21[[#This Row],[WIDTH_OVERLAP]]/Table21[[#This Row],[WIDTH_ORIG]] +Table21[[#This Row],[WIDTH_OVERLAP]]/Table21[[#This Row],[WIDTH_NEW]])</f>
        <v>#VALUE!</v>
      </c>
    </row>
    <row r="446" spans="1:21" hidden="1" x14ac:dyDescent="0.2">
      <c r="A446" t="s">
        <v>192</v>
      </c>
      <c r="B446" t="s">
        <v>13</v>
      </c>
      <c r="C446" t="s">
        <v>229</v>
      </c>
      <c r="D446" t="s">
        <v>212</v>
      </c>
      <c r="E446">
        <v>2.4547514023718633</v>
      </c>
      <c r="F446">
        <v>0.2215794375138922</v>
      </c>
      <c r="G446">
        <v>2.0204636851299913</v>
      </c>
      <c r="H446">
        <v>2.8890391196137353</v>
      </c>
      <c r="I446">
        <v>11.078426003396455</v>
      </c>
      <c r="J446">
        <v>2.4547514023718633</v>
      </c>
      <c r="K446">
        <f>Table21[[#This Row],[VALUE_ORIGINAL]]-Table21[[#This Row],[ESTIMATE_VALUE]]</f>
        <v>0</v>
      </c>
      <c r="L446">
        <v>2.0204636851299913</v>
      </c>
      <c r="M446">
        <v>2.8890391196137353</v>
      </c>
      <c r="N446">
        <f>Table21[[#This Row],[DIFFENCE_ORIGINAL]]^2</f>
        <v>0</v>
      </c>
      <c r="O44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0.86857543448374397</v>
      </c>
      <c r="P446" t="str">
        <f>IF(OR(G446="NA", H446="NA"), "NA", IF(OR(B446="boot", B446="parametric", B446="independent", B446="cart"), Table21[[#This Row],[conf.high]]-Table21[[#This Row],[conf.low]], ""))</f>
        <v/>
      </c>
      <c r="Q446" t="str">
        <f>IF(OR(G446="NA", H446="NA"), "NA", IF(OR(B446="boot", B446="parametric", B446="independent", B446="cart"), Table21[[#This Row],[conf.high.orig]]-Table21[[#This Row],[conf.low.orig]], ""))</f>
        <v/>
      </c>
      <c r="R446" t="str">
        <f>IF(OR(B446="boot", B446="independent", B446="parametric", B446="cart"), Table21[[#This Row],[WIDTH_OVERLAP]]/Table21[[#This Row],[WIDTH_NEW]], "NA")</f>
        <v>NA</v>
      </c>
      <c r="S446" t="str">
        <f>IF(OR(B446="boot", B446="independent", B446="parametric", B446="cart"), Table21[[#This Row],[WIDTH_OVERLAP]]/Table21[[#This Row],[WIDTH_ORIG]], "")</f>
        <v/>
      </c>
      <c r="T446" t="str">
        <f>IF(OR(B446="boot", B446="independent", B446="parametric", B446="cart"), (Table21[[#This Row],[PERS_NEW]]+Table21[[#This Row],[PERS_ORIG]]) / 2, "")</f>
        <v/>
      </c>
      <c r="U446" t="e">
        <f>0.5*(Table21[[#This Row],[WIDTH_OVERLAP]]/Table21[[#This Row],[WIDTH_ORIG]] +Table21[[#This Row],[WIDTH_OVERLAP]]/Table21[[#This Row],[WIDTH_NEW]])</f>
        <v>#VALUE!</v>
      </c>
    </row>
    <row r="447" spans="1:21" hidden="1" x14ac:dyDescent="0.2">
      <c r="A447" t="s">
        <v>192</v>
      </c>
      <c r="B447" t="s">
        <v>13</v>
      </c>
      <c r="C447" t="s">
        <v>229</v>
      </c>
      <c r="D447" t="s">
        <v>213</v>
      </c>
      <c r="E447">
        <v>2.2103927780125763</v>
      </c>
      <c r="F447">
        <v>0.15968654426720832</v>
      </c>
      <c r="G447">
        <v>1.8974129024331869</v>
      </c>
      <c r="H447">
        <v>2.5233726535919656</v>
      </c>
      <c r="I447">
        <v>13.842072844371026</v>
      </c>
      <c r="J447">
        <v>2.2103927780125763</v>
      </c>
      <c r="K447">
        <f>Table21[[#This Row],[VALUE_ORIGINAL]]-Table21[[#This Row],[ESTIMATE_VALUE]]</f>
        <v>0</v>
      </c>
      <c r="L447">
        <v>1.8974129024331869</v>
      </c>
      <c r="M447">
        <v>2.5233726535919656</v>
      </c>
      <c r="N447">
        <f>Table21[[#This Row],[DIFFENCE_ORIGINAL]]^2</f>
        <v>0</v>
      </c>
      <c r="O44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0.62595975115877867</v>
      </c>
      <c r="P447" t="str">
        <f>IF(OR(G447="NA", H447="NA"), "NA", IF(OR(B447="boot", B447="parametric", B447="independent", B447="cart"), Table21[[#This Row],[conf.high]]-Table21[[#This Row],[conf.low]], ""))</f>
        <v/>
      </c>
      <c r="Q447" t="str">
        <f>IF(OR(G447="NA", H447="NA"), "NA", IF(OR(B447="boot", B447="parametric", B447="independent", B447="cart"), Table21[[#This Row],[conf.high.orig]]-Table21[[#This Row],[conf.low.orig]], ""))</f>
        <v/>
      </c>
      <c r="R447" t="str">
        <f>IF(OR(B447="boot", B447="independent", B447="parametric", B447="cart"), Table21[[#This Row],[WIDTH_OVERLAP]]/Table21[[#This Row],[WIDTH_NEW]], "NA")</f>
        <v>NA</v>
      </c>
      <c r="S447" t="str">
        <f>IF(OR(B447="boot", B447="independent", B447="parametric", B447="cart"), Table21[[#This Row],[WIDTH_OVERLAP]]/Table21[[#This Row],[WIDTH_ORIG]], "")</f>
        <v/>
      </c>
      <c r="T447" t="str">
        <f>IF(OR(B447="boot", B447="independent", B447="parametric", B447="cart"), (Table21[[#This Row],[PERS_NEW]]+Table21[[#This Row],[PERS_ORIG]]) / 2, "")</f>
        <v/>
      </c>
      <c r="U447" t="e">
        <f>0.5*(Table21[[#This Row],[WIDTH_OVERLAP]]/Table21[[#This Row],[WIDTH_ORIG]] +Table21[[#This Row],[WIDTH_OVERLAP]]/Table21[[#This Row],[WIDTH_NEW]])</f>
        <v>#VALUE!</v>
      </c>
    </row>
    <row r="448" spans="1:21" hidden="1" x14ac:dyDescent="0.2">
      <c r="A448" t="s">
        <v>192</v>
      </c>
      <c r="B448" t="s">
        <v>13</v>
      </c>
      <c r="C448" t="s">
        <v>229</v>
      </c>
      <c r="D448" t="s">
        <v>214</v>
      </c>
      <c r="E448">
        <v>1.6381993326590256</v>
      </c>
      <c r="F448">
        <v>0.17735803893105215</v>
      </c>
      <c r="G448">
        <v>1.2905839639855108</v>
      </c>
      <c r="H448">
        <v>1.9858147013325405</v>
      </c>
      <c r="I448">
        <v>9.2366793325667906</v>
      </c>
      <c r="J448">
        <v>1.6381993326590256</v>
      </c>
      <c r="K448">
        <f>Table21[[#This Row],[VALUE_ORIGINAL]]-Table21[[#This Row],[ESTIMATE_VALUE]]</f>
        <v>0</v>
      </c>
      <c r="L448">
        <v>1.2905839639855108</v>
      </c>
      <c r="M448">
        <v>1.9858147013325405</v>
      </c>
      <c r="N448">
        <f>Table21[[#This Row],[DIFFENCE_ORIGINAL]]^2</f>
        <v>0</v>
      </c>
      <c r="O44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0.69523073734702967</v>
      </c>
      <c r="P448" t="str">
        <f>IF(OR(G448="NA", H448="NA"), "NA", IF(OR(B448="boot", B448="parametric", B448="independent", B448="cart"), Table21[[#This Row],[conf.high]]-Table21[[#This Row],[conf.low]], ""))</f>
        <v/>
      </c>
      <c r="Q448" t="str">
        <f>IF(OR(G448="NA", H448="NA"), "NA", IF(OR(B448="boot", B448="parametric", B448="independent", B448="cart"), Table21[[#This Row],[conf.high.orig]]-Table21[[#This Row],[conf.low.orig]], ""))</f>
        <v/>
      </c>
      <c r="R448" t="str">
        <f>IF(OR(B448="boot", B448="independent", B448="parametric", B448="cart"), Table21[[#This Row],[WIDTH_OVERLAP]]/Table21[[#This Row],[WIDTH_NEW]], "NA")</f>
        <v>NA</v>
      </c>
      <c r="S448" t="str">
        <f>IF(OR(B448="boot", B448="independent", B448="parametric", B448="cart"), Table21[[#This Row],[WIDTH_OVERLAP]]/Table21[[#This Row],[WIDTH_ORIG]], "")</f>
        <v/>
      </c>
      <c r="T448" t="str">
        <f>IF(OR(B448="boot", B448="independent", B448="parametric", B448="cart"), (Table21[[#This Row],[PERS_NEW]]+Table21[[#This Row],[PERS_ORIG]]) / 2, "")</f>
        <v/>
      </c>
      <c r="U448" t="e">
        <f>0.5*(Table21[[#This Row],[WIDTH_OVERLAP]]/Table21[[#This Row],[WIDTH_ORIG]] +Table21[[#This Row],[WIDTH_OVERLAP]]/Table21[[#This Row],[WIDTH_NEW]])</f>
        <v>#VALUE!</v>
      </c>
    </row>
    <row r="449" spans="1:21" hidden="1" x14ac:dyDescent="0.2">
      <c r="A449" t="s">
        <v>192</v>
      </c>
      <c r="B449" t="s">
        <v>13</v>
      </c>
      <c r="C449" t="s">
        <v>229</v>
      </c>
      <c r="D449" t="s">
        <v>215</v>
      </c>
      <c r="E449">
        <v>1.8620498846317752</v>
      </c>
      <c r="F449">
        <v>0.15560678940295836</v>
      </c>
      <c r="G449">
        <v>1.5570661816520679</v>
      </c>
      <c r="H449">
        <v>2.1670335876114826</v>
      </c>
      <c r="I449">
        <v>11.966379434831873</v>
      </c>
      <c r="J449">
        <v>1.8620498846317752</v>
      </c>
      <c r="K449">
        <f>Table21[[#This Row],[VALUE_ORIGINAL]]-Table21[[#This Row],[ESTIMATE_VALUE]]</f>
        <v>0</v>
      </c>
      <c r="L449">
        <v>1.5570661816520679</v>
      </c>
      <c r="M449">
        <v>2.1670335876114826</v>
      </c>
      <c r="N449">
        <f>Table21[[#This Row],[DIFFENCE_ORIGINAL]]^2</f>
        <v>0</v>
      </c>
      <c r="O44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0.60996740595941468</v>
      </c>
      <c r="P449" t="str">
        <f>IF(OR(G449="NA", H449="NA"), "NA", IF(OR(B449="boot", B449="parametric", B449="independent", B449="cart"), Table21[[#This Row],[conf.high]]-Table21[[#This Row],[conf.low]], ""))</f>
        <v/>
      </c>
      <c r="Q449" t="str">
        <f>IF(OR(G449="NA", H449="NA"), "NA", IF(OR(B449="boot", B449="parametric", B449="independent", B449="cart"), Table21[[#This Row],[conf.high.orig]]-Table21[[#This Row],[conf.low.orig]], ""))</f>
        <v/>
      </c>
      <c r="R449" t="str">
        <f>IF(OR(B449="boot", B449="independent", B449="parametric", B449="cart"), Table21[[#This Row],[WIDTH_OVERLAP]]/Table21[[#This Row],[WIDTH_NEW]], "NA")</f>
        <v>NA</v>
      </c>
      <c r="S449" t="str">
        <f>IF(OR(B449="boot", B449="independent", B449="parametric", B449="cart"), Table21[[#This Row],[WIDTH_OVERLAP]]/Table21[[#This Row],[WIDTH_ORIG]], "")</f>
        <v/>
      </c>
      <c r="T449" t="str">
        <f>IF(OR(B449="boot", B449="independent", B449="parametric", B449="cart"), (Table21[[#This Row],[PERS_NEW]]+Table21[[#This Row],[PERS_ORIG]]) / 2, "")</f>
        <v/>
      </c>
      <c r="U449" t="e">
        <f>0.5*(Table21[[#This Row],[WIDTH_OVERLAP]]/Table21[[#This Row],[WIDTH_ORIG]] +Table21[[#This Row],[WIDTH_OVERLAP]]/Table21[[#This Row],[WIDTH_NEW]])</f>
        <v>#VALUE!</v>
      </c>
    </row>
    <row r="450" spans="1:21" hidden="1" x14ac:dyDescent="0.2">
      <c r="A450" t="s">
        <v>192</v>
      </c>
      <c r="B450" t="s">
        <v>13</v>
      </c>
      <c r="C450" t="s">
        <v>229</v>
      </c>
      <c r="D450" t="s">
        <v>216</v>
      </c>
      <c r="E450">
        <v>0.10937811873992748</v>
      </c>
      <c r="F450">
        <v>4.6454770224493069E-2</v>
      </c>
      <c r="G450">
        <v>1.8328442189837396E-2</v>
      </c>
      <c r="H450">
        <v>0.20042779529001756</v>
      </c>
      <c r="I450">
        <v>2.3545077978290885</v>
      </c>
      <c r="J450">
        <v>0.10937811873992748</v>
      </c>
      <c r="K450">
        <f>Table21[[#This Row],[VALUE_ORIGINAL]]-Table21[[#This Row],[ESTIMATE_VALUE]]</f>
        <v>0</v>
      </c>
      <c r="L450">
        <v>1.8328442189837396E-2</v>
      </c>
      <c r="M450">
        <v>0.20042779529001756</v>
      </c>
      <c r="N450">
        <f>Table21[[#This Row],[DIFFENCE_ORIGINAL]]^2</f>
        <v>0</v>
      </c>
      <c r="O45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0.18209935310018016</v>
      </c>
      <c r="P450" t="str">
        <f>IF(OR(G450="NA", H450="NA"), "NA", IF(OR(B450="boot", B450="parametric", B450="independent", B450="cart"), Table21[[#This Row],[conf.high]]-Table21[[#This Row],[conf.low]], ""))</f>
        <v/>
      </c>
      <c r="Q450" t="str">
        <f>IF(OR(G450="NA", H450="NA"), "NA", IF(OR(B450="boot", B450="parametric", B450="independent", B450="cart"), Table21[[#This Row],[conf.high.orig]]-Table21[[#This Row],[conf.low.orig]], ""))</f>
        <v/>
      </c>
      <c r="R450" t="str">
        <f>IF(OR(B450="boot", B450="independent", B450="parametric", B450="cart"), Table21[[#This Row],[WIDTH_OVERLAP]]/Table21[[#This Row],[WIDTH_NEW]], "NA")</f>
        <v>NA</v>
      </c>
      <c r="S450" t="str">
        <f>IF(OR(B450="boot", B450="independent", B450="parametric", B450="cart"), Table21[[#This Row],[WIDTH_OVERLAP]]/Table21[[#This Row],[WIDTH_ORIG]], "")</f>
        <v/>
      </c>
      <c r="T450" t="str">
        <f>IF(OR(B450="boot", B450="independent", B450="parametric", B450="cart"), (Table21[[#This Row],[PERS_NEW]]+Table21[[#This Row],[PERS_ORIG]]) / 2, "")</f>
        <v/>
      </c>
      <c r="U450" t="e">
        <f>0.5*(Table21[[#This Row],[WIDTH_OVERLAP]]/Table21[[#This Row],[WIDTH_ORIG]] +Table21[[#This Row],[WIDTH_OVERLAP]]/Table21[[#This Row],[WIDTH_NEW]])</f>
        <v>#VALUE!</v>
      </c>
    </row>
    <row r="451" spans="1:21" hidden="1" x14ac:dyDescent="0.2">
      <c r="A451" t="s">
        <v>192</v>
      </c>
      <c r="B451" t="s">
        <v>13</v>
      </c>
      <c r="C451" t="s">
        <v>229</v>
      </c>
      <c r="D451" t="s">
        <v>218</v>
      </c>
      <c r="E451">
        <v>0.11214115463338366</v>
      </c>
      <c r="F451">
        <v>5.09877783652617E-2</v>
      </c>
      <c r="G451">
        <v>1.2206945385760198E-2</v>
      </c>
      <c r="H451">
        <v>0.21207536388100712</v>
      </c>
      <c r="I451">
        <v>2.1993732268552053</v>
      </c>
      <c r="J451">
        <v>0.11214115463338366</v>
      </c>
      <c r="K451">
        <f>Table21[[#This Row],[VALUE_ORIGINAL]]-Table21[[#This Row],[ESTIMATE_VALUE]]</f>
        <v>0</v>
      </c>
      <c r="L451">
        <v>1.2206945385760198E-2</v>
      </c>
      <c r="M451">
        <v>0.21207536388100712</v>
      </c>
      <c r="N451">
        <f>Table21[[#This Row],[DIFFENCE_ORIGINAL]]^2</f>
        <v>0</v>
      </c>
      <c r="O45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0.19986841849524692</v>
      </c>
      <c r="P451" t="str">
        <f>IF(OR(G451="NA", H451="NA"), "NA", IF(OR(B451="boot", B451="parametric", B451="independent", B451="cart"), Table21[[#This Row],[conf.high]]-Table21[[#This Row],[conf.low]], ""))</f>
        <v/>
      </c>
      <c r="Q451" t="str">
        <f>IF(OR(G451="NA", H451="NA"), "NA", IF(OR(B451="boot", B451="parametric", B451="independent", B451="cart"), Table21[[#This Row],[conf.high.orig]]-Table21[[#This Row],[conf.low.orig]], ""))</f>
        <v/>
      </c>
      <c r="R451" t="str">
        <f>IF(OR(B451="boot", B451="independent", B451="parametric", B451="cart"), Table21[[#This Row],[WIDTH_OVERLAP]]/Table21[[#This Row],[WIDTH_NEW]], "NA")</f>
        <v>NA</v>
      </c>
      <c r="S451" t="str">
        <f>IF(OR(B451="boot", B451="independent", B451="parametric", B451="cart"), Table21[[#This Row],[WIDTH_OVERLAP]]/Table21[[#This Row],[WIDTH_ORIG]], "")</f>
        <v/>
      </c>
      <c r="T451" t="str">
        <f>IF(OR(B451="boot", B451="independent", B451="parametric", B451="cart"), (Table21[[#This Row],[PERS_NEW]]+Table21[[#This Row],[PERS_ORIG]]) / 2, "")</f>
        <v/>
      </c>
      <c r="U451" t="e">
        <f>0.5*(Table21[[#This Row],[WIDTH_OVERLAP]]/Table21[[#This Row],[WIDTH_ORIG]] +Table21[[#This Row],[WIDTH_OVERLAP]]/Table21[[#This Row],[WIDTH_NEW]])</f>
        <v>#VALUE!</v>
      </c>
    </row>
    <row r="452" spans="1:21" hidden="1" x14ac:dyDescent="0.2">
      <c r="A452" t="s">
        <v>192</v>
      </c>
      <c r="B452" t="s">
        <v>13</v>
      </c>
      <c r="C452" t="s">
        <v>229</v>
      </c>
      <c r="D452" t="s">
        <v>220</v>
      </c>
      <c r="E452">
        <v>5.3397224834672789E-2</v>
      </c>
      <c r="F452">
        <v>2.4821410387070589E-2</v>
      </c>
      <c r="G452">
        <v>4.7481544305260429E-3</v>
      </c>
      <c r="H452">
        <v>0.10204629523881953</v>
      </c>
      <c r="I452">
        <v>2.1512566772791955</v>
      </c>
      <c r="J452">
        <v>5.3397224834672789E-2</v>
      </c>
      <c r="K452">
        <f>Table21[[#This Row],[VALUE_ORIGINAL]]-Table21[[#This Row],[ESTIMATE_VALUE]]</f>
        <v>0</v>
      </c>
      <c r="L452">
        <v>4.7481544305260429E-3</v>
      </c>
      <c r="M452">
        <v>0.10204629523881953</v>
      </c>
      <c r="N452">
        <f>Table21[[#This Row],[DIFFENCE_ORIGINAL]]^2</f>
        <v>0</v>
      </c>
      <c r="O45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9.7298140808293493E-2</v>
      </c>
      <c r="P452" t="str">
        <f>IF(OR(G452="NA", H452="NA"), "NA", IF(OR(B452="boot", B452="parametric", B452="independent", B452="cart"), Table21[[#This Row],[conf.high]]-Table21[[#This Row],[conf.low]], ""))</f>
        <v/>
      </c>
      <c r="Q452" t="str">
        <f>IF(OR(G452="NA", H452="NA"), "NA", IF(OR(B452="boot", B452="parametric", B452="independent", B452="cart"), Table21[[#This Row],[conf.high.orig]]-Table21[[#This Row],[conf.low.orig]], ""))</f>
        <v/>
      </c>
      <c r="R452" t="str">
        <f>IF(OR(B452="boot", B452="independent", B452="parametric", B452="cart"), Table21[[#This Row],[WIDTH_OVERLAP]]/Table21[[#This Row],[WIDTH_NEW]], "NA")</f>
        <v>NA</v>
      </c>
      <c r="S452" t="str">
        <f>IF(OR(B452="boot", B452="independent", B452="parametric", B452="cart"), Table21[[#This Row],[WIDTH_OVERLAP]]/Table21[[#This Row],[WIDTH_ORIG]], "")</f>
        <v/>
      </c>
      <c r="T452" t="str">
        <f>IF(OR(B452="boot", B452="independent", B452="parametric", B452="cart"), (Table21[[#This Row],[PERS_NEW]]+Table21[[#This Row],[PERS_ORIG]]) / 2, "")</f>
        <v/>
      </c>
      <c r="U452" t="e">
        <f>0.5*(Table21[[#This Row],[WIDTH_OVERLAP]]/Table21[[#This Row],[WIDTH_ORIG]] +Table21[[#This Row],[WIDTH_OVERLAP]]/Table21[[#This Row],[WIDTH_NEW]])</f>
        <v>#VALUE!</v>
      </c>
    </row>
    <row r="453" spans="1:21" hidden="1" x14ac:dyDescent="0.2">
      <c r="A453" t="s">
        <v>192</v>
      </c>
      <c r="B453" t="s">
        <v>13</v>
      </c>
      <c r="C453" t="s">
        <v>229</v>
      </c>
      <c r="D453" t="s">
        <v>226</v>
      </c>
      <c r="E453">
        <v>0.14138984544853808</v>
      </c>
      <c r="F453">
        <v>4.0297384243151525E-2</v>
      </c>
      <c r="G453">
        <v>6.2408423660789247E-2</v>
      </c>
      <c r="H453">
        <v>0.22037126723628692</v>
      </c>
      <c r="I453">
        <v>3.5086606265905971</v>
      </c>
      <c r="J453">
        <v>0.14138984544853808</v>
      </c>
      <c r="K453">
        <f>Table21[[#This Row],[VALUE_ORIGINAL]]-Table21[[#This Row],[ESTIMATE_VALUE]]</f>
        <v>0</v>
      </c>
      <c r="L453">
        <v>6.2408423660789247E-2</v>
      </c>
      <c r="M453">
        <v>0.22037126723628692</v>
      </c>
      <c r="N453">
        <f>Table21[[#This Row],[DIFFENCE_ORIGINAL]]^2</f>
        <v>0</v>
      </c>
      <c r="O45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0.15796284357549767</v>
      </c>
      <c r="P453" t="str">
        <f>IF(OR(G453="NA", H453="NA"), "NA", IF(OR(B453="boot", B453="parametric", B453="independent", B453="cart"), Table21[[#This Row],[conf.high]]-Table21[[#This Row],[conf.low]], ""))</f>
        <v/>
      </c>
      <c r="Q453" t="str">
        <f>IF(OR(G453="NA", H453="NA"), "NA", IF(OR(B453="boot", B453="parametric", B453="independent", B453="cart"), Table21[[#This Row],[conf.high.orig]]-Table21[[#This Row],[conf.low.orig]], ""))</f>
        <v/>
      </c>
      <c r="R453" t="str">
        <f>IF(OR(B453="boot", B453="independent", B453="parametric", B453="cart"), Table21[[#This Row],[WIDTH_OVERLAP]]/Table21[[#This Row],[WIDTH_NEW]], "NA")</f>
        <v>NA</v>
      </c>
      <c r="S453" t="str">
        <f>IF(OR(B453="boot", B453="independent", B453="parametric", B453="cart"), Table21[[#This Row],[WIDTH_OVERLAP]]/Table21[[#This Row],[WIDTH_ORIG]], "")</f>
        <v/>
      </c>
      <c r="T453" t="str">
        <f>IF(OR(B453="boot", B453="independent", B453="parametric", B453="cart"), (Table21[[#This Row],[PERS_NEW]]+Table21[[#This Row],[PERS_ORIG]]) / 2, "")</f>
        <v/>
      </c>
      <c r="U453" t="e">
        <f>0.5*(Table21[[#This Row],[WIDTH_OVERLAP]]/Table21[[#This Row],[WIDTH_ORIG]] +Table21[[#This Row],[WIDTH_OVERLAP]]/Table21[[#This Row],[WIDTH_NEW]])</f>
        <v>#VALUE!</v>
      </c>
    </row>
    <row r="454" spans="1:21" hidden="1" x14ac:dyDescent="0.2">
      <c r="A454" t="s">
        <v>192</v>
      </c>
      <c r="B454" t="s">
        <v>13</v>
      </c>
      <c r="C454" t="s">
        <v>229</v>
      </c>
      <c r="D454" t="s">
        <v>230</v>
      </c>
      <c r="E454">
        <v>0.41630634365652197</v>
      </c>
      <c r="F454">
        <v>0.10419156618755034</v>
      </c>
      <c r="G454">
        <v>0.21209462643610208</v>
      </c>
      <c r="H454">
        <v>0.62051806087694183</v>
      </c>
      <c r="I454">
        <v>3.9955858126477195</v>
      </c>
      <c r="J454">
        <v>0.41630634365652197</v>
      </c>
      <c r="K454">
        <f>Table21[[#This Row],[VALUE_ORIGINAL]]-Table21[[#This Row],[ESTIMATE_VALUE]]</f>
        <v>0</v>
      </c>
      <c r="L454">
        <v>0.21209462643610208</v>
      </c>
      <c r="M454">
        <v>0.62051806087694183</v>
      </c>
      <c r="N454">
        <f>Table21[[#This Row],[DIFFENCE_ORIGINAL]]^2</f>
        <v>0</v>
      </c>
      <c r="O45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0.40842343444083973</v>
      </c>
      <c r="P454" t="str">
        <f>IF(OR(G454="NA", H454="NA"), "NA", IF(OR(B454="boot", B454="parametric", B454="independent", B454="cart"), Table21[[#This Row],[conf.high]]-Table21[[#This Row],[conf.low]], ""))</f>
        <v/>
      </c>
      <c r="Q454" t="str">
        <f>IF(OR(G454="NA", H454="NA"), "NA", IF(OR(B454="boot", B454="parametric", B454="independent", B454="cart"), Table21[[#This Row],[conf.high.orig]]-Table21[[#This Row],[conf.low.orig]], ""))</f>
        <v/>
      </c>
      <c r="R454" t="str">
        <f>IF(OR(B454="boot", B454="independent", B454="parametric", B454="cart"), Table21[[#This Row],[WIDTH_OVERLAP]]/Table21[[#This Row],[WIDTH_NEW]], "NA")</f>
        <v>NA</v>
      </c>
      <c r="S454" t="str">
        <f>IF(OR(B454="boot", B454="independent", B454="parametric", B454="cart"), Table21[[#This Row],[WIDTH_OVERLAP]]/Table21[[#This Row],[WIDTH_ORIG]], "")</f>
        <v/>
      </c>
      <c r="T454" t="str">
        <f>IF(OR(B454="boot", B454="independent", B454="parametric", B454="cart"), (Table21[[#This Row],[PERS_NEW]]+Table21[[#This Row],[PERS_ORIG]]) / 2, "")</f>
        <v/>
      </c>
      <c r="U454" t="e">
        <f>0.5*(Table21[[#This Row],[WIDTH_OVERLAP]]/Table21[[#This Row],[WIDTH_ORIG]] +Table21[[#This Row],[WIDTH_OVERLAP]]/Table21[[#This Row],[WIDTH_NEW]])</f>
        <v>#VALUE!</v>
      </c>
    </row>
    <row r="455" spans="1:21" hidden="1" x14ac:dyDescent="0.2">
      <c r="A455" t="s">
        <v>192</v>
      </c>
      <c r="B455" t="s">
        <v>13</v>
      </c>
      <c r="C455" t="s">
        <v>231</v>
      </c>
      <c r="D455" t="s">
        <v>194</v>
      </c>
      <c r="E455">
        <v>0.20780501289267483</v>
      </c>
      <c r="F455">
        <v>8.560103872500445E-2</v>
      </c>
      <c r="G455">
        <v>4.104077329256188E-2</v>
      </c>
      <c r="H455">
        <v>0.38185202350250647</v>
      </c>
      <c r="I455">
        <v>2.4275991972510265</v>
      </c>
      <c r="J455">
        <v>0.20780501289267483</v>
      </c>
      <c r="K455">
        <f>Table21[[#This Row],[VALUE_ORIGINAL]]-Table21[[#This Row],[ESTIMATE_VALUE]]</f>
        <v>0</v>
      </c>
      <c r="L455">
        <v>4.104077329256188E-2</v>
      </c>
      <c r="M455">
        <v>0.38185202350250647</v>
      </c>
      <c r="N455">
        <f>Table21[[#This Row],[DIFFENCE_ORIGINAL]]^2</f>
        <v>0</v>
      </c>
      <c r="O45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0.34081125020994457</v>
      </c>
      <c r="P455" t="str">
        <f>IF(OR(G455="NA", H455="NA"), "NA", IF(OR(B455="boot", B455="parametric", B455="independent", B455="cart"), Table21[[#This Row],[conf.high]]-Table21[[#This Row],[conf.low]], ""))</f>
        <v/>
      </c>
      <c r="Q455" t="str">
        <f>IF(OR(G455="NA", H455="NA"), "NA", IF(OR(B455="boot", B455="parametric", B455="independent", B455="cart"), Table21[[#This Row],[conf.high.orig]]-Table21[[#This Row],[conf.low.orig]], ""))</f>
        <v/>
      </c>
      <c r="R455" t="str">
        <f>IF(OR(B455="boot", B455="independent", B455="parametric", B455="cart"), Table21[[#This Row],[WIDTH_OVERLAP]]/Table21[[#This Row],[WIDTH_NEW]], "NA")</f>
        <v>NA</v>
      </c>
      <c r="S455" t="str">
        <f>IF(OR(B455="boot", B455="independent", B455="parametric", B455="cart"), Table21[[#This Row],[WIDTH_OVERLAP]]/Table21[[#This Row],[WIDTH_ORIG]], "")</f>
        <v/>
      </c>
      <c r="T455" t="str">
        <f>IF(OR(B455="boot", B455="independent", B455="parametric", B455="cart"), (Table21[[#This Row],[PERS_NEW]]+Table21[[#This Row],[PERS_ORIG]]) / 2, "")</f>
        <v/>
      </c>
      <c r="U455" t="e">
        <f>0.5*(Table21[[#This Row],[WIDTH_OVERLAP]]/Table21[[#This Row],[WIDTH_ORIG]] +Table21[[#This Row],[WIDTH_OVERLAP]]/Table21[[#This Row],[WIDTH_NEW]])</f>
        <v>#VALUE!</v>
      </c>
    </row>
    <row r="456" spans="1:21" hidden="1" x14ac:dyDescent="0.2">
      <c r="A456" t="s">
        <v>192</v>
      </c>
      <c r="B456" t="s">
        <v>13</v>
      </c>
      <c r="C456" t="s">
        <v>231</v>
      </c>
      <c r="D456" t="s">
        <v>195</v>
      </c>
      <c r="E456">
        <v>-5.1870327243506383E-2</v>
      </c>
      <c r="F456">
        <v>8.1271235237720271E-2</v>
      </c>
      <c r="G456">
        <v>-0.21633614106448693</v>
      </c>
      <c r="H456">
        <v>0.10549656208244819</v>
      </c>
      <c r="I456">
        <v>-0.63823721999283578</v>
      </c>
      <c r="J456">
        <v>-5.1870327243506383E-2</v>
      </c>
      <c r="K456">
        <f>Table21[[#This Row],[VALUE_ORIGINAL]]-Table21[[#This Row],[ESTIMATE_VALUE]]</f>
        <v>0</v>
      </c>
      <c r="L456">
        <v>-0.21633614106448693</v>
      </c>
      <c r="M456">
        <v>0.10549656208244819</v>
      </c>
      <c r="N456">
        <f>Table21[[#This Row],[DIFFENCE_ORIGINAL]]^2</f>
        <v>0</v>
      </c>
      <c r="O45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0.32183270314693513</v>
      </c>
      <c r="P456" t="str">
        <f>IF(OR(G456="NA", H456="NA"), "NA", IF(OR(B456="boot", B456="parametric", B456="independent", B456="cart"), Table21[[#This Row],[conf.high]]-Table21[[#This Row],[conf.low]], ""))</f>
        <v/>
      </c>
      <c r="Q456" t="str">
        <f>IF(OR(G456="NA", H456="NA"), "NA", IF(OR(B456="boot", B456="parametric", B456="independent", B456="cart"), Table21[[#This Row],[conf.high.orig]]-Table21[[#This Row],[conf.low.orig]], ""))</f>
        <v/>
      </c>
      <c r="R456" t="str">
        <f>IF(OR(B456="boot", B456="independent", B456="parametric", B456="cart"), Table21[[#This Row],[WIDTH_OVERLAP]]/Table21[[#This Row],[WIDTH_NEW]], "NA")</f>
        <v>NA</v>
      </c>
      <c r="S456" t="str">
        <f>IF(OR(B456="boot", B456="independent", B456="parametric", B456="cart"), Table21[[#This Row],[WIDTH_OVERLAP]]/Table21[[#This Row],[WIDTH_ORIG]], "")</f>
        <v/>
      </c>
      <c r="T456" t="str">
        <f>IF(OR(B456="boot", B456="independent", B456="parametric", B456="cart"), (Table21[[#This Row],[PERS_NEW]]+Table21[[#This Row],[PERS_ORIG]]) / 2, "")</f>
        <v/>
      </c>
      <c r="U456" t="e">
        <f>0.5*(Table21[[#This Row],[WIDTH_OVERLAP]]/Table21[[#This Row],[WIDTH_ORIG]] +Table21[[#This Row],[WIDTH_OVERLAP]]/Table21[[#This Row],[WIDTH_NEW]])</f>
        <v>#VALUE!</v>
      </c>
    </row>
    <row r="457" spans="1:21" hidden="1" x14ac:dyDescent="0.2">
      <c r="A457" t="s">
        <v>192</v>
      </c>
      <c r="B457" t="s">
        <v>13</v>
      </c>
      <c r="C457" t="s">
        <v>231</v>
      </c>
      <c r="D457" t="s">
        <v>196</v>
      </c>
      <c r="E457">
        <v>0.20074890821112473</v>
      </c>
      <c r="F457">
        <v>8.402347341147122E-2</v>
      </c>
      <c r="G457">
        <v>3.5227552727498682E-2</v>
      </c>
      <c r="H457">
        <v>0.36612632607496648</v>
      </c>
      <c r="I457">
        <v>2.3892003039202816</v>
      </c>
      <c r="J457">
        <v>0.20074890821112473</v>
      </c>
      <c r="K457">
        <f>Table21[[#This Row],[VALUE_ORIGINAL]]-Table21[[#This Row],[ESTIMATE_VALUE]]</f>
        <v>0</v>
      </c>
      <c r="L457">
        <v>3.5227552727498682E-2</v>
      </c>
      <c r="M457">
        <v>0.36612632607496648</v>
      </c>
      <c r="N457">
        <f>Table21[[#This Row],[DIFFENCE_ORIGINAL]]^2</f>
        <v>0</v>
      </c>
      <c r="O45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0.33089877334746781</v>
      </c>
      <c r="P457" t="str">
        <f>IF(OR(G457="NA", H457="NA"), "NA", IF(OR(B457="boot", B457="parametric", B457="independent", B457="cart"), Table21[[#This Row],[conf.high]]-Table21[[#This Row],[conf.low]], ""))</f>
        <v/>
      </c>
      <c r="Q457" t="str">
        <f>IF(OR(G457="NA", H457="NA"), "NA", IF(OR(B457="boot", B457="parametric", B457="independent", B457="cart"), Table21[[#This Row],[conf.high.orig]]-Table21[[#This Row],[conf.low.orig]], ""))</f>
        <v/>
      </c>
      <c r="R457" t="str">
        <f>IF(OR(B457="boot", B457="independent", B457="parametric", B457="cart"), Table21[[#This Row],[WIDTH_OVERLAP]]/Table21[[#This Row],[WIDTH_NEW]], "NA")</f>
        <v>NA</v>
      </c>
      <c r="S457" t="str">
        <f>IF(OR(B457="boot", B457="independent", B457="parametric", B457="cart"), Table21[[#This Row],[WIDTH_OVERLAP]]/Table21[[#This Row],[WIDTH_ORIG]], "")</f>
        <v/>
      </c>
      <c r="T457" t="str">
        <f>IF(OR(B457="boot", B457="independent", B457="parametric", B457="cart"), (Table21[[#This Row],[PERS_NEW]]+Table21[[#This Row],[PERS_ORIG]]) / 2, "")</f>
        <v/>
      </c>
      <c r="U457" t="e">
        <f>0.5*(Table21[[#This Row],[WIDTH_OVERLAP]]/Table21[[#This Row],[WIDTH_ORIG]] +Table21[[#This Row],[WIDTH_OVERLAP]]/Table21[[#This Row],[WIDTH_NEW]])</f>
        <v>#VALUE!</v>
      </c>
    </row>
    <row r="458" spans="1:21" hidden="1" x14ac:dyDescent="0.2">
      <c r="A458" t="s">
        <v>192</v>
      </c>
      <c r="B458" t="s">
        <v>13</v>
      </c>
      <c r="C458" t="s">
        <v>231</v>
      </c>
      <c r="D458" t="s">
        <v>197</v>
      </c>
      <c r="E458">
        <v>0.46757738389135417</v>
      </c>
      <c r="F458">
        <v>9.1702855174681103E-2</v>
      </c>
      <c r="G458">
        <v>0.2948695204631484</v>
      </c>
      <c r="H458">
        <v>0.64572873304402112</v>
      </c>
      <c r="I458">
        <v>5.0988312523168959</v>
      </c>
      <c r="J458">
        <v>0.46757738389135417</v>
      </c>
      <c r="K458">
        <f>Table21[[#This Row],[VALUE_ORIGINAL]]-Table21[[#This Row],[ESTIMATE_VALUE]]</f>
        <v>0</v>
      </c>
      <c r="L458">
        <v>0.2948695204631484</v>
      </c>
      <c r="M458">
        <v>0.64572873304402112</v>
      </c>
      <c r="N458">
        <f>Table21[[#This Row],[DIFFENCE_ORIGINAL]]^2</f>
        <v>0</v>
      </c>
      <c r="O45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0.35085921258087271</v>
      </c>
      <c r="P458" t="str">
        <f>IF(OR(G458="NA", H458="NA"), "NA", IF(OR(B458="boot", B458="parametric", B458="independent", B458="cart"), Table21[[#This Row],[conf.high]]-Table21[[#This Row],[conf.low]], ""))</f>
        <v/>
      </c>
      <c r="Q458" t="str">
        <f>IF(OR(G458="NA", H458="NA"), "NA", IF(OR(B458="boot", B458="parametric", B458="independent", B458="cart"), Table21[[#This Row],[conf.high.orig]]-Table21[[#This Row],[conf.low.orig]], ""))</f>
        <v/>
      </c>
      <c r="R458" t="str">
        <f>IF(OR(B458="boot", B458="independent", B458="parametric", B458="cart"), Table21[[#This Row],[WIDTH_OVERLAP]]/Table21[[#This Row],[WIDTH_NEW]], "NA")</f>
        <v>NA</v>
      </c>
      <c r="S458" t="str">
        <f>IF(OR(B458="boot", B458="independent", B458="parametric", B458="cart"), Table21[[#This Row],[WIDTH_OVERLAP]]/Table21[[#This Row],[WIDTH_ORIG]], "")</f>
        <v/>
      </c>
      <c r="T458" t="str">
        <f>IF(OR(B458="boot", B458="independent", B458="parametric", B458="cart"), (Table21[[#This Row],[PERS_NEW]]+Table21[[#This Row],[PERS_ORIG]]) / 2, "")</f>
        <v/>
      </c>
      <c r="U458" t="e">
        <f>0.5*(Table21[[#This Row],[WIDTH_OVERLAP]]/Table21[[#This Row],[WIDTH_ORIG]] +Table21[[#This Row],[WIDTH_OVERLAP]]/Table21[[#This Row],[WIDTH_NEW]])</f>
        <v>#VALUE!</v>
      </c>
    </row>
    <row r="459" spans="1:21" hidden="1" x14ac:dyDescent="0.2">
      <c r="A459" t="s">
        <v>192</v>
      </c>
      <c r="B459" t="s">
        <v>13</v>
      </c>
      <c r="C459" t="s">
        <v>231</v>
      </c>
      <c r="D459" t="s">
        <v>198</v>
      </c>
      <c r="E459">
        <v>0.69131566830138669</v>
      </c>
      <c r="F459">
        <v>0.10461497507585613</v>
      </c>
      <c r="G459">
        <v>0.47858876943409823</v>
      </c>
      <c r="H459">
        <v>0.88675166060705979</v>
      </c>
      <c r="I459">
        <v>6.6081903455993274</v>
      </c>
      <c r="J459">
        <v>0.69131566830138669</v>
      </c>
      <c r="K459">
        <f>Table21[[#This Row],[VALUE_ORIGINAL]]-Table21[[#This Row],[ESTIMATE_VALUE]]</f>
        <v>0</v>
      </c>
      <c r="L459">
        <v>0.47858876943409823</v>
      </c>
      <c r="M459">
        <v>0.88675166060705979</v>
      </c>
      <c r="N459">
        <f>Table21[[#This Row],[DIFFENCE_ORIGINAL]]^2</f>
        <v>0</v>
      </c>
      <c r="O45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0.40816289117296156</v>
      </c>
      <c r="P459" t="str">
        <f>IF(OR(G459="NA", H459="NA"), "NA", IF(OR(B459="boot", B459="parametric", B459="independent", B459="cart"), Table21[[#This Row],[conf.high]]-Table21[[#This Row],[conf.low]], ""))</f>
        <v/>
      </c>
      <c r="Q459" t="str">
        <f>IF(OR(G459="NA", H459="NA"), "NA", IF(OR(B459="boot", B459="parametric", B459="independent", B459="cart"), Table21[[#This Row],[conf.high.orig]]-Table21[[#This Row],[conf.low.orig]], ""))</f>
        <v/>
      </c>
      <c r="R459" t="str">
        <f>IF(OR(B459="boot", B459="independent", B459="parametric", B459="cart"), Table21[[#This Row],[WIDTH_OVERLAP]]/Table21[[#This Row],[WIDTH_NEW]], "NA")</f>
        <v>NA</v>
      </c>
      <c r="S459" t="str">
        <f>IF(OR(B459="boot", B459="independent", B459="parametric", B459="cart"), Table21[[#This Row],[WIDTH_OVERLAP]]/Table21[[#This Row],[WIDTH_ORIG]], "")</f>
        <v/>
      </c>
      <c r="T459" t="str">
        <f>IF(OR(B459="boot", B459="independent", B459="parametric", B459="cart"), (Table21[[#This Row],[PERS_NEW]]+Table21[[#This Row],[PERS_ORIG]]) / 2, "")</f>
        <v/>
      </c>
      <c r="U459" t="e">
        <f>0.5*(Table21[[#This Row],[WIDTH_OVERLAP]]/Table21[[#This Row],[WIDTH_ORIG]] +Table21[[#This Row],[WIDTH_OVERLAP]]/Table21[[#This Row],[WIDTH_NEW]])</f>
        <v>#VALUE!</v>
      </c>
    </row>
    <row r="460" spans="1:21" hidden="1" x14ac:dyDescent="0.2">
      <c r="A460" t="s">
        <v>192</v>
      </c>
      <c r="B460" t="s">
        <v>13</v>
      </c>
      <c r="C460" t="s">
        <v>231</v>
      </c>
      <c r="D460" t="s">
        <v>199</v>
      </c>
      <c r="E460">
        <v>-2.6718205550997486E-2</v>
      </c>
      <c r="F460">
        <v>7.9020138949390403E-2</v>
      </c>
      <c r="G460">
        <v>-0.18087620601987359</v>
      </c>
      <c r="H460">
        <v>0.13396720612133242</v>
      </c>
      <c r="I460">
        <v>-0.33811893912398139</v>
      </c>
      <c r="J460">
        <v>-2.6718205550997486E-2</v>
      </c>
      <c r="K460">
        <f>Table21[[#This Row],[VALUE_ORIGINAL]]-Table21[[#This Row],[ESTIMATE_VALUE]]</f>
        <v>0</v>
      </c>
      <c r="L460">
        <v>-0.18087620601987359</v>
      </c>
      <c r="M460">
        <v>0.13396720612133242</v>
      </c>
      <c r="N460">
        <f>Table21[[#This Row],[DIFFENCE_ORIGINAL]]^2</f>
        <v>0</v>
      </c>
      <c r="O46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0.31484341214120604</v>
      </c>
      <c r="P460" t="str">
        <f>IF(OR(G460="NA", H460="NA"), "NA", IF(OR(B460="boot", B460="parametric", B460="independent", B460="cart"), Table21[[#This Row],[conf.high]]-Table21[[#This Row],[conf.low]], ""))</f>
        <v/>
      </c>
      <c r="Q460" t="str">
        <f>IF(OR(G460="NA", H460="NA"), "NA", IF(OR(B460="boot", B460="parametric", B460="independent", B460="cart"), Table21[[#This Row],[conf.high.orig]]-Table21[[#This Row],[conf.low.orig]], ""))</f>
        <v/>
      </c>
      <c r="R460" t="str">
        <f>IF(OR(B460="boot", B460="independent", B460="parametric", B460="cart"), Table21[[#This Row],[WIDTH_OVERLAP]]/Table21[[#This Row],[WIDTH_NEW]], "NA")</f>
        <v>NA</v>
      </c>
      <c r="S460" t="str">
        <f>IF(OR(B460="boot", B460="independent", B460="parametric", B460="cart"), Table21[[#This Row],[WIDTH_OVERLAP]]/Table21[[#This Row],[WIDTH_ORIG]], "")</f>
        <v/>
      </c>
      <c r="T460" t="str">
        <f>IF(OR(B460="boot", B460="independent", B460="parametric", B460="cart"), (Table21[[#This Row],[PERS_NEW]]+Table21[[#This Row],[PERS_ORIG]]) / 2, "")</f>
        <v/>
      </c>
      <c r="U460" t="e">
        <f>0.5*(Table21[[#This Row],[WIDTH_OVERLAP]]/Table21[[#This Row],[WIDTH_ORIG]] +Table21[[#This Row],[WIDTH_OVERLAP]]/Table21[[#This Row],[WIDTH_NEW]])</f>
        <v>#VALUE!</v>
      </c>
    </row>
    <row r="461" spans="1:21" hidden="1" x14ac:dyDescent="0.2">
      <c r="A461" t="s">
        <v>192</v>
      </c>
      <c r="B461" t="s">
        <v>13</v>
      </c>
      <c r="C461" t="s">
        <v>231</v>
      </c>
      <c r="D461" t="s">
        <v>200</v>
      </c>
      <c r="E461">
        <v>0.65020672590915329</v>
      </c>
      <c r="F461">
        <v>0.10444572155141339</v>
      </c>
      <c r="G461">
        <v>0.42881221281689064</v>
      </c>
      <c r="H461">
        <v>0.8410455516564127</v>
      </c>
      <c r="I461">
        <v>6.2253074252456493</v>
      </c>
      <c r="J461">
        <v>0.65020672590915329</v>
      </c>
      <c r="K461">
        <f>Table21[[#This Row],[VALUE_ORIGINAL]]-Table21[[#This Row],[ESTIMATE_VALUE]]</f>
        <v>0</v>
      </c>
      <c r="L461">
        <v>0.42881221281689064</v>
      </c>
      <c r="M461">
        <v>0.8410455516564127</v>
      </c>
      <c r="N461">
        <f>Table21[[#This Row],[DIFFENCE_ORIGINAL]]^2</f>
        <v>0</v>
      </c>
      <c r="O46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0.41223333883952207</v>
      </c>
      <c r="P461" t="str">
        <f>IF(OR(G461="NA", H461="NA"), "NA", IF(OR(B461="boot", B461="parametric", B461="independent", B461="cart"), Table21[[#This Row],[conf.high]]-Table21[[#This Row],[conf.low]], ""))</f>
        <v/>
      </c>
      <c r="Q461" t="str">
        <f>IF(OR(G461="NA", H461="NA"), "NA", IF(OR(B461="boot", B461="parametric", B461="independent", B461="cart"), Table21[[#This Row],[conf.high.orig]]-Table21[[#This Row],[conf.low.orig]], ""))</f>
        <v/>
      </c>
      <c r="R461" t="str">
        <f>IF(OR(B461="boot", B461="independent", B461="parametric", B461="cart"), Table21[[#This Row],[WIDTH_OVERLAP]]/Table21[[#This Row],[WIDTH_NEW]], "NA")</f>
        <v>NA</v>
      </c>
      <c r="S461" t="str">
        <f>IF(OR(B461="boot", B461="independent", B461="parametric", B461="cart"), Table21[[#This Row],[WIDTH_OVERLAP]]/Table21[[#This Row],[WIDTH_ORIG]], "")</f>
        <v/>
      </c>
      <c r="T461" t="str">
        <f>IF(OR(B461="boot", B461="independent", B461="parametric", B461="cart"), (Table21[[#This Row],[PERS_NEW]]+Table21[[#This Row],[PERS_ORIG]]) / 2, "")</f>
        <v/>
      </c>
      <c r="U461" t="e">
        <f>0.5*(Table21[[#This Row],[WIDTH_OVERLAP]]/Table21[[#This Row],[WIDTH_ORIG]] +Table21[[#This Row],[WIDTH_OVERLAP]]/Table21[[#This Row],[WIDTH_NEW]])</f>
        <v>#VALUE!</v>
      </c>
    </row>
    <row r="462" spans="1:21" hidden="1" x14ac:dyDescent="0.2">
      <c r="A462" t="s">
        <v>192</v>
      </c>
      <c r="B462" t="s">
        <v>13</v>
      </c>
      <c r="C462" t="s">
        <v>231</v>
      </c>
      <c r="D462" t="s">
        <v>201</v>
      </c>
      <c r="E462">
        <v>7.7300338961066107E-3</v>
      </c>
      <c r="F462">
        <v>7.606427643313031E-2</v>
      </c>
      <c r="G462">
        <v>-0.13387678066744935</v>
      </c>
      <c r="H462">
        <v>0.16686934625440172</v>
      </c>
      <c r="I462">
        <v>0.10162502371139026</v>
      </c>
      <c r="J462">
        <v>7.7300338961066107E-3</v>
      </c>
      <c r="K462">
        <f>Table21[[#This Row],[VALUE_ORIGINAL]]-Table21[[#This Row],[ESTIMATE_VALUE]]</f>
        <v>0</v>
      </c>
      <c r="L462">
        <v>-0.13387678066744935</v>
      </c>
      <c r="M462">
        <v>0.16686934625440172</v>
      </c>
      <c r="N462">
        <f>Table21[[#This Row],[DIFFENCE_ORIGINAL]]^2</f>
        <v>0</v>
      </c>
      <c r="O46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0.3007461269218511</v>
      </c>
      <c r="P462" t="str">
        <f>IF(OR(G462="NA", H462="NA"), "NA", IF(OR(B462="boot", B462="parametric", B462="independent", B462="cart"), Table21[[#This Row],[conf.high]]-Table21[[#This Row],[conf.low]], ""))</f>
        <v/>
      </c>
      <c r="Q462" t="str">
        <f>IF(OR(G462="NA", H462="NA"), "NA", IF(OR(B462="boot", B462="parametric", B462="independent", B462="cart"), Table21[[#This Row],[conf.high.orig]]-Table21[[#This Row],[conf.low.orig]], ""))</f>
        <v/>
      </c>
      <c r="R462" t="str">
        <f>IF(OR(B462="boot", B462="independent", B462="parametric", B462="cart"), Table21[[#This Row],[WIDTH_OVERLAP]]/Table21[[#This Row],[WIDTH_NEW]], "NA")</f>
        <v>NA</v>
      </c>
      <c r="S462" t="str">
        <f>IF(OR(B462="boot", B462="independent", B462="parametric", B462="cart"), Table21[[#This Row],[WIDTH_OVERLAP]]/Table21[[#This Row],[WIDTH_ORIG]], "")</f>
        <v/>
      </c>
      <c r="T462" t="str">
        <f>IF(OR(B462="boot", B462="independent", B462="parametric", B462="cart"), (Table21[[#This Row],[PERS_NEW]]+Table21[[#This Row],[PERS_ORIG]]) / 2, "")</f>
        <v/>
      </c>
      <c r="U462" t="e">
        <f>0.5*(Table21[[#This Row],[WIDTH_OVERLAP]]/Table21[[#This Row],[WIDTH_ORIG]] +Table21[[#This Row],[WIDTH_OVERLAP]]/Table21[[#This Row],[WIDTH_NEW]])</f>
        <v>#VALUE!</v>
      </c>
    </row>
    <row r="463" spans="1:21" hidden="1" x14ac:dyDescent="0.2">
      <c r="A463" t="s">
        <v>192</v>
      </c>
      <c r="B463" t="s">
        <v>13</v>
      </c>
      <c r="C463" t="s">
        <v>231</v>
      </c>
      <c r="D463" t="s">
        <v>202</v>
      </c>
      <c r="E463">
        <v>-0.17085366093449028</v>
      </c>
      <c r="F463">
        <v>9.355220631973625E-2</v>
      </c>
      <c r="G463">
        <v>-0.3471822081639041</v>
      </c>
      <c r="H463">
        <v>1.5169635531831645E-2</v>
      </c>
      <c r="I463">
        <v>-1.8262921598081661</v>
      </c>
      <c r="J463">
        <v>-0.17085366093449028</v>
      </c>
      <c r="K463">
        <f>Table21[[#This Row],[VALUE_ORIGINAL]]-Table21[[#This Row],[ESTIMATE_VALUE]]</f>
        <v>0</v>
      </c>
      <c r="L463">
        <v>-0.3471822081639041</v>
      </c>
      <c r="M463">
        <v>1.5169635531831645E-2</v>
      </c>
      <c r="N463">
        <f>Table21[[#This Row],[DIFFENCE_ORIGINAL]]^2</f>
        <v>0</v>
      </c>
      <c r="O46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0.36235184369573575</v>
      </c>
      <c r="P463" t="str">
        <f>IF(OR(G463="NA", H463="NA"), "NA", IF(OR(B463="boot", B463="parametric", B463="independent", B463="cart"), Table21[[#This Row],[conf.high]]-Table21[[#This Row],[conf.low]], ""))</f>
        <v/>
      </c>
      <c r="Q463" t="str">
        <f>IF(OR(G463="NA", H463="NA"), "NA", IF(OR(B463="boot", B463="parametric", B463="independent", B463="cart"), Table21[[#This Row],[conf.high.orig]]-Table21[[#This Row],[conf.low.orig]], ""))</f>
        <v/>
      </c>
      <c r="R463" t="str">
        <f>IF(OR(B463="boot", B463="independent", B463="parametric", B463="cart"), Table21[[#This Row],[WIDTH_OVERLAP]]/Table21[[#This Row],[WIDTH_NEW]], "NA")</f>
        <v>NA</v>
      </c>
      <c r="S463" t="str">
        <f>IF(OR(B463="boot", B463="independent", B463="parametric", B463="cart"), Table21[[#This Row],[WIDTH_OVERLAP]]/Table21[[#This Row],[WIDTH_ORIG]], "")</f>
        <v/>
      </c>
      <c r="T463" t="str">
        <f>IF(OR(B463="boot", B463="independent", B463="parametric", B463="cart"), (Table21[[#This Row],[PERS_NEW]]+Table21[[#This Row],[PERS_ORIG]]) / 2, "")</f>
        <v/>
      </c>
      <c r="U463" t="e">
        <f>0.5*(Table21[[#This Row],[WIDTH_OVERLAP]]/Table21[[#This Row],[WIDTH_ORIG]] +Table21[[#This Row],[WIDTH_OVERLAP]]/Table21[[#This Row],[WIDTH_NEW]])</f>
        <v>#VALUE!</v>
      </c>
    </row>
    <row r="464" spans="1:21" hidden="1" x14ac:dyDescent="0.2">
      <c r="A464" t="s">
        <v>192</v>
      </c>
      <c r="B464" t="s">
        <v>13</v>
      </c>
      <c r="C464" t="s">
        <v>231</v>
      </c>
      <c r="D464" t="s">
        <v>203</v>
      </c>
      <c r="E464">
        <v>0.33797024276205284</v>
      </c>
      <c r="F464">
        <v>7.0240594765607678E-2</v>
      </c>
      <c r="G464">
        <v>0.19588310408818793</v>
      </c>
      <c r="H464">
        <v>0.4704793736604152</v>
      </c>
      <c r="I464">
        <v>4.811608499185648</v>
      </c>
      <c r="J464">
        <v>0.33797024276205284</v>
      </c>
      <c r="K464">
        <f>Table21[[#This Row],[VALUE_ORIGINAL]]-Table21[[#This Row],[ESTIMATE_VALUE]]</f>
        <v>0</v>
      </c>
      <c r="L464">
        <v>0.19588310408818793</v>
      </c>
      <c r="M464">
        <v>0.4704793736604152</v>
      </c>
      <c r="N464">
        <f>Table21[[#This Row],[DIFFENCE_ORIGINAL]]^2</f>
        <v>0</v>
      </c>
      <c r="O46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0.27459626957222727</v>
      </c>
      <c r="P464" t="str">
        <f>IF(OR(G464="NA", H464="NA"), "NA", IF(OR(B464="boot", B464="parametric", B464="independent", B464="cart"), Table21[[#This Row],[conf.high]]-Table21[[#This Row],[conf.low]], ""))</f>
        <v/>
      </c>
      <c r="Q464" t="str">
        <f>IF(OR(G464="NA", H464="NA"), "NA", IF(OR(B464="boot", B464="parametric", B464="independent", B464="cart"), Table21[[#This Row],[conf.high.orig]]-Table21[[#This Row],[conf.low.orig]], ""))</f>
        <v/>
      </c>
      <c r="R464" t="str">
        <f>IF(OR(B464="boot", B464="independent", B464="parametric", B464="cart"), Table21[[#This Row],[WIDTH_OVERLAP]]/Table21[[#This Row],[WIDTH_NEW]], "NA")</f>
        <v>NA</v>
      </c>
      <c r="S464" t="str">
        <f>IF(OR(B464="boot", B464="independent", B464="parametric", B464="cart"), Table21[[#This Row],[WIDTH_OVERLAP]]/Table21[[#This Row],[WIDTH_ORIG]], "")</f>
        <v/>
      </c>
      <c r="T464" t="str">
        <f>IF(OR(B464="boot", B464="independent", B464="parametric", B464="cart"), (Table21[[#This Row],[PERS_NEW]]+Table21[[#This Row],[PERS_ORIG]]) / 2, "")</f>
        <v/>
      </c>
      <c r="U464" t="e">
        <f>0.5*(Table21[[#This Row],[WIDTH_OVERLAP]]/Table21[[#This Row],[WIDTH_ORIG]] +Table21[[#This Row],[WIDTH_OVERLAP]]/Table21[[#This Row],[WIDTH_NEW]])</f>
        <v>#VALUE!</v>
      </c>
    </row>
    <row r="465" spans="1:21" hidden="1" x14ac:dyDescent="0.2">
      <c r="A465" t="s">
        <v>192</v>
      </c>
      <c r="B465" t="s">
        <v>13</v>
      </c>
      <c r="C465" t="s">
        <v>231</v>
      </c>
      <c r="D465" t="s">
        <v>204</v>
      </c>
      <c r="E465">
        <v>0.93833895589413963</v>
      </c>
      <c r="F465">
        <v>0.14729915677968525</v>
      </c>
      <c r="G465">
        <v>0.649763337869533</v>
      </c>
      <c r="H465">
        <v>1.2541378180613312</v>
      </c>
      <c r="I465">
        <v>6.3702941443012424</v>
      </c>
      <c r="J465">
        <v>0.93833895589413963</v>
      </c>
      <c r="K465">
        <f>Table21[[#This Row],[VALUE_ORIGINAL]]-Table21[[#This Row],[ESTIMATE_VALUE]]</f>
        <v>0</v>
      </c>
      <c r="L465">
        <v>0.649763337869533</v>
      </c>
      <c r="M465">
        <v>1.2541378180613312</v>
      </c>
      <c r="N465">
        <f>Table21[[#This Row],[DIFFENCE_ORIGINAL]]^2</f>
        <v>0</v>
      </c>
      <c r="O46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0.60437448019179818</v>
      </c>
      <c r="P465" t="str">
        <f>IF(OR(G465="NA", H465="NA"), "NA", IF(OR(B465="boot", B465="parametric", B465="independent", B465="cart"), Table21[[#This Row],[conf.high]]-Table21[[#This Row],[conf.low]], ""))</f>
        <v/>
      </c>
      <c r="Q465" t="str">
        <f>IF(OR(G465="NA", H465="NA"), "NA", IF(OR(B465="boot", B465="parametric", B465="independent", B465="cart"), Table21[[#This Row],[conf.high.orig]]-Table21[[#This Row],[conf.low.orig]], ""))</f>
        <v/>
      </c>
      <c r="R465" t="str">
        <f>IF(OR(B465="boot", B465="independent", B465="parametric", B465="cart"), Table21[[#This Row],[WIDTH_OVERLAP]]/Table21[[#This Row],[WIDTH_NEW]], "NA")</f>
        <v>NA</v>
      </c>
      <c r="S465" t="str">
        <f>IF(OR(B465="boot", B465="independent", B465="parametric", B465="cart"), Table21[[#This Row],[WIDTH_OVERLAP]]/Table21[[#This Row],[WIDTH_ORIG]], "")</f>
        <v/>
      </c>
      <c r="T465" t="str">
        <f>IF(OR(B465="boot", B465="independent", B465="parametric", B465="cart"), (Table21[[#This Row],[PERS_NEW]]+Table21[[#This Row],[PERS_ORIG]]) / 2, "")</f>
        <v/>
      </c>
      <c r="U465" t="e">
        <f>0.5*(Table21[[#This Row],[WIDTH_OVERLAP]]/Table21[[#This Row],[WIDTH_ORIG]] +Table21[[#This Row],[WIDTH_OVERLAP]]/Table21[[#This Row],[WIDTH_NEW]])</f>
        <v>#VALUE!</v>
      </c>
    </row>
    <row r="466" spans="1:21" hidden="1" x14ac:dyDescent="0.2">
      <c r="A466" t="s">
        <v>192</v>
      </c>
      <c r="B466" t="s">
        <v>13</v>
      </c>
      <c r="C466" t="s">
        <v>231</v>
      </c>
      <c r="D466" t="s">
        <v>205</v>
      </c>
      <c r="E466">
        <v>0.60754936146128558</v>
      </c>
      <c r="F466">
        <v>0.1072265164699765</v>
      </c>
      <c r="G466">
        <v>0.3890799372391795</v>
      </c>
      <c r="H466">
        <v>0.81724119147515395</v>
      </c>
      <c r="I466">
        <v>5.666036550123307</v>
      </c>
      <c r="J466">
        <v>0.60754936146128558</v>
      </c>
      <c r="K466">
        <f>Table21[[#This Row],[VALUE_ORIGINAL]]-Table21[[#This Row],[ESTIMATE_VALUE]]</f>
        <v>0</v>
      </c>
      <c r="L466">
        <v>0.3890799372391795</v>
      </c>
      <c r="M466">
        <v>0.81724119147515395</v>
      </c>
      <c r="N466">
        <f>Table21[[#This Row],[DIFFENCE_ORIGINAL]]^2</f>
        <v>0</v>
      </c>
      <c r="O46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0.42816125423597445</v>
      </c>
      <c r="P466" t="str">
        <f>IF(OR(G466="NA", H466="NA"), "NA", IF(OR(B466="boot", B466="parametric", B466="independent", B466="cart"), Table21[[#This Row],[conf.high]]-Table21[[#This Row],[conf.low]], ""))</f>
        <v/>
      </c>
      <c r="Q466" t="str">
        <f>IF(OR(G466="NA", H466="NA"), "NA", IF(OR(B466="boot", B466="parametric", B466="independent", B466="cart"), Table21[[#This Row],[conf.high.orig]]-Table21[[#This Row],[conf.low.orig]], ""))</f>
        <v/>
      </c>
      <c r="R466" t="str">
        <f>IF(OR(B466="boot", B466="independent", B466="parametric", B466="cart"), Table21[[#This Row],[WIDTH_OVERLAP]]/Table21[[#This Row],[WIDTH_NEW]], "NA")</f>
        <v>NA</v>
      </c>
      <c r="S466" t="str">
        <f>IF(OR(B466="boot", B466="independent", B466="parametric", B466="cart"), Table21[[#This Row],[WIDTH_OVERLAP]]/Table21[[#This Row],[WIDTH_ORIG]], "")</f>
        <v/>
      </c>
      <c r="T466" t="str">
        <f>IF(OR(B466="boot", B466="independent", B466="parametric", B466="cart"), (Table21[[#This Row],[PERS_NEW]]+Table21[[#This Row],[PERS_ORIG]]) / 2, "")</f>
        <v/>
      </c>
      <c r="U466" t="e">
        <f>0.5*(Table21[[#This Row],[WIDTH_OVERLAP]]/Table21[[#This Row],[WIDTH_ORIG]] +Table21[[#This Row],[WIDTH_OVERLAP]]/Table21[[#This Row],[WIDTH_NEW]])</f>
        <v>#VALUE!</v>
      </c>
    </row>
    <row r="467" spans="1:21" hidden="1" x14ac:dyDescent="0.2">
      <c r="A467" t="s">
        <v>192</v>
      </c>
      <c r="B467" t="s">
        <v>13</v>
      </c>
      <c r="C467" t="s">
        <v>231</v>
      </c>
      <c r="D467" t="s">
        <v>206</v>
      </c>
      <c r="E467">
        <v>1.0866457673320569</v>
      </c>
      <c r="F467">
        <v>0.18877513997576631</v>
      </c>
      <c r="G467">
        <v>0.70191334107215875</v>
      </c>
      <c r="H467">
        <v>1.4699806851192789</v>
      </c>
      <c r="I467">
        <v>5.7562969757117024</v>
      </c>
      <c r="J467">
        <v>1.0866457673320569</v>
      </c>
      <c r="K467">
        <f>Table21[[#This Row],[VALUE_ORIGINAL]]-Table21[[#This Row],[ESTIMATE_VALUE]]</f>
        <v>0</v>
      </c>
      <c r="L467">
        <v>0.70191334107215875</v>
      </c>
      <c r="M467">
        <v>1.4699806851192789</v>
      </c>
      <c r="N467">
        <f>Table21[[#This Row],[DIFFENCE_ORIGINAL]]^2</f>
        <v>0</v>
      </c>
      <c r="O46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0.76806734404712018</v>
      </c>
      <c r="P467" t="str">
        <f>IF(OR(G467="NA", H467="NA"), "NA", IF(OR(B467="boot", B467="parametric", B467="independent", B467="cart"), Table21[[#This Row],[conf.high]]-Table21[[#This Row],[conf.low]], ""))</f>
        <v/>
      </c>
      <c r="Q467" t="str">
        <f>IF(OR(G467="NA", H467="NA"), "NA", IF(OR(B467="boot", B467="parametric", B467="independent", B467="cart"), Table21[[#This Row],[conf.high.orig]]-Table21[[#This Row],[conf.low.orig]], ""))</f>
        <v/>
      </c>
      <c r="R467" t="str">
        <f>IF(OR(B467="boot", B467="independent", B467="parametric", B467="cart"), Table21[[#This Row],[WIDTH_OVERLAP]]/Table21[[#This Row],[WIDTH_NEW]], "NA")</f>
        <v>NA</v>
      </c>
      <c r="S467" t="str">
        <f>IF(OR(B467="boot", B467="independent", B467="parametric", B467="cart"), Table21[[#This Row],[WIDTH_OVERLAP]]/Table21[[#This Row],[WIDTH_ORIG]], "")</f>
        <v/>
      </c>
      <c r="T467" t="str">
        <f>IF(OR(B467="boot", B467="independent", B467="parametric", B467="cart"), (Table21[[#This Row],[PERS_NEW]]+Table21[[#This Row],[PERS_ORIG]]) / 2, "")</f>
        <v/>
      </c>
      <c r="U467" t="e">
        <f>0.5*(Table21[[#This Row],[WIDTH_OVERLAP]]/Table21[[#This Row],[WIDTH_ORIG]] +Table21[[#This Row],[WIDTH_OVERLAP]]/Table21[[#This Row],[WIDTH_NEW]])</f>
        <v>#VALUE!</v>
      </c>
    </row>
    <row r="468" spans="1:21" hidden="1" x14ac:dyDescent="0.2">
      <c r="A468" t="s">
        <v>192</v>
      </c>
      <c r="B468" t="s">
        <v>13</v>
      </c>
      <c r="C468" t="s">
        <v>231</v>
      </c>
      <c r="D468" t="s">
        <v>207</v>
      </c>
      <c r="E468">
        <v>-0.61753343218162815</v>
      </c>
      <c r="F468">
        <v>0.15860108278025375</v>
      </c>
      <c r="G468">
        <v>-0.9369343261240245</v>
      </c>
      <c r="H468">
        <v>-0.30438037993583811</v>
      </c>
      <c r="I468">
        <v>-3.8936268363138353</v>
      </c>
      <c r="J468">
        <v>-0.61753343218162815</v>
      </c>
      <c r="K468">
        <f>Table21[[#This Row],[VALUE_ORIGINAL]]-Table21[[#This Row],[ESTIMATE_VALUE]]</f>
        <v>0</v>
      </c>
      <c r="L468">
        <v>-0.9369343261240245</v>
      </c>
      <c r="M468">
        <v>-0.30438037993583811</v>
      </c>
      <c r="N468">
        <f>Table21[[#This Row],[DIFFENCE_ORIGINAL]]^2</f>
        <v>0</v>
      </c>
      <c r="O46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0.63255394618818639</v>
      </c>
      <c r="P468" t="str">
        <f>IF(OR(G468="NA", H468="NA"), "NA", IF(OR(B468="boot", B468="parametric", B468="independent", B468="cart"), Table21[[#This Row],[conf.high]]-Table21[[#This Row],[conf.low]], ""))</f>
        <v/>
      </c>
      <c r="Q468" t="str">
        <f>IF(OR(G468="NA", H468="NA"), "NA", IF(OR(B468="boot", B468="parametric", B468="independent", B468="cart"), Table21[[#This Row],[conf.high.orig]]-Table21[[#This Row],[conf.low.orig]], ""))</f>
        <v/>
      </c>
      <c r="R468" t="str">
        <f>IF(OR(B468="boot", B468="independent", B468="parametric", B468="cart"), Table21[[#This Row],[WIDTH_OVERLAP]]/Table21[[#This Row],[WIDTH_NEW]], "NA")</f>
        <v>NA</v>
      </c>
      <c r="S468" t="str">
        <f>IF(OR(B468="boot", B468="independent", B468="parametric", B468="cart"), Table21[[#This Row],[WIDTH_OVERLAP]]/Table21[[#This Row],[WIDTH_ORIG]], "")</f>
        <v/>
      </c>
      <c r="T468" t="str">
        <f>IF(OR(B468="boot", B468="independent", B468="parametric", B468="cart"), (Table21[[#This Row],[PERS_NEW]]+Table21[[#This Row],[PERS_ORIG]]) / 2, "")</f>
        <v/>
      </c>
      <c r="U468" t="e">
        <f>0.5*(Table21[[#This Row],[WIDTH_OVERLAP]]/Table21[[#This Row],[WIDTH_ORIG]] +Table21[[#This Row],[WIDTH_OVERLAP]]/Table21[[#This Row],[WIDTH_NEW]])</f>
        <v>#VALUE!</v>
      </c>
    </row>
    <row r="469" spans="1:21" hidden="1" x14ac:dyDescent="0.2">
      <c r="A469" t="s">
        <v>192</v>
      </c>
      <c r="B469" t="s">
        <v>13</v>
      </c>
      <c r="C469" t="s">
        <v>231</v>
      </c>
      <c r="D469" t="s">
        <v>208</v>
      </c>
      <c r="E469">
        <v>-0.71591539894851897</v>
      </c>
      <c r="F469">
        <v>0.14590304683015035</v>
      </c>
      <c r="G469">
        <v>-1.0069102241504477</v>
      </c>
      <c r="H469">
        <v>-0.42298543471107991</v>
      </c>
      <c r="I469">
        <v>-4.906788545560226</v>
      </c>
      <c r="J469">
        <v>-0.71591539894851897</v>
      </c>
      <c r="K469">
        <f>Table21[[#This Row],[VALUE_ORIGINAL]]-Table21[[#This Row],[ESTIMATE_VALUE]]</f>
        <v>0</v>
      </c>
      <c r="L469">
        <v>-1.0069102241504477</v>
      </c>
      <c r="M469">
        <v>-0.42298543471107991</v>
      </c>
      <c r="N469">
        <f>Table21[[#This Row],[DIFFENCE_ORIGINAL]]^2</f>
        <v>0</v>
      </c>
      <c r="O46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0.58392478943936776</v>
      </c>
      <c r="P469" t="str">
        <f>IF(OR(G469="NA", H469="NA"), "NA", IF(OR(B469="boot", B469="parametric", B469="independent", B469="cart"), Table21[[#This Row],[conf.high]]-Table21[[#This Row],[conf.low]], ""))</f>
        <v/>
      </c>
      <c r="Q469" t="str">
        <f>IF(OR(G469="NA", H469="NA"), "NA", IF(OR(B469="boot", B469="parametric", B469="independent", B469="cart"), Table21[[#This Row],[conf.high.orig]]-Table21[[#This Row],[conf.low.orig]], ""))</f>
        <v/>
      </c>
      <c r="R469" t="str">
        <f>IF(OR(B469="boot", B469="independent", B469="parametric", B469="cart"), Table21[[#This Row],[WIDTH_OVERLAP]]/Table21[[#This Row],[WIDTH_NEW]], "NA")</f>
        <v>NA</v>
      </c>
      <c r="S469" t="str">
        <f>IF(OR(B469="boot", B469="independent", B469="parametric", B469="cart"), Table21[[#This Row],[WIDTH_OVERLAP]]/Table21[[#This Row],[WIDTH_ORIG]], "")</f>
        <v/>
      </c>
      <c r="T469" t="str">
        <f>IF(OR(B469="boot", B469="independent", B469="parametric", B469="cart"), (Table21[[#This Row],[PERS_NEW]]+Table21[[#This Row],[PERS_ORIG]]) / 2, "")</f>
        <v/>
      </c>
      <c r="U469" t="e">
        <f>0.5*(Table21[[#This Row],[WIDTH_OVERLAP]]/Table21[[#This Row],[WIDTH_ORIG]] +Table21[[#This Row],[WIDTH_OVERLAP]]/Table21[[#This Row],[WIDTH_NEW]])</f>
        <v>#VALUE!</v>
      </c>
    </row>
    <row r="470" spans="1:21" hidden="1" x14ac:dyDescent="0.2">
      <c r="A470" t="s">
        <v>192</v>
      </c>
      <c r="B470" t="s">
        <v>13</v>
      </c>
      <c r="C470" t="s">
        <v>231</v>
      </c>
      <c r="D470" t="s">
        <v>209</v>
      </c>
      <c r="E470">
        <v>1.2394604950166366</v>
      </c>
      <c r="F470">
        <v>0.1173229999461043</v>
      </c>
      <c r="G470">
        <v>0.98206084643276947</v>
      </c>
      <c r="H470">
        <v>1.4525774346989884</v>
      </c>
      <c r="I470">
        <v>10.564514166753479</v>
      </c>
      <c r="J470">
        <v>1.2394604950166366</v>
      </c>
      <c r="K470">
        <f>Table21[[#This Row],[VALUE_ORIGINAL]]-Table21[[#This Row],[ESTIMATE_VALUE]]</f>
        <v>0</v>
      </c>
      <c r="L470">
        <v>0.98206084643276947</v>
      </c>
      <c r="M470">
        <v>1.4525774346989884</v>
      </c>
      <c r="N470">
        <f>Table21[[#This Row],[DIFFENCE_ORIGINAL]]^2</f>
        <v>0</v>
      </c>
      <c r="O47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0.47051658826621889</v>
      </c>
      <c r="P470" t="str">
        <f>IF(OR(G470="NA", H470="NA"), "NA", IF(OR(B470="boot", B470="parametric", B470="independent", B470="cart"), Table21[[#This Row],[conf.high]]-Table21[[#This Row],[conf.low]], ""))</f>
        <v/>
      </c>
      <c r="Q470" t="str">
        <f>IF(OR(G470="NA", H470="NA"), "NA", IF(OR(B470="boot", B470="parametric", B470="independent", B470="cart"), Table21[[#This Row],[conf.high.orig]]-Table21[[#This Row],[conf.low.orig]], ""))</f>
        <v/>
      </c>
      <c r="R470" t="str">
        <f>IF(OR(B470="boot", B470="independent", B470="parametric", B470="cart"), Table21[[#This Row],[WIDTH_OVERLAP]]/Table21[[#This Row],[WIDTH_NEW]], "NA")</f>
        <v>NA</v>
      </c>
      <c r="S470" t="str">
        <f>IF(OR(B470="boot", B470="independent", B470="parametric", B470="cart"), Table21[[#This Row],[WIDTH_OVERLAP]]/Table21[[#This Row],[WIDTH_ORIG]], "")</f>
        <v/>
      </c>
      <c r="T470" t="str">
        <f>IF(OR(B470="boot", B470="independent", B470="parametric", B470="cart"), (Table21[[#This Row],[PERS_NEW]]+Table21[[#This Row],[PERS_ORIG]]) / 2, "")</f>
        <v/>
      </c>
      <c r="U470" t="e">
        <f>0.5*(Table21[[#This Row],[WIDTH_OVERLAP]]/Table21[[#This Row],[WIDTH_ORIG]] +Table21[[#This Row],[WIDTH_OVERLAP]]/Table21[[#This Row],[WIDTH_NEW]])</f>
        <v>#VALUE!</v>
      </c>
    </row>
    <row r="471" spans="1:21" hidden="1" x14ac:dyDescent="0.2">
      <c r="A471" t="s">
        <v>192</v>
      </c>
      <c r="B471" t="s">
        <v>13</v>
      </c>
      <c r="C471" t="s">
        <v>231</v>
      </c>
      <c r="D471" t="s">
        <v>210</v>
      </c>
      <c r="E471">
        <v>1.6724555880239564</v>
      </c>
      <c r="F471">
        <v>0.15931399590352835</v>
      </c>
      <c r="G471">
        <v>1.3451407352188074</v>
      </c>
      <c r="H471">
        <v>1.968927771533278</v>
      </c>
      <c r="I471">
        <v>10.497857256914841</v>
      </c>
      <c r="J471">
        <v>1.6724555880239564</v>
      </c>
      <c r="K471">
        <f>Table21[[#This Row],[VALUE_ORIGINAL]]-Table21[[#This Row],[ESTIMATE_VALUE]]</f>
        <v>0</v>
      </c>
      <c r="L471">
        <v>1.3451407352188074</v>
      </c>
      <c r="M471">
        <v>1.968927771533278</v>
      </c>
      <c r="N471">
        <f>Table21[[#This Row],[DIFFENCE_ORIGINAL]]^2</f>
        <v>0</v>
      </c>
      <c r="O47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0.62378703631447063</v>
      </c>
      <c r="P471" t="str">
        <f>IF(OR(G471="NA", H471="NA"), "NA", IF(OR(B471="boot", B471="parametric", B471="independent", B471="cart"), Table21[[#This Row],[conf.high]]-Table21[[#This Row],[conf.low]], ""))</f>
        <v/>
      </c>
      <c r="Q471" t="str">
        <f>IF(OR(G471="NA", H471="NA"), "NA", IF(OR(B471="boot", B471="parametric", B471="independent", B471="cart"), Table21[[#This Row],[conf.high.orig]]-Table21[[#This Row],[conf.low.orig]], ""))</f>
        <v/>
      </c>
      <c r="R471" t="str">
        <f>IF(OR(B471="boot", B471="independent", B471="parametric", B471="cart"), Table21[[#This Row],[WIDTH_OVERLAP]]/Table21[[#This Row],[WIDTH_NEW]], "NA")</f>
        <v>NA</v>
      </c>
      <c r="S471" t="str">
        <f>IF(OR(B471="boot", B471="independent", B471="parametric", B471="cart"), Table21[[#This Row],[WIDTH_OVERLAP]]/Table21[[#This Row],[WIDTH_ORIG]], "")</f>
        <v/>
      </c>
      <c r="T471" t="str">
        <f>IF(OR(B471="boot", B471="independent", B471="parametric", B471="cart"), (Table21[[#This Row],[PERS_NEW]]+Table21[[#This Row],[PERS_ORIG]]) / 2, "")</f>
        <v/>
      </c>
      <c r="U471" t="e">
        <f>0.5*(Table21[[#This Row],[WIDTH_OVERLAP]]/Table21[[#This Row],[WIDTH_ORIG]] +Table21[[#This Row],[WIDTH_OVERLAP]]/Table21[[#This Row],[WIDTH_NEW]])</f>
        <v>#VALUE!</v>
      </c>
    </row>
    <row r="472" spans="1:21" hidden="1" x14ac:dyDescent="0.2">
      <c r="A472" t="s">
        <v>192</v>
      </c>
      <c r="B472" t="s">
        <v>13</v>
      </c>
      <c r="C472" t="s">
        <v>231</v>
      </c>
      <c r="D472" t="s">
        <v>211</v>
      </c>
      <c r="E472">
        <v>2.5272644775104984</v>
      </c>
      <c r="F472">
        <v>0.26029338719002543</v>
      </c>
      <c r="G472">
        <v>2.0134109094932522</v>
      </c>
      <c r="H472">
        <v>2.9960614305429973</v>
      </c>
      <c r="I472">
        <v>9.7092919063114191</v>
      </c>
      <c r="J472">
        <v>2.5272644775104984</v>
      </c>
      <c r="K472">
        <f>Table21[[#This Row],[VALUE_ORIGINAL]]-Table21[[#This Row],[ESTIMATE_VALUE]]</f>
        <v>0</v>
      </c>
      <c r="L472">
        <v>2.0134109094932522</v>
      </c>
      <c r="M472">
        <v>2.9960614305429973</v>
      </c>
      <c r="N472">
        <f>Table21[[#This Row],[DIFFENCE_ORIGINAL]]^2</f>
        <v>0</v>
      </c>
      <c r="O47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0.98265052104974515</v>
      </c>
      <c r="P472" t="str">
        <f>IF(OR(G472="NA", H472="NA"), "NA", IF(OR(B472="boot", B472="parametric", B472="independent", B472="cart"), Table21[[#This Row],[conf.high]]-Table21[[#This Row],[conf.low]], ""))</f>
        <v/>
      </c>
      <c r="Q472" t="str">
        <f>IF(OR(G472="NA", H472="NA"), "NA", IF(OR(B472="boot", B472="parametric", B472="independent", B472="cart"), Table21[[#This Row],[conf.high.orig]]-Table21[[#This Row],[conf.low.orig]], ""))</f>
        <v/>
      </c>
      <c r="R472" t="str">
        <f>IF(OR(B472="boot", B472="independent", B472="parametric", B472="cart"), Table21[[#This Row],[WIDTH_OVERLAP]]/Table21[[#This Row],[WIDTH_NEW]], "NA")</f>
        <v>NA</v>
      </c>
      <c r="S472" t="str">
        <f>IF(OR(B472="boot", B472="independent", B472="parametric", B472="cart"), Table21[[#This Row],[WIDTH_OVERLAP]]/Table21[[#This Row],[WIDTH_ORIG]], "")</f>
        <v/>
      </c>
      <c r="T472" t="str">
        <f>IF(OR(B472="boot", B472="independent", B472="parametric", B472="cart"), (Table21[[#This Row],[PERS_NEW]]+Table21[[#This Row],[PERS_ORIG]]) / 2, "")</f>
        <v/>
      </c>
      <c r="U472" t="e">
        <f>0.5*(Table21[[#This Row],[WIDTH_OVERLAP]]/Table21[[#This Row],[WIDTH_ORIG]] +Table21[[#This Row],[WIDTH_OVERLAP]]/Table21[[#This Row],[WIDTH_NEW]])</f>
        <v>#VALUE!</v>
      </c>
    </row>
    <row r="473" spans="1:21" hidden="1" x14ac:dyDescent="0.2">
      <c r="A473" t="s">
        <v>192</v>
      </c>
      <c r="B473" t="s">
        <v>13</v>
      </c>
      <c r="C473" t="s">
        <v>231</v>
      </c>
      <c r="D473" t="s">
        <v>212</v>
      </c>
      <c r="E473">
        <v>2.4525327381213602</v>
      </c>
      <c r="F473">
        <v>0.21994117452300571</v>
      </c>
      <c r="G473">
        <v>2.0122115296595706</v>
      </c>
      <c r="H473">
        <v>2.8669835156240615</v>
      </c>
      <c r="I473">
        <v>11.150857693836798</v>
      </c>
      <c r="J473">
        <v>2.4525327381213602</v>
      </c>
      <c r="K473">
        <f>Table21[[#This Row],[VALUE_ORIGINAL]]-Table21[[#This Row],[ESTIMATE_VALUE]]</f>
        <v>0</v>
      </c>
      <c r="L473">
        <v>2.0122115296595706</v>
      </c>
      <c r="M473">
        <v>2.8669835156240615</v>
      </c>
      <c r="N473">
        <f>Table21[[#This Row],[DIFFENCE_ORIGINAL]]^2</f>
        <v>0</v>
      </c>
      <c r="O47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0.85477198596449089</v>
      </c>
      <c r="P473" t="str">
        <f>IF(OR(G473="NA", H473="NA"), "NA", IF(OR(B473="boot", B473="parametric", B473="independent", B473="cart"), Table21[[#This Row],[conf.high]]-Table21[[#This Row],[conf.low]], ""))</f>
        <v/>
      </c>
      <c r="Q473" t="str">
        <f>IF(OR(G473="NA", H473="NA"), "NA", IF(OR(B473="boot", B473="parametric", B473="independent", B473="cart"), Table21[[#This Row],[conf.high.orig]]-Table21[[#This Row],[conf.low.orig]], ""))</f>
        <v/>
      </c>
      <c r="R473" t="str">
        <f>IF(OR(B473="boot", B473="independent", B473="parametric", B473="cart"), Table21[[#This Row],[WIDTH_OVERLAP]]/Table21[[#This Row],[WIDTH_NEW]], "NA")</f>
        <v>NA</v>
      </c>
      <c r="S473" t="str">
        <f>IF(OR(B473="boot", B473="independent", B473="parametric", B473="cart"), Table21[[#This Row],[WIDTH_OVERLAP]]/Table21[[#This Row],[WIDTH_ORIG]], "")</f>
        <v/>
      </c>
      <c r="T473" t="str">
        <f>IF(OR(B473="boot", B473="independent", B473="parametric", B473="cart"), (Table21[[#This Row],[PERS_NEW]]+Table21[[#This Row],[PERS_ORIG]]) / 2, "")</f>
        <v/>
      </c>
      <c r="U473" t="e">
        <f>0.5*(Table21[[#This Row],[WIDTH_OVERLAP]]/Table21[[#This Row],[WIDTH_ORIG]] +Table21[[#This Row],[WIDTH_OVERLAP]]/Table21[[#This Row],[WIDTH_NEW]])</f>
        <v>#VALUE!</v>
      </c>
    </row>
    <row r="474" spans="1:21" hidden="1" x14ac:dyDescent="0.2">
      <c r="A474" t="s">
        <v>192</v>
      </c>
      <c r="B474" t="s">
        <v>13</v>
      </c>
      <c r="C474" t="s">
        <v>231</v>
      </c>
      <c r="D474" t="s">
        <v>213</v>
      </c>
      <c r="E474">
        <v>2.1789633379921782</v>
      </c>
      <c r="F474">
        <v>0.15876743836143653</v>
      </c>
      <c r="G474">
        <v>1.8362354108489951</v>
      </c>
      <c r="H474">
        <v>2.4679095427132332</v>
      </c>
      <c r="I474">
        <v>13.72424572998233</v>
      </c>
      <c r="J474">
        <v>2.1789633379921782</v>
      </c>
      <c r="K474">
        <f>Table21[[#This Row],[VALUE_ORIGINAL]]-Table21[[#This Row],[ESTIMATE_VALUE]]</f>
        <v>0</v>
      </c>
      <c r="L474">
        <v>1.8362354108489951</v>
      </c>
      <c r="M474">
        <v>2.4679095427132332</v>
      </c>
      <c r="N474">
        <f>Table21[[#This Row],[DIFFENCE_ORIGINAL]]^2</f>
        <v>0</v>
      </c>
      <c r="O47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0.63167413186423804</v>
      </c>
      <c r="P474" t="str">
        <f>IF(OR(G474="NA", H474="NA"), "NA", IF(OR(B474="boot", B474="parametric", B474="independent", B474="cart"), Table21[[#This Row],[conf.high]]-Table21[[#This Row],[conf.low]], ""))</f>
        <v/>
      </c>
      <c r="Q474" t="str">
        <f>IF(OR(G474="NA", H474="NA"), "NA", IF(OR(B474="boot", B474="parametric", B474="independent", B474="cart"), Table21[[#This Row],[conf.high.orig]]-Table21[[#This Row],[conf.low.orig]], ""))</f>
        <v/>
      </c>
      <c r="R474" t="str">
        <f>IF(OR(B474="boot", B474="independent", B474="parametric", B474="cart"), Table21[[#This Row],[WIDTH_OVERLAP]]/Table21[[#This Row],[WIDTH_NEW]], "NA")</f>
        <v>NA</v>
      </c>
      <c r="S474" t="str">
        <f>IF(OR(B474="boot", B474="independent", B474="parametric", B474="cart"), Table21[[#This Row],[WIDTH_OVERLAP]]/Table21[[#This Row],[WIDTH_ORIG]], "")</f>
        <v/>
      </c>
      <c r="T474" t="str">
        <f>IF(OR(B474="boot", B474="independent", B474="parametric", B474="cart"), (Table21[[#This Row],[PERS_NEW]]+Table21[[#This Row],[PERS_ORIG]]) / 2, "")</f>
        <v/>
      </c>
      <c r="U474" t="e">
        <f>0.5*(Table21[[#This Row],[WIDTH_OVERLAP]]/Table21[[#This Row],[WIDTH_ORIG]] +Table21[[#This Row],[WIDTH_OVERLAP]]/Table21[[#This Row],[WIDTH_NEW]])</f>
        <v>#VALUE!</v>
      </c>
    </row>
    <row r="475" spans="1:21" hidden="1" x14ac:dyDescent="0.2">
      <c r="A475" t="s">
        <v>192</v>
      </c>
      <c r="B475" t="s">
        <v>13</v>
      </c>
      <c r="C475" t="s">
        <v>231</v>
      </c>
      <c r="D475" t="s">
        <v>214</v>
      </c>
      <c r="E475">
        <v>1.6381983949503764</v>
      </c>
      <c r="F475">
        <v>0.16862228327357406</v>
      </c>
      <c r="G475">
        <v>1.3088727648926621</v>
      </c>
      <c r="H475">
        <v>1.9849980180125411</v>
      </c>
      <c r="I475">
        <v>9.715195187415123</v>
      </c>
      <c r="J475">
        <v>1.6381983949503764</v>
      </c>
      <c r="K475">
        <f>Table21[[#This Row],[VALUE_ORIGINAL]]-Table21[[#This Row],[ESTIMATE_VALUE]]</f>
        <v>0</v>
      </c>
      <c r="L475">
        <v>1.3088727648926621</v>
      </c>
      <c r="M475">
        <v>1.9849980180125411</v>
      </c>
      <c r="N475">
        <f>Table21[[#This Row],[DIFFENCE_ORIGINAL]]^2</f>
        <v>0</v>
      </c>
      <c r="O47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0.67612525311987892</v>
      </c>
      <c r="P475" t="str">
        <f>IF(OR(G475="NA", H475="NA"), "NA", IF(OR(B475="boot", B475="parametric", B475="independent", B475="cart"), Table21[[#This Row],[conf.high]]-Table21[[#This Row],[conf.low]], ""))</f>
        <v/>
      </c>
      <c r="Q475" t="str">
        <f>IF(OR(G475="NA", H475="NA"), "NA", IF(OR(B475="boot", B475="parametric", B475="independent", B475="cart"), Table21[[#This Row],[conf.high.orig]]-Table21[[#This Row],[conf.low.orig]], ""))</f>
        <v/>
      </c>
      <c r="R475" t="str">
        <f>IF(OR(B475="boot", B475="independent", B475="parametric", B475="cart"), Table21[[#This Row],[WIDTH_OVERLAP]]/Table21[[#This Row],[WIDTH_NEW]], "NA")</f>
        <v>NA</v>
      </c>
      <c r="S475" t="str">
        <f>IF(OR(B475="boot", B475="independent", B475="parametric", B475="cart"), Table21[[#This Row],[WIDTH_OVERLAP]]/Table21[[#This Row],[WIDTH_ORIG]], "")</f>
        <v/>
      </c>
      <c r="T475" t="str">
        <f>IF(OR(B475="boot", B475="independent", B475="parametric", B475="cart"), (Table21[[#This Row],[PERS_NEW]]+Table21[[#This Row],[PERS_ORIG]]) / 2, "")</f>
        <v/>
      </c>
      <c r="U475" t="e">
        <f>0.5*(Table21[[#This Row],[WIDTH_OVERLAP]]/Table21[[#This Row],[WIDTH_ORIG]] +Table21[[#This Row],[WIDTH_OVERLAP]]/Table21[[#This Row],[WIDTH_NEW]])</f>
        <v>#VALUE!</v>
      </c>
    </row>
    <row r="476" spans="1:21" hidden="1" x14ac:dyDescent="0.2">
      <c r="A476" t="s">
        <v>192</v>
      </c>
      <c r="B476" t="s">
        <v>13</v>
      </c>
      <c r="C476" t="s">
        <v>231</v>
      </c>
      <c r="D476" t="s">
        <v>215</v>
      </c>
      <c r="E476">
        <v>1.8620511679084852</v>
      </c>
      <c r="F476">
        <v>0.15379177227122942</v>
      </c>
      <c r="G476">
        <v>1.5661789561187083</v>
      </c>
      <c r="H476">
        <v>2.1688229289408376</v>
      </c>
      <c r="I476">
        <v>12.107612393103478</v>
      </c>
      <c r="J476">
        <v>1.8620511679084852</v>
      </c>
      <c r="K476">
        <f>Table21[[#This Row],[VALUE_ORIGINAL]]-Table21[[#This Row],[ESTIMATE_VALUE]]</f>
        <v>0</v>
      </c>
      <c r="L476">
        <v>1.5661789561187083</v>
      </c>
      <c r="M476">
        <v>2.1688229289408376</v>
      </c>
      <c r="N476">
        <f>Table21[[#This Row],[DIFFENCE_ORIGINAL]]^2</f>
        <v>0</v>
      </c>
      <c r="O47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0.60264397282212934</v>
      </c>
      <c r="P476" t="str">
        <f>IF(OR(G476="NA", H476="NA"), "NA", IF(OR(B476="boot", B476="parametric", B476="independent", B476="cart"), Table21[[#This Row],[conf.high]]-Table21[[#This Row],[conf.low]], ""))</f>
        <v/>
      </c>
      <c r="Q476" t="str">
        <f>IF(OR(G476="NA", H476="NA"), "NA", IF(OR(B476="boot", B476="parametric", B476="independent", B476="cart"), Table21[[#This Row],[conf.high.orig]]-Table21[[#This Row],[conf.low.orig]], ""))</f>
        <v/>
      </c>
      <c r="R476" t="str">
        <f>IF(OR(B476="boot", B476="independent", B476="parametric", B476="cart"), Table21[[#This Row],[WIDTH_OVERLAP]]/Table21[[#This Row],[WIDTH_NEW]], "NA")</f>
        <v>NA</v>
      </c>
      <c r="S476" t="str">
        <f>IF(OR(B476="boot", B476="independent", B476="parametric", B476="cart"), Table21[[#This Row],[WIDTH_OVERLAP]]/Table21[[#This Row],[WIDTH_ORIG]], "")</f>
        <v/>
      </c>
      <c r="T476" t="str">
        <f>IF(OR(B476="boot", B476="independent", B476="parametric", B476="cart"), (Table21[[#This Row],[PERS_NEW]]+Table21[[#This Row],[PERS_ORIG]]) / 2, "")</f>
        <v/>
      </c>
      <c r="U476" t="e">
        <f>0.5*(Table21[[#This Row],[WIDTH_OVERLAP]]/Table21[[#This Row],[WIDTH_ORIG]] +Table21[[#This Row],[WIDTH_OVERLAP]]/Table21[[#This Row],[WIDTH_NEW]])</f>
        <v>#VALUE!</v>
      </c>
    </row>
    <row r="477" spans="1:21" hidden="1" x14ac:dyDescent="0.2">
      <c r="A477" t="s">
        <v>192</v>
      </c>
      <c r="B477" t="s">
        <v>13</v>
      </c>
      <c r="C477" t="s">
        <v>231</v>
      </c>
      <c r="D477" t="s">
        <v>216</v>
      </c>
      <c r="E477">
        <v>0.13511621706045548</v>
      </c>
      <c r="F477">
        <v>5.65279777912562E-2</v>
      </c>
      <c r="G477">
        <v>2.6370572171813007E-2</v>
      </c>
      <c r="H477">
        <v>0.25785098058481282</v>
      </c>
      <c r="I477">
        <v>2.390253859060838</v>
      </c>
      <c r="J477">
        <v>0.13511621706045548</v>
      </c>
      <c r="K477">
        <f>Table21[[#This Row],[VALUE_ORIGINAL]]-Table21[[#This Row],[ESTIMATE_VALUE]]</f>
        <v>0</v>
      </c>
      <c r="L477">
        <v>2.6370572171813007E-2</v>
      </c>
      <c r="M477">
        <v>0.25785098058481282</v>
      </c>
      <c r="N477">
        <f>Table21[[#This Row],[DIFFENCE_ORIGINAL]]^2</f>
        <v>0</v>
      </c>
      <c r="O47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0.2314804084129998</v>
      </c>
      <c r="P477" t="str">
        <f>IF(OR(G477="NA", H477="NA"), "NA", IF(OR(B477="boot", B477="parametric", B477="independent", B477="cart"), Table21[[#This Row],[conf.high]]-Table21[[#This Row],[conf.low]], ""))</f>
        <v/>
      </c>
      <c r="Q477" t="str">
        <f>IF(OR(G477="NA", H477="NA"), "NA", IF(OR(B477="boot", B477="parametric", B477="independent", B477="cart"), Table21[[#This Row],[conf.high.orig]]-Table21[[#This Row],[conf.low.orig]], ""))</f>
        <v/>
      </c>
      <c r="R477" t="str">
        <f>IF(OR(B477="boot", B477="independent", B477="parametric", B477="cart"), Table21[[#This Row],[WIDTH_OVERLAP]]/Table21[[#This Row],[WIDTH_NEW]], "NA")</f>
        <v>NA</v>
      </c>
      <c r="S477" t="str">
        <f>IF(OR(B477="boot", B477="independent", B477="parametric", B477="cart"), Table21[[#This Row],[WIDTH_OVERLAP]]/Table21[[#This Row],[WIDTH_ORIG]], "")</f>
        <v/>
      </c>
      <c r="T477" t="str">
        <f>IF(OR(B477="boot", B477="independent", B477="parametric", B477="cart"), (Table21[[#This Row],[PERS_NEW]]+Table21[[#This Row],[PERS_ORIG]]) / 2, "")</f>
        <v/>
      </c>
      <c r="U477" t="e">
        <f>0.5*(Table21[[#This Row],[WIDTH_OVERLAP]]/Table21[[#This Row],[WIDTH_ORIG]] +Table21[[#This Row],[WIDTH_OVERLAP]]/Table21[[#This Row],[WIDTH_NEW]])</f>
        <v>#VALUE!</v>
      </c>
    </row>
    <row r="478" spans="1:21" hidden="1" x14ac:dyDescent="0.2">
      <c r="A478" t="s">
        <v>192</v>
      </c>
      <c r="B478" t="s">
        <v>13</v>
      </c>
      <c r="C478" t="s">
        <v>231</v>
      </c>
      <c r="D478" t="s">
        <v>217</v>
      </c>
      <c r="E478">
        <v>-3.5504247213252446E-2</v>
      </c>
      <c r="F478">
        <v>2.4244593391345902E-2</v>
      </c>
      <c r="G478">
        <v>-9.115251829824432E-2</v>
      </c>
      <c r="H478">
        <v>4.7878857947652497E-3</v>
      </c>
      <c r="I478">
        <v>-1.4644191651374807</v>
      </c>
      <c r="J478">
        <v>-3.5504247213252446E-2</v>
      </c>
      <c r="K478">
        <f>Table21[[#This Row],[VALUE_ORIGINAL]]-Table21[[#This Row],[ESTIMATE_VALUE]]</f>
        <v>0</v>
      </c>
      <c r="L478">
        <v>-9.115251829824432E-2</v>
      </c>
      <c r="M478">
        <v>4.7878857947652497E-3</v>
      </c>
      <c r="N478">
        <f>Table21[[#This Row],[DIFFENCE_ORIGINAL]]^2</f>
        <v>0</v>
      </c>
      <c r="O47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9.5940404093009565E-2</v>
      </c>
      <c r="P478" t="str">
        <f>IF(OR(G478="NA", H478="NA"), "NA", IF(OR(B478="boot", B478="parametric", B478="independent", B478="cart"), Table21[[#This Row],[conf.high]]-Table21[[#This Row],[conf.low]], ""))</f>
        <v/>
      </c>
      <c r="Q478" t="str">
        <f>IF(OR(G478="NA", H478="NA"), "NA", IF(OR(B478="boot", B478="parametric", B478="independent", B478="cart"), Table21[[#This Row],[conf.high.orig]]-Table21[[#This Row],[conf.low.orig]], ""))</f>
        <v/>
      </c>
      <c r="R478" t="str">
        <f>IF(OR(B478="boot", B478="independent", B478="parametric", B478="cart"), Table21[[#This Row],[WIDTH_OVERLAP]]/Table21[[#This Row],[WIDTH_NEW]], "NA")</f>
        <v>NA</v>
      </c>
      <c r="S478" t="str">
        <f>IF(OR(B478="boot", B478="independent", B478="parametric", B478="cart"), Table21[[#This Row],[WIDTH_OVERLAP]]/Table21[[#This Row],[WIDTH_ORIG]], "")</f>
        <v/>
      </c>
      <c r="T478" t="str">
        <f>IF(OR(B478="boot", B478="independent", B478="parametric", B478="cart"), (Table21[[#This Row],[PERS_NEW]]+Table21[[#This Row],[PERS_ORIG]]) / 2, "")</f>
        <v/>
      </c>
      <c r="U478" t="e">
        <f>0.5*(Table21[[#This Row],[WIDTH_OVERLAP]]/Table21[[#This Row],[WIDTH_ORIG]] +Table21[[#This Row],[WIDTH_OVERLAP]]/Table21[[#This Row],[WIDTH_NEW]])</f>
        <v>#VALUE!</v>
      </c>
    </row>
    <row r="479" spans="1:21" hidden="1" x14ac:dyDescent="0.2">
      <c r="A479" t="s">
        <v>192</v>
      </c>
      <c r="B479" t="s">
        <v>13</v>
      </c>
      <c r="C479" t="s">
        <v>231</v>
      </c>
      <c r="D479" t="s">
        <v>218</v>
      </c>
      <c r="E479">
        <v>0.14365886136427777</v>
      </c>
      <c r="F479">
        <v>6.439779844850102E-2</v>
      </c>
      <c r="G479">
        <v>2.7799800205257172E-2</v>
      </c>
      <c r="H479">
        <v>0.28962035047338713</v>
      </c>
      <c r="I479">
        <v>2.2308039222670306</v>
      </c>
      <c r="J479">
        <v>0.14365886136427777</v>
      </c>
      <c r="K479">
        <f>Table21[[#This Row],[VALUE_ORIGINAL]]-Table21[[#This Row],[ESTIMATE_VALUE]]</f>
        <v>0</v>
      </c>
      <c r="L479">
        <v>2.7799800205257172E-2</v>
      </c>
      <c r="M479">
        <v>0.28962035047338713</v>
      </c>
      <c r="N479">
        <f>Table21[[#This Row],[DIFFENCE_ORIGINAL]]^2</f>
        <v>0</v>
      </c>
      <c r="O47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0.26182055026812995</v>
      </c>
      <c r="P479" t="str">
        <f>IF(OR(G479="NA", H479="NA"), "NA", IF(OR(B479="boot", B479="parametric", B479="independent", B479="cart"), Table21[[#This Row],[conf.high]]-Table21[[#This Row],[conf.low]], ""))</f>
        <v/>
      </c>
      <c r="Q479" t="str">
        <f>IF(OR(G479="NA", H479="NA"), "NA", IF(OR(B479="boot", B479="parametric", B479="independent", B479="cart"), Table21[[#This Row],[conf.high.orig]]-Table21[[#This Row],[conf.low.orig]], ""))</f>
        <v/>
      </c>
      <c r="R479" t="str">
        <f>IF(OR(B479="boot", B479="independent", B479="parametric", B479="cart"), Table21[[#This Row],[WIDTH_OVERLAP]]/Table21[[#This Row],[WIDTH_NEW]], "NA")</f>
        <v>NA</v>
      </c>
      <c r="S479" t="str">
        <f>IF(OR(B479="boot", B479="independent", B479="parametric", B479="cart"), Table21[[#This Row],[WIDTH_OVERLAP]]/Table21[[#This Row],[WIDTH_ORIG]], "")</f>
        <v/>
      </c>
      <c r="T479" t="str">
        <f>IF(OR(B479="boot", B479="independent", B479="parametric", B479="cart"), (Table21[[#This Row],[PERS_NEW]]+Table21[[#This Row],[PERS_ORIG]]) / 2, "")</f>
        <v/>
      </c>
      <c r="U479" t="e">
        <f>0.5*(Table21[[#This Row],[WIDTH_OVERLAP]]/Table21[[#This Row],[WIDTH_ORIG]] +Table21[[#This Row],[WIDTH_OVERLAP]]/Table21[[#This Row],[WIDTH_NEW]])</f>
        <v>#VALUE!</v>
      </c>
    </row>
    <row r="480" spans="1:21" hidden="1" x14ac:dyDescent="0.2">
      <c r="A480" t="s">
        <v>192</v>
      </c>
      <c r="B480" t="s">
        <v>13</v>
      </c>
      <c r="C480" t="s">
        <v>231</v>
      </c>
      <c r="D480" t="s">
        <v>219</v>
      </c>
      <c r="E480">
        <v>1.5517958650783888E-3</v>
      </c>
      <c r="F480">
        <v>1.60815690039216E-2</v>
      </c>
      <c r="G480">
        <v>-3.1839383292692432E-2</v>
      </c>
      <c r="H480">
        <v>3.5624096648774459E-2</v>
      </c>
      <c r="I480">
        <v>9.6495302460846505E-2</v>
      </c>
      <c r="J480">
        <v>1.5517958650783888E-3</v>
      </c>
      <c r="K480">
        <f>Table21[[#This Row],[VALUE_ORIGINAL]]-Table21[[#This Row],[ESTIMATE_VALUE]]</f>
        <v>0</v>
      </c>
      <c r="L480">
        <v>-3.1839383292692432E-2</v>
      </c>
      <c r="M480">
        <v>3.5624096648774459E-2</v>
      </c>
      <c r="N480">
        <f>Table21[[#This Row],[DIFFENCE_ORIGINAL]]^2</f>
        <v>0</v>
      </c>
      <c r="O48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6.7463479941466897E-2</v>
      </c>
      <c r="P480" t="str">
        <f>IF(OR(G480="NA", H480="NA"), "NA", IF(OR(B480="boot", B480="parametric", B480="independent", B480="cart"), Table21[[#This Row],[conf.high]]-Table21[[#This Row],[conf.low]], ""))</f>
        <v/>
      </c>
      <c r="Q480" t="str">
        <f>IF(OR(G480="NA", H480="NA"), "NA", IF(OR(B480="boot", B480="parametric", B480="independent", B480="cart"), Table21[[#This Row],[conf.high.orig]]-Table21[[#This Row],[conf.low.orig]], ""))</f>
        <v/>
      </c>
      <c r="R480" t="str">
        <f>IF(OR(B480="boot", B480="independent", B480="parametric", B480="cart"), Table21[[#This Row],[WIDTH_OVERLAP]]/Table21[[#This Row],[WIDTH_NEW]], "NA")</f>
        <v>NA</v>
      </c>
      <c r="S480" t="str">
        <f>IF(OR(B480="boot", B480="independent", B480="parametric", B480="cart"), Table21[[#This Row],[WIDTH_OVERLAP]]/Table21[[#This Row],[WIDTH_ORIG]], "")</f>
        <v/>
      </c>
      <c r="T480" t="str">
        <f>IF(OR(B480="boot", B480="independent", B480="parametric", B480="cart"), (Table21[[#This Row],[PERS_NEW]]+Table21[[#This Row],[PERS_ORIG]]) / 2, "")</f>
        <v/>
      </c>
      <c r="U480" t="e">
        <f>0.5*(Table21[[#This Row],[WIDTH_OVERLAP]]/Table21[[#This Row],[WIDTH_ORIG]] +Table21[[#This Row],[WIDTH_OVERLAP]]/Table21[[#This Row],[WIDTH_NEW]])</f>
        <v>#VALUE!</v>
      </c>
    </row>
    <row r="481" spans="1:21" hidden="1" x14ac:dyDescent="0.2">
      <c r="A481" t="s">
        <v>192</v>
      </c>
      <c r="B481" t="s">
        <v>13</v>
      </c>
      <c r="C481" t="s">
        <v>231</v>
      </c>
      <c r="D481" t="s">
        <v>220</v>
      </c>
      <c r="E481">
        <v>6.7847157242330883E-2</v>
      </c>
      <c r="F481">
        <v>3.1896718627687483E-2</v>
      </c>
      <c r="G481">
        <v>1.1624353843178767E-2</v>
      </c>
      <c r="H481">
        <v>0.13720645068818463</v>
      </c>
      <c r="I481">
        <v>2.127088934578905</v>
      </c>
      <c r="J481">
        <v>6.7847157242330883E-2</v>
      </c>
      <c r="K481">
        <f>Table21[[#This Row],[VALUE_ORIGINAL]]-Table21[[#This Row],[ESTIMATE_VALUE]]</f>
        <v>0</v>
      </c>
      <c r="L481">
        <v>1.1624353843178767E-2</v>
      </c>
      <c r="M481">
        <v>0.13720645068818463</v>
      </c>
      <c r="N481">
        <f>Table21[[#This Row],[DIFFENCE_ORIGINAL]]^2</f>
        <v>0</v>
      </c>
      <c r="O48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0.12558209684500587</v>
      </c>
      <c r="P481" t="str">
        <f>IF(OR(G481="NA", H481="NA"), "NA", IF(OR(B481="boot", B481="parametric", B481="independent", B481="cart"), Table21[[#This Row],[conf.high]]-Table21[[#This Row],[conf.low]], ""))</f>
        <v/>
      </c>
      <c r="Q481" t="str">
        <f>IF(OR(G481="NA", H481="NA"), "NA", IF(OR(B481="boot", B481="parametric", B481="independent", B481="cart"), Table21[[#This Row],[conf.high.orig]]-Table21[[#This Row],[conf.low.orig]], ""))</f>
        <v/>
      </c>
      <c r="R481" t="str">
        <f>IF(OR(B481="boot", B481="independent", B481="parametric", B481="cart"), Table21[[#This Row],[WIDTH_OVERLAP]]/Table21[[#This Row],[WIDTH_NEW]], "NA")</f>
        <v>NA</v>
      </c>
      <c r="S481" t="str">
        <f>IF(OR(B481="boot", B481="independent", B481="parametric", B481="cart"), Table21[[#This Row],[WIDTH_OVERLAP]]/Table21[[#This Row],[WIDTH_ORIG]], "")</f>
        <v/>
      </c>
      <c r="T481" t="str">
        <f>IF(OR(B481="boot", B481="independent", B481="parametric", B481="cart"), (Table21[[#This Row],[PERS_NEW]]+Table21[[#This Row],[PERS_ORIG]]) / 2, "")</f>
        <v/>
      </c>
      <c r="U481" t="e">
        <f>0.5*(Table21[[#This Row],[WIDTH_OVERLAP]]/Table21[[#This Row],[WIDTH_ORIG]] +Table21[[#This Row],[WIDTH_OVERLAP]]/Table21[[#This Row],[WIDTH_NEW]])</f>
        <v>#VALUE!</v>
      </c>
    </row>
    <row r="482" spans="1:21" hidden="1" x14ac:dyDescent="0.2">
      <c r="A482" t="s">
        <v>192</v>
      </c>
      <c r="B482" t="s">
        <v>13</v>
      </c>
      <c r="C482" t="s">
        <v>231</v>
      </c>
      <c r="D482" t="s">
        <v>221</v>
      </c>
      <c r="E482">
        <v>-5.3636505937231576E-3</v>
      </c>
      <c r="F482">
        <v>1.7251086476487015E-2</v>
      </c>
      <c r="G482">
        <v>-4.2534139537411815E-2</v>
      </c>
      <c r="H482">
        <v>2.7755525764773616E-2</v>
      </c>
      <c r="I482">
        <v>-0.31091668348157298</v>
      </c>
      <c r="J482">
        <v>-5.3636505937231576E-3</v>
      </c>
      <c r="K482">
        <f>Table21[[#This Row],[VALUE_ORIGINAL]]-Table21[[#This Row],[ESTIMATE_VALUE]]</f>
        <v>0</v>
      </c>
      <c r="L482">
        <v>-4.2534139537411815E-2</v>
      </c>
      <c r="M482">
        <v>2.7755525764773616E-2</v>
      </c>
      <c r="N482">
        <f>Table21[[#This Row],[DIFFENCE_ORIGINAL]]^2</f>
        <v>0</v>
      </c>
      <c r="O48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7.0289665302185431E-2</v>
      </c>
      <c r="P482" t="str">
        <f>IF(OR(G482="NA", H482="NA"), "NA", IF(OR(B482="boot", B482="parametric", B482="independent", B482="cart"), Table21[[#This Row],[conf.high]]-Table21[[#This Row],[conf.low]], ""))</f>
        <v/>
      </c>
      <c r="Q482" t="str">
        <f>IF(OR(G482="NA", H482="NA"), "NA", IF(OR(B482="boot", B482="parametric", B482="independent", B482="cart"), Table21[[#This Row],[conf.high.orig]]-Table21[[#This Row],[conf.low.orig]], ""))</f>
        <v/>
      </c>
      <c r="R482" t="str">
        <f>IF(OR(B482="boot", B482="independent", B482="parametric", B482="cart"), Table21[[#This Row],[WIDTH_OVERLAP]]/Table21[[#This Row],[WIDTH_NEW]], "NA")</f>
        <v>NA</v>
      </c>
      <c r="S482" t="str">
        <f>IF(OR(B482="boot", B482="independent", B482="parametric", B482="cart"), Table21[[#This Row],[WIDTH_OVERLAP]]/Table21[[#This Row],[WIDTH_ORIG]], "")</f>
        <v/>
      </c>
      <c r="T482" t="str">
        <f>IF(OR(B482="boot", B482="independent", B482="parametric", B482="cart"), (Table21[[#This Row],[PERS_NEW]]+Table21[[#This Row],[PERS_ORIG]]) / 2, "")</f>
        <v/>
      </c>
      <c r="U482" t="e">
        <f>0.5*(Table21[[#This Row],[WIDTH_OVERLAP]]/Table21[[#This Row],[WIDTH_ORIG]] +Table21[[#This Row],[WIDTH_OVERLAP]]/Table21[[#This Row],[WIDTH_NEW]])</f>
        <v>#VALUE!</v>
      </c>
    </row>
    <row r="483" spans="1:21" hidden="1" x14ac:dyDescent="0.2">
      <c r="A483" t="s">
        <v>192</v>
      </c>
      <c r="B483" t="s">
        <v>13</v>
      </c>
      <c r="C483" t="s">
        <v>231</v>
      </c>
      <c r="D483" t="s">
        <v>222</v>
      </c>
      <c r="E483">
        <v>-3.3726435648836643E-2</v>
      </c>
      <c r="F483">
        <v>5.4450150042092887E-2</v>
      </c>
      <c r="G483">
        <v>-0.14828721806420403</v>
      </c>
      <c r="H483">
        <v>6.6201920401400535E-2</v>
      </c>
      <c r="I483">
        <v>-0.61940023347528517</v>
      </c>
      <c r="J483">
        <v>-3.3726435648836643E-2</v>
      </c>
      <c r="K483">
        <f>Table21[[#This Row],[VALUE_ORIGINAL]]-Table21[[#This Row],[ESTIMATE_VALUE]]</f>
        <v>0</v>
      </c>
      <c r="L483">
        <v>-0.14828721806420403</v>
      </c>
      <c r="M483">
        <v>6.6201920401400535E-2</v>
      </c>
      <c r="N483">
        <f>Table21[[#This Row],[DIFFENCE_ORIGINAL]]^2</f>
        <v>0</v>
      </c>
      <c r="O48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0.21448913846560458</v>
      </c>
      <c r="P483" t="str">
        <f>IF(OR(G483="NA", H483="NA"), "NA", IF(OR(B483="boot", B483="parametric", B483="independent", B483="cart"), Table21[[#This Row],[conf.high]]-Table21[[#This Row],[conf.low]], ""))</f>
        <v/>
      </c>
      <c r="Q483" t="str">
        <f>IF(OR(G483="NA", H483="NA"), "NA", IF(OR(B483="boot", B483="parametric", B483="independent", B483="cart"), Table21[[#This Row],[conf.high.orig]]-Table21[[#This Row],[conf.low.orig]], ""))</f>
        <v/>
      </c>
      <c r="R483" t="str">
        <f>IF(OR(B483="boot", B483="independent", B483="parametric", B483="cart"), Table21[[#This Row],[WIDTH_OVERLAP]]/Table21[[#This Row],[WIDTH_NEW]], "NA")</f>
        <v>NA</v>
      </c>
      <c r="S483" t="str">
        <f>IF(OR(B483="boot", B483="independent", B483="parametric", B483="cart"), Table21[[#This Row],[WIDTH_OVERLAP]]/Table21[[#This Row],[WIDTH_ORIG]], "")</f>
        <v/>
      </c>
      <c r="T483" t="str">
        <f>IF(OR(B483="boot", B483="independent", B483="parametric", B483="cart"), (Table21[[#This Row],[PERS_NEW]]+Table21[[#This Row],[PERS_ORIG]]) / 2, "")</f>
        <v/>
      </c>
      <c r="U483" t="e">
        <f>0.5*(Table21[[#This Row],[WIDTH_OVERLAP]]/Table21[[#This Row],[WIDTH_ORIG]] +Table21[[#This Row],[WIDTH_OVERLAP]]/Table21[[#This Row],[WIDTH_NEW]])</f>
        <v>#VALUE!</v>
      </c>
    </row>
    <row r="484" spans="1:21" hidden="1" x14ac:dyDescent="0.2">
      <c r="A484" t="s">
        <v>192</v>
      </c>
      <c r="B484" t="s">
        <v>13</v>
      </c>
      <c r="C484" t="s">
        <v>231</v>
      </c>
      <c r="D484" t="s">
        <v>223</v>
      </c>
      <c r="E484">
        <v>8.8622353034230935E-3</v>
      </c>
      <c r="F484">
        <v>1.6345255844025904E-2</v>
      </c>
      <c r="G484">
        <v>-1.8677812074439235E-2</v>
      </c>
      <c r="H484">
        <v>4.9568050211850088E-2</v>
      </c>
      <c r="I484">
        <v>0.54219006346494047</v>
      </c>
      <c r="J484">
        <v>8.8622353034230935E-3</v>
      </c>
      <c r="K484">
        <f>Table21[[#This Row],[VALUE_ORIGINAL]]-Table21[[#This Row],[ESTIMATE_VALUE]]</f>
        <v>0</v>
      </c>
      <c r="L484">
        <v>-1.8677812074439235E-2</v>
      </c>
      <c r="M484">
        <v>4.9568050211850088E-2</v>
      </c>
      <c r="N484">
        <f>Table21[[#This Row],[DIFFENCE_ORIGINAL]]^2</f>
        <v>0</v>
      </c>
      <c r="O48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6.8245862286289316E-2</v>
      </c>
      <c r="P484" t="str">
        <f>IF(OR(G484="NA", H484="NA"), "NA", IF(OR(B484="boot", B484="parametric", B484="independent", B484="cart"), Table21[[#This Row],[conf.high]]-Table21[[#This Row],[conf.low]], ""))</f>
        <v/>
      </c>
      <c r="Q484" t="str">
        <f>IF(OR(G484="NA", H484="NA"), "NA", IF(OR(B484="boot", B484="parametric", B484="independent", B484="cart"), Table21[[#This Row],[conf.high.orig]]-Table21[[#This Row],[conf.low.orig]], ""))</f>
        <v/>
      </c>
      <c r="R484" t="str">
        <f>IF(OR(B484="boot", B484="independent", B484="parametric", B484="cart"), Table21[[#This Row],[WIDTH_OVERLAP]]/Table21[[#This Row],[WIDTH_NEW]], "NA")</f>
        <v>NA</v>
      </c>
      <c r="S484" t="str">
        <f>IF(OR(B484="boot", B484="independent", B484="parametric", B484="cart"), Table21[[#This Row],[WIDTH_OVERLAP]]/Table21[[#This Row],[WIDTH_ORIG]], "")</f>
        <v/>
      </c>
      <c r="T484" t="str">
        <f>IF(OR(B484="boot", B484="independent", B484="parametric", B484="cart"), (Table21[[#This Row],[PERS_NEW]]+Table21[[#This Row],[PERS_ORIG]]) / 2, "")</f>
        <v/>
      </c>
      <c r="U484" t="e">
        <f>0.5*(Table21[[#This Row],[WIDTH_OVERLAP]]/Table21[[#This Row],[WIDTH_ORIG]] +Table21[[#This Row],[WIDTH_OVERLAP]]/Table21[[#This Row],[WIDTH_NEW]])</f>
        <v>#VALUE!</v>
      </c>
    </row>
    <row r="485" spans="1:21" hidden="1" x14ac:dyDescent="0.2">
      <c r="A485" t="s">
        <v>192</v>
      </c>
      <c r="B485" t="s">
        <v>13</v>
      </c>
      <c r="C485" t="s">
        <v>231</v>
      </c>
      <c r="D485" t="s">
        <v>224</v>
      </c>
      <c r="E485">
        <v>-3.5858769943356239E-2</v>
      </c>
      <c r="F485">
        <v>5.7851227633090752E-2</v>
      </c>
      <c r="G485">
        <v>-0.15758959037275044</v>
      </c>
      <c r="H485">
        <v>7.4609593551042186E-2</v>
      </c>
      <c r="I485">
        <v>-0.619844580840755</v>
      </c>
      <c r="J485">
        <v>-3.5858769943356239E-2</v>
      </c>
      <c r="K485">
        <f>Table21[[#This Row],[VALUE_ORIGINAL]]-Table21[[#This Row],[ESTIMATE_VALUE]]</f>
        <v>0</v>
      </c>
      <c r="L485">
        <v>-0.15758959037275044</v>
      </c>
      <c r="M485">
        <v>7.4609593551042186E-2</v>
      </c>
      <c r="N485">
        <f>Table21[[#This Row],[DIFFENCE_ORIGINAL]]^2</f>
        <v>0</v>
      </c>
      <c r="O48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0.23219918392379263</v>
      </c>
      <c r="P485" t="str">
        <f>IF(OR(G485="NA", H485="NA"), "NA", IF(OR(B485="boot", B485="parametric", B485="independent", B485="cart"), Table21[[#This Row],[conf.high]]-Table21[[#This Row],[conf.low]], ""))</f>
        <v/>
      </c>
      <c r="Q485" t="str">
        <f>IF(OR(G485="NA", H485="NA"), "NA", IF(OR(B485="boot", B485="parametric", B485="independent", B485="cart"), Table21[[#This Row],[conf.high.orig]]-Table21[[#This Row],[conf.low.orig]], ""))</f>
        <v/>
      </c>
      <c r="R485" t="str">
        <f>IF(OR(B485="boot", B485="independent", B485="parametric", B485="cart"), Table21[[#This Row],[WIDTH_OVERLAP]]/Table21[[#This Row],[WIDTH_NEW]], "NA")</f>
        <v>NA</v>
      </c>
      <c r="S485" t="str">
        <f>IF(OR(B485="boot", B485="independent", B485="parametric", B485="cart"), Table21[[#This Row],[WIDTH_OVERLAP]]/Table21[[#This Row],[WIDTH_ORIG]], "")</f>
        <v/>
      </c>
      <c r="T485" t="str">
        <f>IF(OR(B485="boot", B485="independent", B485="parametric", B485="cart"), (Table21[[#This Row],[PERS_NEW]]+Table21[[#This Row],[PERS_ORIG]]) / 2, "")</f>
        <v/>
      </c>
      <c r="U485" t="e">
        <f>0.5*(Table21[[#This Row],[WIDTH_OVERLAP]]/Table21[[#This Row],[WIDTH_ORIG]] +Table21[[#This Row],[WIDTH_OVERLAP]]/Table21[[#This Row],[WIDTH_NEW]])</f>
        <v>#VALUE!</v>
      </c>
    </row>
    <row r="486" spans="1:21" hidden="1" x14ac:dyDescent="0.2">
      <c r="A486" t="s">
        <v>192</v>
      </c>
      <c r="B486" t="s">
        <v>13</v>
      </c>
      <c r="C486" t="s">
        <v>231</v>
      </c>
      <c r="D486" t="s">
        <v>225</v>
      </c>
      <c r="E486">
        <v>3.614389026533021E-3</v>
      </c>
      <c r="F486">
        <v>3.7262058415273164E-2</v>
      </c>
      <c r="G486">
        <v>-6.7779282854374415E-2</v>
      </c>
      <c r="H486">
        <v>7.8461966599168487E-2</v>
      </c>
      <c r="I486">
        <v>9.6999177722600985E-2</v>
      </c>
      <c r="J486">
        <v>3.614389026533021E-3</v>
      </c>
      <c r="K486">
        <f>Table21[[#This Row],[VALUE_ORIGINAL]]-Table21[[#This Row],[ESTIMATE_VALUE]]</f>
        <v>0</v>
      </c>
      <c r="L486">
        <v>-6.7779282854374415E-2</v>
      </c>
      <c r="M486">
        <v>7.8461966599168487E-2</v>
      </c>
      <c r="N486">
        <f>Table21[[#This Row],[DIFFENCE_ORIGINAL]]^2</f>
        <v>0</v>
      </c>
      <c r="O48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0.14624124945354289</v>
      </c>
      <c r="P486" t="str">
        <f>IF(OR(G486="NA", H486="NA"), "NA", IF(OR(B486="boot", B486="parametric", B486="independent", B486="cart"), Table21[[#This Row],[conf.high]]-Table21[[#This Row],[conf.low]], ""))</f>
        <v/>
      </c>
      <c r="Q486" t="str">
        <f>IF(OR(G486="NA", H486="NA"), "NA", IF(OR(B486="boot", B486="parametric", B486="independent", B486="cart"), Table21[[#This Row],[conf.high.orig]]-Table21[[#This Row],[conf.low.orig]], ""))</f>
        <v/>
      </c>
      <c r="R486" t="str">
        <f>IF(OR(B486="boot", B486="independent", B486="parametric", B486="cart"), Table21[[#This Row],[WIDTH_OVERLAP]]/Table21[[#This Row],[WIDTH_NEW]], "NA")</f>
        <v>NA</v>
      </c>
      <c r="S486" t="str">
        <f>IF(OR(B486="boot", B486="independent", B486="parametric", B486="cart"), Table21[[#This Row],[WIDTH_OVERLAP]]/Table21[[#This Row],[WIDTH_ORIG]], "")</f>
        <v/>
      </c>
      <c r="T486" t="str">
        <f>IF(OR(B486="boot", B486="independent", B486="parametric", B486="cart"), (Table21[[#This Row],[PERS_NEW]]+Table21[[#This Row],[PERS_ORIG]]) / 2, "")</f>
        <v/>
      </c>
      <c r="U486" t="e">
        <f>0.5*(Table21[[#This Row],[WIDTH_OVERLAP]]/Table21[[#This Row],[WIDTH_ORIG]] +Table21[[#This Row],[WIDTH_OVERLAP]]/Table21[[#This Row],[WIDTH_NEW]])</f>
        <v>#VALUE!</v>
      </c>
    </row>
    <row r="487" spans="1:21" hidden="1" x14ac:dyDescent="0.2">
      <c r="A487" t="s">
        <v>192</v>
      </c>
      <c r="B487" t="s">
        <v>13</v>
      </c>
      <c r="C487" t="s">
        <v>231</v>
      </c>
      <c r="D487" t="s">
        <v>226</v>
      </c>
      <c r="E487">
        <v>0.15802724194380655</v>
      </c>
      <c r="F487">
        <v>4.7554519454241564E-2</v>
      </c>
      <c r="G487">
        <v>7.440755967983681E-2</v>
      </c>
      <c r="H487">
        <v>0.25629590317342227</v>
      </c>
      <c r="I487">
        <v>3.3230751515818651</v>
      </c>
      <c r="J487">
        <v>0.15802724194380655</v>
      </c>
      <c r="K487">
        <f>Table21[[#This Row],[VALUE_ORIGINAL]]-Table21[[#This Row],[ESTIMATE_VALUE]]</f>
        <v>0</v>
      </c>
      <c r="L487">
        <v>7.440755967983681E-2</v>
      </c>
      <c r="M487">
        <v>0.25629590317342227</v>
      </c>
      <c r="N487">
        <f>Table21[[#This Row],[DIFFENCE_ORIGINAL]]^2</f>
        <v>0</v>
      </c>
      <c r="O48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0.18188834349358546</v>
      </c>
      <c r="P487" t="str">
        <f>IF(OR(G487="NA", H487="NA"), "NA", IF(OR(B487="boot", B487="parametric", B487="independent", B487="cart"), Table21[[#This Row],[conf.high]]-Table21[[#This Row],[conf.low]], ""))</f>
        <v/>
      </c>
      <c r="Q487" t="str">
        <f>IF(OR(G487="NA", H487="NA"), "NA", IF(OR(B487="boot", B487="parametric", B487="independent", B487="cart"), Table21[[#This Row],[conf.high.orig]]-Table21[[#This Row],[conf.low.orig]], ""))</f>
        <v/>
      </c>
      <c r="R487" t="str">
        <f>IF(OR(B487="boot", B487="independent", B487="parametric", B487="cart"), Table21[[#This Row],[WIDTH_OVERLAP]]/Table21[[#This Row],[WIDTH_NEW]], "NA")</f>
        <v>NA</v>
      </c>
      <c r="S487" t="str">
        <f>IF(OR(B487="boot", B487="independent", B487="parametric", B487="cart"), Table21[[#This Row],[WIDTH_OVERLAP]]/Table21[[#This Row],[WIDTH_ORIG]], "")</f>
        <v/>
      </c>
      <c r="T487" t="str">
        <f>IF(OR(B487="boot", B487="independent", B487="parametric", B487="cart"), (Table21[[#This Row],[PERS_NEW]]+Table21[[#This Row],[PERS_ORIG]]) / 2, "")</f>
        <v/>
      </c>
      <c r="U487" t="e">
        <f>0.5*(Table21[[#This Row],[WIDTH_OVERLAP]]/Table21[[#This Row],[WIDTH_ORIG]] +Table21[[#This Row],[WIDTH_OVERLAP]]/Table21[[#This Row],[WIDTH_NEW]])</f>
        <v>#VALUE!</v>
      </c>
    </row>
    <row r="488" spans="1:21" hidden="1" x14ac:dyDescent="0.2">
      <c r="A488" t="s">
        <v>192</v>
      </c>
      <c r="B488" t="s">
        <v>13</v>
      </c>
      <c r="C488" t="s">
        <v>231</v>
      </c>
      <c r="D488" t="s">
        <v>227</v>
      </c>
      <c r="E488">
        <v>-1.2492828653806862E-2</v>
      </c>
      <c r="F488">
        <v>3.8405490341418998E-2</v>
      </c>
      <c r="G488">
        <v>-9.0687020859274187E-2</v>
      </c>
      <c r="H488">
        <v>6.2770911592668066E-2</v>
      </c>
      <c r="I488">
        <v>-0.32528757067667946</v>
      </c>
      <c r="J488">
        <v>-1.2492828653806862E-2</v>
      </c>
      <c r="K488">
        <f>Table21[[#This Row],[VALUE_ORIGINAL]]-Table21[[#This Row],[ESTIMATE_VALUE]]</f>
        <v>0</v>
      </c>
      <c r="L488">
        <v>-9.0687020859274187E-2</v>
      </c>
      <c r="M488">
        <v>6.2770911592668066E-2</v>
      </c>
      <c r="N488">
        <f>Table21[[#This Row],[DIFFENCE_ORIGINAL]]^2</f>
        <v>0</v>
      </c>
      <c r="O48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0.15345793245194225</v>
      </c>
      <c r="P488" t="str">
        <f>IF(OR(G488="NA", H488="NA"), "NA", IF(OR(B488="boot", B488="parametric", B488="independent", B488="cart"), Table21[[#This Row],[conf.high]]-Table21[[#This Row],[conf.low]], ""))</f>
        <v/>
      </c>
      <c r="Q488" t="str">
        <f>IF(OR(G488="NA", H488="NA"), "NA", IF(OR(B488="boot", B488="parametric", B488="independent", B488="cart"), Table21[[#This Row],[conf.high.orig]]-Table21[[#This Row],[conf.low.orig]], ""))</f>
        <v/>
      </c>
      <c r="R488" t="str">
        <f>IF(OR(B488="boot", B488="independent", B488="parametric", B488="cart"), Table21[[#This Row],[WIDTH_OVERLAP]]/Table21[[#This Row],[WIDTH_NEW]], "NA")</f>
        <v>NA</v>
      </c>
      <c r="S488" t="str">
        <f>IF(OR(B488="boot", B488="independent", B488="parametric", B488="cart"), Table21[[#This Row],[WIDTH_OVERLAP]]/Table21[[#This Row],[WIDTH_ORIG]], "")</f>
        <v/>
      </c>
      <c r="T488" t="str">
        <f>IF(OR(B488="boot", B488="independent", B488="parametric", B488="cart"), (Table21[[#This Row],[PERS_NEW]]+Table21[[#This Row],[PERS_ORIG]]) / 2, "")</f>
        <v/>
      </c>
      <c r="U488" t="e">
        <f>0.5*(Table21[[#This Row],[WIDTH_OVERLAP]]/Table21[[#This Row],[WIDTH_ORIG]] +Table21[[#This Row],[WIDTH_OVERLAP]]/Table21[[#This Row],[WIDTH_NEW]])</f>
        <v>#VALUE!</v>
      </c>
    </row>
    <row r="489" spans="1:21" hidden="1" x14ac:dyDescent="0.2">
      <c r="A489" t="s">
        <v>192</v>
      </c>
      <c r="B489" t="s">
        <v>13</v>
      </c>
      <c r="C489" t="s">
        <v>231</v>
      </c>
      <c r="D489" t="s">
        <v>228</v>
      </c>
      <c r="E489">
        <v>0.39573196575292979</v>
      </c>
      <c r="F489">
        <v>0.13206465872277781</v>
      </c>
      <c r="G489">
        <v>0.15547583204462814</v>
      </c>
      <c r="H489">
        <v>0.67037123000175858</v>
      </c>
      <c r="I489">
        <v>2.9965016347305036</v>
      </c>
      <c r="J489">
        <v>0.39573196575292979</v>
      </c>
      <c r="K489">
        <f>Table21[[#This Row],[VALUE_ORIGINAL]]-Table21[[#This Row],[ESTIMATE_VALUE]]</f>
        <v>0</v>
      </c>
      <c r="L489">
        <v>0.15547583204462814</v>
      </c>
      <c r="M489">
        <v>0.67037123000175858</v>
      </c>
      <c r="N489">
        <f>Table21[[#This Row],[DIFFENCE_ORIGINAL]]^2</f>
        <v>0</v>
      </c>
      <c r="O48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0.51489539795713046</v>
      </c>
      <c r="P489" t="str">
        <f>IF(OR(G489="NA", H489="NA"), "NA", IF(OR(B489="boot", B489="parametric", B489="independent", B489="cart"), Table21[[#This Row],[conf.high]]-Table21[[#This Row],[conf.low]], ""))</f>
        <v/>
      </c>
      <c r="Q489" t="str">
        <f>IF(OR(G489="NA", H489="NA"), "NA", IF(OR(B489="boot", B489="parametric", B489="independent", B489="cart"), Table21[[#This Row],[conf.high.orig]]-Table21[[#This Row],[conf.low.orig]], ""))</f>
        <v/>
      </c>
      <c r="R489" t="str">
        <f>IF(OR(B489="boot", B489="independent", B489="parametric", B489="cart"), Table21[[#This Row],[WIDTH_OVERLAP]]/Table21[[#This Row],[WIDTH_NEW]], "NA")</f>
        <v>NA</v>
      </c>
      <c r="S489" t="str">
        <f>IF(OR(B489="boot", B489="independent", B489="parametric", B489="cart"), Table21[[#This Row],[WIDTH_OVERLAP]]/Table21[[#This Row],[WIDTH_ORIG]], "")</f>
        <v/>
      </c>
      <c r="T489" t="str">
        <f>IF(OR(B489="boot", B489="independent", B489="parametric", B489="cart"), (Table21[[#This Row],[PERS_NEW]]+Table21[[#This Row],[PERS_ORIG]]) / 2, "")</f>
        <v/>
      </c>
      <c r="U489" t="e">
        <f>0.5*(Table21[[#This Row],[WIDTH_OVERLAP]]/Table21[[#This Row],[WIDTH_ORIG]] +Table21[[#This Row],[WIDTH_OVERLAP]]/Table21[[#This Row],[WIDTH_NEW]])</f>
        <v>#VALUE!</v>
      </c>
    </row>
    <row r="490" spans="1:21" hidden="1" x14ac:dyDescent="0.2">
      <c r="A490" t="s">
        <v>192</v>
      </c>
      <c r="B490" t="s">
        <v>13</v>
      </c>
      <c r="C490" t="s">
        <v>232</v>
      </c>
      <c r="D490" t="s">
        <v>194</v>
      </c>
      <c r="E490">
        <v>0.17809481069039715</v>
      </c>
      <c r="F490">
        <v>7.7004011710036332E-2</v>
      </c>
      <c r="G490">
        <v>3.8017309435967525E-2</v>
      </c>
      <c r="H490">
        <v>0.34322255787812789</v>
      </c>
      <c r="I490">
        <v>2.3127991222200848</v>
      </c>
      <c r="J490">
        <v>0.17809481069039715</v>
      </c>
      <c r="K490">
        <f>Table21[[#This Row],[VALUE_ORIGINAL]]-Table21[[#This Row],[ESTIMATE_VALUE]]</f>
        <v>0</v>
      </c>
      <c r="L490">
        <v>3.8017309435967525E-2</v>
      </c>
      <c r="M490">
        <v>0.34322255787812789</v>
      </c>
      <c r="N490">
        <f>Table21[[#This Row],[DIFFENCE_ORIGINAL]]^2</f>
        <v>0</v>
      </c>
      <c r="O49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0.30520524844216035</v>
      </c>
      <c r="P490" t="str">
        <f>IF(OR(G490="NA", H490="NA"), "NA", IF(OR(B490="boot", B490="parametric", B490="independent", B490="cart"), Table21[[#This Row],[conf.high]]-Table21[[#This Row],[conf.low]], ""))</f>
        <v/>
      </c>
      <c r="Q490" t="str">
        <f>IF(OR(G490="NA", H490="NA"), "NA", IF(OR(B490="boot", B490="parametric", B490="independent", B490="cart"), Table21[[#This Row],[conf.high.orig]]-Table21[[#This Row],[conf.low.orig]], ""))</f>
        <v/>
      </c>
      <c r="R490" t="str">
        <f>IF(OR(B490="boot", B490="independent", B490="parametric", B490="cart"), Table21[[#This Row],[WIDTH_OVERLAP]]/Table21[[#This Row],[WIDTH_NEW]], "NA")</f>
        <v>NA</v>
      </c>
      <c r="S490" t="str">
        <f>IF(OR(B490="boot", B490="independent", B490="parametric", B490="cart"), Table21[[#This Row],[WIDTH_OVERLAP]]/Table21[[#This Row],[WIDTH_ORIG]], "")</f>
        <v/>
      </c>
      <c r="T490" t="str">
        <f>IF(OR(B490="boot", B490="independent", B490="parametric", B490="cart"), (Table21[[#This Row],[PERS_NEW]]+Table21[[#This Row],[PERS_ORIG]]) / 2, "")</f>
        <v/>
      </c>
      <c r="U490" t="e">
        <f>0.5*(Table21[[#This Row],[WIDTH_OVERLAP]]/Table21[[#This Row],[WIDTH_ORIG]] +Table21[[#This Row],[WIDTH_OVERLAP]]/Table21[[#This Row],[WIDTH_NEW]])</f>
        <v>#VALUE!</v>
      </c>
    </row>
    <row r="491" spans="1:21" hidden="1" x14ac:dyDescent="0.2">
      <c r="A491" t="s">
        <v>192</v>
      </c>
      <c r="B491" t="s">
        <v>13</v>
      </c>
      <c r="C491" t="s">
        <v>232</v>
      </c>
      <c r="D491" t="s">
        <v>196</v>
      </c>
      <c r="E491">
        <v>0.18618608877542239</v>
      </c>
      <c r="F491">
        <v>8.4629333896759945E-2</v>
      </c>
      <c r="G491">
        <v>1.0013056772384074E-2</v>
      </c>
      <c r="H491">
        <v>0.35460897592095292</v>
      </c>
      <c r="I491">
        <v>2.2000183648207892</v>
      </c>
      <c r="J491">
        <v>0.18618608877542239</v>
      </c>
      <c r="K491">
        <f>Table21[[#This Row],[VALUE_ORIGINAL]]-Table21[[#This Row],[ESTIMATE_VALUE]]</f>
        <v>0</v>
      </c>
      <c r="L491">
        <v>1.0013056772384074E-2</v>
      </c>
      <c r="M491">
        <v>0.35460897592095292</v>
      </c>
      <c r="N491">
        <f>Table21[[#This Row],[DIFFENCE_ORIGINAL]]^2</f>
        <v>0</v>
      </c>
      <c r="O49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0.34459591914856885</v>
      </c>
      <c r="P491" t="str">
        <f>IF(OR(G491="NA", H491="NA"), "NA", IF(OR(B491="boot", B491="parametric", B491="independent", B491="cart"), Table21[[#This Row],[conf.high]]-Table21[[#This Row],[conf.low]], ""))</f>
        <v/>
      </c>
      <c r="Q491" t="str">
        <f>IF(OR(G491="NA", H491="NA"), "NA", IF(OR(B491="boot", B491="parametric", B491="independent", B491="cart"), Table21[[#This Row],[conf.high.orig]]-Table21[[#This Row],[conf.low.orig]], ""))</f>
        <v/>
      </c>
      <c r="R491" t="str">
        <f>IF(OR(B491="boot", B491="independent", B491="parametric", B491="cart"), Table21[[#This Row],[WIDTH_OVERLAP]]/Table21[[#This Row],[WIDTH_NEW]], "NA")</f>
        <v>NA</v>
      </c>
      <c r="S491" t="str">
        <f>IF(OR(B491="boot", B491="independent", B491="parametric", B491="cart"), Table21[[#This Row],[WIDTH_OVERLAP]]/Table21[[#This Row],[WIDTH_ORIG]], "")</f>
        <v/>
      </c>
      <c r="T491" t="str">
        <f>IF(OR(B491="boot", B491="independent", B491="parametric", B491="cart"), (Table21[[#This Row],[PERS_NEW]]+Table21[[#This Row],[PERS_ORIG]]) / 2, "")</f>
        <v/>
      </c>
      <c r="U491" t="e">
        <f>0.5*(Table21[[#This Row],[WIDTH_OVERLAP]]/Table21[[#This Row],[WIDTH_ORIG]] +Table21[[#This Row],[WIDTH_OVERLAP]]/Table21[[#This Row],[WIDTH_NEW]])</f>
        <v>#VALUE!</v>
      </c>
    </row>
    <row r="492" spans="1:21" hidden="1" x14ac:dyDescent="0.2">
      <c r="A492" t="s">
        <v>192</v>
      </c>
      <c r="B492" t="s">
        <v>13</v>
      </c>
      <c r="C492" t="s">
        <v>232</v>
      </c>
      <c r="D492" t="s">
        <v>197</v>
      </c>
      <c r="E492">
        <v>0.49300215558615001</v>
      </c>
      <c r="F492">
        <v>8.1690043921998398E-2</v>
      </c>
      <c r="G492">
        <v>0.33828925276439847</v>
      </c>
      <c r="H492">
        <v>0.65830644871233068</v>
      </c>
      <c r="I492">
        <v>6.0350335477465569</v>
      </c>
      <c r="J492">
        <v>0.49300215558615001</v>
      </c>
      <c r="K492">
        <f>Table21[[#This Row],[VALUE_ORIGINAL]]-Table21[[#This Row],[ESTIMATE_VALUE]]</f>
        <v>0</v>
      </c>
      <c r="L492">
        <v>0.33828925276439847</v>
      </c>
      <c r="M492">
        <v>0.65830644871233068</v>
      </c>
      <c r="N492">
        <f>Table21[[#This Row],[DIFFENCE_ORIGINAL]]^2</f>
        <v>0</v>
      </c>
      <c r="O49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0.32001719594793221</v>
      </c>
      <c r="P492" t="str">
        <f>IF(OR(G492="NA", H492="NA"), "NA", IF(OR(B492="boot", B492="parametric", B492="independent", B492="cart"), Table21[[#This Row],[conf.high]]-Table21[[#This Row],[conf.low]], ""))</f>
        <v/>
      </c>
      <c r="Q492" t="str">
        <f>IF(OR(G492="NA", H492="NA"), "NA", IF(OR(B492="boot", B492="parametric", B492="independent", B492="cart"), Table21[[#This Row],[conf.high.orig]]-Table21[[#This Row],[conf.low.orig]], ""))</f>
        <v/>
      </c>
      <c r="R492" t="str">
        <f>IF(OR(B492="boot", B492="independent", B492="parametric", B492="cart"), Table21[[#This Row],[WIDTH_OVERLAP]]/Table21[[#This Row],[WIDTH_NEW]], "NA")</f>
        <v>NA</v>
      </c>
      <c r="S492" t="str">
        <f>IF(OR(B492="boot", B492="independent", B492="parametric", B492="cart"), Table21[[#This Row],[WIDTH_OVERLAP]]/Table21[[#This Row],[WIDTH_ORIG]], "")</f>
        <v/>
      </c>
      <c r="T492" t="str">
        <f>IF(OR(B492="boot", B492="independent", B492="parametric", B492="cart"), (Table21[[#This Row],[PERS_NEW]]+Table21[[#This Row],[PERS_ORIG]]) / 2, "")</f>
        <v/>
      </c>
      <c r="U492" t="e">
        <f>0.5*(Table21[[#This Row],[WIDTH_OVERLAP]]/Table21[[#This Row],[WIDTH_ORIG]] +Table21[[#This Row],[WIDTH_OVERLAP]]/Table21[[#This Row],[WIDTH_NEW]])</f>
        <v>#VALUE!</v>
      </c>
    </row>
    <row r="493" spans="1:21" hidden="1" x14ac:dyDescent="0.2">
      <c r="A493" t="s">
        <v>192</v>
      </c>
      <c r="B493" t="s">
        <v>13</v>
      </c>
      <c r="C493" t="s">
        <v>232</v>
      </c>
      <c r="D493" t="s">
        <v>198</v>
      </c>
      <c r="E493">
        <v>0.6296703541777926</v>
      </c>
      <c r="F493">
        <v>9.6503180692237345E-2</v>
      </c>
      <c r="G493">
        <v>0.43210575876704355</v>
      </c>
      <c r="H493">
        <v>0.82109221715959124</v>
      </c>
      <c r="I493">
        <v>6.5248663273172598</v>
      </c>
      <c r="J493">
        <v>0.6296703541777926</v>
      </c>
      <c r="K493">
        <f>Table21[[#This Row],[VALUE_ORIGINAL]]-Table21[[#This Row],[ESTIMATE_VALUE]]</f>
        <v>0</v>
      </c>
      <c r="L493">
        <v>0.43210575876704355</v>
      </c>
      <c r="M493">
        <v>0.82109221715959124</v>
      </c>
      <c r="N493">
        <f>Table21[[#This Row],[DIFFENCE_ORIGINAL]]^2</f>
        <v>0</v>
      </c>
      <c r="O49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0.3889864583925477</v>
      </c>
      <c r="P493" t="str">
        <f>IF(OR(G493="NA", H493="NA"), "NA", IF(OR(B493="boot", B493="parametric", B493="independent", B493="cart"), Table21[[#This Row],[conf.high]]-Table21[[#This Row],[conf.low]], ""))</f>
        <v/>
      </c>
      <c r="Q493" t="str">
        <f>IF(OR(G493="NA", H493="NA"), "NA", IF(OR(B493="boot", B493="parametric", B493="independent", B493="cart"), Table21[[#This Row],[conf.high.orig]]-Table21[[#This Row],[conf.low.orig]], ""))</f>
        <v/>
      </c>
      <c r="R493" t="str">
        <f>IF(OR(B493="boot", B493="independent", B493="parametric", B493="cart"), Table21[[#This Row],[WIDTH_OVERLAP]]/Table21[[#This Row],[WIDTH_NEW]], "NA")</f>
        <v>NA</v>
      </c>
      <c r="S493" t="str">
        <f>IF(OR(B493="boot", B493="independent", B493="parametric", B493="cart"), Table21[[#This Row],[WIDTH_OVERLAP]]/Table21[[#This Row],[WIDTH_ORIG]], "")</f>
        <v/>
      </c>
      <c r="T493" t="str">
        <f>IF(OR(B493="boot", B493="independent", B493="parametric", B493="cart"), (Table21[[#This Row],[PERS_NEW]]+Table21[[#This Row],[PERS_ORIG]]) / 2, "")</f>
        <v/>
      </c>
      <c r="U493" t="e">
        <f>0.5*(Table21[[#This Row],[WIDTH_OVERLAP]]/Table21[[#This Row],[WIDTH_ORIG]] +Table21[[#This Row],[WIDTH_OVERLAP]]/Table21[[#This Row],[WIDTH_NEW]])</f>
        <v>#VALUE!</v>
      </c>
    </row>
    <row r="494" spans="1:21" hidden="1" x14ac:dyDescent="0.2">
      <c r="A494" t="s">
        <v>192</v>
      </c>
      <c r="B494" t="s">
        <v>13</v>
      </c>
      <c r="C494" t="s">
        <v>232</v>
      </c>
      <c r="D494" t="s">
        <v>200</v>
      </c>
      <c r="E494">
        <v>0.6141559553028032</v>
      </c>
      <c r="F494">
        <v>9.4301347687510889E-2</v>
      </c>
      <c r="G494">
        <v>0.42221750619658005</v>
      </c>
      <c r="H494">
        <v>0.79184601327828763</v>
      </c>
      <c r="I494">
        <v>6.5126954212568586</v>
      </c>
      <c r="J494">
        <v>0.6141559553028032</v>
      </c>
      <c r="K494">
        <f>Table21[[#This Row],[VALUE_ORIGINAL]]-Table21[[#This Row],[ESTIMATE_VALUE]]</f>
        <v>0</v>
      </c>
      <c r="L494">
        <v>0.42221750619658005</v>
      </c>
      <c r="M494">
        <v>0.79184601327828763</v>
      </c>
      <c r="N494">
        <f>Table21[[#This Row],[DIFFENCE_ORIGINAL]]^2</f>
        <v>0</v>
      </c>
      <c r="O49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0.36962850708170758</v>
      </c>
      <c r="P494" t="str">
        <f>IF(OR(G494="NA", H494="NA"), "NA", IF(OR(B494="boot", B494="parametric", B494="independent", B494="cart"), Table21[[#This Row],[conf.high]]-Table21[[#This Row],[conf.low]], ""))</f>
        <v/>
      </c>
      <c r="Q494" t="str">
        <f>IF(OR(G494="NA", H494="NA"), "NA", IF(OR(B494="boot", B494="parametric", B494="independent", B494="cart"), Table21[[#This Row],[conf.high.orig]]-Table21[[#This Row],[conf.low.orig]], ""))</f>
        <v/>
      </c>
      <c r="R494" t="str">
        <f>IF(OR(B494="boot", B494="independent", B494="parametric", B494="cart"), Table21[[#This Row],[WIDTH_OVERLAP]]/Table21[[#This Row],[WIDTH_NEW]], "NA")</f>
        <v>NA</v>
      </c>
      <c r="S494" t="str">
        <f>IF(OR(B494="boot", B494="independent", B494="parametric", B494="cart"), Table21[[#This Row],[WIDTH_OVERLAP]]/Table21[[#This Row],[WIDTH_ORIG]], "")</f>
        <v/>
      </c>
      <c r="T494" t="str">
        <f>IF(OR(B494="boot", B494="independent", B494="parametric", B494="cart"), (Table21[[#This Row],[PERS_NEW]]+Table21[[#This Row],[PERS_ORIG]]) / 2, "")</f>
        <v/>
      </c>
      <c r="U494" t="e">
        <f>0.5*(Table21[[#This Row],[WIDTH_OVERLAP]]/Table21[[#This Row],[WIDTH_ORIG]] +Table21[[#This Row],[WIDTH_OVERLAP]]/Table21[[#This Row],[WIDTH_NEW]])</f>
        <v>#VALUE!</v>
      </c>
    </row>
    <row r="495" spans="1:21" hidden="1" x14ac:dyDescent="0.2">
      <c r="A495" t="s">
        <v>192</v>
      </c>
      <c r="B495" t="s">
        <v>13</v>
      </c>
      <c r="C495" t="s">
        <v>232</v>
      </c>
      <c r="D495" t="s">
        <v>203</v>
      </c>
      <c r="E495">
        <v>0.2867938421283156</v>
      </c>
      <c r="F495">
        <v>6.3258254253863042E-2</v>
      </c>
      <c r="G495">
        <v>0.16431647751864059</v>
      </c>
      <c r="H495">
        <v>0.40571502915783314</v>
      </c>
      <c r="I495">
        <v>4.533698337253778</v>
      </c>
      <c r="J495">
        <v>0.2867938421283156</v>
      </c>
      <c r="K495">
        <f>Table21[[#This Row],[VALUE_ORIGINAL]]-Table21[[#This Row],[ESTIMATE_VALUE]]</f>
        <v>0</v>
      </c>
      <c r="L495">
        <v>0.16431647751864059</v>
      </c>
      <c r="M495">
        <v>0.40571502915783314</v>
      </c>
      <c r="N495">
        <f>Table21[[#This Row],[DIFFENCE_ORIGINAL]]^2</f>
        <v>0</v>
      </c>
      <c r="O49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0.24139855163919255</v>
      </c>
      <c r="P495" t="str">
        <f>IF(OR(G495="NA", H495="NA"), "NA", IF(OR(B495="boot", B495="parametric", B495="independent", B495="cart"), Table21[[#This Row],[conf.high]]-Table21[[#This Row],[conf.low]], ""))</f>
        <v/>
      </c>
      <c r="Q495" t="str">
        <f>IF(OR(G495="NA", H495="NA"), "NA", IF(OR(B495="boot", B495="parametric", B495="independent", B495="cart"), Table21[[#This Row],[conf.high.orig]]-Table21[[#This Row],[conf.low.orig]], ""))</f>
        <v/>
      </c>
      <c r="R495" t="str">
        <f>IF(OR(B495="boot", B495="independent", B495="parametric", B495="cart"), Table21[[#This Row],[WIDTH_OVERLAP]]/Table21[[#This Row],[WIDTH_NEW]], "NA")</f>
        <v>NA</v>
      </c>
      <c r="S495" t="str">
        <f>IF(OR(B495="boot", B495="independent", B495="parametric", B495="cart"), Table21[[#This Row],[WIDTH_OVERLAP]]/Table21[[#This Row],[WIDTH_ORIG]], "")</f>
        <v/>
      </c>
      <c r="T495" t="str">
        <f>IF(OR(B495="boot", B495="independent", B495="parametric", B495="cart"), (Table21[[#This Row],[PERS_NEW]]+Table21[[#This Row],[PERS_ORIG]]) / 2, "")</f>
        <v/>
      </c>
      <c r="U495" t="e">
        <f>0.5*(Table21[[#This Row],[WIDTH_OVERLAP]]/Table21[[#This Row],[WIDTH_ORIG]] +Table21[[#This Row],[WIDTH_OVERLAP]]/Table21[[#This Row],[WIDTH_NEW]])</f>
        <v>#VALUE!</v>
      </c>
    </row>
    <row r="496" spans="1:21" hidden="1" x14ac:dyDescent="0.2">
      <c r="A496" t="s">
        <v>192</v>
      </c>
      <c r="B496" t="s">
        <v>13</v>
      </c>
      <c r="C496" t="s">
        <v>232</v>
      </c>
      <c r="D496" t="s">
        <v>204</v>
      </c>
      <c r="E496">
        <v>0.93833906021054048</v>
      </c>
      <c r="F496">
        <v>0.15531189093218342</v>
      </c>
      <c r="G496">
        <v>0.63788758124871248</v>
      </c>
      <c r="H496">
        <v>1.2452698410286649</v>
      </c>
      <c r="I496">
        <v>6.0416433962565304</v>
      </c>
      <c r="J496">
        <v>0.93833906021054048</v>
      </c>
      <c r="K496">
        <f>Table21[[#This Row],[VALUE_ORIGINAL]]-Table21[[#This Row],[ESTIMATE_VALUE]]</f>
        <v>0</v>
      </c>
      <c r="L496">
        <v>0.63788758124871248</v>
      </c>
      <c r="M496">
        <v>1.2452698410286649</v>
      </c>
      <c r="N496">
        <f>Table21[[#This Row],[DIFFENCE_ORIGINAL]]^2</f>
        <v>0</v>
      </c>
      <c r="O49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0.60738225977995242</v>
      </c>
      <c r="P496" t="str">
        <f>IF(OR(G496="NA", H496="NA"), "NA", IF(OR(B496="boot", B496="parametric", B496="independent", B496="cart"), Table21[[#This Row],[conf.high]]-Table21[[#This Row],[conf.low]], ""))</f>
        <v/>
      </c>
      <c r="Q496" t="str">
        <f>IF(OR(G496="NA", H496="NA"), "NA", IF(OR(B496="boot", B496="parametric", B496="independent", B496="cart"), Table21[[#This Row],[conf.high.orig]]-Table21[[#This Row],[conf.low.orig]], ""))</f>
        <v/>
      </c>
      <c r="R496" t="str">
        <f>IF(OR(B496="boot", B496="independent", B496="parametric", B496="cart"), Table21[[#This Row],[WIDTH_OVERLAP]]/Table21[[#This Row],[WIDTH_NEW]], "NA")</f>
        <v>NA</v>
      </c>
      <c r="S496" t="str">
        <f>IF(OR(B496="boot", B496="independent", B496="parametric", B496="cart"), Table21[[#This Row],[WIDTH_OVERLAP]]/Table21[[#This Row],[WIDTH_ORIG]], "")</f>
        <v/>
      </c>
      <c r="T496" t="str">
        <f>IF(OR(B496="boot", B496="independent", B496="parametric", B496="cart"), (Table21[[#This Row],[PERS_NEW]]+Table21[[#This Row],[PERS_ORIG]]) / 2, "")</f>
        <v/>
      </c>
      <c r="U496" t="e">
        <f>0.5*(Table21[[#This Row],[WIDTH_OVERLAP]]/Table21[[#This Row],[WIDTH_ORIG]] +Table21[[#This Row],[WIDTH_OVERLAP]]/Table21[[#This Row],[WIDTH_NEW]])</f>
        <v>#VALUE!</v>
      </c>
    </row>
    <row r="497" spans="1:21" hidden="1" x14ac:dyDescent="0.2">
      <c r="A497" t="s">
        <v>192</v>
      </c>
      <c r="B497" t="s">
        <v>13</v>
      </c>
      <c r="C497" t="s">
        <v>232</v>
      </c>
      <c r="D497" t="s">
        <v>205</v>
      </c>
      <c r="E497">
        <v>0.60929653109160198</v>
      </c>
      <c r="F497">
        <v>0.10578110234361945</v>
      </c>
      <c r="G497">
        <v>0.38489998520992202</v>
      </c>
      <c r="H497">
        <v>0.81150884429497838</v>
      </c>
      <c r="I497">
        <v>5.7599752469241849</v>
      </c>
      <c r="J497">
        <v>0.60929653109160198</v>
      </c>
      <c r="K497">
        <f>Table21[[#This Row],[VALUE_ORIGINAL]]-Table21[[#This Row],[ESTIMATE_VALUE]]</f>
        <v>0</v>
      </c>
      <c r="L497">
        <v>0.38489998520992202</v>
      </c>
      <c r="M497">
        <v>0.81150884429497838</v>
      </c>
      <c r="N497">
        <f>Table21[[#This Row],[DIFFENCE_ORIGINAL]]^2</f>
        <v>0</v>
      </c>
      <c r="O49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0.42660885908505636</v>
      </c>
      <c r="P497" t="str">
        <f>IF(OR(G497="NA", H497="NA"), "NA", IF(OR(B497="boot", B497="parametric", B497="independent", B497="cart"), Table21[[#This Row],[conf.high]]-Table21[[#This Row],[conf.low]], ""))</f>
        <v/>
      </c>
      <c r="Q497" t="str">
        <f>IF(OR(G497="NA", H497="NA"), "NA", IF(OR(B497="boot", B497="parametric", B497="independent", B497="cart"), Table21[[#This Row],[conf.high.orig]]-Table21[[#This Row],[conf.low.orig]], ""))</f>
        <v/>
      </c>
      <c r="R497" t="str">
        <f>IF(OR(B497="boot", B497="independent", B497="parametric", B497="cart"), Table21[[#This Row],[WIDTH_OVERLAP]]/Table21[[#This Row],[WIDTH_NEW]], "NA")</f>
        <v>NA</v>
      </c>
      <c r="S497" t="str">
        <f>IF(OR(B497="boot", B497="independent", B497="parametric", B497="cart"), Table21[[#This Row],[WIDTH_OVERLAP]]/Table21[[#This Row],[WIDTH_ORIG]], "")</f>
        <v/>
      </c>
      <c r="T497" t="str">
        <f>IF(OR(B497="boot", B497="independent", B497="parametric", B497="cart"), (Table21[[#This Row],[PERS_NEW]]+Table21[[#This Row],[PERS_ORIG]]) / 2, "")</f>
        <v/>
      </c>
      <c r="U497" t="e">
        <f>0.5*(Table21[[#This Row],[WIDTH_OVERLAP]]/Table21[[#This Row],[WIDTH_ORIG]] +Table21[[#This Row],[WIDTH_OVERLAP]]/Table21[[#This Row],[WIDTH_NEW]])</f>
        <v>#VALUE!</v>
      </c>
    </row>
    <row r="498" spans="1:21" hidden="1" x14ac:dyDescent="0.2">
      <c r="A498" t="s">
        <v>192</v>
      </c>
      <c r="B498" t="s">
        <v>13</v>
      </c>
      <c r="C498" t="s">
        <v>232</v>
      </c>
      <c r="D498" t="s">
        <v>206</v>
      </c>
      <c r="E498">
        <v>1.0886973669257032</v>
      </c>
      <c r="F498">
        <v>0.1941031333699334</v>
      </c>
      <c r="G498">
        <v>0.71646035881028236</v>
      </c>
      <c r="H498">
        <v>1.4783592457482737</v>
      </c>
      <c r="I498">
        <v>5.6088603415319342</v>
      </c>
      <c r="J498">
        <v>1.0886973669257032</v>
      </c>
      <c r="K498">
        <f>Table21[[#This Row],[VALUE_ORIGINAL]]-Table21[[#This Row],[ESTIMATE_VALUE]]</f>
        <v>0</v>
      </c>
      <c r="L498">
        <v>0.71646035881028236</v>
      </c>
      <c r="M498">
        <v>1.4783592457482737</v>
      </c>
      <c r="N498">
        <f>Table21[[#This Row],[DIFFENCE_ORIGINAL]]^2</f>
        <v>0</v>
      </c>
      <c r="O49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0.76189888693799135</v>
      </c>
      <c r="P498" t="str">
        <f>IF(OR(G498="NA", H498="NA"), "NA", IF(OR(B498="boot", B498="parametric", B498="independent", B498="cart"), Table21[[#This Row],[conf.high]]-Table21[[#This Row],[conf.low]], ""))</f>
        <v/>
      </c>
      <c r="Q498" t="str">
        <f>IF(OR(G498="NA", H498="NA"), "NA", IF(OR(B498="boot", B498="parametric", B498="independent", B498="cart"), Table21[[#This Row],[conf.high.orig]]-Table21[[#This Row],[conf.low.orig]], ""))</f>
        <v/>
      </c>
      <c r="R498" t="str">
        <f>IF(OR(B498="boot", B498="independent", B498="parametric", B498="cart"), Table21[[#This Row],[WIDTH_OVERLAP]]/Table21[[#This Row],[WIDTH_NEW]], "NA")</f>
        <v>NA</v>
      </c>
      <c r="S498" t="str">
        <f>IF(OR(B498="boot", B498="independent", B498="parametric", B498="cart"), Table21[[#This Row],[WIDTH_OVERLAP]]/Table21[[#This Row],[WIDTH_ORIG]], "")</f>
        <v/>
      </c>
      <c r="T498" t="str">
        <f>IF(OR(B498="boot", B498="independent", B498="parametric", B498="cart"), (Table21[[#This Row],[PERS_NEW]]+Table21[[#This Row],[PERS_ORIG]]) / 2, "")</f>
        <v/>
      </c>
      <c r="U498" t="e">
        <f>0.5*(Table21[[#This Row],[WIDTH_OVERLAP]]/Table21[[#This Row],[WIDTH_ORIG]] +Table21[[#This Row],[WIDTH_OVERLAP]]/Table21[[#This Row],[WIDTH_NEW]])</f>
        <v>#VALUE!</v>
      </c>
    </row>
    <row r="499" spans="1:21" hidden="1" x14ac:dyDescent="0.2">
      <c r="A499" t="s">
        <v>192</v>
      </c>
      <c r="B499" t="s">
        <v>13</v>
      </c>
      <c r="C499" t="s">
        <v>232</v>
      </c>
      <c r="D499" t="s">
        <v>207</v>
      </c>
      <c r="E499">
        <v>-0.62421856699554268</v>
      </c>
      <c r="F499">
        <v>0.16253811677468516</v>
      </c>
      <c r="G499">
        <v>-0.94286260884821915</v>
      </c>
      <c r="H499">
        <v>-0.31283389014786905</v>
      </c>
      <c r="I499">
        <v>-3.8404441947660297</v>
      </c>
      <c r="J499">
        <v>-0.62421856699554268</v>
      </c>
      <c r="K499">
        <f>Table21[[#This Row],[VALUE_ORIGINAL]]-Table21[[#This Row],[ESTIMATE_VALUE]]</f>
        <v>0</v>
      </c>
      <c r="L499">
        <v>-0.94286260884821915</v>
      </c>
      <c r="M499">
        <v>-0.31283389014786905</v>
      </c>
      <c r="N499">
        <f>Table21[[#This Row],[DIFFENCE_ORIGINAL]]^2</f>
        <v>0</v>
      </c>
      <c r="O49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0.63002871870035015</v>
      </c>
      <c r="P499" t="str">
        <f>IF(OR(G499="NA", H499="NA"), "NA", IF(OR(B499="boot", B499="parametric", B499="independent", B499="cart"), Table21[[#This Row],[conf.high]]-Table21[[#This Row],[conf.low]], ""))</f>
        <v/>
      </c>
      <c r="Q499" t="str">
        <f>IF(OR(G499="NA", H499="NA"), "NA", IF(OR(B499="boot", B499="parametric", B499="independent", B499="cart"), Table21[[#This Row],[conf.high.orig]]-Table21[[#This Row],[conf.low.orig]], ""))</f>
        <v/>
      </c>
      <c r="R499" t="str">
        <f>IF(OR(B499="boot", B499="independent", B499="parametric", B499="cart"), Table21[[#This Row],[WIDTH_OVERLAP]]/Table21[[#This Row],[WIDTH_NEW]], "NA")</f>
        <v>NA</v>
      </c>
      <c r="S499" t="str">
        <f>IF(OR(B499="boot", B499="independent", B499="parametric", B499="cart"), Table21[[#This Row],[WIDTH_OVERLAP]]/Table21[[#This Row],[WIDTH_ORIG]], "")</f>
        <v/>
      </c>
      <c r="T499" t="str">
        <f>IF(OR(B499="boot", B499="independent", B499="parametric", B499="cart"), (Table21[[#This Row],[PERS_NEW]]+Table21[[#This Row],[PERS_ORIG]]) / 2, "")</f>
        <v/>
      </c>
      <c r="U499" t="e">
        <f>0.5*(Table21[[#This Row],[WIDTH_OVERLAP]]/Table21[[#This Row],[WIDTH_ORIG]] +Table21[[#This Row],[WIDTH_OVERLAP]]/Table21[[#This Row],[WIDTH_NEW]])</f>
        <v>#VALUE!</v>
      </c>
    </row>
    <row r="500" spans="1:21" hidden="1" x14ac:dyDescent="0.2">
      <c r="A500" t="s">
        <v>192</v>
      </c>
      <c r="B500" t="s">
        <v>13</v>
      </c>
      <c r="C500" t="s">
        <v>232</v>
      </c>
      <c r="D500" t="s">
        <v>208</v>
      </c>
      <c r="E500">
        <v>-0.72723214521847124</v>
      </c>
      <c r="F500">
        <v>0.14836385842354174</v>
      </c>
      <c r="G500">
        <v>-1.0101790707959437</v>
      </c>
      <c r="H500">
        <v>-0.44208999914923913</v>
      </c>
      <c r="I500">
        <v>-4.9016799168326104</v>
      </c>
      <c r="J500">
        <v>-0.72723214521847124</v>
      </c>
      <c r="K500">
        <f>Table21[[#This Row],[VALUE_ORIGINAL]]-Table21[[#This Row],[ESTIMATE_VALUE]]</f>
        <v>0</v>
      </c>
      <c r="L500">
        <v>-1.0101790707959437</v>
      </c>
      <c r="M500">
        <v>-0.44208999914923913</v>
      </c>
      <c r="N500">
        <f>Table21[[#This Row],[DIFFENCE_ORIGINAL]]^2</f>
        <v>0</v>
      </c>
      <c r="O50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0.56808907164670464</v>
      </c>
      <c r="P500" t="str">
        <f>IF(OR(G500="NA", H500="NA"), "NA", IF(OR(B500="boot", B500="parametric", B500="independent", B500="cart"), Table21[[#This Row],[conf.high]]-Table21[[#This Row],[conf.low]], ""))</f>
        <v/>
      </c>
      <c r="Q500" t="str">
        <f>IF(OR(G500="NA", H500="NA"), "NA", IF(OR(B500="boot", B500="parametric", B500="independent", B500="cart"), Table21[[#This Row],[conf.high.orig]]-Table21[[#This Row],[conf.low.orig]], ""))</f>
        <v/>
      </c>
      <c r="R500" t="str">
        <f>IF(OR(B500="boot", B500="independent", B500="parametric", B500="cart"), Table21[[#This Row],[WIDTH_OVERLAP]]/Table21[[#This Row],[WIDTH_NEW]], "NA")</f>
        <v>NA</v>
      </c>
      <c r="S500" t="str">
        <f>IF(OR(B500="boot", B500="independent", B500="parametric", B500="cart"), Table21[[#This Row],[WIDTH_OVERLAP]]/Table21[[#This Row],[WIDTH_ORIG]], "")</f>
        <v/>
      </c>
      <c r="T500" t="str">
        <f>IF(OR(B500="boot", B500="independent", B500="parametric", B500="cart"), (Table21[[#This Row],[PERS_NEW]]+Table21[[#This Row],[PERS_ORIG]]) / 2, "")</f>
        <v/>
      </c>
      <c r="U500" t="e">
        <f>0.5*(Table21[[#This Row],[WIDTH_OVERLAP]]/Table21[[#This Row],[WIDTH_ORIG]] +Table21[[#This Row],[WIDTH_OVERLAP]]/Table21[[#This Row],[WIDTH_NEW]])</f>
        <v>#VALUE!</v>
      </c>
    </row>
    <row r="501" spans="1:21" hidden="1" x14ac:dyDescent="0.2">
      <c r="A501" t="s">
        <v>192</v>
      </c>
      <c r="B501" t="s">
        <v>13</v>
      </c>
      <c r="C501" t="s">
        <v>232</v>
      </c>
      <c r="D501" t="s">
        <v>209</v>
      </c>
      <c r="E501">
        <v>1.2430246361528332</v>
      </c>
      <c r="F501">
        <v>0.11246822522406856</v>
      </c>
      <c r="G501">
        <v>1.0185107816429058</v>
      </c>
      <c r="H501">
        <v>1.4443375162512104</v>
      </c>
      <c r="I501">
        <v>11.052229495720912</v>
      </c>
      <c r="J501">
        <v>1.2430246361528332</v>
      </c>
      <c r="K501">
        <f>Table21[[#This Row],[VALUE_ORIGINAL]]-Table21[[#This Row],[ESTIMATE_VALUE]]</f>
        <v>0</v>
      </c>
      <c r="L501">
        <v>1.0185107816429058</v>
      </c>
      <c r="M501">
        <v>1.4443375162512104</v>
      </c>
      <c r="N501">
        <f>Table21[[#This Row],[DIFFENCE_ORIGINAL]]^2</f>
        <v>0</v>
      </c>
      <c r="O50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0.42582673460830467</v>
      </c>
      <c r="P501" t="str">
        <f>IF(OR(G501="NA", H501="NA"), "NA", IF(OR(B501="boot", B501="parametric", B501="independent", B501="cart"), Table21[[#This Row],[conf.high]]-Table21[[#This Row],[conf.low]], ""))</f>
        <v/>
      </c>
      <c r="Q501" t="str">
        <f>IF(OR(G501="NA", H501="NA"), "NA", IF(OR(B501="boot", B501="parametric", B501="independent", B501="cart"), Table21[[#This Row],[conf.high.orig]]-Table21[[#This Row],[conf.low.orig]], ""))</f>
        <v/>
      </c>
      <c r="R501" t="str">
        <f>IF(OR(B501="boot", B501="independent", B501="parametric", B501="cart"), Table21[[#This Row],[WIDTH_OVERLAP]]/Table21[[#This Row],[WIDTH_NEW]], "NA")</f>
        <v>NA</v>
      </c>
      <c r="S501" t="str">
        <f>IF(OR(B501="boot", B501="independent", B501="parametric", B501="cart"), Table21[[#This Row],[WIDTH_OVERLAP]]/Table21[[#This Row],[WIDTH_ORIG]], "")</f>
        <v/>
      </c>
      <c r="T501" t="str">
        <f>IF(OR(B501="boot", B501="independent", B501="parametric", B501="cart"), (Table21[[#This Row],[PERS_NEW]]+Table21[[#This Row],[PERS_ORIG]]) / 2, "")</f>
        <v/>
      </c>
      <c r="U501" t="e">
        <f>0.5*(Table21[[#This Row],[WIDTH_OVERLAP]]/Table21[[#This Row],[WIDTH_ORIG]] +Table21[[#This Row],[WIDTH_OVERLAP]]/Table21[[#This Row],[WIDTH_NEW]])</f>
        <v>#VALUE!</v>
      </c>
    </row>
    <row r="502" spans="1:21" hidden="1" x14ac:dyDescent="0.2">
      <c r="A502" t="s">
        <v>192</v>
      </c>
      <c r="B502" t="s">
        <v>13</v>
      </c>
      <c r="C502" t="s">
        <v>232</v>
      </c>
      <c r="D502" t="s">
        <v>210</v>
      </c>
      <c r="E502">
        <v>1.6733120944990389</v>
      </c>
      <c r="F502">
        <v>0.15112898660805935</v>
      </c>
      <c r="G502">
        <v>1.3572096197949302</v>
      </c>
      <c r="H502">
        <v>1.9370869117201388</v>
      </c>
      <c r="I502">
        <v>11.072079103121606</v>
      </c>
      <c r="J502">
        <v>1.6733120944990389</v>
      </c>
      <c r="K502">
        <f>Table21[[#This Row],[VALUE_ORIGINAL]]-Table21[[#This Row],[ESTIMATE_VALUE]]</f>
        <v>0</v>
      </c>
      <c r="L502">
        <v>1.3572096197949302</v>
      </c>
      <c r="M502">
        <v>1.9370869117201388</v>
      </c>
      <c r="N502">
        <f>Table21[[#This Row],[DIFFENCE_ORIGINAL]]^2</f>
        <v>0</v>
      </c>
      <c r="O50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0.57987729192520865</v>
      </c>
      <c r="P502" t="str">
        <f>IF(OR(G502="NA", H502="NA"), "NA", IF(OR(B502="boot", B502="parametric", B502="independent", B502="cart"), Table21[[#This Row],[conf.high]]-Table21[[#This Row],[conf.low]], ""))</f>
        <v/>
      </c>
      <c r="Q502" t="str">
        <f>IF(OR(G502="NA", H502="NA"), "NA", IF(OR(B502="boot", B502="parametric", B502="independent", B502="cart"), Table21[[#This Row],[conf.high.orig]]-Table21[[#This Row],[conf.low.orig]], ""))</f>
        <v/>
      </c>
      <c r="R502" t="str">
        <f>IF(OR(B502="boot", B502="independent", B502="parametric", B502="cart"), Table21[[#This Row],[WIDTH_OVERLAP]]/Table21[[#This Row],[WIDTH_NEW]], "NA")</f>
        <v>NA</v>
      </c>
      <c r="S502" t="str">
        <f>IF(OR(B502="boot", B502="independent", B502="parametric", B502="cart"), Table21[[#This Row],[WIDTH_OVERLAP]]/Table21[[#This Row],[WIDTH_ORIG]], "")</f>
        <v/>
      </c>
      <c r="T502" t="str">
        <f>IF(OR(B502="boot", B502="independent", B502="parametric", B502="cart"), (Table21[[#This Row],[PERS_NEW]]+Table21[[#This Row],[PERS_ORIG]]) / 2, "")</f>
        <v/>
      </c>
      <c r="U502" t="e">
        <f>0.5*(Table21[[#This Row],[WIDTH_OVERLAP]]/Table21[[#This Row],[WIDTH_ORIG]] +Table21[[#This Row],[WIDTH_OVERLAP]]/Table21[[#This Row],[WIDTH_NEW]])</f>
        <v>#VALUE!</v>
      </c>
    </row>
    <row r="503" spans="1:21" hidden="1" x14ac:dyDescent="0.2">
      <c r="A503" t="s">
        <v>192</v>
      </c>
      <c r="B503" t="s">
        <v>13</v>
      </c>
      <c r="C503" t="s">
        <v>232</v>
      </c>
      <c r="D503" t="s">
        <v>211</v>
      </c>
      <c r="E503">
        <v>2.5314968979657961</v>
      </c>
      <c r="F503">
        <v>0.24695202395575186</v>
      </c>
      <c r="G503">
        <v>2.0495917088549134</v>
      </c>
      <c r="H503">
        <v>2.9930866195942496</v>
      </c>
      <c r="I503">
        <v>10.250966391833996</v>
      </c>
      <c r="J503">
        <v>2.5314968979657961</v>
      </c>
      <c r="K503">
        <f>Table21[[#This Row],[VALUE_ORIGINAL]]-Table21[[#This Row],[ESTIMATE_VALUE]]</f>
        <v>0</v>
      </c>
      <c r="L503">
        <v>2.0495917088549134</v>
      </c>
      <c r="M503">
        <v>2.9930866195942496</v>
      </c>
      <c r="N503">
        <f>Table21[[#This Row],[DIFFENCE_ORIGINAL]]^2</f>
        <v>0</v>
      </c>
      <c r="O50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0.94349491073933622</v>
      </c>
      <c r="P503" t="str">
        <f>IF(OR(G503="NA", H503="NA"), "NA", IF(OR(B503="boot", B503="parametric", B503="independent", B503="cart"), Table21[[#This Row],[conf.high]]-Table21[[#This Row],[conf.low]], ""))</f>
        <v/>
      </c>
      <c r="Q503" t="str">
        <f>IF(OR(G503="NA", H503="NA"), "NA", IF(OR(B503="boot", B503="parametric", B503="independent", B503="cart"), Table21[[#This Row],[conf.high.orig]]-Table21[[#This Row],[conf.low.orig]], ""))</f>
        <v/>
      </c>
      <c r="R503" t="str">
        <f>IF(OR(B503="boot", B503="independent", B503="parametric", B503="cart"), Table21[[#This Row],[WIDTH_OVERLAP]]/Table21[[#This Row],[WIDTH_NEW]], "NA")</f>
        <v>NA</v>
      </c>
      <c r="S503" t="str">
        <f>IF(OR(B503="boot", B503="independent", B503="parametric", B503="cart"), Table21[[#This Row],[WIDTH_OVERLAP]]/Table21[[#This Row],[WIDTH_ORIG]], "")</f>
        <v/>
      </c>
      <c r="T503" t="str">
        <f>IF(OR(B503="boot", B503="independent", B503="parametric", B503="cart"), (Table21[[#This Row],[PERS_NEW]]+Table21[[#This Row],[PERS_ORIG]]) / 2, "")</f>
        <v/>
      </c>
      <c r="U503" t="e">
        <f>0.5*(Table21[[#This Row],[WIDTH_OVERLAP]]/Table21[[#This Row],[WIDTH_ORIG]] +Table21[[#This Row],[WIDTH_OVERLAP]]/Table21[[#This Row],[WIDTH_NEW]])</f>
        <v>#VALUE!</v>
      </c>
    </row>
    <row r="504" spans="1:21" hidden="1" x14ac:dyDescent="0.2">
      <c r="A504" t="s">
        <v>192</v>
      </c>
      <c r="B504" t="s">
        <v>13</v>
      </c>
      <c r="C504" t="s">
        <v>232</v>
      </c>
      <c r="D504" t="s">
        <v>212</v>
      </c>
      <c r="E504">
        <v>2.4547512895524033</v>
      </c>
      <c r="F504">
        <v>0.21819239052597761</v>
      </c>
      <c r="G504">
        <v>2.0246877889037229</v>
      </c>
      <c r="H504">
        <v>2.8628070729558082</v>
      </c>
      <c r="I504">
        <v>11.250398254654737</v>
      </c>
      <c r="J504">
        <v>2.4547512895524033</v>
      </c>
      <c r="K504">
        <f>Table21[[#This Row],[VALUE_ORIGINAL]]-Table21[[#This Row],[ESTIMATE_VALUE]]</f>
        <v>0</v>
      </c>
      <c r="L504">
        <v>2.0246877889037229</v>
      </c>
      <c r="M504">
        <v>2.8628070729558082</v>
      </c>
      <c r="N504">
        <f>Table21[[#This Row],[DIFFENCE_ORIGINAL]]^2</f>
        <v>0</v>
      </c>
      <c r="O50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0.83811928405208524</v>
      </c>
      <c r="P504" t="str">
        <f>IF(OR(G504="NA", H504="NA"), "NA", IF(OR(B504="boot", B504="parametric", B504="independent", B504="cart"), Table21[[#This Row],[conf.high]]-Table21[[#This Row],[conf.low]], ""))</f>
        <v/>
      </c>
      <c r="Q504" t="str">
        <f>IF(OR(G504="NA", H504="NA"), "NA", IF(OR(B504="boot", B504="parametric", B504="independent", B504="cart"), Table21[[#This Row],[conf.high.orig]]-Table21[[#This Row],[conf.low.orig]], ""))</f>
        <v/>
      </c>
      <c r="R504" t="str">
        <f>IF(OR(B504="boot", B504="independent", B504="parametric", B504="cart"), Table21[[#This Row],[WIDTH_OVERLAP]]/Table21[[#This Row],[WIDTH_NEW]], "NA")</f>
        <v>NA</v>
      </c>
      <c r="S504" t="str">
        <f>IF(OR(B504="boot", B504="independent", B504="parametric", B504="cart"), Table21[[#This Row],[WIDTH_OVERLAP]]/Table21[[#This Row],[WIDTH_ORIG]], "")</f>
        <v/>
      </c>
      <c r="T504" t="str">
        <f>IF(OR(B504="boot", B504="independent", B504="parametric", B504="cart"), (Table21[[#This Row],[PERS_NEW]]+Table21[[#This Row],[PERS_ORIG]]) / 2, "")</f>
        <v/>
      </c>
      <c r="U504" t="e">
        <f>0.5*(Table21[[#This Row],[WIDTH_OVERLAP]]/Table21[[#This Row],[WIDTH_ORIG]] +Table21[[#This Row],[WIDTH_OVERLAP]]/Table21[[#This Row],[WIDTH_NEW]])</f>
        <v>#VALUE!</v>
      </c>
    </row>
    <row r="505" spans="1:21" hidden="1" x14ac:dyDescent="0.2">
      <c r="A505" t="s">
        <v>192</v>
      </c>
      <c r="B505" t="s">
        <v>13</v>
      </c>
      <c r="C505" t="s">
        <v>232</v>
      </c>
      <c r="D505" t="s">
        <v>213</v>
      </c>
      <c r="E505">
        <v>2.2103929548828756</v>
      </c>
      <c r="F505">
        <v>0.16260395303672986</v>
      </c>
      <c r="G505">
        <v>1.8786927270464626</v>
      </c>
      <c r="H505">
        <v>2.5039954522144465</v>
      </c>
      <c r="I505">
        <v>13.593722130381295</v>
      </c>
      <c r="J505">
        <v>2.2103929548828756</v>
      </c>
      <c r="K505">
        <f>Table21[[#This Row],[VALUE_ORIGINAL]]-Table21[[#This Row],[ESTIMATE_VALUE]]</f>
        <v>0</v>
      </c>
      <c r="L505">
        <v>1.8786927270464626</v>
      </c>
      <c r="M505">
        <v>2.5039954522144465</v>
      </c>
      <c r="N505">
        <f>Table21[[#This Row],[DIFFENCE_ORIGINAL]]^2</f>
        <v>0</v>
      </c>
      <c r="O50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0.62530272516798391</v>
      </c>
      <c r="P505" t="str">
        <f>IF(OR(G505="NA", H505="NA"), "NA", IF(OR(B505="boot", B505="parametric", B505="independent", B505="cart"), Table21[[#This Row],[conf.high]]-Table21[[#This Row],[conf.low]], ""))</f>
        <v/>
      </c>
      <c r="Q505" t="str">
        <f>IF(OR(G505="NA", H505="NA"), "NA", IF(OR(B505="boot", B505="parametric", B505="independent", B505="cart"), Table21[[#This Row],[conf.high.orig]]-Table21[[#This Row],[conf.low.orig]], ""))</f>
        <v/>
      </c>
      <c r="R505" t="str">
        <f>IF(OR(B505="boot", B505="independent", B505="parametric", B505="cart"), Table21[[#This Row],[WIDTH_OVERLAP]]/Table21[[#This Row],[WIDTH_NEW]], "NA")</f>
        <v>NA</v>
      </c>
      <c r="S505" t="str">
        <f>IF(OR(B505="boot", B505="independent", B505="parametric", B505="cart"), Table21[[#This Row],[WIDTH_OVERLAP]]/Table21[[#This Row],[WIDTH_ORIG]], "")</f>
        <v/>
      </c>
      <c r="T505" t="str">
        <f>IF(OR(B505="boot", B505="independent", B505="parametric", B505="cart"), (Table21[[#This Row],[PERS_NEW]]+Table21[[#This Row],[PERS_ORIG]]) / 2, "")</f>
        <v/>
      </c>
      <c r="U505" t="e">
        <f>0.5*(Table21[[#This Row],[WIDTH_OVERLAP]]/Table21[[#This Row],[WIDTH_ORIG]] +Table21[[#This Row],[WIDTH_OVERLAP]]/Table21[[#This Row],[WIDTH_NEW]])</f>
        <v>#VALUE!</v>
      </c>
    </row>
    <row r="506" spans="1:21" hidden="1" x14ac:dyDescent="0.2">
      <c r="A506" t="s">
        <v>192</v>
      </c>
      <c r="B506" t="s">
        <v>13</v>
      </c>
      <c r="C506" t="s">
        <v>232</v>
      </c>
      <c r="D506" t="s">
        <v>214</v>
      </c>
      <c r="E506">
        <v>1.6381988893183386</v>
      </c>
      <c r="F506">
        <v>0.17655004956526382</v>
      </c>
      <c r="G506">
        <v>1.3026178229378362</v>
      </c>
      <c r="H506">
        <v>1.9691377796362057</v>
      </c>
      <c r="I506">
        <v>9.2789489062859705</v>
      </c>
      <c r="J506">
        <v>1.6381988893183386</v>
      </c>
      <c r="K506">
        <f>Table21[[#This Row],[VALUE_ORIGINAL]]-Table21[[#This Row],[ESTIMATE_VALUE]]</f>
        <v>0</v>
      </c>
      <c r="L506">
        <v>1.3026178229378362</v>
      </c>
      <c r="M506">
        <v>1.9691377796362057</v>
      </c>
      <c r="N506">
        <f>Table21[[#This Row],[DIFFENCE_ORIGINAL]]^2</f>
        <v>0</v>
      </c>
      <c r="O50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0.6665199566983695</v>
      </c>
      <c r="P506" t="str">
        <f>IF(OR(G506="NA", H506="NA"), "NA", IF(OR(B506="boot", B506="parametric", B506="independent", B506="cart"), Table21[[#This Row],[conf.high]]-Table21[[#This Row],[conf.low]], ""))</f>
        <v/>
      </c>
      <c r="Q506" t="str">
        <f>IF(OR(G506="NA", H506="NA"), "NA", IF(OR(B506="boot", B506="parametric", B506="independent", B506="cart"), Table21[[#This Row],[conf.high.orig]]-Table21[[#This Row],[conf.low.orig]], ""))</f>
        <v/>
      </c>
      <c r="R506" t="str">
        <f>IF(OR(B506="boot", B506="independent", B506="parametric", B506="cart"), Table21[[#This Row],[WIDTH_OVERLAP]]/Table21[[#This Row],[WIDTH_NEW]], "NA")</f>
        <v>NA</v>
      </c>
      <c r="S506" t="str">
        <f>IF(OR(B506="boot", B506="independent", B506="parametric", B506="cart"), Table21[[#This Row],[WIDTH_OVERLAP]]/Table21[[#This Row],[WIDTH_ORIG]], "")</f>
        <v/>
      </c>
      <c r="T506" t="str">
        <f>IF(OR(B506="boot", B506="independent", B506="parametric", B506="cart"), (Table21[[#This Row],[PERS_NEW]]+Table21[[#This Row],[PERS_ORIG]]) / 2, "")</f>
        <v/>
      </c>
      <c r="U506" t="e">
        <f>0.5*(Table21[[#This Row],[WIDTH_OVERLAP]]/Table21[[#This Row],[WIDTH_ORIG]] +Table21[[#This Row],[WIDTH_OVERLAP]]/Table21[[#This Row],[WIDTH_NEW]])</f>
        <v>#VALUE!</v>
      </c>
    </row>
    <row r="507" spans="1:21" hidden="1" x14ac:dyDescent="0.2">
      <c r="A507" t="s">
        <v>192</v>
      </c>
      <c r="B507" t="s">
        <v>13</v>
      </c>
      <c r="C507" t="s">
        <v>232</v>
      </c>
      <c r="D507" t="s">
        <v>215</v>
      </c>
      <c r="E507">
        <v>1.8620513228561157</v>
      </c>
      <c r="F507">
        <v>0.15783050475116203</v>
      </c>
      <c r="G507">
        <v>1.5437512759186744</v>
      </c>
      <c r="H507">
        <v>2.1614847182978911</v>
      </c>
      <c r="I507">
        <v>11.797791091093918</v>
      </c>
      <c r="J507">
        <v>1.8620513228561157</v>
      </c>
      <c r="K507">
        <f>Table21[[#This Row],[VALUE_ORIGINAL]]-Table21[[#This Row],[ESTIMATE_VALUE]]</f>
        <v>0</v>
      </c>
      <c r="L507">
        <v>1.5437512759186744</v>
      </c>
      <c r="M507">
        <v>2.1614847182978911</v>
      </c>
      <c r="N507">
        <f>Table21[[#This Row],[DIFFENCE_ORIGINAL]]^2</f>
        <v>0</v>
      </c>
      <c r="O50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0.61773344237921668</v>
      </c>
      <c r="P507" t="str">
        <f>IF(OR(G507="NA", H507="NA"), "NA", IF(OR(B507="boot", B507="parametric", B507="independent", B507="cart"), Table21[[#This Row],[conf.high]]-Table21[[#This Row],[conf.low]], ""))</f>
        <v/>
      </c>
      <c r="Q507" t="str">
        <f>IF(OR(G507="NA", H507="NA"), "NA", IF(OR(B507="boot", B507="parametric", B507="independent", B507="cart"), Table21[[#This Row],[conf.high.orig]]-Table21[[#This Row],[conf.low.orig]], ""))</f>
        <v/>
      </c>
      <c r="R507" t="str">
        <f>IF(OR(B507="boot", B507="independent", B507="parametric", B507="cart"), Table21[[#This Row],[WIDTH_OVERLAP]]/Table21[[#This Row],[WIDTH_NEW]], "NA")</f>
        <v>NA</v>
      </c>
      <c r="S507" t="str">
        <f>IF(OR(B507="boot", B507="independent", B507="parametric", B507="cart"), Table21[[#This Row],[WIDTH_OVERLAP]]/Table21[[#This Row],[WIDTH_ORIG]], "")</f>
        <v/>
      </c>
      <c r="T507" t="str">
        <f>IF(OR(B507="boot", B507="independent", B507="parametric", B507="cart"), (Table21[[#This Row],[PERS_NEW]]+Table21[[#This Row],[PERS_ORIG]]) / 2, "")</f>
        <v/>
      </c>
      <c r="U507" t="e">
        <f>0.5*(Table21[[#This Row],[WIDTH_OVERLAP]]/Table21[[#This Row],[WIDTH_ORIG]] +Table21[[#This Row],[WIDTH_OVERLAP]]/Table21[[#This Row],[WIDTH_NEW]])</f>
        <v>#VALUE!</v>
      </c>
    </row>
    <row r="508" spans="1:21" hidden="1" x14ac:dyDescent="0.2">
      <c r="A508" t="s">
        <v>192</v>
      </c>
      <c r="B508" t="s">
        <v>13</v>
      </c>
      <c r="C508" t="s">
        <v>232</v>
      </c>
      <c r="D508" t="s">
        <v>216</v>
      </c>
      <c r="E508">
        <v>0.10937798859403275</v>
      </c>
      <c r="F508">
        <v>4.7660775172626069E-2</v>
      </c>
      <c r="G508">
        <v>2.1736562737254869E-2</v>
      </c>
      <c r="H508">
        <v>0.21366430850576187</v>
      </c>
      <c r="I508">
        <v>2.2949267652040608</v>
      </c>
      <c r="J508">
        <v>0.10937798859403275</v>
      </c>
      <c r="K508">
        <f>Table21[[#This Row],[VALUE_ORIGINAL]]-Table21[[#This Row],[ESTIMATE_VALUE]]</f>
        <v>0</v>
      </c>
      <c r="L508">
        <v>2.1736562737254869E-2</v>
      </c>
      <c r="M508">
        <v>0.21366430850576187</v>
      </c>
      <c r="N508">
        <f>Table21[[#This Row],[DIFFENCE_ORIGINAL]]^2</f>
        <v>0</v>
      </c>
      <c r="O50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0.19192774576850702</v>
      </c>
      <c r="P508" t="str">
        <f>IF(OR(G508="NA", H508="NA"), "NA", IF(OR(B508="boot", B508="parametric", B508="independent", B508="cart"), Table21[[#This Row],[conf.high]]-Table21[[#This Row],[conf.low]], ""))</f>
        <v/>
      </c>
      <c r="Q508" t="str">
        <f>IF(OR(G508="NA", H508="NA"), "NA", IF(OR(B508="boot", B508="parametric", B508="independent", B508="cart"), Table21[[#This Row],[conf.high.orig]]-Table21[[#This Row],[conf.low.orig]], ""))</f>
        <v/>
      </c>
      <c r="R508" t="str">
        <f>IF(OR(B508="boot", B508="independent", B508="parametric", B508="cart"), Table21[[#This Row],[WIDTH_OVERLAP]]/Table21[[#This Row],[WIDTH_NEW]], "NA")</f>
        <v>NA</v>
      </c>
      <c r="S508" t="str">
        <f>IF(OR(B508="boot", B508="independent", B508="parametric", B508="cart"), Table21[[#This Row],[WIDTH_OVERLAP]]/Table21[[#This Row],[WIDTH_ORIG]], "")</f>
        <v/>
      </c>
      <c r="T508" t="str">
        <f>IF(OR(B508="boot", B508="independent", B508="parametric", B508="cart"), (Table21[[#This Row],[PERS_NEW]]+Table21[[#This Row],[PERS_ORIG]]) / 2, "")</f>
        <v/>
      </c>
      <c r="U508" t="e">
        <f>0.5*(Table21[[#This Row],[WIDTH_OVERLAP]]/Table21[[#This Row],[WIDTH_ORIG]] +Table21[[#This Row],[WIDTH_OVERLAP]]/Table21[[#This Row],[WIDTH_NEW]])</f>
        <v>#VALUE!</v>
      </c>
    </row>
    <row r="509" spans="1:21" hidden="1" x14ac:dyDescent="0.2">
      <c r="A509" t="s">
        <v>192</v>
      </c>
      <c r="B509" t="s">
        <v>13</v>
      </c>
      <c r="C509" t="s">
        <v>232</v>
      </c>
      <c r="D509" t="s">
        <v>218</v>
      </c>
      <c r="E509">
        <v>0.1121410225246493</v>
      </c>
      <c r="F509">
        <v>5.318261465358496E-2</v>
      </c>
      <c r="G509">
        <v>2.2039336146454695E-2</v>
      </c>
      <c r="H509">
        <v>0.2302792685921618</v>
      </c>
      <c r="I509">
        <v>2.1086030323086051</v>
      </c>
      <c r="J509">
        <v>0.1121410225246493</v>
      </c>
      <c r="K509">
        <f>Table21[[#This Row],[VALUE_ORIGINAL]]-Table21[[#This Row],[ESTIMATE_VALUE]]</f>
        <v>0</v>
      </c>
      <c r="L509">
        <v>2.2039336146454695E-2</v>
      </c>
      <c r="M509">
        <v>0.2302792685921618</v>
      </c>
      <c r="N509">
        <f>Table21[[#This Row],[DIFFENCE_ORIGINAL]]^2</f>
        <v>0</v>
      </c>
      <c r="O50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0.2082399324457071</v>
      </c>
      <c r="P509" t="str">
        <f>IF(OR(G509="NA", H509="NA"), "NA", IF(OR(B509="boot", B509="parametric", B509="independent", B509="cart"), Table21[[#This Row],[conf.high]]-Table21[[#This Row],[conf.low]], ""))</f>
        <v/>
      </c>
      <c r="Q509" t="str">
        <f>IF(OR(G509="NA", H509="NA"), "NA", IF(OR(B509="boot", B509="parametric", B509="independent", B509="cart"), Table21[[#This Row],[conf.high.orig]]-Table21[[#This Row],[conf.low.orig]], ""))</f>
        <v/>
      </c>
      <c r="R509" t="str">
        <f>IF(OR(B509="boot", B509="independent", B509="parametric", B509="cart"), Table21[[#This Row],[WIDTH_OVERLAP]]/Table21[[#This Row],[WIDTH_NEW]], "NA")</f>
        <v>NA</v>
      </c>
      <c r="S509" t="str">
        <f>IF(OR(B509="boot", B509="independent", B509="parametric", B509="cart"), Table21[[#This Row],[WIDTH_OVERLAP]]/Table21[[#This Row],[WIDTH_ORIG]], "")</f>
        <v/>
      </c>
      <c r="T509" t="str">
        <f>IF(OR(B509="boot", B509="independent", B509="parametric", B509="cart"), (Table21[[#This Row],[PERS_NEW]]+Table21[[#This Row],[PERS_ORIG]]) / 2, "")</f>
        <v/>
      </c>
      <c r="U509" t="e">
        <f>0.5*(Table21[[#This Row],[WIDTH_OVERLAP]]/Table21[[#This Row],[WIDTH_ORIG]] +Table21[[#This Row],[WIDTH_OVERLAP]]/Table21[[#This Row],[WIDTH_NEW]])</f>
        <v>#VALUE!</v>
      </c>
    </row>
    <row r="510" spans="1:21" hidden="1" x14ac:dyDescent="0.2">
      <c r="A510" t="s">
        <v>192</v>
      </c>
      <c r="B510" t="s">
        <v>13</v>
      </c>
      <c r="C510" t="s">
        <v>232</v>
      </c>
      <c r="D510" t="s">
        <v>220</v>
      </c>
      <c r="E510">
        <v>5.3397023750747043E-2</v>
      </c>
      <c r="F510">
        <v>2.5966184042527408E-2</v>
      </c>
      <c r="G510">
        <v>2.9855396132581814E-3</v>
      </c>
      <c r="H510">
        <v>0.10482802018117358</v>
      </c>
      <c r="I510">
        <v>2.0564062729931134</v>
      </c>
      <c r="J510">
        <v>5.3397023750747043E-2</v>
      </c>
      <c r="K510">
        <f>Table21[[#This Row],[VALUE_ORIGINAL]]-Table21[[#This Row],[ESTIMATE_VALUE]]</f>
        <v>0</v>
      </c>
      <c r="L510">
        <v>2.9855396132581814E-3</v>
      </c>
      <c r="M510">
        <v>0.10482802018117358</v>
      </c>
      <c r="N510">
        <f>Table21[[#This Row],[DIFFENCE_ORIGINAL]]^2</f>
        <v>0</v>
      </c>
      <c r="O51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0.10184248056791541</v>
      </c>
      <c r="P510" t="str">
        <f>IF(OR(G510="NA", H510="NA"), "NA", IF(OR(B510="boot", B510="parametric", B510="independent", B510="cart"), Table21[[#This Row],[conf.high]]-Table21[[#This Row],[conf.low]], ""))</f>
        <v/>
      </c>
      <c r="Q510" t="str">
        <f>IF(OR(G510="NA", H510="NA"), "NA", IF(OR(B510="boot", B510="parametric", B510="independent", B510="cart"), Table21[[#This Row],[conf.high.orig]]-Table21[[#This Row],[conf.low.orig]], ""))</f>
        <v/>
      </c>
      <c r="R510" t="str">
        <f>IF(OR(B510="boot", B510="independent", B510="parametric", B510="cart"), Table21[[#This Row],[WIDTH_OVERLAP]]/Table21[[#This Row],[WIDTH_NEW]], "NA")</f>
        <v>NA</v>
      </c>
      <c r="S510" t="str">
        <f>IF(OR(B510="boot", B510="independent", B510="parametric", B510="cart"), Table21[[#This Row],[WIDTH_OVERLAP]]/Table21[[#This Row],[WIDTH_ORIG]], "")</f>
        <v/>
      </c>
      <c r="T510" t="str">
        <f>IF(OR(B510="boot", B510="independent", B510="parametric", B510="cart"), (Table21[[#This Row],[PERS_NEW]]+Table21[[#This Row],[PERS_ORIG]]) / 2, "")</f>
        <v/>
      </c>
      <c r="U510" t="e">
        <f>0.5*(Table21[[#This Row],[WIDTH_OVERLAP]]/Table21[[#This Row],[WIDTH_ORIG]] +Table21[[#This Row],[WIDTH_OVERLAP]]/Table21[[#This Row],[WIDTH_NEW]])</f>
        <v>#VALUE!</v>
      </c>
    </row>
    <row r="511" spans="1:21" hidden="1" x14ac:dyDescent="0.2">
      <c r="A511" t="s">
        <v>192</v>
      </c>
      <c r="B511" t="s">
        <v>13</v>
      </c>
      <c r="C511" t="s">
        <v>232</v>
      </c>
      <c r="D511" t="s">
        <v>226</v>
      </c>
      <c r="E511">
        <v>0.14138998237809358</v>
      </c>
      <c r="F511">
        <v>4.0852546778743719E-2</v>
      </c>
      <c r="G511">
        <v>6.7477621351376832E-2</v>
      </c>
      <c r="H511">
        <v>0.22778948583639166</v>
      </c>
      <c r="I511">
        <v>3.4609833052479662</v>
      </c>
      <c r="J511">
        <v>0.14138998237809358</v>
      </c>
      <c r="K511">
        <f>Table21[[#This Row],[VALUE_ORIGINAL]]-Table21[[#This Row],[ESTIMATE_VALUE]]</f>
        <v>0</v>
      </c>
      <c r="L511">
        <v>6.7477621351376832E-2</v>
      </c>
      <c r="M511">
        <v>0.22778948583639166</v>
      </c>
      <c r="N511">
        <f>Table21[[#This Row],[DIFFENCE_ORIGINAL]]^2</f>
        <v>0</v>
      </c>
      <c r="O51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0.16031186448501483</v>
      </c>
      <c r="P511" t="str">
        <f>IF(OR(G511="NA", H511="NA"), "NA", IF(OR(B511="boot", B511="parametric", B511="independent", B511="cart"), Table21[[#This Row],[conf.high]]-Table21[[#This Row],[conf.low]], ""))</f>
        <v/>
      </c>
      <c r="Q511" t="str">
        <f>IF(OR(G511="NA", H511="NA"), "NA", IF(OR(B511="boot", B511="parametric", B511="independent", B511="cart"), Table21[[#This Row],[conf.high.orig]]-Table21[[#This Row],[conf.low.orig]], ""))</f>
        <v/>
      </c>
      <c r="R511" t="str">
        <f>IF(OR(B511="boot", B511="independent", B511="parametric", B511="cart"), Table21[[#This Row],[WIDTH_OVERLAP]]/Table21[[#This Row],[WIDTH_NEW]], "NA")</f>
        <v>NA</v>
      </c>
      <c r="S511" t="str">
        <f>IF(OR(B511="boot", B511="independent", B511="parametric", B511="cart"), Table21[[#This Row],[WIDTH_OVERLAP]]/Table21[[#This Row],[WIDTH_ORIG]], "")</f>
        <v/>
      </c>
      <c r="T511" t="str">
        <f>IF(OR(B511="boot", B511="independent", B511="parametric", B511="cart"), (Table21[[#This Row],[PERS_NEW]]+Table21[[#This Row],[PERS_ORIG]]) / 2, "")</f>
        <v/>
      </c>
      <c r="U511" t="e">
        <f>0.5*(Table21[[#This Row],[WIDTH_OVERLAP]]/Table21[[#This Row],[WIDTH_ORIG]] +Table21[[#This Row],[WIDTH_OVERLAP]]/Table21[[#This Row],[WIDTH_NEW]])</f>
        <v>#VALUE!</v>
      </c>
    </row>
    <row r="512" spans="1:21" hidden="1" x14ac:dyDescent="0.2">
      <c r="A512" t="s">
        <v>192</v>
      </c>
      <c r="B512" t="s">
        <v>13</v>
      </c>
      <c r="C512" t="s">
        <v>232</v>
      </c>
      <c r="D512" t="s">
        <v>230</v>
      </c>
      <c r="E512">
        <v>0.4163060172475227</v>
      </c>
      <c r="F512">
        <v>0.10753398502447428</v>
      </c>
      <c r="G512">
        <v>0.22586551386134376</v>
      </c>
      <c r="H512">
        <v>0.64946538394190001</v>
      </c>
      <c r="I512">
        <v>3.8713902135475888</v>
      </c>
      <c r="J512">
        <v>0.4163060172475227</v>
      </c>
      <c r="K512">
        <f>Table21[[#This Row],[VALUE_ORIGINAL]]-Table21[[#This Row],[ESTIMATE_VALUE]]</f>
        <v>0</v>
      </c>
      <c r="L512">
        <v>0.22586551386134376</v>
      </c>
      <c r="M512">
        <v>0.64946538394190001</v>
      </c>
      <c r="N512">
        <f>Table21[[#This Row],[DIFFENCE_ORIGINAL]]^2</f>
        <v>0</v>
      </c>
      <c r="O51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0.42359987008055622</v>
      </c>
      <c r="P512" t="str">
        <f>IF(OR(G512="NA", H512="NA"), "NA", IF(OR(B512="boot", B512="parametric", B512="independent", B512="cart"), Table21[[#This Row],[conf.high]]-Table21[[#This Row],[conf.low]], ""))</f>
        <v/>
      </c>
      <c r="Q512" t="str">
        <f>IF(OR(G512="NA", H512="NA"), "NA", IF(OR(B512="boot", B512="parametric", B512="independent", B512="cart"), Table21[[#This Row],[conf.high.orig]]-Table21[[#This Row],[conf.low.orig]], ""))</f>
        <v/>
      </c>
      <c r="R512" t="str">
        <f>IF(OR(B512="boot", B512="independent", B512="parametric", B512="cart"), Table21[[#This Row],[WIDTH_OVERLAP]]/Table21[[#This Row],[WIDTH_NEW]], "NA")</f>
        <v>NA</v>
      </c>
      <c r="S512" t="str">
        <f>IF(OR(B512="boot", B512="independent", B512="parametric", B512="cart"), Table21[[#This Row],[WIDTH_OVERLAP]]/Table21[[#This Row],[WIDTH_ORIG]], "")</f>
        <v/>
      </c>
      <c r="T512" t="str">
        <f>IF(OR(B512="boot", B512="independent", B512="parametric", B512="cart"), (Table21[[#This Row],[PERS_NEW]]+Table21[[#This Row],[PERS_ORIG]]) / 2, "")</f>
        <v/>
      </c>
      <c r="U512" t="e">
        <f>0.5*(Table21[[#This Row],[WIDTH_OVERLAP]]/Table21[[#This Row],[WIDTH_ORIG]] +Table21[[#This Row],[WIDTH_OVERLAP]]/Table21[[#This Row],[WIDTH_NEW]])</f>
        <v>#VALUE!</v>
      </c>
    </row>
    <row r="513" spans="1:21" hidden="1" x14ac:dyDescent="0.2">
      <c r="A513" t="s">
        <v>192</v>
      </c>
      <c r="B513" t="s">
        <v>50</v>
      </c>
      <c r="C513" s="3" t="s">
        <v>193</v>
      </c>
      <c r="D513" t="s">
        <v>194</v>
      </c>
      <c r="E513">
        <v>0.24324059542785859</v>
      </c>
      <c r="F513">
        <v>0.10403568111999612</v>
      </c>
      <c r="G513" s="1">
        <v>3.9334407325572585E-2</v>
      </c>
      <c r="H513" s="1">
        <v>0.44714678353014459</v>
      </c>
      <c r="I513">
        <v>2.3380497230301374</v>
      </c>
      <c r="J513">
        <v>0.20780521852805617</v>
      </c>
      <c r="K513">
        <f>Table21[[#This Row],[VALUE_ORIGINAL]]-Table21[[#This Row],[ESTIMATE_VALUE]]</f>
        <v>-3.5435376899802418E-2</v>
      </c>
      <c r="L513">
        <v>3.4555781644118072E-2</v>
      </c>
      <c r="M513">
        <v>0.38105465541199424</v>
      </c>
      <c r="N513">
        <f>Table21[[#This Row],[DIFFENCE_ORIGINAL]]^2</f>
        <v>1.2556659360310508E-3</v>
      </c>
      <c r="O51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0.34172024808642165</v>
      </c>
      <c r="P513">
        <f>IF(OR(G513="NA", H513="NA"), "NA", IF(OR(B513="boot", B513="parametric", B513="independent", B513="cart"), Table21[[#This Row],[conf.high]]-Table21[[#This Row],[conf.low]], ""))</f>
        <v>0.407812376204572</v>
      </c>
      <c r="Q513">
        <f>IF(OR(G513="NA", H513="NA"), "NA", IF(OR(B513="boot", B513="parametric", B513="independent", B513="cart"), Table21[[#This Row],[conf.high.orig]]-Table21[[#This Row],[conf.low.orig]], ""))</f>
        <v>0.34649887376787614</v>
      </c>
      <c r="R513">
        <f>IF(OR(B513="boot", B513="independent", B513="parametric", B513="cart"), Table21[[#This Row],[WIDTH_OVERLAP]]/Table21[[#This Row],[WIDTH_NEW]], "NA")</f>
        <v>0.8379349623146396</v>
      </c>
      <c r="S513">
        <f>IF(OR(B513="boot", B513="independent", B513="parametric", B513="cart"), Table21[[#This Row],[WIDTH_OVERLAP]]/Table21[[#This Row],[WIDTH_ORIG]], "")</f>
        <v>0.9862088276666211</v>
      </c>
      <c r="T513">
        <f>IF(OR(B513="boot", B513="independent", B513="parametric", B513="cart"), (Table21[[#This Row],[PERS_NEW]]+Table21[[#This Row],[PERS_ORIG]]) / 2, "")</f>
        <v>0.91207189499063035</v>
      </c>
      <c r="U513">
        <f>0.5*(Table21[[#This Row],[WIDTH_OVERLAP]]/Table21[[#This Row],[WIDTH_ORIG]] +Table21[[#This Row],[WIDTH_OVERLAP]]/Table21[[#This Row],[WIDTH_NEW]])</f>
        <v>0.91207189499063035</v>
      </c>
    </row>
    <row r="514" spans="1:21" hidden="1" x14ac:dyDescent="0.2">
      <c r="A514" t="s">
        <v>192</v>
      </c>
      <c r="B514" t="s">
        <v>50</v>
      </c>
      <c r="C514" s="3" t="s">
        <v>193</v>
      </c>
      <c r="D514" t="s">
        <v>195</v>
      </c>
      <c r="E514">
        <v>2.4204663877231327E-2</v>
      </c>
      <c r="F514">
        <v>8.5310323947016029E-2</v>
      </c>
      <c r="G514" s="1">
        <v>-0.14300049856836497</v>
      </c>
      <c r="H514" s="1">
        <v>0.19140982632282763</v>
      </c>
      <c r="I514">
        <v>0.28372490874919432</v>
      </c>
      <c r="J514">
        <v>-5.1870095621875237E-2</v>
      </c>
      <c r="K514">
        <f>Table21[[#This Row],[VALUE_ORIGINAL]]-Table21[[#This Row],[ESTIMATE_VALUE]]</f>
        <v>-7.6074759499106567E-2</v>
      </c>
      <c r="L514">
        <v>-0.21286562082501231</v>
      </c>
      <c r="M514">
        <v>0.10912542958126183</v>
      </c>
      <c r="N514">
        <f>Table21[[#This Row],[DIFFENCE_ORIGINAL]]^2</f>
        <v>5.7873690328469046E-3</v>
      </c>
      <c r="O51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0.25212592814962681</v>
      </c>
      <c r="P514">
        <f>IF(OR(G514="NA", H514="NA"), "NA", IF(OR(B514="boot", B514="parametric", B514="independent", B514="cart"), Table21[[#This Row],[conf.high]]-Table21[[#This Row],[conf.low]], ""))</f>
        <v>0.3344103248911926</v>
      </c>
      <c r="Q514">
        <f>IF(OR(G514="NA", H514="NA"), "NA", IF(OR(B514="boot", B514="parametric", B514="independent", B514="cart"), Table21[[#This Row],[conf.high.orig]]-Table21[[#This Row],[conf.low.orig]], ""))</f>
        <v>0.32199105040627413</v>
      </c>
      <c r="R514">
        <f>IF(OR(B514="boot", B514="independent", B514="parametric", B514="cart"), Table21[[#This Row],[WIDTH_OVERLAP]]/Table21[[#This Row],[WIDTH_NEW]], "NA")</f>
        <v>0.75394181753108624</v>
      </c>
      <c r="S514">
        <f>IF(OR(B514="boot", B514="independent", B514="parametric", B514="cart"), Table21[[#This Row],[WIDTH_OVERLAP]]/Table21[[#This Row],[WIDTH_ORIG]], "")</f>
        <v>0.78302153998226165</v>
      </c>
      <c r="T514">
        <f>IF(OR(B514="boot", B514="independent", B514="parametric", B514="cart"), (Table21[[#This Row],[PERS_NEW]]+Table21[[#This Row],[PERS_ORIG]]) / 2, "")</f>
        <v>0.76848167875667395</v>
      </c>
      <c r="U514">
        <f>0.5*(Table21[[#This Row],[WIDTH_OVERLAP]]/Table21[[#This Row],[WIDTH_ORIG]] +Table21[[#This Row],[WIDTH_OVERLAP]]/Table21[[#This Row],[WIDTH_NEW]])</f>
        <v>0.76848167875667395</v>
      </c>
    </row>
    <row r="515" spans="1:21" hidden="1" x14ac:dyDescent="0.2">
      <c r="A515" t="s">
        <v>192</v>
      </c>
      <c r="B515" t="s">
        <v>50</v>
      </c>
      <c r="C515" s="3" t="s">
        <v>193</v>
      </c>
      <c r="D515" t="s">
        <v>196</v>
      </c>
      <c r="E515">
        <v>0.20160243297894764</v>
      </c>
      <c r="F515">
        <v>9.0869305111240598E-2</v>
      </c>
      <c r="G515" s="1">
        <v>2.3501867660734671E-2</v>
      </c>
      <c r="H515" s="1">
        <v>0.37970299829716059</v>
      </c>
      <c r="I515">
        <v>2.2185977182520489</v>
      </c>
      <c r="J515">
        <v>0.20074876318686907</v>
      </c>
      <c r="K515">
        <f>Table21[[#This Row],[VALUE_ORIGINAL]]-Table21[[#This Row],[ESTIMATE_VALUE]]</f>
        <v>-8.5366979207857074E-4</v>
      </c>
      <c r="L515">
        <v>3.0038381906260847E-2</v>
      </c>
      <c r="M515">
        <v>0.3714591444674773</v>
      </c>
      <c r="N515">
        <f>Table21[[#This Row],[DIFFENCE_ORIGINAL]]^2</f>
        <v>7.2875211390747018E-7</v>
      </c>
      <c r="O51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0.34142076256121645</v>
      </c>
      <c r="P515">
        <f>IF(OR(G515="NA", H515="NA"), "NA", IF(OR(B515="boot", B515="parametric", B515="independent", B515="cart"), Table21[[#This Row],[conf.high]]-Table21[[#This Row],[conf.low]], ""))</f>
        <v>0.35620113063642589</v>
      </c>
      <c r="Q515">
        <f>IF(OR(G515="NA", H515="NA"), "NA", IF(OR(B515="boot", B515="parametric", B515="independent", B515="cart"), Table21[[#This Row],[conf.high.orig]]-Table21[[#This Row],[conf.low.orig]], ""))</f>
        <v>0.34142076256121645</v>
      </c>
      <c r="R515">
        <f>IF(OR(B515="boot", B515="independent", B515="parametric", B515="cart"), Table21[[#This Row],[WIDTH_OVERLAP]]/Table21[[#This Row],[WIDTH_NEW]], "NA")</f>
        <v>0.9585055554180828</v>
      </c>
      <c r="S515">
        <f>IF(OR(B515="boot", B515="independent", B515="parametric", B515="cart"), Table21[[#This Row],[WIDTH_OVERLAP]]/Table21[[#This Row],[WIDTH_ORIG]], "")</f>
        <v>1</v>
      </c>
      <c r="T515">
        <f>IF(OR(B515="boot", B515="independent", B515="parametric", B515="cart"), (Table21[[#This Row],[PERS_NEW]]+Table21[[#This Row],[PERS_ORIG]]) / 2, "")</f>
        <v>0.9792527777090414</v>
      </c>
      <c r="U515">
        <f>0.5*(Table21[[#This Row],[WIDTH_OVERLAP]]/Table21[[#This Row],[WIDTH_ORIG]] +Table21[[#This Row],[WIDTH_OVERLAP]]/Table21[[#This Row],[WIDTH_NEW]])</f>
        <v>0.9792527777090414</v>
      </c>
    </row>
    <row r="516" spans="1:21" hidden="1" x14ac:dyDescent="0.2">
      <c r="A516" t="s">
        <v>192</v>
      </c>
      <c r="B516" t="s">
        <v>50</v>
      </c>
      <c r="C516" s="3" t="s">
        <v>193</v>
      </c>
      <c r="D516" t="s">
        <v>197</v>
      </c>
      <c r="E516">
        <v>0.52085483199893268</v>
      </c>
      <c r="F516">
        <v>7.8707903652290703E-2</v>
      </c>
      <c r="G516" s="1">
        <v>0.36659017554179435</v>
      </c>
      <c r="H516" s="1">
        <v>0.67511948845607095</v>
      </c>
      <c r="I516">
        <v>6.6175670781415077</v>
      </c>
      <c r="J516">
        <v>0.46757722054030804</v>
      </c>
      <c r="K516">
        <f>Table21[[#This Row],[VALUE_ORIGINAL]]-Table21[[#This Row],[ESTIMATE_VALUE]]</f>
        <v>-5.3277611458624641E-2</v>
      </c>
      <c r="L516">
        <v>0.28729197627463854</v>
      </c>
      <c r="M516">
        <v>0.64786246480597753</v>
      </c>
      <c r="N516">
        <f>Table21[[#This Row],[DIFFENCE_ORIGINAL]]^2</f>
        <v>2.8385038827361715E-3</v>
      </c>
      <c r="O51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0.28127228926418318</v>
      </c>
      <c r="P516">
        <f>IF(OR(G516="NA", H516="NA"), "NA", IF(OR(B516="boot", B516="parametric", B516="independent", B516="cart"), Table21[[#This Row],[conf.high]]-Table21[[#This Row],[conf.low]], ""))</f>
        <v>0.3085293129142766</v>
      </c>
      <c r="Q516">
        <f>IF(OR(G516="NA", H516="NA"), "NA", IF(OR(B516="boot", B516="parametric", B516="independent", B516="cart"), Table21[[#This Row],[conf.high.orig]]-Table21[[#This Row],[conf.low.orig]], ""))</f>
        <v>0.360570488531339</v>
      </c>
      <c r="R516">
        <f>IF(OR(B516="boot", B516="independent", B516="parametric", B516="cart"), Table21[[#This Row],[WIDTH_OVERLAP]]/Table21[[#This Row],[WIDTH_NEW]], "NA")</f>
        <v>0.911654995136016</v>
      </c>
      <c r="S516">
        <f>IF(OR(B516="boot", B516="independent", B516="parametric", B516="cart"), Table21[[#This Row],[WIDTH_OVERLAP]]/Table21[[#This Row],[WIDTH_ORIG]], "")</f>
        <v>0.78007573611986381</v>
      </c>
      <c r="T516">
        <f>IF(OR(B516="boot", B516="independent", B516="parametric", B516="cart"), (Table21[[#This Row],[PERS_NEW]]+Table21[[#This Row],[PERS_ORIG]]) / 2, "")</f>
        <v>0.8458653656279399</v>
      </c>
      <c r="U516">
        <f>0.5*(Table21[[#This Row],[WIDTH_OVERLAP]]/Table21[[#This Row],[WIDTH_ORIG]] +Table21[[#This Row],[WIDTH_OVERLAP]]/Table21[[#This Row],[WIDTH_NEW]])</f>
        <v>0.8458653656279399</v>
      </c>
    </row>
    <row r="517" spans="1:21" hidden="1" x14ac:dyDescent="0.2">
      <c r="A517" t="s">
        <v>192</v>
      </c>
      <c r="B517" t="s">
        <v>50</v>
      </c>
      <c r="C517" s="3" t="s">
        <v>193</v>
      </c>
      <c r="D517" t="s">
        <v>198</v>
      </c>
      <c r="E517">
        <v>0.80561312648219319</v>
      </c>
      <c r="F517">
        <v>9.9710099423017451E-2</v>
      </c>
      <c r="G517" s="1">
        <v>0.61018492271817104</v>
      </c>
      <c r="H517" s="1">
        <v>1.0010413302462153</v>
      </c>
      <c r="I517">
        <v>8.0795539383066988</v>
      </c>
      <c r="J517">
        <v>0.69131566830111679</v>
      </c>
      <c r="K517">
        <f>Table21[[#This Row],[VALUE_ORIGINAL]]-Table21[[#This Row],[ESTIMATE_VALUE]]</f>
        <v>-0.11429745818107639</v>
      </c>
      <c r="L517">
        <v>0.48153232425721193</v>
      </c>
      <c r="M517">
        <v>0.90109901234502165</v>
      </c>
      <c r="N517">
        <f>Table21[[#This Row],[DIFFENCE_ORIGINAL]]^2</f>
        <v>1.3063908946654908E-2</v>
      </c>
      <c r="O51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0.29091408962685061</v>
      </c>
      <c r="P517">
        <f>IF(OR(G517="NA", H517="NA"), "NA", IF(OR(B517="boot", B517="parametric", B517="independent", B517="cart"), Table21[[#This Row],[conf.high]]-Table21[[#This Row],[conf.low]], ""))</f>
        <v>0.39085640752804429</v>
      </c>
      <c r="Q517">
        <f>IF(OR(G517="NA", H517="NA"), "NA", IF(OR(B517="boot", B517="parametric", B517="independent", B517="cart"), Table21[[#This Row],[conf.high.orig]]-Table21[[#This Row],[conf.low.orig]], ""))</f>
        <v>0.41956668808780972</v>
      </c>
      <c r="R517">
        <f>IF(OR(B517="boot", B517="independent", B517="parametric", B517="cart"), Table21[[#This Row],[WIDTH_OVERLAP]]/Table21[[#This Row],[WIDTH_NEW]], "NA")</f>
        <v>0.74429914419652254</v>
      </c>
      <c r="S517">
        <f>IF(OR(B517="boot", B517="independent", B517="parametric", B517="cart"), Table21[[#This Row],[WIDTH_OVERLAP]]/Table21[[#This Row],[WIDTH_ORIG]], "")</f>
        <v>0.69336793860518819</v>
      </c>
      <c r="T517">
        <f>IF(OR(B517="boot", B517="independent", B517="parametric", B517="cart"), (Table21[[#This Row],[PERS_NEW]]+Table21[[#This Row],[PERS_ORIG]]) / 2, "")</f>
        <v>0.71883354140085531</v>
      </c>
      <c r="U517">
        <f>0.5*(Table21[[#This Row],[WIDTH_OVERLAP]]/Table21[[#This Row],[WIDTH_ORIG]] +Table21[[#This Row],[WIDTH_OVERLAP]]/Table21[[#This Row],[WIDTH_NEW]])</f>
        <v>0.71883354140085531</v>
      </c>
    </row>
    <row r="518" spans="1:21" hidden="1" x14ac:dyDescent="0.2">
      <c r="A518" t="s">
        <v>192</v>
      </c>
      <c r="B518" t="s">
        <v>50</v>
      </c>
      <c r="C518" s="3" t="s">
        <v>193</v>
      </c>
      <c r="D518" t="s">
        <v>199</v>
      </c>
      <c r="E518">
        <v>-6.2047378490835241E-2</v>
      </c>
      <c r="F518">
        <v>6.9559611312999342E-2</v>
      </c>
      <c r="G518" s="1">
        <v>-0.19838171144291883</v>
      </c>
      <c r="H518" s="1">
        <v>7.4286954461248333E-2</v>
      </c>
      <c r="I518">
        <v>-0.89200294998255392</v>
      </c>
      <c r="J518">
        <v>-2.6718205551524845E-2</v>
      </c>
      <c r="K518">
        <f>Table21[[#This Row],[VALUE_ORIGINAL]]-Table21[[#This Row],[ESTIMATE_VALUE]]</f>
        <v>3.5329172939310399E-2</v>
      </c>
      <c r="L518">
        <v>-0.17412839368296618</v>
      </c>
      <c r="M518">
        <v>0.12069198257991648</v>
      </c>
      <c r="N518">
        <f>Table21[[#This Row],[DIFFENCE_ORIGINAL]]^2</f>
        <v>1.2481504605757021E-3</v>
      </c>
      <c r="O51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0.24841534814421451</v>
      </c>
      <c r="P518">
        <f>IF(OR(G518="NA", H518="NA"), "NA", IF(OR(B518="boot", B518="parametric", B518="independent", B518="cart"), Table21[[#This Row],[conf.high]]-Table21[[#This Row],[conf.low]], ""))</f>
        <v>0.27266866590416716</v>
      </c>
      <c r="Q518">
        <f>IF(OR(G518="NA", H518="NA"), "NA", IF(OR(B518="boot", B518="parametric", B518="independent", B518="cart"), Table21[[#This Row],[conf.high.orig]]-Table21[[#This Row],[conf.low.orig]], ""))</f>
        <v>0.29482037626288266</v>
      </c>
      <c r="R518">
        <f>IF(OR(B518="boot", B518="independent", B518="parametric", B518="cart"), Table21[[#This Row],[WIDTH_OVERLAP]]/Table21[[#This Row],[WIDTH_NEW]], "NA")</f>
        <v>0.91105205403954703</v>
      </c>
      <c r="S518">
        <f>IF(OR(B518="boot", B518="independent", B518="parametric", B518="cart"), Table21[[#This Row],[WIDTH_OVERLAP]]/Table21[[#This Row],[WIDTH_ORIG]], "")</f>
        <v>0.84259897939588091</v>
      </c>
      <c r="T518">
        <f>IF(OR(B518="boot", B518="independent", B518="parametric", B518="cart"), (Table21[[#This Row],[PERS_NEW]]+Table21[[#This Row],[PERS_ORIG]]) / 2, "")</f>
        <v>0.87682551671771392</v>
      </c>
      <c r="U518">
        <f>0.5*(Table21[[#This Row],[WIDTH_OVERLAP]]/Table21[[#This Row],[WIDTH_ORIG]] +Table21[[#This Row],[WIDTH_OVERLAP]]/Table21[[#This Row],[WIDTH_NEW]])</f>
        <v>0.87682551671771392</v>
      </c>
    </row>
    <row r="519" spans="1:21" hidden="1" x14ac:dyDescent="0.2">
      <c r="A519" t="s">
        <v>192</v>
      </c>
      <c r="B519" t="s">
        <v>50</v>
      </c>
      <c r="C519" s="3" t="s">
        <v>193</v>
      </c>
      <c r="D519" t="s">
        <v>200</v>
      </c>
      <c r="E519">
        <v>0.61739938435876107</v>
      </c>
      <c r="F519">
        <v>9.6973029280415221E-2</v>
      </c>
      <c r="G519" s="1">
        <v>0.42733573949739917</v>
      </c>
      <c r="H519" s="1">
        <v>0.80746302922012303</v>
      </c>
      <c r="I519">
        <v>6.3667123626038125</v>
      </c>
      <c r="J519">
        <v>0.65020672590940032</v>
      </c>
      <c r="K519">
        <f>Table21[[#This Row],[VALUE_ORIGINAL]]-Table21[[#This Row],[ESTIMATE_VALUE]]</f>
        <v>3.2807341550639246E-2</v>
      </c>
      <c r="L519">
        <v>0.45032741722549852</v>
      </c>
      <c r="M519">
        <v>0.85008603459330212</v>
      </c>
      <c r="N519">
        <f>Table21[[#This Row],[DIFFENCE_ORIGINAL]]^2</f>
        <v>1.0763216596203003E-3</v>
      </c>
      <c r="O51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0.35713561199462451</v>
      </c>
      <c r="P519">
        <f>IF(OR(G519="NA", H519="NA"), "NA", IF(OR(B519="boot", B519="parametric", B519="independent", B519="cart"), Table21[[#This Row],[conf.high]]-Table21[[#This Row],[conf.low]], ""))</f>
        <v>0.38012728972272386</v>
      </c>
      <c r="Q519">
        <f>IF(OR(G519="NA", H519="NA"), "NA", IF(OR(B519="boot", B519="parametric", B519="independent", B519="cart"), Table21[[#This Row],[conf.high.orig]]-Table21[[#This Row],[conf.low.orig]], ""))</f>
        <v>0.3997586173678036</v>
      </c>
      <c r="R519">
        <f>IF(OR(B519="boot", B519="independent", B519="parametric", B519="cart"), Table21[[#This Row],[WIDTH_OVERLAP]]/Table21[[#This Row],[WIDTH_NEW]], "NA")</f>
        <v>0.93951584548199585</v>
      </c>
      <c r="S519">
        <f>IF(OR(B519="boot", B519="independent", B519="parametric", B519="cart"), Table21[[#This Row],[WIDTH_OVERLAP]]/Table21[[#This Row],[WIDTH_ORIG]], "")</f>
        <v>0.8933781449069722</v>
      </c>
      <c r="T519">
        <f>IF(OR(B519="boot", B519="independent", B519="parametric", B519="cart"), (Table21[[#This Row],[PERS_NEW]]+Table21[[#This Row],[PERS_ORIG]]) / 2, "")</f>
        <v>0.91644699519448403</v>
      </c>
      <c r="U519">
        <f>0.5*(Table21[[#This Row],[WIDTH_OVERLAP]]/Table21[[#This Row],[WIDTH_ORIG]] +Table21[[#This Row],[WIDTH_OVERLAP]]/Table21[[#This Row],[WIDTH_NEW]])</f>
        <v>0.91644699519448403</v>
      </c>
    </row>
    <row r="520" spans="1:21" hidden="1" x14ac:dyDescent="0.2">
      <c r="A520" t="s">
        <v>192</v>
      </c>
      <c r="B520" t="s">
        <v>50</v>
      </c>
      <c r="C520" s="3" t="s">
        <v>193</v>
      </c>
      <c r="D520" t="s">
        <v>201</v>
      </c>
      <c r="E520">
        <v>9.3916242890026425E-3</v>
      </c>
      <c r="F520">
        <v>6.488518574066747E-2</v>
      </c>
      <c r="G520" s="1">
        <v>-0.11778100289289745</v>
      </c>
      <c r="H520" s="1">
        <v>0.13656425147090273</v>
      </c>
      <c r="I520">
        <v>0.14474219626247203</v>
      </c>
      <c r="J520">
        <v>7.7300338965894623E-3</v>
      </c>
      <c r="K520">
        <f>Table21[[#This Row],[VALUE_ORIGINAL]]-Table21[[#This Row],[ESTIMATE_VALUE]]</f>
        <v>-1.6615903924131802E-3</v>
      </c>
      <c r="L520">
        <v>-0.13983404390815179</v>
      </c>
      <c r="M520">
        <v>0.15529411170133073</v>
      </c>
      <c r="N520">
        <f>Table21[[#This Row],[DIFFENCE_ORIGINAL]]^2</f>
        <v>2.7608826321597862E-6</v>
      </c>
      <c r="O52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0.25434525436380018</v>
      </c>
      <c r="P520">
        <f>IF(OR(G520="NA", H520="NA"), "NA", IF(OR(B520="boot", B520="parametric", B520="independent", B520="cart"), Table21[[#This Row],[conf.high]]-Table21[[#This Row],[conf.low]], ""))</f>
        <v>0.25434525436380018</v>
      </c>
      <c r="Q520">
        <f>IF(OR(G520="NA", H520="NA"), "NA", IF(OR(B520="boot", B520="parametric", B520="independent", B520="cart"), Table21[[#This Row],[conf.high.orig]]-Table21[[#This Row],[conf.low.orig]], ""))</f>
        <v>0.29512815560948252</v>
      </c>
      <c r="R520">
        <f>IF(OR(B520="boot", B520="independent", B520="parametric", B520="cart"), Table21[[#This Row],[WIDTH_OVERLAP]]/Table21[[#This Row],[WIDTH_NEW]], "NA")</f>
        <v>1</v>
      </c>
      <c r="S520">
        <f>IF(OR(B520="boot", B520="independent", B520="parametric", B520="cart"), Table21[[#This Row],[WIDTH_OVERLAP]]/Table21[[#This Row],[WIDTH_ORIG]], "")</f>
        <v>0.86181290917005282</v>
      </c>
      <c r="T520">
        <f>IF(OR(B520="boot", B520="independent", B520="parametric", B520="cart"), (Table21[[#This Row],[PERS_NEW]]+Table21[[#This Row],[PERS_ORIG]]) / 2, "")</f>
        <v>0.93090645458502641</v>
      </c>
      <c r="U520">
        <f>0.5*(Table21[[#This Row],[WIDTH_OVERLAP]]/Table21[[#This Row],[WIDTH_ORIG]] +Table21[[#This Row],[WIDTH_OVERLAP]]/Table21[[#This Row],[WIDTH_NEW]])</f>
        <v>0.93090645458502641</v>
      </c>
    </row>
    <row r="521" spans="1:21" hidden="1" x14ac:dyDescent="0.2">
      <c r="A521" t="s">
        <v>192</v>
      </c>
      <c r="B521" t="s">
        <v>50</v>
      </c>
      <c r="C521" s="3" t="s">
        <v>193</v>
      </c>
      <c r="D521" t="s">
        <v>202</v>
      </c>
      <c r="E521">
        <v>-0.20154861468588725</v>
      </c>
      <c r="F521">
        <v>8.6317552649414375E-2</v>
      </c>
      <c r="G521" s="1">
        <v>-0.37072790911237929</v>
      </c>
      <c r="H521" s="1">
        <v>-3.2369320259395179E-2</v>
      </c>
      <c r="I521">
        <v>-2.3349667419846001</v>
      </c>
      <c r="J521">
        <v>-0.17085366093454202</v>
      </c>
      <c r="K521">
        <f>Table21[[#This Row],[VALUE_ORIGINAL]]-Table21[[#This Row],[ESTIMATE_VALUE]]</f>
        <v>3.0694953751345233E-2</v>
      </c>
      <c r="L521">
        <v>-0.35328420937342714</v>
      </c>
      <c r="M521">
        <v>1.1576887504343103E-2</v>
      </c>
      <c r="N521">
        <f>Table21[[#This Row],[DIFFENCE_ORIGINAL]]^2</f>
        <v>9.421801857972228E-4</v>
      </c>
      <c r="O52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0.32091488911403199</v>
      </c>
      <c r="P521">
        <f>IF(OR(G521="NA", H521="NA"), "NA", IF(OR(B521="boot", B521="parametric", B521="independent", B521="cart"), Table21[[#This Row],[conf.high]]-Table21[[#This Row],[conf.low]], ""))</f>
        <v>0.33835858885298409</v>
      </c>
      <c r="Q521">
        <f>IF(OR(G521="NA", H521="NA"), "NA", IF(OR(B521="boot", B521="parametric", B521="independent", B521="cart"), Table21[[#This Row],[conf.high.orig]]-Table21[[#This Row],[conf.low.orig]], ""))</f>
        <v>0.36486109687777024</v>
      </c>
      <c r="R521">
        <f>IF(OR(B521="boot", B521="independent", B521="parametric", B521="cart"), Table21[[#This Row],[WIDTH_OVERLAP]]/Table21[[#This Row],[WIDTH_NEW]], "NA")</f>
        <v>0.94844611511684918</v>
      </c>
      <c r="S521">
        <f>IF(OR(B521="boot", B521="independent", B521="parametric", B521="cart"), Table21[[#This Row],[WIDTH_OVERLAP]]/Table21[[#This Row],[WIDTH_ORIG]], "")</f>
        <v>0.8795535941217093</v>
      </c>
      <c r="T521">
        <f>IF(OR(B521="boot", B521="independent", B521="parametric", B521="cart"), (Table21[[#This Row],[PERS_NEW]]+Table21[[#This Row],[PERS_ORIG]]) / 2, "")</f>
        <v>0.91399985461927924</v>
      </c>
      <c r="U521">
        <f>0.5*(Table21[[#This Row],[WIDTH_OVERLAP]]/Table21[[#This Row],[WIDTH_ORIG]] +Table21[[#This Row],[WIDTH_OVERLAP]]/Table21[[#This Row],[WIDTH_NEW]])</f>
        <v>0.91399985461927924</v>
      </c>
    </row>
    <row r="522" spans="1:21" hidden="1" x14ac:dyDescent="0.2">
      <c r="A522" t="s">
        <v>192</v>
      </c>
      <c r="B522" t="s">
        <v>50</v>
      </c>
      <c r="C522" s="3" t="s">
        <v>193</v>
      </c>
      <c r="D522" t="s">
        <v>203</v>
      </c>
      <c r="E522">
        <v>0.30430501157592432</v>
      </c>
      <c r="F522">
        <v>7.0605761512292503E-2</v>
      </c>
      <c r="G522" s="1">
        <v>0.16592026191080675</v>
      </c>
      <c r="H522" s="1">
        <v>0.44268976124104187</v>
      </c>
      <c r="I522">
        <v>4.309917562789046</v>
      </c>
      <c r="J522">
        <v>0.33797024276195176</v>
      </c>
      <c r="K522">
        <f>Table21[[#This Row],[VALUE_ORIGINAL]]-Table21[[#This Row],[ESTIMATE_VALUE]]</f>
        <v>3.3665231186027433E-2</v>
      </c>
      <c r="L522">
        <v>0.20379158321182014</v>
      </c>
      <c r="M522">
        <v>0.4721489023120834</v>
      </c>
      <c r="N522">
        <f>Table21[[#This Row],[DIFFENCE_ORIGINAL]]^2</f>
        <v>1.133347790808674E-3</v>
      </c>
      <c r="O52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0.23889817802922172</v>
      </c>
      <c r="P522">
        <f>IF(OR(G522="NA", H522="NA"), "NA", IF(OR(B522="boot", B522="parametric", B522="independent", B522="cart"), Table21[[#This Row],[conf.high]]-Table21[[#This Row],[conf.low]], ""))</f>
        <v>0.27676949933023509</v>
      </c>
      <c r="Q522">
        <f>IF(OR(G522="NA", H522="NA"), "NA", IF(OR(B522="boot", B522="parametric", B522="independent", B522="cart"), Table21[[#This Row],[conf.high.orig]]-Table21[[#This Row],[conf.low.orig]], ""))</f>
        <v>0.26835731910026328</v>
      </c>
      <c r="R522">
        <f>IF(OR(B522="boot", B522="independent", B522="parametric", B522="cart"), Table21[[#This Row],[WIDTH_OVERLAP]]/Table21[[#This Row],[WIDTH_NEW]], "NA")</f>
        <v>0.86316656498400435</v>
      </c>
      <c r="S522">
        <f>IF(OR(B522="boot", B522="independent", B522="parametric", B522="cart"), Table21[[#This Row],[WIDTH_OVERLAP]]/Table21[[#This Row],[WIDTH_ORIG]], "")</f>
        <v>0.89022419373613182</v>
      </c>
      <c r="T522">
        <f>IF(OR(B522="boot", B522="independent", B522="parametric", B522="cart"), (Table21[[#This Row],[PERS_NEW]]+Table21[[#This Row],[PERS_ORIG]]) / 2, "")</f>
        <v>0.87669537936006803</v>
      </c>
      <c r="U522">
        <f>0.5*(Table21[[#This Row],[WIDTH_OVERLAP]]/Table21[[#This Row],[WIDTH_ORIG]] +Table21[[#This Row],[WIDTH_OVERLAP]]/Table21[[#This Row],[WIDTH_NEW]])</f>
        <v>0.87669537936006803</v>
      </c>
    </row>
    <row r="523" spans="1:21" hidden="1" x14ac:dyDescent="0.2">
      <c r="A523" t="s">
        <v>192</v>
      </c>
      <c r="B523" t="s">
        <v>50</v>
      </c>
      <c r="C523" s="3" t="s">
        <v>193</v>
      </c>
      <c r="D523" t="s">
        <v>204</v>
      </c>
      <c r="E523">
        <v>0.96851748469923082</v>
      </c>
      <c r="F523">
        <v>0.15393224223336421</v>
      </c>
      <c r="G523" s="1">
        <v>0.66681583386234156</v>
      </c>
      <c r="H523" s="1">
        <v>1.2702191355361201</v>
      </c>
      <c r="I523">
        <v>6.2918428955964911</v>
      </c>
      <c r="J523">
        <v>0.9383390542325335</v>
      </c>
      <c r="K523">
        <f>Table21[[#This Row],[VALUE_ORIGINAL]]-Table21[[#This Row],[ESTIMATE_VALUE]]</f>
        <v>-3.0178430466697326E-2</v>
      </c>
      <c r="L523">
        <v>0.64018832593864405</v>
      </c>
      <c r="M523">
        <v>1.2364897825264229</v>
      </c>
      <c r="N523">
        <f>Table21[[#This Row],[DIFFENCE_ORIGINAL]]^2</f>
        <v>9.1073766543328541E-4</v>
      </c>
      <c r="O52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0.56967394866408139</v>
      </c>
      <c r="P523">
        <f>IF(OR(G523="NA", H523="NA"), "NA", IF(OR(B523="boot", B523="parametric", B523="independent", B523="cart"), Table21[[#This Row],[conf.high]]-Table21[[#This Row],[conf.low]], ""))</f>
        <v>0.60340330167377854</v>
      </c>
      <c r="Q523">
        <f>IF(OR(G523="NA", H523="NA"), "NA", IF(OR(B523="boot", B523="parametric", B523="independent", B523="cart"), Table21[[#This Row],[conf.high.orig]]-Table21[[#This Row],[conf.low.orig]], ""))</f>
        <v>0.59630145658777889</v>
      </c>
      <c r="R523">
        <f>IF(OR(B523="boot", B523="independent", B523="parametric", B523="cart"), Table21[[#This Row],[WIDTH_OVERLAP]]/Table21[[#This Row],[WIDTH_NEW]], "NA")</f>
        <v>0.94410147754224183</v>
      </c>
      <c r="S523">
        <f>IF(OR(B523="boot", B523="independent", B523="parametric", B523="cart"), Table21[[#This Row],[WIDTH_OVERLAP]]/Table21[[#This Row],[WIDTH_ORIG]], "")</f>
        <v>0.95534555948250011</v>
      </c>
      <c r="T523">
        <f>IF(OR(B523="boot", B523="independent", B523="parametric", B523="cart"), (Table21[[#This Row],[PERS_NEW]]+Table21[[#This Row],[PERS_ORIG]]) / 2, "")</f>
        <v>0.94972351851237091</v>
      </c>
      <c r="U523">
        <f>0.5*(Table21[[#This Row],[WIDTH_OVERLAP]]/Table21[[#This Row],[WIDTH_ORIG]] +Table21[[#This Row],[WIDTH_OVERLAP]]/Table21[[#This Row],[WIDTH_NEW]])</f>
        <v>0.94972351851237091</v>
      </c>
    </row>
    <row r="524" spans="1:21" hidden="1" x14ac:dyDescent="0.2">
      <c r="A524" t="s">
        <v>192</v>
      </c>
      <c r="B524" t="s">
        <v>50</v>
      </c>
      <c r="C524" s="3" t="s">
        <v>193</v>
      </c>
      <c r="D524" t="s">
        <v>205</v>
      </c>
      <c r="E524">
        <v>0.63114544552695651</v>
      </c>
      <c r="F524">
        <v>0.11309708749607209</v>
      </c>
      <c r="G524" s="1">
        <v>0.40947922727828001</v>
      </c>
      <c r="H524" s="1">
        <v>0.852811663775633</v>
      </c>
      <c r="I524">
        <v>5.5805632090116948</v>
      </c>
      <c r="J524">
        <v>0.6075493255989568</v>
      </c>
      <c r="K524">
        <f>Table21[[#This Row],[VALUE_ORIGINAL]]-Table21[[#This Row],[ESTIMATE_VALUE]]</f>
        <v>-2.3596119927999704E-2</v>
      </c>
      <c r="L524">
        <v>0.39835863949511552</v>
      </c>
      <c r="M524">
        <v>0.81674001170279809</v>
      </c>
      <c r="N524">
        <f>Table21[[#This Row],[DIFFENCE_ORIGINAL]]^2</f>
        <v>5.5677687565654471E-4</v>
      </c>
      <c r="O52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0.40726078442451807</v>
      </c>
      <c r="P524">
        <f>IF(OR(G524="NA", H524="NA"), "NA", IF(OR(B524="boot", B524="parametric", B524="independent", B524="cart"), Table21[[#This Row],[conf.high]]-Table21[[#This Row],[conf.low]], ""))</f>
        <v>0.44333243649735299</v>
      </c>
      <c r="Q524">
        <f>IF(OR(G524="NA", H524="NA"), "NA", IF(OR(B524="boot", B524="parametric", B524="independent", B524="cart"), Table21[[#This Row],[conf.high.orig]]-Table21[[#This Row],[conf.low.orig]], ""))</f>
        <v>0.41838137220768257</v>
      </c>
      <c r="R524">
        <f>IF(OR(B524="boot", B524="independent", B524="parametric", B524="cart"), Table21[[#This Row],[WIDTH_OVERLAP]]/Table21[[#This Row],[WIDTH_NEW]], "NA")</f>
        <v>0.91863520666832532</v>
      </c>
      <c r="S524">
        <f>IF(OR(B524="boot", B524="independent", B524="parametric", B524="cart"), Table21[[#This Row],[WIDTH_OVERLAP]]/Table21[[#This Row],[WIDTH_ORIG]], "")</f>
        <v>0.97341997392358981</v>
      </c>
      <c r="T524">
        <f>IF(OR(B524="boot", B524="independent", B524="parametric", B524="cart"), (Table21[[#This Row],[PERS_NEW]]+Table21[[#This Row],[PERS_ORIG]]) / 2, "")</f>
        <v>0.94602759029595762</v>
      </c>
      <c r="U524">
        <f>0.5*(Table21[[#This Row],[WIDTH_OVERLAP]]/Table21[[#This Row],[WIDTH_ORIG]] +Table21[[#This Row],[WIDTH_OVERLAP]]/Table21[[#This Row],[WIDTH_NEW]])</f>
        <v>0.94602759029595762</v>
      </c>
    </row>
    <row r="525" spans="1:21" hidden="1" x14ac:dyDescent="0.2">
      <c r="A525" t="s">
        <v>192</v>
      </c>
      <c r="B525" t="s">
        <v>50</v>
      </c>
      <c r="C525" s="3" t="s">
        <v>193</v>
      </c>
      <c r="D525" t="s">
        <v>206</v>
      </c>
      <c r="E525">
        <v>0.78179448140337404</v>
      </c>
      <c r="F525">
        <v>0.19471237718392406</v>
      </c>
      <c r="G525" s="1">
        <v>0.40016523477870442</v>
      </c>
      <c r="H525" s="1">
        <v>1.1634237280280437</v>
      </c>
      <c r="I525">
        <v>4.0151247327482213</v>
      </c>
      <c r="J525">
        <v>1.08664570593377</v>
      </c>
      <c r="K525">
        <f>Table21[[#This Row],[VALUE_ORIGINAL]]-Table21[[#This Row],[ESTIMATE_VALUE]]</f>
        <v>0.30485122453039593</v>
      </c>
      <c r="L525">
        <v>0.71258706598298294</v>
      </c>
      <c r="M525">
        <v>1.460704345884557</v>
      </c>
      <c r="N525">
        <f>Table21[[#This Row],[DIFFENCE_ORIGINAL]]^2</f>
        <v>9.2934269097681876E-2</v>
      </c>
      <c r="O52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0.45083666204506079</v>
      </c>
      <c r="P525">
        <f>IF(OR(G525="NA", H525="NA"), "NA", IF(OR(B525="boot", B525="parametric", B525="independent", B525="cart"), Table21[[#This Row],[conf.high]]-Table21[[#This Row],[conf.low]], ""))</f>
        <v>0.76325849324933936</v>
      </c>
      <c r="Q525">
        <f>IF(OR(G525="NA", H525="NA"), "NA", IF(OR(B525="boot", B525="parametric", B525="independent", B525="cart"), Table21[[#This Row],[conf.high.orig]]-Table21[[#This Row],[conf.low.orig]], ""))</f>
        <v>0.74811727990157406</v>
      </c>
      <c r="R525">
        <f>IF(OR(B525="boot", B525="independent", B525="parametric", B525="cart"), Table21[[#This Row],[WIDTH_OVERLAP]]/Table21[[#This Row],[WIDTH_NEW]], "NA")</f>
        <v>0.59067362634349696</v>
      </c>
      <c r="S525">
        <f>IF(OR(B525="boot", B525="independent", B525="parametric", B525="cart"), Table21[[#This Row],[WIDTH_OVERLAP]]/Table21[[#This Row],[WIDTH_ORIG]], "")</f>
        <v>0.6026283233350459</v>
      </c>
      <c r="T525">
        <f>IF(OR(B525="boot", B525="independent", B525="parametric", B525="cart"), (Table21[[#This Row],[PERS_NEW]]+Table21[[#This Row],[PERS_ORIG]]) / 2, "")</f>
        <v>0.59665097483927143</v>
      </c>
      <c r="U525">
        <f>0.5*(Table21[[#This Row],[WIDTH_OVERLAP]]/Table21[[#This Row],[WIDTH_ORIG]] +Table21[[#This Row],[WIDTH_OVERLAP]]/Table21[[#This Row],[WIDTH_NEW]])</f>
        <v>0.59665097483927143</v>
      </c>
    </row>
    <row r="526" spans="1:21" hidden="1" x14ac:dyDescent="0.2">
      <c r="A526" t="s">
        <v>192</v>
      </c>
      <c r="B526" t="s">
        <v>50</v>
      </c>
      <c r="C526" s="3" t="s">
        <v>193</v>
      </c>
      <c r="D526" t="s">
        <v>207</v>
      </c>
      <c r="E526">
        <v>-0.6101248318242577</v>
      </c>
      <c r="F526">
        <v>0.15628767200401228</v>
      </c>
      <c r="G526" s="1">
        <v>-0.91644304017973055</v>
      </c>
      <c r="H526" s="1">
        <v>-0.30380662346878479</v>
      </c>
      <c r="I526">
        <v>-3.9038577003603607</v>
      </c>
      <c r="J526">
        <v>-0.61753334723645281</v>
      </c>
      <c r="K526">
        <f>Table21[[#This Row],[VALUE_ORIGINAL]]-Table21[[#This Row],[ESTIMATE_VALUE]]</f>
        <v>-7.4085154121951158E-3</v>
      </c>
      <c r="L526">
        <v>-0.93152692772050738</v>
      </c>
      <c r="M526">
        <v>-0.3035397667523983</v>
      </c>
      <c r="N526">
        <f>Table21[[#This Row],[DIFFENCE_ORIGINAL]]^2</f>
        <v>5.4886100612732565E-5</v>
      </c>
      <c r="O52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0.61263641671094571</v>
      </c>
      <c r="P526">
        <f>IF(OR(G526="NA", H526="NA"), "NA", IF(OR(B526="boot", B526="parametric", B526="independent", B526="cart"), Table21[[#This Row],[conf.high]]-Table21[[#This Row],[conf.low]], ""))</f>
        <v>0.61263641671094571</v>
      </c>
      <c r="Q526">
        <f>IF(OR(G526="NA", H526="NA"), "NA", IF(OR(B526="boot", B526="parametric", B526="independent", B526="cart"), Table21[[#This Row],[conf.high.orig]]-Table21[[#This Row],[conf.low.orig]], ""))</f>
        <v>0.62798716096810914</v>
      </c>
      <c r="R526">
        <f>IF(OR(B526="boot", B526="independent", B526="parametric", B526="cart"), Table21[[#This Row],[WIDTH_OVERLAP]]/Table21[[#This Row],[WIDTH_NEW]], "NA")</f>
        <v>1</v>
      </c>
      <c r="S526">
        <f>IF(OR(B526="boot", B526="independent", B526="parametric", B526="cart"), Table21[[#This Row],[WIDTH_OVERLAP]]/Table21[[#This Row],[WIDTH_ORIG]], "")</f>
        <v>0.97555563996961558</v>
      </c>
      <c r="T526">
        <f>IF(OR(B526="boot", B526="independent", B526="parametric", B526="cart"), (Table21[[#This Row],[PERS_NEW]]+Table21[[#This Row],[PERS_ORIG]]) / 2, "")</f>
        <v>0.98777781998480774</v>
      </c>
      <c r="U526">
        <f>0.5*(Table21[[#This Row],[WIDTH_OVERLAP]]/Table21[[#This Row],[WIDTH_ORIG]] +Table21[[#This Row],[WIDTH_OVERLAP]]/Table21[[#This Row],[WIDTH_NEW]])</f>
        <v>0.98777781998480774</v>
      </c>
    </row>
    <row r="527" spans="1:21" hidden="1" x14ac:dyDescent="0.2">
      <c r="A527" t="s">
        <v>192</v>
      </c>
      <c r="B527" t="s">
        <v>50</v>
      </c>
      <c r="C527" s="3" t="s">
        <v>193</v>
      </c>
      <c r="D527" t="s">
        <v>208</v>
      </c>
      <c r="E527">
        <v>-0.74766530827846223</v>
      </c>
      <c r="F527">
        <v>0.15120758558585601</v>
      </c>
      <c r="G527" s="1">
        <v>-1.0440267302159978</v>
      </c>
      <c r="H527" s="1">
        <v>-0.45130388634092672</v>
      </c>
      <c r="I527">
        <v>-4.9446283093643881</v>
      </c>
      <c r="J527">
        <v>-0.71591551141548337</v>
      </c>
      <c r="K527">
        <f>Table21[[#This Row],[VALUE_ORIGINAL]]-Table21[[#This Row],[ESTIMATE_VALUE]]</f>
        <v>3.1749796862978852E-2</v>
      </c>
      <c r="L527">
        <v>-1.0028339528794772</v>
      </c>
      <c r="M527">
        <v>-0.42899706995148962</v>
      </c>
      <c r="N527">
        <f>Table21[[#This Row],[DIFFENCE_ORIGINAL]]^2</f>
        <v>1.0080496008404217E-3</v>
      </c>
      <c r="O52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0.55153006653855052</v>
      </c>
      <c r="P527">
        <f>IF(OR(G527="NA", H527="NA"), "NA", IF(OR(B527="boot", B527="parametric", B527="independent", B527="cart"), Table21[[#This Row],[conf.high]]-Table21[[#This Row],[conf.low]], ""))</f>
        <v>0.59272284387507113</v>
      </c>
      <c r="Q527">
        <f>IF(OR(G527="NA", H527="NA"), "NA", IF(OR(B527="boot", B527="parametric", B527="independent", B527="cart"), Table21[[#This Row],[conf.high.orig]]-Table21[[#This Row],[conf.low.orig]], ""))</f>
        <v>0.57383688292798762</v>
      </c>
      <c r="R527">
        <f>IF(OR(B527="boot", B527="independent", B527="parametric", B527="cart"), Table21[[#This Row],[WIDTH_OVERLAP]]/Table21[[#This Row],[WIDTH_NEW]], "NA")</f>
        <v>0.93050246373631784</v>
      </c>
      <c r="S527">
        <f>IF(OR(B527="boot", B527="independent", B527="parametric", B527="cart"), Table21[[#This Row],[WIDTH_OVERLAP]]/Table21[[#This Row],[WIDTH_ORIG]], "")</f>
        <v>0.9611269037367951</v>
      </c>
      <c r="T527">
        <f>IF(OR(B527="boot", B527="independent", B527="parametric", B527="cart"), (Table21[[#This Row],[PERS_NEW]]+Table21[[#This Row],[PERS_ORIG]]) / 2, "")</f>
        <v>0.94581468373655642</v>
      </c>
      <c r="U527">
        <f>0.5*(Table21[[#This Row],[WIDTH_OVERLAP]]/Table21[[#This Row],[WIDTH_ORIG]] +Table21[[#This Row],[WIDTH_OVERLAP]]/Table21[[#This Row],[WIDTH_NEW]])</f>
        <v>0.94581468373655642</v>
      </c>
    </row>
    <row r="528" spans="1:21" hidden="1" x14ac:dyDescent="0.2">
      <c r="A528" t="s">
        <v>192</v>
      </c>
      <c r="B528" t="s">
        <v>50</v>
      </c>
      <c r="C528" s="3" t="s">
        <v>193</v>
      </c>
      <c r="D528" t="s">
        <v>209</v>
      </c>
      <c r="E528">
        <v>1.4939094903037251</v>
      </c>
      <c r="F528">
        <v>0.13197544829043203</v>
      </c>
      <c r="G528" s="1">
        <v>1.2352423648109501</v>
      </c>
      <c r="H528" s="1">
        <v>1.7525766157965001</v>
      </c>
      <c r="I528">
        <v>11.319601559648808</v>
      </c>
      <c r="J528">
        <v>1.2394604645576883</v>
      </c>
      <c r="K528">
        <f>Table21[[#This Row],[VALUE_ORIGINAL]]-Table21[[#This Row],[ESTIMATE_VALUE]]</f>
        <v>-0.25444902574603678</v>
      </c>
      <c r="L528">
        <v>1.0084761555613406</v>
      </c>
      <c r="M528">
        <v>1.470444773554036</v>
      </c>
      <c r="N528">
        <f>Table21[[#This Row],[DIFFENCE_ORIGINAL]]^2</f>
        <v>6.4744306703107296E-2</v>
      </c>
      <c r="O52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0.23520240874308596</v>
      </c>
      <c r="P528">
        <f>IF(OR(G528="NA", H528="NA"), "NA", IF(OR(B528="boot", B528="parametric", B528="independent", B528="cart"), Table21[[#This Row],[conf.high]]-Table21[[#This Row],[conf.low]], ""))</f>
        <v>0.51733425098555008</v>
      </c>
      <c r="Q528">
        <f>IF(OR(G528="NA", H528="NA"), "NA", IF(OR(B528="boot", B528="parametric", B528="independent", B528="cart"), Table21[[#This Row],[conf.high.orig]]-Table21[[#This Row],[conf.low.orig]], ""))</f>
        <v>0.4619686179926954</v>
      </c>
      <c r="R528">
        <f>IF(OR(B528="boot", B528="independent", B528="parametric", B528="cart"), Table21[[#This Row],[WIDTH_OVERLAP]]/Table21[[#This Row],[WIDTH_NEW]], "NA")</f>
        <v>0.45464302488190661</v>
      </c>
      <c r="S528">
        <f>IF(OR(B528="boot", B528="independent", B528="parametric", B528="cart"), Table21[[#This Row],[WIDTH_OVERLAP]]/Table21[[#This Row],[WIDTH_ORIG]], "")</f>
        <v>0.50913070624811352</v>
      </c>
      <c r="T528">
        <f>IF(OR(B528="boot", B528="independent", B528="parametric", B528="cart"), (Table21[[#This Row],[PERS_NEW]]+Table21[[#This Row],[PERS_ORIG]]) / 2, "")</f>
        <v>0.48188686556501004</v>
      </c>
      <c r="U528">
        <f>0.5*(Table21[[#This Row],[WIDTH_OVERLAP]]/Table21[[#This Row],[WIDTH_ORIG]] +Table21[[#This Row],[WIDTH_OVERLAP]]/Table21[[#This Row],[WIDTH_NEW]])</f>
        <v>0.48188686556501004</v>
      </c>
    </row>
    <row r="529" spans="1:21" hidden="1" x14ac:dyDescent="0.2">
      <c r="A529" t="s">
        <v>192</v>
      </c>
      <c r="B529" t="s">
        <v>50</v>
      </c>
      <c r="C529" s="3" t="s">
        <v>193</v>
      </c>
      <c r="D529" t="s">
        <v>210</v>
      </c>
      <c r="E529">
        <v>1.5605134805760932</v>
      </c>
      <c r="F529">
        <v>0.17634574690993329</v>
      </c>
      <c r="G529" s="1">
        <v>1.2148821678058086</v>
      </c>
      <c r="H529" s="1">
        <v>1.9061447933463778</v>
      </c>
      <c r="I529">
        <v>8.8491699285104328</v>
      </c>
      <c r="J529">
        <v>1.6724555469236593</v>
      </c>
      <c r="K529">
        <f>Table21[[#This Row],[VALUE_ORIGINAL]]-Table21[[#This Row],[ESTIMATE_VALUE]]</f>
        <v>0.11194206634756609</v>
      </c>
      <c r="L529">
        <v>1.3704968212176603</v>
      </c>
      <c r="M529">
        <v>1.9744142726296583</v>
      </c>
      <c r="N529">
        <f>Table21[[#This Row],[DIFFENCE_ORIGINAL]]^2</f>
        <v>1.2531026218162889E-2</v>
      </c>
      <c r="O52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0.53564797212871751</v>
      </c>
      <c r="P529">
        <f>IF(OR(G529="NA", H529="NA"), "NA", IF(OR(B529="boot", B529="parametric", B529="independent", B529="cart"), Table21[[#This Row],[conf.high]]-Table21[[#This Row],[conf.low]], ""))</f>
        <v>0.69126262554056916</v>
      </c>
      <c r="Q529">
        <f>IF(OR(G529="NA", H529="NA"), "NA", IF(OR(B529="boot", B529="parametric", B529="independent", B529="cart"), Table21[[#This Row],[conf.high.orig]]-Table21[[#This Row],[conf.low.orig]], ""))</f>
        <v>0.60391745141199804</v>
      </c>
      <c r="R529">
        <f>IF(OR(B529="boot", B529="independent", B529="parametric", B529="cart"), Table21[[#This Row],[WIDTH_OVERLAP]]/Table21[[#This Row],[WIDTH_NEW]], "NA")</f>
        <v>0.77488345577751927</v>
      </c>
      <c r="S529">
        <f>IF(OR(B529="boot", B529="independent", B529="parametric", B529="cart"), Table21[[#This Row],[WIDTH_OVERLAP]]/Table21[[#This Row],[WIDTH_ORIG]], "")</f>
        <v>0.88695561102984843</v>
      </c>
      <c r="T529">
        <f>IF(OR(B529="boot", B529="independent", B529="parametric", B529="cart"), (Table21[[#This Row],[PERS_NEW]]+Table21[[#This Row],[PERS_ORIG]]) / 2, "")</f>
        <v>0.83091953340368385</v>
      </c>
      <c r="U529">
        <f>0.5*(Table21[[#This Row],[WIDTH_OVERLAP]]/Table21[[#This Row],[WIDTH_ORIG]] +Table21[[#This Row],[WIDTH_OVERLAP]]/Table21[[#This Row],[WIDTH_NEW]])</f>
        <v>0.83091953340368385</v>
      </c>
    </row>
    <row r="530" spans="1:21" hidden="1" x14ac:dyDescent="0.2">
      <c r="A530" t="s">
        <v>192</v>
      </c>
      <c r="B530" t="s">
        <v>50</v>
      </c>
      <c r="C530" s="3" t="s">
        <v>193</v>
      </c>
      <c r="D530" t="s">
        <v>211</v>
      </c>
      <c r="E530">
        <v>2.5418139897976619</v>
      </c>
      <c r="F530">
        <v>0.24556851669929997</v>
      </c>
      <c r="G530" s="1">
        <v>2.0605085413301114</v>
      </c>
      <c r="H530" s="1">
        <v>3.0231194382652125</v>
      </c>
      <c r="I530">
        <v>10.350732349416466</v>
      </c>
      <c r="J530">
        <v>2.5272646073036431</v>
      </c>
      <c r="K530">
        <f>Table21[[#This Row],[VALUE_ORIGINAL]]-Table21[[#This Row],[ESTIMATE_VALUE]]</f>
        <v>-1.4549382494018825E-2</v>
      </c>
      <c r="L530">
        <v>2.0122247784662393</v>
      </c>
      <c r="M530">
        <v>3.042304436141047</v>
      </c>
      <c r="N530">
        <f>Table21[[#This Row],[DIFFENCE_ORIGINAL]]^2</f>
        <v>2.1168453095726146E-4</v>
      </c>
      <c r="O53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0.96261089693510105</v>
      </c>
      <c r="P530">
        <f>IF(OR(G530="NA", H530="NA"), "NA", IF(OR(B530="boot", B530="parametric", B530="independent", B530="cart"), Table21[[#This Row],[conf.high]]-Table21[[#This Row],[conf.low]], ""))</f>
        <v>0.96261089693510105</v>
      </c>
      <c r="Q530">
        <f>IF(OR(G530="NA", H530="NA"), "NA", IF(OR(B530="boot", B530="parametric", B530="independent", B530="cart"), Table21[[#This Row],[conf.high.orig]]-Table21[[#This Row],[conf.low.orig]], ""))</f>
        <v>1.0300796576748077</v>
      </c>
      <c r="R530">
        <f>IF(OR(B530="boot", B530="independent", B530="parametric", B530="cart"), Table21[[#This Row],[WIDTH_OVERLAP]]/Table21[[#This Row],[WIDTH_NEW]], "NA")</f>
        <v>1</v>
      </c>
      <c r="S530">
        <f>IF(OR(B530="boot", B530="independent", B530="parametric", B530="cart"), Table21[[#This Row],[WIDTH_OVERLAP]]/Table21[[#This Row],[WIDTH_ORIG]], "")</f>
        <v>0.93450141429644051</v>
      </c>
      <c r="T530">
        <f>IF(OR(B530="boot", B530="independent", B530="parametric", B530="cart"), (Table21[[#This Row],[PERS_NEW]]+Table21[[#This Row],[PERS_ORIG]]) / 2, "")</f>
        <v>0.96725070714822026</v>
      </c>
      <c r="U530">
        <f>0.5*(Table21[[#This Row],[WIDTH_OVERLAP]]/Table21[[#This Row],[WIDTH_ORIG]] +Table21[[#This Row],[WIDTH_OVERLAP]]/Table21[[#This Row],[WIDTH_NEW]])</f>
        <v>0.96725070714822026</v>
      </c>
    </row>
    <row r="531" spans="1:21" hidden="1" x14ac:dyDescent="0.2">
      <c r="A531" t="s">
        <v>192</v>
      </c>
      <c r="B531" t="s">
        <v>50</v>
      </c>
      <c r="C531" s="3" t="s">
        <v>193</v>
      </c>
      <c r="D531" t="s">
        <v>212</v>
      </c>
      <c r="E531">
        <v>2.3002099791576884</v>
      </c>
      <c r="F531">
        <v>0.20795373708412865</v>
      </c>
      <c r="G531" s="1">
        <v>1.892628144022285</v>
      </c>
      <c r="H531" s="1">
        <v>2.7077918142930919</v>
      </c>
      <c r="I531">
        <v>11.06116202291247</v>
      </c>
      <c r="J531">
        <v>2.4525326132505092</v>
      </c>
      <c r="K531">
        <f>Table21[[#This Row],[VALUE_ORIGINAL]]-Table21[[#This Row],[ESTIMATE_VALUE]]</f>
        <v>0.15232263409282076</v>
      </c>
      <c r="L531">
        <v>2.0184038903232242</v>
      </c>
      <c r="M531">
        <v>2.8866613361777942</v>
      </c>
      <c r="N531">
        <f>Table21[[#This Row],[DIFFENCE_ORIGINAL]]^2</f>
        <v>2.3202184856975363E-2</v>
      </c>
      <c r="O53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0.6893879239698677</v>
      </c>
      <c r="P531">
        <f>IF(OR(G531="NA", H531="NA"), "NA", IF(OR(B531="boot", B531="parametric", B531="independent", B531="cart"), Table21[[#This Row],[conf.high]]-Table21[[#This Row],[conf.low]], ""))</f>
        <v>0.81516367027080694</v>
      </c>
      <c r="Q531">
        <f>IF(OR(G531="NA", H531="NA"), "NA", IF(OR(B531="boot", B531="parametric", B531="independent", B531="cart"), Table21[[#This Row],[conf.high.orig]]-Table21[[#This Row],[conf.low.orig]], ""))</f>
        <v>0.86825744585456999</v>
      </c>
      <c r="R531">
        <f>IF(OR(B531="boot", B531="independent", B531="parametric", B531="cart"), Table21[[#This Row],[WIDTH_OVERLAP]]/Table21[[#This Row],[WIDTH_NEW]], "NA")</f>
        <v>0.8457049168308064</v>
      </c>
      <c r="S531">
        <f>IF(OR(B531="boot", B531="independent", B531="parametric", B531="cart"), Table21[[#This Row],[WIDTH_OVERLAP]]/Table21[[#This Row],[WIDTH_ORIG]], "")</f>
        <v>0.79399022405312913</v>
      </c>
      <c r="T531">
        <f>IF(OR(B531="boot", B531="independent", B531="parametric", B531="cart"), (Table21[[#This Row],[PERS_NEW]]+Table21[[#This Row],[PERS_ORIG]]) / 2, "")</f>
        <v>0.81984757044196777</v>
      </c>
      <c r="U531">
        <f>0.5*(Table21[[#This Row],[WIDTH_OVERLAP]]/Table21[[#This Row],[WIDTH_ORIG]] +Table21[[#This Row],[WIDTH_OVERLAP]]/Table21[[#This Row],[WIDTH_NEW]])</f>
        <v>0.81984757044196777</v>
      </c>
    </row>
    <row r="532" spans="1:21" hidden="1" x14ac:dyDescent="0.2">
      <c r="A532" t="s">
        <v>192</v>
      </c>
      <c r="B532" t="s">
        <v>50</v>
      </c>
      <c r="C532" s="3" t="s">
        <v>193</v>
      </c>
      <c r="D532" t="s">
        <v>213</v>
      </c>
      <c r="E532">
        <v>2.2767261749695336</v>
      </c>
      <c r="F532">
        <v>0.15758154373356878</v>
      </c>
      <c r="G532" s="1">
        <v>1.9678720246235153</v>
      </c>
      <c r="H532" s="1">
        <v>2.5855803253155516</v>
      </c>
      <c r="I532">
        <v>14.447924046352227</v>
      </c>
      <c r="J532">
        <v>2.1789632911969177</v>
      </c>
      <c r="K532">
        <f>Table21[[#This Row],[VALUE_ORIGINAL]]-Table21[[#This Row],[ESTIMATE_VALUE]]</f>
        <v>-9.7762883772615883E-2</v>
      </c>
      <c r="L532">
        <v>1.8617178476195746</v>
      </c>
      <c r="M532">
        <v>2.4962087347742608</v>
      </c>
      <c r="N532">
        <f>Table21[[#This Row],[DIFFENCE_ORIGINAL]]^2</f>
        <v>9.5575814435380022E-3</v>
      </c>
      <c r="O53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0.52833671015074546</v>
      </c>
      <c r="P532">
        <f>IF(OR(G532="NA", H532="NA"), "NA", IF(OR(B532="boot", B532="parametric", B532="independent", B532="cart"), Table21[[#This Row],[conf.high]]-Table21[[#This Row],[conf.low]], ""))</f>
        <v>0.61770830069203631</v>
      </c>
      <c r="Q532">
        <f>IF(OR(G532="NA", H532="NA"), "NA", IF(OR(B532="boot", B532="parametric", B532="independent", B532="cart"), Table21[[#This Row],[conf.high.orig]]-Table21[[#This Row],[conf.low.orig]], ""))</f>
        <v>0.63449088715468616</v>
      </c>
      <c r="R532">
        <f>IF(OR(B532="boot", B532="independent", B532="parametric", B532="cart"), Table21[[#This Row],[WIDTH_OVERLAP]]/Table21[[#This Row],[WIDTH_NEW]], "NA")</f>
        <v>0.85531748490158654</v>
      </c>
      <c r="S532">
        <f>IF(OR(B532="boot", B532="independent", B532="parametric", B532="cart"), Table21[[#This Row],[WIDTH_OVERLAP]]/Table21[[#This Row],[WIDTH_ORIG]], "")</f>
        <v>0.83269392964810107</v>
      </c>
      <c r="T532">
        <f>IF(OR(B532="boot", B532="independent", B532="parametric", B532="cart"), (Table21[[#This Row],[PERS_NEW]]+Table21[[#This Row],[PERS_ORIG]]) / 2, "")</f>
        <v>0.84400570727484381</v>
      </c>
      <c r="U532">
        <f>0.5*(Table21[[#This Row],[WIDTH_OVERLAP]]/Table21[[#This Row],[WIDTH_ORIG]] +Table21[[#This Row],[WIDTH_OVERLAP]]/Table21[[#This Row],[WIDTH_NEW]])</f>
        <v>0.84400570727484381</v>
      </c>
    </row>
    <row r="533" spans="1:21" hidden="1" x14ac:dyDescent="0.2">
      <c r="A533" t="s">
        <v>192</v>
      </c>
      <c r="B533" t="s">
        <v>50</v>
      </c>
      <c r="C533" s="3" t="s">
        <v>193</v>
      </c>
      <c r="D533" t="s">
        <v>214</v>
      </c>
      <c r="E533">
        <v>1.5447737706742182</v>
      </c>
      <c r="F533">
        <v>0.1498616081963835</v>
      </c>
      <c r="G533" s="1">
        <v>1.2510504159440541</v>
      </c>
      <c r="H533" s="1">
        <v>1.8384971254043823</v>
      </c>
      <c r="I533">
        <v>10.308002091168651</v>
      </c>
      <c r="J533">
        <v>1.63819866406962</v>
      </c>
      <c r="K533">
        <f>Table21[[#This Row],[VALUE_ORIGINAL]]-Table21[[#This Row],[ESTIMATE_VALUE]]</f>
        <v>9.3424893395401831E-2</v>
      </c>
      <c r="L533">
        <v>1.2905835761463058</v>
      </c>
      <c r="M533">
        <v>1.9858137519929342</v>
      </c>
      <c r="N533">
        <f>Table21[[#This Row],[DIFFENCE_ORIGINAL]]^2</f>
        <v>8.7282107059421972E-3</v>
      </c>
      <c r="O53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0.54791354925807645</v>
      </c>
      <c r="P533">
        <f>IF(OR(G533="NA", H533="NA"), "NA", IF(OR(B533="boot", B533="parametric", B533="independent", B533="cart"), Table21[[#This Row],[conf.high]]-Table21[[#This Row],[conf.low]], ""))</f>
        <v>0.58744670946032818</v>
      </c>
      <c r="Q533">
        <f>IF(OR(G533="NA", H533="NA"), "NA", IF(OR(B533="boot", B533="parametric", B533="independent", B533="cart"), Table21[[#This Row],[conf.high.orig]]-Table21[[#This Row],[conf.low.orig]], ""))</f>
        <v>0.69523017584662838</v>
      </c>
      <c r="R533">
        <f>IF(OR(B533="boot", B533="independent", B533="parametric", B533="cart"), Table21[[#This Row],[WIDTH_OVERLAP]]/Table21[[#This Row],[WIDTH_NEW]], "NA")</f>
        <v>0.93270341025729842</v>
      </c>
      <c r="S533">
        <f>IF(OR(B533="boot", B533="independent", B533="parametric", B533="cart"), Table21[[#This Row],[WIDTH_OVERLAP]]/Table21[[#This Row],[WIDTH_ORIG]], "")</f>
        <v>0.78810380834066274</v>
      </c>
      <c r="T533">
        <f>IF(OR(B533="boot", B533="independent", B533="parametric", B533="cart"), (Table21[[#This Row],[PERS_NEW]]+Table21[[#This Row],[PERS_ORIG]]) / 2, "")</f>
        <v>0.86040360929898063</v>
      </c>
      <c r="U533">
        <f>0.5*(Table21[[#This Row],[WIDTH_OVERLAP]]/Table21[[#This Row],[WIDTH_ORIG]] +Table21[[#This Row],[WIDTH_OVERLAP]]/Table21[[#This Row],[WIDTH_NEW]])</f>
        <v>0.86040360929898063</v>
      </c>
    </row>
    <row r="534" spans="1:21" hidden="1" x14ac:dyDescent="0.2">
      <c r="A534" t="s">
        <v>192</v>
      </c>
      <c r="B534" t="s">
        <v>50</v>
      </c>
      <c r="C534" s="3" t="s">
        <v>193</v>
      </c>
      <c r="D534" t="s">
        <v>215</v>
      </c>
      <c r="E534">
        <v>2.2428977162160333</v>
      </c>
      <c r="F534">
        <v>0.17539472866307901</v>
      </c>
      <c r="G534" s="1">
        <v>1.8991303649582234</v>
      </c>
      <c r="H534" s="1">
        <v>2.5866650674738434</v>
      </c>
      <c r="I534">
        <v>12.787714507227196</v>
      </c>
      <c r="J534">
        <v>1.8620504944211793</v>
      </c>
      <c r="K534">
        <f>Table21[[#This Row],[VALUE_ORIGINAL]]-Table21[[#This Row],[ESTIMATE_VALUE]]</f>
        <v>-0.38084722179485397</v>
      </c>
      <c r="L534">
        <v>1.557066634563713</v>
      </c>
      <c r="M534">
        <v>2.1670343542786457</v>
      </c>
      <c r="N534">
        <f>Table21[[#This Row],[DIFFENCE_ORIGINAL]]^2</f>
        <v>0.14504460634885868</v>
      </c>
      <c r="O53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0.26790398932042225</v>
      </c>
      <c r="P534">
        <f>IF(OR(G534="NA", H534="NA"), "NA", IF(OR(B534="boot", B534="parametric", B534="independent", B534="cart"), Table21[[#This Row],[conf.high]]-Table21[[#This Row],[conf.low]], ""))</f>
        <v>0.68753470251561999</v>
      </c>
      <c r="Q534">
        <f>IF(OR(G534="NA", H534="NA"), "NA", IF(OR(B534="boot", B534="parametric", B534="independent", B534="cart"), Table21[[#This Row],[conf.high.orig]]-Table21[[#This Row],[conf.low.orig]], ""))</f>
        <v>0.60996771971493269</v>
      </c>
      <c r="R534">
        <f>IF(OR(B534="boot", B534="independent", B534="parametric", B534="cart"), Table21[[#This Row],[WIDTH_OVERLAP]]/Table21[[#This Row],[WIDTH_NEW]], "NA")</f>
        <v>0.38965886134938155</v>
      </c>
      <c r="S534">
        <f>IF(OR(B534="boot", B534="independent", B534="parametric", B534="cart"), Table21[[#This Row],[WIDTH_OVERLAP]]/Table21[[#This Row],[WIDTH_ORIG]], "")</f>
        <v>0.43921011007865579</v>
      </c>
      <c r="T534">
        <f>IF(OR(B534="boot", B534="independent", B534="parametric", B534="cart"), (Table21[[#This Row],[PERS_NEW]]+Table21[[#This Row],[PERS_ORIG]]) / 2, "")</f>
        <v>0.41443448571401864</v>
      </c>
      <c r="U534">
        <f>0.5*(Table21[[#This Row],[WIDTH_OVERLAP]]/Table21[[#This Row],[WIDTH_ORIG]] +Table21[[#This Row],[WIDTH_OVERLAP]]/Table21[[#This Row],[WIDTH_NEW]])</f>
        <v>0.41443448571401864</v>
      </c>
    </row>
    <row r="535" spans="1:21" hidden="1" x14ac:dyDescent="0.2">
      <c r="A535" t="s">
        <v>192</v>
      </c>
      <c r="B535" t="s">
        <v>50</v>
      </c>
      <c r="C535" s="3" t="s">
        <v>193</v>
      </c>
      <c r="D535" t="s">
        <v>216</v>
      </c>
      <c r="E535">
        <v>0.15017659386821836</v>
      </c>
      <c r="F535">
        <v>6.4932624867277383E-2</v>
      </c>
      <c r="G535" s="1">
        <v>2.29109877067048E-2</v>
      </c>
      <c r="H535" s="1">
        <v>0.27744220002973191</v>
      </c>
      <c r="I535">
        <v>2.3128064540002824</v>
      </c>
      <c r="J535">
        <v>0.13511635076601486</v>
      </c>
      <c r="K535">
        <f>Table21[[#This Row],[VALUE_ORIGINAL]]-Table21[[#This Row],[ESTIMATE_VALUE]]</f>
        <v>-1.5060243102203497E-2</v>
      </c>
      <c r="L535">
        <v>2.2798251514426063E-2</v>
      </c>
      <c r="M535">
        <v>0.24743445001760367</v>
      </c>
      <c r="N535">
        <f>Table21[[#This Row],[DIFFENCE_ORIGINAL]]^2</f>
        <v>2.26810922297468E-4</v>
      </c>
      <c r="O53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0.22452346231089887</v>
      </c>
      <c r="P535">
        <f>IF(OR(G535="NA", H535="NA"), "NA", IF(OR(B535="boot", B535="parametric", B535="independent", B535="cart"), Table21[[#This Row],[conf.high]]-Table21[[#This Row],[conf.low]], ""))</f>
        <v>0.25453121232302711</v>
      </c>
      <c r="Q535">
        <f>IF(OR(G535="NA", H535="NA"), "NA", IF(OR(B535="boot", B535="parametric", B535="independent", B535="cart"), Table21[[#This Row],[conf.high.orig]]-Table21[[#This Row],[conf.low.orig]], ""))</f>
        <v>0.22463619850317762</v>
      </c>
      <c r="R535">
        <f>IF(OR(B535="boot", B535="independent", B535="parametric", B535="cart"), Table21[[#This Row],[WIDTH_OVERLAP]]/Table21[[#This Row],[WIDTH_NEW]], "NA")</f>
        <v>0.88210581429972046</v>
      </c>
      <c r="S535">
        <f>IF(OR(B535="boot", B535="independent", B535="parametric", B535="cart"), Table21[[#This Row],[WIDTH_OVERLAP]]/Table21[[#This Row],[WIDTH_ORIG]], "")</f>
        <v>0.99949813879940119</v>
      </c>
      <c r="T535">
        <f>IF(OR(B535="boot", B535="independent", B535="parametric", B535="cart"), (Table21[[#This Row],[PERS_NEW]]+Table21[[#This Row],[PERS_ORIG]]) / 2, "")</f>
        <v>0.94080197654956077</v>
      </c>
      <c r="U535">
        <f>0.5*(Table21[[#This Row],[WIDTH_OVERLAP]]/Table21[[#This Row],[WIDTH_ORIG]] +Table21[[#This Row],[WIDTH_OVERLAP]]/Table21[[#This Row],[WIDTH_NEW]])</f>
        <v>0.94080197654956077</v>
      </c>
    </row>
    <row r="536" spans="1:21" hidden="1" x14ac:dyDescent="0.2">
      <c r="A536" t="s">
        <v>192</v>
      </c>
      <c r="B536" t="s">
        <v>50</v>
      </c>
      <c r="C536" s="3" t="s">
        <v>193</v>
      </c>
      <c r="D536" t="s">
        <v>217</v>
      </c>
      <c r="E536">
        <v>-4.9024805043855257E-2</v>
      </c>
      <c r="F536">
        <v>2.5109867206543832E-2</v>
      </c>
      <c r="G536" s="1">
        <v>-9.8239240425264523E-2</v>
      </c>
      <c r="H536" s="1">
        <v>1.8963033755401565E-4</v>
      </c>
      <c r="I536">
        <v>-1.9524119598322289</v>
      </c>
      <c r="J536">
        <v>-3.5504282346820917E-2</v>
      </c>
      <c r="K536">
        <f>Table21[[#This Row],[VALUE_ORIGINAL]]-Table21[[#This Row],[ESTIMATE_VALUE]]</f>
        <v>1.352052269703434E-2</v>
      </c>
      <c r="L536">
        <v>-7.7895914402883709E-2</v>
      </c>
      <c r="M536">
        <v>6.8873497092418745E-3</v>
      </c>
      <c r="N536">
        <f>Table21[[#This Row],[DIFFENCE_ORIGINAL]]^2</f>
        <v>1.8280453400102074E-4</v>
      </c>
      <c r="O53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7.8085544740437718E-2</v>
      </c>
      <c r="P536">
        <f>IF(OR(G536="NA", H536="NA"), "NA", IF(OR(B536="boot", B536="parametric", B536="independent", B536="cart"), Table21[[#This Row],[conf.high]]-Table21[[#This Row],[conf.low]], ""))</f>
        <v>9.8428870762818532E-2</v>
      </c>
      <c r="Q536">
        <f>IF(OR(G536="NA", H536="NA"), "NA", IF(OR(B536="boot", B536="parametric", B536="independent", B536="cart"), Table21[[#This Row],[conf.high.orig]]-Table21[[#This Row],[conf.low.orig]], ""))</f>
        <v>8.4783264112125584E-2</v>
      </c>
      <c r="R536">
        <f>IF(OR(B536="boot", B536="independent", B536="parametric", B536="cart"), Table21[[#This Row],[WIDTH_OVERLAP]]/Table21[[#This Row],[WIDTH_NEW]], "NA")</f>
        <v>0.79331952236451442</v>
      </c>
      <c r="S536">
        <f>IF(OR(B536="boot", B536="independent", B536="parametric", B536="cart"), Table21[[#This Row],[WIDTH_OVERLAP]]/Table21[[#This Row],[WIDTH_ORIG]], "")</f>
        <v>0.92100186939216977</v>
      </c>
      <c r="T536">
        <f>IF(OR(B536="boot", B536="independent", B536="parametric", B536="cart"), (Table21[[#This Row],[PERS_NEW]]+Table21[[#This Row],[PERS_ORIG]]) / 2, "")</f>
        <v>0.85716069587834209</v>
      </c>
      <c r="U536">
        <f>0.5*(Table21[[#This Row],[WIDTH_OVERLAP]]/Table21[[#This Row],[WIDTH_ORIG]] +Table21[[#This Row],[WIDTH_OVERLAP]]/Table21[[#This Row],[WIDTH_NEW]])</f>
        <v>0.85716069587834209</v>
      </c>
    </row>
    <row r="537" spans="1:21" hidden="1" x14ac:dyDescent="0.2">
      <c r="A537" t="s">
        <v>192</v>
      </c>
      <c r="B537" t="s">
        <v>50</v>
      </c>
      <c r="C537" s="3" t="s">
        <v>193</v>
      </c>
      <c r="D537" t="s">
        <v>218</v>
      </c>
      <c r="E537">
        <v>0.19595781657002742</v>
      </c>
      <c r="F537">
        <v>8.9985962676962072E-2</v>
      </c>
      <c r="G537" s="1">
        <v>1.9588570609016281E-2</v>
      </c>
      <c r="H537" s="1">
        <v>0.37232706253103853</v>
      </c>
      <c r="I537">
        <v>2.177648721428814</v>
      </c>
      <c r="J537">
        <v>0.14365900352318275</v>
      </c>
      <c r="K537">
        <f>Table21[[#This Row],[VALUE_ORIGINAL]]-Table21[[#This Row],[ESTIMATE_VALUE]]</f>
        <v>-5.2298813046844667E-2</v>
      </c>
      <c r="L537">
        <v>1.7667780072560757E-2</v>
      </c>
      <c r="M537">
        <v>0.26965022697380475</v>
      </c>
      <c r="N537">
        <f>Table21[[#This Row],[DIFFENCE_ORIGINAL]]^2</f>
        <v>2.7351658461088101E-3</v>
      </c>
      <c r="O53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0.2500616563647885</v>
      </c>
      <c r="P537">
        <f>IF(OR(G537="NA", H537="NA"), "NA", IF(OR(B537="boot", B537="parametric", B537="independent", B537="cart"), Table21[[#This Row],[conf.high]]-Table21[[#This Row],[conf.low]], ""))</f>
        <v>0.35273849192202222</v>
      </c>
      <c r="Q537">
        <f>IF(OR(G537="NA", H537="NA"), "NA", IF(OR(B537="boot", B537="parametric", B537="independent", B537="cart"), Table21[[#This Row],[conf.high.orig]]-Table21[[#This Row],[conf.low.orig]], ""))</f>
        <v>0.25198244690124399</v>
      </c>
      <c r="R537">
        <f>IF(OR(B537="boot", B537="independent", B537="parametric", B537="cart"), Table21[[#This Row],[WIDTH_OVERLAP]]/Table21[[#This Row],[WIDTH_NEW]], "NA")</f>
        <v>0.70891513710975473</v>
      </c>
      <c r="S537">
        <f>IF(OR(B537="boot", B537="independent", B537="parametric", B537="cart"), Table21[[#This Row],[WIDTH_OVERLAP]]/Table21[[#This Row],[WIDTH_ORIG]], "")</f>
        <v>0.99237728437009631</v>
      </c>
      <c r="T537">
        <f>IF(OR(B537="boot", B537="independent", B537="parametric", B537="cart"), (Table21[[#This Row],[PERS_NEW]]+Table21[[#This Row],[PERS_ORIG]]) / 2, "")</f>
        <v>0.85064621073992552</v>
      </c>
      <c r="U537">
        <f>0.5*(Table21[[#This Row],[WIDTH_OVERLAP]]/Table21[[#This Row],[WIDTH_ORIG]] +Table21[[#This Row],[WIDTH_OVERLAP]]/Table21[[#This Row],[WIDTH_NEW]])</f>
        <v>0.85064621073992552</v>
      </c>
    </row>
    <row r="538" spans="1:21" hidden="1" x14ac:dyDescent="0.2">
      <c r="A538" t="s">
        <v>192</v>
      </c>
      <c r="B538" t="s">
        <v>50</v>
      </c>
      <c r="C538" s="3" t="s">
        <v>193</v>
      </c>
      <c r="D538" t="s">
        <v>219</v>
      </c>
      <c r="E538">
        <v>1.893374306287112E-3</v>
      </c>
      <c r="F538">
        <v>1.3147645894342258E-2</v>
      </c>
      <c r="G538" s="1">
        <v>-2.3875538128109615E-2</v>
      </c>
      <c r="H538" s="1">
        <v>2.7662286740683842E-2</v>
      </c>
      <c r="I538">
        <v>0.14400861732227482</v>
      </c>
      <c r="J538">
        <v>1.5517947441329087E-3</v>
      </c>
      <c r="K538">
        <f>Table21[[#This Row],[VALUE_ORIGINAL]]-Table21[[#This Row],[ESTIMATE_VALUE]]</f>
        <v>-3.4157956215420324E-4</v>
      </c>
      <c r="L538">
        <v>-2.7945193322810098E-2</v>
      </c>
      <c r="M538">
        <v>3.1048782811075919E-2</v>
      </c>
      <c r="N538">
        <f>Table21[[#This Row],[DIFFENCE_ORIGINAL]]^2</f>
        <v>1.1667659728145719E-7</v>
      </c>
      <c r="O53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5.1537824868793457E-2</v>
      </c>
      <c r="P538">
        <f>IF(OR(G538="NA", H538="NA"), "NA", IF(OR(B538="boot", B538="parametric", B538="independent", B538="cart"), Table21[[#This Row],[conf.high]]-Table21[[#This Row],[conf.low]], ""))</f>
        <v>5.1537824868793457E-2</v>
      </c>
      <c r="Q538">
        <f>IF(OR(G538="NA", H538="NA"), "NA", IF(OR(B538="boot", B538="parametric", B538="independent", B538="cart"), Table21[[#This Row],[conf.high.orig]]-Table21[[#This Row],[conf.low.orig]], ""))</f>
        <v>5.8993976133886017E-2</v>
      </c>
      <c r="R538">
        <f>IF(OR(B538="boot", B538="independent", B538="parametric", B538="cart"), Table21[[#This Row],[WIDTH_OVERLAP]]/Table21[[#This Row],[WIDTH_NEW]], "NA")</f>
        <v>1</v>
      </c>
      <c r="S538">
        <f>IF(OR(B538="boot", B538="independent", B538="parametric", B538="cart"), Table21[[#This Row],[WIDTH_OVERLAP]]/Table21[[#This Row],[WIDTH_ORIG]], "")</f>
        <v>0.87361165065106094</v>
      </c>
      <c r="T538">
        <f>IF(OR(B538="boot", B538="independent", B538="parametric", B538="cart"), (Table21[[#This Row],[PERS_NEW]]+Table21[[#This Row],[PERS_ORIG]]) / 2, "")</f>
        <v>0.93680582532553047</v>
      </c>
      <c r="U538">
        <f>0.5*(Table21[[#This Row],[WIDTH_OVERLAP]]/Table21[[#This Row],[WIDTH_ORIG]] +Table21[[#This Row],[WIDTH_OVERLAP]]/Table21[[#This Row],[WIDTH_NEW]])</f>
        <v>0.93680582532553047</v>
      </c>
    </row>
    <row r="539" spans="1:21" hidden="1" x14ac:dyDescent="0.2">
      <c r="A539" t="s">
        <v>192</v>
      </c>
      <c r="B539" t="s">
        <v>50</v>
      </c>
      <c r="C539" s="3" t="s">
        <v>193</v>
      </c>
      <c r="D539" t="s">
        <v>220</v>
      </c>
      <c r="E539">
        <v>6.1348630701393167E-2</v>
      </c>
      <c r="F539">
        <v>3.1757901949774479E-2</v>
      </c>
      <c r="G539" s="1">
        <v>-8.9571334471916231E-4</v>
      </c>
      <c r="H539" s="1">
        <v>0.1235929747475055</v>
      </c>
      <c r="I539">
        <v>1.9317595601377193</v>
      </c>
      <c r="J539">
        <v>6.784710822842771E-2</v>
      </c>
      <c r="K539">
        <f>Table21[[#This Row],[VALUE_ORIGINAL]]-Table21[[#This Row],[ESTIMATE_VALUE]]</f>
        <v>6.4984775270345435E-3</v>
      </c>
      <c r="L539">
        <v>4.0697440392095385E-3</v>
      </c>
      <c r="M539">
        <v>0.13162447241764588</v>
      </c>
      <c r="N539">
        <f>Table21[[#This Row],[DIFFENCE_ORIGINAL]]^2</f>
        <v>4.2230210169372994E-5</v>
      </c>
      <c r="O53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0.11952323070829596</v>
      </c>
      <c r="P539">
        <f>IF(OR(G539="NA", H539="NA"), "NA", IF(OR(B539="boot", B539="parametric", B539="independent", B539="cart"), Table21[[#This Row],[conf.high]]-Table21[[#This Row],[conf.low]], ""))</f>
        <v>0.12448868809222466</v>
      </c>
      <c r="Q539">
        <f>IF(OR(G539="NA", H539="NA"), "NA", IF(OR(B539="boot", B539="parametric", B539="independent", B539="cart"), Table21[[#This Row],[conf.high.orig]]-Table21[[#This Row],[conf.low.orig]], ""))</f>
        <v>0.12755472837843634</v>
      </c>
      <c r="R539">
        <f>IF(OR(B539="boot", B539="independent", B539="parametric", B539="cart"), Table21[[#This Row],[WIDTH_OVERLAP]]/Table21[[#This Row],[WIDTH_NEW]], "NA")</f>
        <v>0.96011318409709523</v>
      </c>
      <c r="S539">
        <f>IF(OR(B539="boot", B539="independent", B539="parametric", B539="cart"), Table21[[#This Row],[WIDTH_OVERLAP]]/Table21[[#This Row],[WIDTH_ORIG]], "")</f>
        <v>0.93703488869254536</v>
      </c>
      <c r="T539">
        <f>IF(OR(B539="boot", B539="independent", B539="parametric", B539="cart"), (Table21[[#This Row],[PERS_NEW]]+Table21[[#This Row],[PERS_ORIG]]) / 2, "")</f>
        <v>0.9485740363948203</v>
      </c>
      <c r="U539">
        <f>0.5*(Table21[[#This Row],[WIDTH_OVERLAP]]/Table21[[#This Row],[WIDTH_ORIG]] +Table21[[#This Row],[WIDTH_OVERLAP]]/Table21[[#This Row],[WIDTH_NEW]])</f>
        <v>0.9485740363948203</v>
      </c>
    </row>
    <row r="540" spans="1:21" hidden="1" x14ac:dyDescent="0.2">
      <c r="A540" t="s">
        <v>192</v>
      </c>
      <c r="B540" t="s">
        <v>50</v>
      </c>
      <c r="C540" s="3" t="s">
        <v>193</v>
      </c>
      <c r="D540" t="s">
        <v>221</v>
      </c>
      <c r="E540">
        <v>-1.2508902463718009E-2</v>
      </c>
      <c r="F540">
        <v>1.5397119388409798E-2</v>
      </c>
      <c r="G540" s="1">
        <v>-4.2686701930664588E-2</v>
      </c>
      <c r="H540" s="1">
        <v>1.7668897003228573E-2</v>
      </c>
      <c r="I540">
        <v>-0.81241835879600321</v>
      </c>
      <c r="J540">
        <v>-5.3636467190411518E-3</v>
      </c>
      <c r="K540">
        <f>Table21[[#This Row],[VALUE_ORIGINAL]]-Table21[[#This Row],[ESTIMATE_VALUE]]</f>
        <v>7.1452557446768572E-3</v>
      </c>
      <c r="L540">
        <v>-3.5484647678203612E-2</v>
      </c>
      <c r="M540">
        <v>2.4757354240121307E-2</v>
      </c>
      <c r="N540">
        <f>Table21[[#This Row],[DIFFENCE_ORIGINAL]]^2</f>
        <v>5.1054679656837628E-5</v>
      </c>
      <c r="O54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5.3153544681432185E-2</v>
      </c>
      <c r="P540">
        <f>IF(OR(G540="NA", H540="NA"), "NA", IF(OR(B540="boot", B540="parametric", B540="independent", B540="cart"), Table21[[#This Row],[conf.high]]-Table21[[#This Row],[conf.low]], ""))</f>
        <v>6.0355598933893161E-2</v>
      </c>
      <c r="Q540">
        <f>IF(OR(G540="NA", H540="NA"), "NA", IF(OR(B540="boot", B540="parametric", B540="independent", B540="cart"), Table21[[#This Row],[conf.high.orig]]-Table21[[#This Row],[conf.low.orig]], ""))</f>
        <v>6.0242001918324919E-2</v>
      </c>
      <c r="R540">
        <f>IF(OR(B540="boot", B540="independent", B540="parametric", B540="cart"), Table21[[#This Row],[WIDTH_OVERLAP]]/Table21[[#This Row],[WIDTH_NEW]], "NA")</f>
        <v>0.8806729718588443</v>
      </c>
      <c r="S540">
        <f>IF(OR(B540="boot", B540="independent", B540="parametric", B540="cart"), Table21[[#This Row],[WIDTH_OVERLAP]]/Table21[[#This Row],[WIDTH_ORIG]], "")</f>
        <v>0.88233363747600646</v>
      </c>
      <c r="T540">
        <f>IF(OR(B540="boot", B540="independent", B540="parametric", B540="cart"), (Table21[[#This Row],[PERS_NEW]]+Table21[[#This Row],[PERS_ORIG]]) / 2, "")</f>
        <v>0.88150330466742544</v>
      </c>
      <c r="U540">
        <f>0.5*(Table21[[#This Row],[WIDTH_OVERLAP]]/Table21[[#This Row],[WIDTH_ORIG]] +Table21[[#This Row],[WIDTH_OVERLAP]]/Table21[[#This Row],[WIDTH_NEW]])</f>
        <v>0.88150330466742544</v>
      </c>
    </row>
    <row r="541" spans="1:21" hidden="1" x14ac:dyDescent="0.2">
      <c r="A541" t="s">
        <v>192</v>
      </c>
      <c r="B541" t="s">
        <v>50</v>
      </c>
      <c r="C541" s="3" t="s">
        <v>193</v>
      </c>
      <c r="D541" t="s">
        <v>222</v>
      </c>
      <c r="E541">
        <v>1.4943944576413364E-2</v>
      </c>
      <c r="F541">
        <v>5.2377856827636786E-2</v>
      </c>
      <c r="G541" s="1">
        <v>-8.771476839315008E-2</v>
      </c>
      <c r="H541" s="1">
        <v>0.1176026575459768</v>
      </c>
      <c r="I541">
        <v>0.28531034833270047</v>
      </c>
      <c r="J541">
        <v>-3.3726285046907015E-2</v>
      </c>
      <c r="K541">
        <f>Table21[[#This Row],[VALUE_ORIGINAL]]-Table21[[#This Row],[ESTIMATE_VALUE]]</f>
        <v>-4.8670229623320377E-2</v>
      </c>
      <c r="L541">
        <v>-0.13975206066875379</v>
      </c>
      <c r="M541">
        <v>7.229949057493977E-2</v>
      </c>
      <c r="N541">
        <f>Table21[[#This Row],[DIFFENCE_ORIGINAL]]^2</f>
        <v>2.3687912515867322E-3</v>
      </c>
      <c r="O54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0.16001425896808985</v>
      </c>
      <c r="P541">
        <f>IF(OR(G541="NA", H541="NA"), "NA", IF(OR(B541="boot", B541="parametric", B541="independent", B541="cart"), Table21[[#This Row],[conf.high]]-Table21[[#This Row],[conf.low]], ""))</f>
        <v>0.20531742593912689</v>
      </c>
      <c r="Q541">
        <f>IF(OR(G541="NA", H541="NA"), "NA", IF(OR(B541="boot", B541="parametric", B541="independent", B541="cart"), Table21[[#This Row],[conf.high.orig]]-Table21[[#This Row],[conf.low.orig]], ""))</f>
        <v>0.21205155124369357</v>
      </c>
      <c r="R541">
        <f>IF(OR(B541="boot", B541="independent", B541="parametric", B541="cart"), Table21[[#This Row],[WIDTH_OVERLAP]]/Table21[[#This Row],[WIDTH_NEW]], "NA")</f>
        <v>0.77935059937645701</v>
      </c>
      <c r="S541">
        <f>IF(OR(B541="boot", B541="independent", B541="parametric", B541="cart"), Table21[[#This Row],[WIDTH_OVERLAP]]/Table21[[#This Row],[WIDTH_ORIG]], "")</f>
        <v>0.75460074698627644</v>
      </c>
      <c r="T541">
        <f>IF(OR(B541="boot", B541="independent", B541="parametric", B541="cart"), (Table21[[#This Row],[PERS_NEW]]+Table21[[#This Row],[PERS_ORIG]]) / 2, "")</f>
        <v>0.76697567318136672</v>
      </c>
      <c r="U541">
        <f>0.5*(Table21[[#This Row],[WIDTH_OVERLAP]]/Table21[[#This Row],[WIDTH_ORIG]] +Table21[[#This Row],[WIDTH_OVERLAP]]/Table21[[#This Row],[WIDTH_NEW]])</f>
        <v>0.76697567318136672</v>
      </c>
    </row>
    <row r="542" spans="1:21" hidden="1" x14ac:dyDescent="0.2">
      <c r="A542" t="s">
        <v>192</v>
      </c>
      <c r="B542" t="s">
        <v>50</v>
      </c>
      <c r="C542" s="3" t="s">
        <v>193</v>
      </c>
      <c r="D542" t="s">
        <v>223</v>
      </c>
      <c r="E542">
        <v>-4.8784164733935102E-3</v>
      </c>
      <c r="F542">
        <v>1.7346738634853229E-2</v>
      </c>
      <c r="G542" s="1">
        <v>-3.8877399446935336E-2</v>
      </c>
      <c r="H542" s="1">
        <v>2.9120566500148319E-2</v>
      </c>
      <c r="I542">
        <v>-0.28122960609965902</v>
      </c>
      <c r="J542">
        <v>8.8621957300221432E-3</v>
      </c>
      <c r="K542">
        <f>Table21[[#This Row],[VALUE_ORIGINAL]]-Table21[[#This Row],[ESTIMATE_VALUE]]</f>
        <v>1.3740612203415653E-2</v>
      </c>
      <c r="L542">
        <v>-2.0679944735388721E-2</v>
      </c>
      <c r="M542">
        <v>3.8404336195433007E-2</v>
      </c>
      <c r="N542">
        <f>Table21[[#This Row],[DIFFENCE_ORIGINAL]]^2</f>
        <v>1.8880442372465518E-4</v>
      </c>
      <c r="O54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4.980051123553704E-2</v>
      </c>
      <c r="P542">
        <f>IF(OR(G542="NA", H542="NA"), "NA", IF(OR(B542="boot", B542="parametric", B542="independent", B542="cart"), Table21[[#This Row],[conf.high]]-Table21[[#This Row],[conf.low]], ""))</f>
        <v>6.7997965947083655E-2</v>
      </c>
      <c r="Q542">
        <f>IF(OR(G542="NA", H542="NA"), "NA", IF(OR(B542="boot", B542="parametric", B542="independent", B542="cart"), Table21[[#This Row],[conf.high.orig]]-Table21[[#This Row],[conf.low.orig]], ""))</f>
        <v>5.9084280930821728E-2</v>
      </c>
      <c r="R542">
        <f>IF(OR(B542="boot", B542="independent", B542="parametric", B542="cart"), Table21[[#This Row],[WIDTH_OVERLAP]]/Table21[[#This Row],[WIDTH_NEW]], "NA")</f>
        <v>0.73238236676508883</v>
      </c>
      <c r="S542">
        <f>IF(OR(B542="boot", B542="independent", B542="parametric", B542="cart"), Table21[[#This Row],[WIDTH_OVERLAP]]/Table21[[#This Row],[WIDTH_ORIG]], "")</f>
        <v>0.8428724264892975</v>
      </c>
      <c r="T542">
        <f>IF(OR(B542="boot", B542="independent", B542="parametric", B542="cart"), (Table21[[#This Row],[PERS_NEW]]+Table21[[#This Row],[PERS_ORIG]]) / 2, "")</f>
        <v>0.78762739662719317</v>
      </c>
      <c r="U542">
        <f>0.5*(Table21[[#This Row],[WIDTH_OVERLAP]]/Table21[[#This Row],[WIDTH_ORIG]] +Table21[[#This Row],[WIDTH_OVERLAP]]/Table21[[#This Row],[WIDTH_NEW]])</f>
        <v>0.78762739662719317</v>
      </c>
    </row>
    <row r="543" spans="1:21" hidden="1" x14ac:dyDescent="0.2">
      <c r="A543" t="s">
        <v>192</v>
      </c>
      <c r="B543" t="s">
        <v>50</v>
      </c>
      <c r="C543" s="3" t="s">
        <v>193</v>
      </c>
      <c r="D543" t="s">
        <v>224</v>
      </c>
      <c r="E543">
        <v>1.9499594941586932E-2</v>
      </c>
      <c r="F543">
        <v>6.854068475426757E-2</v>
      </c>
      <c r="G543" s="1">
        <v>-0.11483767865249103</v>
      </c>
      <c r="H543" s="1">
        <v>0.15383686853566489</v>
      </c>
      <c r="I543">
        <v>0.28449664621088899</v>
      </c>
      <c r="J543">
        <v>-3.5858609819679511E-2</v>
      </c>
      <c r="K543">
        <f>Table21[[#This Row],[VALUE_ORIGINAL]]-Table21[[#This Row],[ESTIMATE_VALUE]]</f>
        <v>-5.5358204761266447E-2</v>
      </c>
      <c r="L543">
        <v>-0.14763432260345902</v>
      </c>
      <c r="M543">
        <v>7.5917102964100008E-2</v>
      </c>
      <c r="N543">
        <f>Table21[[#This Row],[DIFFENCE_ORIGINAL]]^2</f>
        <v>3.0645308343903031E-3</v>
      </c>
      <c r="O54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0.19075478161659104</v>
      </c>
      <c r="P543">
        <f>IF(OR(G543="NA", H543="NA"), "NA", IF(OR(B543="boot", B543="parametric", B543="independent", B543="cart"), Table21[[#This Row],[conf.high]]-Table21[[#This Row],[conf.low]], ""))</f>
        <v>0.26867454718815592</v>
      </c>
      <c r="Q543">
        <f>IF(OR(G543="NA", H543="NA"), "NA", IF(OR(B543="boot", B543="parametric", B543="independent", B543="cart"), Table21[[#This Row],[conf.high.orig]]-Table21[[#This Row],[conf.low.orig]], ""))</f>
        <v>0.22355142556755903</v>
      </c>
      <c r="R543">
        <f>IF(OR(B543="boot", B543="independent", B543="parametric", B543="cart"), Table21[[#This Row],[WIDTH_OVERLAP]]/Table21[[#This Row],[WIDTH_NEW]], "NA")</f>
        <v>0.70998456538945331</v>
      </c>
      <c r="S543">
        <f>IF(OR(B543="boot", B543="independent", B543="parametric", B543="cart"), Table21[[#This Row],[WIDTH_OVERLAP]]/Table21[[#This Row],[WIDTH_ORIG]], "")</f>
        <v>0.85329261995219718</v>
      </c>
      <c r="T543">
        <f>IF(OR(B543="boot", B543="independent", B543="parametric", B543="cart"), (Table21[[#This Row],[PERS_NEW]]+Table21[[#This Row],[PERS_ORIG]]) / 2, "")</f>
        <v>0.78163859267082525</v>
      </c>
      <c r="U543">
        <f>0.5*(Table21[[#This Row],[WIDTH_OVERLAP]]/Table21[[#This Row],[WIDTH_ORIG]] +Table21[[#This Row],[WIDTH_OVERLAP]]/Table21[[#This Row],[WIDTH_NEW]])</f>
        <v>0.78163859267082525</v>
      </c>
    </row>
    <row r="544" spans="1:21" hidden="1" x14ac:dyDescent="0.2">
      <c r="A544" t="s">
        <v>192</v>
      </c>
      <c r="B544" t="s">
        <v>50</v>
      </c>
      <c r="C544" s="3" t="s">
        <v>193</v>
      </c>
      <c r="D544" t="s">
        <v>225</v>
      </c>
      <c r="E544">
        <v>4.8916728912455666E-3</v>
      </c>
      <c r="F544">
        <v>3.3814458279894391E-2</v>
      </c>
      <c r="G544" s="1">
        <v>-6.138344749407966E-2</v>
      </c>
      <c r="H544" s="1">
        <v>7.1166793276570786E-2</v>
      </c>
      <c r="I544">
        <v>0.14466216938196783</v>
      </c>
      <c r="J544">
        <v>3.6143877640496679E-3</v>
      </c>
      <c r="K544">
        <f>Table21[[#This Row],[VALUE_ORIGINAL]]-Table21[[#This Row],[ESTIMATE_VALUE]]</f>
        <v>-1.2772851271958987E-3</v>
      </c>
      <c r="L544">
        <v>-6.5437687758478247E-2</v>
      </c>
      <c r="M544">
        <v>7.2666463286577582E-2</v>
      </c>
      <c r="N544">
        <f>Table21[[#This Row],[DIFFENCE_ORIGINAL]]^2</f>
        <v>1.6314572961558433E-6</v>
      </c>
      <c r="O54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0.13255024077065045</v>
      </c>
      <c r="P544">
        <f>IF(OR(G544="NA", H544="NA"), "NA", IF(OR(B544="boot", B544="parametric", B544="independent", B544="cart"), Table21[[#This Row],[conf.high]]-Table21[[#This Row],[conf.low]], ""))</f>
        <v>0.13255024077065045</v>
      </c>
      <c r="Q544">
        <f>IF(OR(G544="NA", H544="NA"), "NA", IF(OR(B544="boot", B544="parametric", B544="independent", B544="cart"), Table21[[#This Row],[conf.high.orig]]-Table21[[#This Row],[conf.low.orig]], ""))</f>
        <v>0.13810415104505583</v>
      </c>
      <c r="R544">
        <f>IF(OR(B544="boot", B544="independent", B544="parametric", B544="cart"), Table21[[#This Row],[WIDTH_OVERLAP]]/Table21[[#This Row],[WIDTH_NEW]], "NA")</f>
        <v>1</v>
      </c>
      <c r="S544">
        <f>IF(OR(B544="boot", B544="independent", B544="parametric", B544="cart"), Table21[[#This Row],[WIDTH_OVERLAP]]/Table21[[#This Row],[WIDTH_ORIG]], "")</f>
        <v>0.95978462463019343</v>
      </c>
      <c r="T544">
        <f>IF(OR(B544="boot", B544="independent", B544="parametric", B544="cart"), (Table21[[#This Row],[PERS_NEW]]+Table21[[#This Row],[PERS_ORIG]]) / 2, "")</f>
        <v>0.97989231231509666</v>
      </c>
      <c r="U544">
        <f>0.5*(Table21[[#This Row],[WIDTH_OVERLAP]]/Table21[[#This Row],[WIDTH_ORIG]] +Table21[[#This Row],[WIDTH_OVERLAP]]/Table21[[#This Row],[WIDTH_NEW]])</f>
        <v>0.97989231231509666</v>
      </c>
    </row>
    <row r="545" spans="1:21" hidden="1" x14ac:dyDescent="0.2">
      <c r="A545" t="s">
        <v>192</v>
      </c>
      <c r="B545" t="s">
        <v>50</v>
      </c>
      <c r="C545" s="3" t="s">
        <v>193</v>
      </c>
      <c r="D545" t="s">
        <v>226</v>
      </c>
      <c r="E545">
        <v>0.15849873568081133</v>
      </c>
      <c r="F545">
        <v>4.4895209036910112E-2</v>
      </c>
      <c r="G545" s="1">
        <v>7.0505742890070361E-2</v>
      </c>
      <c r="H545" s="1">
        <v>0.24649172847155229</v>
      </c>
      <c r="I545">
        <v>3.530415362372036</v>
      </c>
      <c r="J545">
        <v>0.15802718673596655</v>
      </c>
      <c r="K545">
        <f>Table21[[#This Row],[VALUE_ORIGINAL]]-Table21[[#This Row],[ESTIMATE_VALUE]]</f>
        <v>-4.7154894484477405E-4</v>
      </c>
      <c r="L545">
        <v>6.7625935600554604E-2</v>
      </c>
      <c r="M545">
        <v>0.2484284378713785</v>
      </c>
      <c r="N545">
        <f>Table21[[#This Row],[DIFFENCE_ORIGINAL]]^2</f>
        <v>2.2235840738421976E-7</v>
      </c>
      <c r="O54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0.17598598558148193</v>
      </c>
      <c r="P545">
        <f>IF(OR(G545="NA", H545="NA"), "NA", IF(OR(B545="boot", B545="parametric", B545="independent", B545="cart"), Table21[[#This Row],[conf.high]]-Table21[[#This Row],[conf.low]], ""))</f>
        <v>0.17598598558148193</v>
      </c>
      <c r="Q545">
        <f>IF(OR(G545="NA", H545="NA"), "NA", IF(OR(B545="boot", B545="parametric", B545="independent", B545="cart"), Table21[[#This Row],[conf.high.orig]]-Table21[[#This Row],[conf.low.orig]], ""))</f>
        <v>0.18080250227082389</v>
      </c>
      <c r="R545">
        <f>IF(OR(B545="boot", B545="independent", B545="parametric", B545="cart"), Table21[[#This Row],[WIDTH_OVERLAP]]/Table21[[#This Row],[WIDTH_NEW]], "NA")</f>
        <v>1</v>
      </c>
      <c r="S545">
        <f>IF(OR(B545="boot", B545="independent", B545="parametric", B545="cart"), Table21[[#This Row],[WIDTH_OVERLAP]]/Table21[[#This Row],[WIDTH_ORIG]], "")</f>
        <v>0.9733603427560571</v>
      </c>
      <c r="T545">
        <f>IF(OR(B545="boot", B545="independent", B545="parametric", B545="cart"), (Table21[[#This Row],[PERS_NEW]]+Table21[[#This Row],[PERS_ORIG]]) / 2, "")</f>
        <v>0.98668017137802855</v>
      </c>
      <c r="U545">
        <f>0.5*(Table21[[#This Row],[WIDTH_OVERLAP]]/Table21[[#This Row],[WIDTH_ORIG]] +Table21[[#This Row],[WIDTH_OVERLAP]]/Table21[[#This Row],[WIDTH_NEW]])</f>
        <v>0.98668017137802855</v>
      </c>
    </row>
    <row r="546" spans="1:21" hidden="1" x14ac:dyDescent="0.2">
      <c r="A546" t="s">
        <v>192</v>
      </c>
      <c r="B546" t="s">
        <v>50</v>
      </c>
      <c r="C546" s="3" t="s">
        <v>193</v>
      </c>
      <c r="D546" t="s">
        <v>227</v>
      </c>
      <c r="E546">
        <v>-3.2317676899818175E-2</v>
      </c>
      <c r="F546">
        <v>3.6948613218857396E-2</v>
      </c>
      <c r="G546" s="1">
        <v>-0.10473562808747922</v>
      </c>
      <c r="H546" s="1">
        <v>4.0100274287842859E-2</v>
      </c>
      <c r="I546">
        <v>-0.87466549037689623</v>
      </c>
      <c r="J546">
        <v>-1.2492824289606614E-2</v>
      </c>
      <c r="K546">
        <f>Table21[[#This Row],[VALUE_ORIGINAL]]-Table21[[#This Row],[ESTIMATE_VALUE]]</f>
        <v>1.9824852610211559E-2</v>
      </c>
      <c r="L546">
        <v>-8.1765151651005813E-2</v>
      </c>
      <c r="M546">
        <v>5.6779503071792581E-2</v>
      </c>
      <c r="N546">
        <f>Table21[[#This Row],[DIFFENCE_ORIGINAL]]^2</f>
        <v>3.9302478101661207E-4</v>
      </c>
      <c r="O54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0.12186542593884866</v>
      </c>
      <c r="P546">
        <f>IF(OR(G546="NA", H546="NA"), "NA", IF(OR(B546="boot", B546="parametric", B546="independent", B546="cart"), Table21[[#This Row],[conf.high]]-Table21[[#This Row],[conf.low]], ""))</f>
        <v>0.14483590237532207</v>
      </c>
      <c r="Q546">
        <f>IF(OR(G546="NA", H546="NA"), "NA", IF(OR(B546="boot", B546="parametric", B546="independent", B546="cart"), Table21[[#This Row],[conf.high.orig]]-Table21[[#This Row],[conf.low.orig]], ""))</f>
        <v>0.13854465472279839</v>
      </c>
      <c r="R546">
        <f>IF(OR(B546="boot", B546="independent", B546="parametric", B546="cart"), Table21[[#This Row],[WIDTH_OVERLAP]]/Table21[[#This Row],[WIDTH_NEW]], "NA")</f>
        <v>0.84140343616634072</v>
      </c>
      <c r="S546">
        <f>IF(OR(B546="boot", B546="independent", B546="parametric", B546="cart"), Table21[[#This Row],[WIDTH_OVERLAP]]/Table21[[#This Row],[WIDTH_ORIG]], "")</f>
        <v>0.87961117072815476</v>
      </c>
      <c r="T546">
        <f>IF(OR(B546="boot", B546="independent", B546="parametric", B546="cart"), (Table21[[#This Row],[PERS_NEW]]+Table21[[#This Row],[PERS_ORIG]]) / 2, "")</f>
        <v>0.86050730344724768</v>
      </c>
      <c r="U546">
        <f>0.5*(Table21[[#This Row],[WIDTH_OVERLAP]]/Table21[[#This Row],[WIDTH_ORIG]] +Table21[[#This Row],[WIDTH_OVERLAP]]/Table21[[#This Row],[WIDTH_NEW]])</f>
        <v>0.86050730344724768</v>
      </c>
    </row>
    <row r="547" spans="1:21" hidden="1" x14ac:dyDescent="0.2">
      <c r="A547" t="s">
        <v>192</v>
      </c>
      <c r="B547" t="s">
        <v>50</v>
      </c>
      <c r="C547" s="3" t="s">
        <v>193</v>
      </c>
      <c r="D547" t="s">
        <v>228</v>
      </c>
      <c r="E547">
        <v>0.50848056265519836</v>
      </c>
      <c r="F547">
        <v>0.12915988547146687</v>
      </c>
      <c r="G547" s="1">
        <v>0.25533183888380517</v>
      </c>
      <c r="H547" s="1">
        <v>0.76162928642659156</v>
      </c>
      <c r="I547">
        <v>3.9368303928043393</v>
      </c>
      <c r="J547">
        <v>0.39573237926974142</v>
      </c>
      <c r="K547">
        <f>Table21[[#This Row],[VALUE_ORIGINAL]]-Table21[[#This Row],[ESTIMATE_VALUE]]</f>
        <v>-0.11274818338545695</v>
      </c>
      <c r="L547">
        <v>0.14399214671492527</v>
      </c>
      <c r="M547">
        <v>0.64747261182455751</v>
      </c>
      <c r="N547">
        <f>Table21[[#This Row],[DIFFENCE_ORIGINAL]]^2</f>
        <v>1.2712152856720629E-2</v>
      </c>
      <c r="O54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0.39214077294075234</v>
      </c>
      <c r="P547">
        <f>IF(OR(G547="NA", H547="NA"), "NA", IF(OR(B547="boot", B547="parametric", B547="independent", B547="cart"), Table21[[#This Row],[conf.high]]-Table21[[#This Row],[conf.low]], ""))</f>
        <v>0.50629744754278638</v>
      </c>
      <c r="Q547">
        <f>IF(OR(G547="NA", H547="NA"), "NA", IF(OR(B547="boot", B547="parametric", B547="independent", B547="cart"), Table21[[#This Row],[conf.high.orig]]-Table21[[#This Row],[conf.low.orig]], ""))</f>
        <v>0.50348046510963229</v>
      </c>
      <c r="R547">
        <f>IF(OR(B547="boot", B547="independent", B547="parametric", B547="cart"), Table21[[#This Row],[WIDTH_OVERLAP]]/Table21[[#This Row],[WIDTH_NEW]], "NA")</f>
        <v>0.77452646629748845</v>
      </c>
      <c r="S547">
        <f>IF(OR(B547="boot", B547="independent", B547="parametric", B547="cart"), Table21[[#This Row],[WIDTH_OVERLAP]]/Table21[[#This Row],[WIDTH_ORIG]], "")</f>
        <v>0.77885995607667546</v>
      </c>
      <c r="T547">
        <f>IF(OR(B547="boot", B547="independent", B547="parametric", B547="cart"), (Table21[[#This Row],[PERS_NEW]]+Table21[[#This Row],[PERS_ORIG]]) / 2, "")</f>
        <v>0.7766932111870819</v>
      </c>
      <c r="U547">
        <f>0.5*(Table21[[#This Row],[WIDTH_OVERLAP]]/Table21[[#This Row],[WIDTH_ORIG]] +Table21[[#This Row],[WIDTH_OVERLAP]]/Table21[[#This Row],[WIDTH_NEW]])</f>
        <v>0.7766932111870819</v>
      </c>
    </row>
    <row r="548" spans="1:21" hidden="1" x14ac:dyDescent="0.2">
      <c r="A548" t="s">
        <v>192</v>
      </c>
      <c r="B548" t="s">
        <v>50</v>
      </c>
      <c r="C548" s="3" t="s">
        <v>229</v>
      </c>
      <c r="D548" t="s">
        <v>194</v>
      </c>
      <c r="E548">
        <v>0.25841618590058418</v>
      </c>
      <c r="F548">
        <v>8.3564759835307617E-2</v>
      </c>
      <c r="G548" s="1">
        <v>9.4632266246642033E-2</v>
      </c>
      <c r="H548" s="1">
        <v>0.42220010555452636</v>
      </c>
      <c r="I548">
        <v>3.0924062536633854</v>
      </c>
      <c r="J548">
        <v>0.17809498483468869</v>
      </c>
      <c r="K548">
        <f>Table21[[#This Row],[VALUE_ORIGINAL]]-Table21[[#This Row],[ESTIMATE_VALUE]]</f>
        <v>-8.0321201065895492E-2</v>
      </c>
      <c r="L548">
        <v>3.1004501860775718E-2</v>
      </c>
      <c r="M548">
        <v>0.32518546780860169</v>
      </c>
      <c r="N548">
        <f>Table21[[#This Row],[DIFFENCE_ORIGINAL]]^2</f>
        <v>6.451495340668011E-3</v>
      </c>
      <c r="O54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0.23055320156195966</v>
      </c>
      <c r="P548">
        <f>IF(OR(G548="NA", H548="NA"), "NA", IF(OR(B548="boot", B548="parametric", B548="independent", B548="cart"), Table21[[#This Row],[conf.high]]-Table21[[#This Row],[conf.low]], ""))</f>
        <v>0.32756783930788436</v>
      </c>
      <c r="Q548">
        <f>IF(OR(G548="NA", H548="NA"), "NA", IF(OR(B548="boot", B548="parametric", B548="independent", B548="cart"), Table21[[#This Row],[conf.high.orig]]-Table21[[#This Row],[conf.low.orig]], ""))</f>
        <v>0.29418096594782595</v>
      </c>
      <c r="R548">
        <f>IF(OR(B548="boot", B548="independent", B548="parametric", B548="cart"), Table21[[#This Row],[WIDTH_OVERLAP]]/Table21[[#This Row],[WIDTH_NEW]], "NA")</f>
        <v>0.70383344729169317</v>
      </c>
      <c r="S548">
        <f>IF(OR(B548="boot", B548="independent", B548="parametric", B548="cart"), Table21[[#This Row],[WIDTH_OVERLAP]]/Table21[[#This Row],[WIDTH_ORIG]], "")</f>
        <v>0.78371216444659131</v>
      </c>
      <c r="T548">
        <f>IF(OR(B548="boot", B548="independent", B548="parametric", B548="cart"), (Table21[[#This Row],[PERS_NEW]]+Table21[[#This Row],[PERS_ORIG]]) / 2, "")</f>
        <v>0.74377280586914218</v>
      </c>
      <c r="U548">
        <f>0.5*(Table21[[#This Row],[WIDTH_OVERLAP]]/Table21[[#This Row],[WIDTH_ORIG]] +Table21[[#This Row],[WIDTH_OVERLAP]]/Table21[[#This Row],[WIDTH_NEW]])</f>
        <v>0.74377280586914218</v>
      </c>
    </row>
    <row r="549" spans="1:21" hidden="1" x14ac:dyDescent="0.2">
      <c r="A549" t="s">
        <v>192</v>
      </c>
      <c r="B549" t="s">
        <v>50</v>
      </c>
      <c r="C549" s="3" t="s">
        <v>229</v>
      </c>
      <c r="D549" t="s">
        <v>196</v>
      </c>
      <c r="E549">
        <v>0.20801368065625275</v>
      </c>
      <c r="F549">
        <v>8.4553900190956946E-2</v>
      </c>
      <c r="G549" s="1">
        <v>4.2291081529582775E-2</v>
      </c>
      <c r="H549" s="1">
        <v>0.37373627978292273</v>
      </c>
      <c r="I549">
        <v>2.4601311138394992</v>
      </c>
      <c r="J549">
        <v>0.1861868037015833</v>
      </c>
      <c r="K549">
        <f>Table21[[#This Row],[VALUE_ORIGINAL]]-Table21[[#This Row],[ESTIMATE_VALUE]]</f>
        <v>-2.182687695466945E-2</v>
      </c>
      <c r="L549">
        <v>2.761276649224953E-2</v>
      </c>
      <c r="M549">
        <v>0.34476084091091708</v>
      </c>
      <c r="N549">
        <f>Table21[[#This Row],[DIFFENCE_ORIGINAL]]^2</f>
        <v>4.7641255759428032E-4</v>
      </c>
      <c r="O54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0.3024697593813343</v>
      </c>
      <c r="P549">
        <f>IF(OR(G549="NA", H549="NA"), "NA", IF(OR(B549="boot", B549="parametric", B549="independent", B549="cart"), Table21[[#This Row],[conf.high]]-Table21[[#This Row],[conf.low]], ""))</f>
        <v>0.33144519825333996</v>
      </c>
      <c r="Q549">
        <f>IF(OR(G549="NA", H549="NA"), "NA", IF(OR(B549="boot", B549="parametric", B549="independent", B549="cart"), Table21[[#This Row],[conf.high.orig]]-Table21[[#This Row],[conf.low.orig]], ""))</f>
        <v>0.31714807441866755</v>
      </c>
      <c r="R549">
        <f>IF(OR(B549="boot", B549="independent", B549="parametric", B549="cart"), Table21[[#This Row],[WIDTH_OVERLAP]]/Table21[[#This Row],[WIDTH_NEW]], "NA")</f>
        <v>0.91257849253903423</v>
      </c>
      <c r="S549">
        <f>IF(OR(B549="boot", B549="independent", B549="parametric", B549="cart"), Table21[[#This Row],[WIDTH_OVERLAP]]/Table21[[#This Row],[WIDTH_ORIG]], "")</f>
        <v>0.95371778603972734</v>
      </c>
      <c r="T549">
        <f>IF(OR(B549="boot", B549="independent", B549="parametric", B549="cart"), (Table21[[#This Row],[PERS_NEW]]+Table21[[#This Row],[PERS_ORIG]]) / 2, "")</f>
        <v>0.93314813928938078</v>
      </c>
      <c r="U549">
        <f>0.5*(Table21[[#This Row],[WIDTH_OVERLAP]]/Table21[[#This Row],[WIDTH_ORIG]] +Table21[[#This Row],[WIDTH_OVERLAP]]/Table21[[#This Row],[WIDTH_NEW]])</f>
        <v>0.93314813928938078</v>
      </c>
    </row>
    <row r="550" spans="1:21" hidden="1" x14ac:dyDescent="0.2">
      <c r="A550" t="s">
        <v>192</v>
      </c>
      <c r="B550" t="s">
        <v>50</v>
      </c>
      <c r="C550" s="3" t="s">
        <v>229</v>
      </c>
      <c r="D550" t="s">
        <v>197</v>
      </c>
      <c r="E550">
        <v>0.51062869951763667</v>
      </c>
      <c r="F550">
        <v>6.7390243179843934E-2</v>
      </c>
      <c r="G550" s="1">
        <v>0.3785462499757466</v>
      </c>
      <c r="H550" s="1">
        <v>0.64271114905952675</v>
      </c>
      <c r="I550">
        <v>7.5771903382945949</v>
      </c>
      <c r="J550">
        <v>0.49300171462900477</v>
      </c>
      <c r="K550">
        <f>Table21[[#This Row],[VALUE_ORIGINAL]]-Table21[[#This Row],[ESTIMATE_VALUE]]</f>
        <v>-1.7626984888631902E-2</v>
      </c>
      <c r="L550">
        <v>0.33353457510458673</v>
      </c>
      <c r="M550">
        <v>0.65246885415342282</v>
      </c>
      <c r="N550">
        <f>Table21[[#This Row],[DIFFENCE_ORIGINAL]]^2</f>
        <v>3.1071059626405745E-4</v>
      </c>
      <c r="O55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0.26416489908378016</v>
      </c>
      <c r="P550">
        <f>IF(OR(G550="NA", H550="NA"), "NA", IF(OR(B550="boot", B550="parametric", B550="independent", B550="cart"), Table21[[#This Row],[conf.high]]-Table21[[#This Row],[conf.low]], ""))</f>
        <v>0.26416489908378016</v>
      </c>
      <c r="Q550">
        <f>IF(OR(G550="NA", H550="NA"), "NA", IF(OR(B550="boot", B550="parametric", B550="independent", B550="cart"), Table21[[#This Row],[conf.high.orig]]-Table21[[#This Row],[conf.low.orig]], ""))</f>
        <v>0.31893427904883609</v>
      </c>
      <c r="R550">
        <f>IF(OR(B550="boot", B550="independent", B550="parametric", B550="cart"), Table21[[#This Row],[WIDTH_OVERLAP]]/Table21[[#This Row],[WIDTH_NEW]], "NA")</f>
        <v>1</v>
      </c>
      <c r="S550">
        <f>IF(OR(B550="boot", B550="independent", B550="parametric", B550="cart"), Table21[[#This Row],[WIDTH_OVERLAP]]/Table21[[#This Row],[WIDTH_ORIG]], "")</f>
        <v>0.8282737743700811</v>
      </c>
      <c r="T550">
        <f>IF(OR(B550="boot", B550="independent", B550="parametric", B550="cart"), (Table21[[#This Row],[PERS_NEW]]+Table21[[#This Row],[PERS_ORIG]]) / 2, "")</f>
        <v>0.9141368871850406</v>
      </c>
      <c r="U550">
        <f>0.5*(Table21[[#This Row],[WIDTH_OVERLAP]]/Table21[[#This Row],[WIDTH_ORIG]] +Table21[[#This Row],[WIDTH_OVERLAP]]/Table21[[#This Row],[WIDTH_NEW]])</f>
        <v>0.9141368871850406</v>
      </c>
    </row>
    <row r="551" spans="1:21" hidden="1" x14ac:dyDescent="0.2">
      <c r="A551" t="s">
        <v>192</v>
      </c>
      <c r="B551" t="s">
        <v>50</v>
      </c>
      <c r="C551" s="3" t="s">
        <v>229</v>
      </c>
      <c r="D551" t="s">
        <v>198</v>
      </c>
      <c r="E551">
        <v>0.71880641296185632</v>
      </c>
      <c r="F551">
        <v>8.435332594263753E-2</v>
      </c>
      <c r="G551" s="1">
        <v>0.55347693213811855</v>
      </c>
      <c r="H551" s="1">
        <v>0.8841358937855941</v>
      </c>
      <c r="I551">
        <v>8.5213760682141153</v>
      </c>
      <c r="J551">
        <v>0.62967048026352512</v>
      </c>
      <c r="K551">
        <f>Table21[[#This Row],[VALUE_ORIGINAL]]-Table21[[#This Row],[ESTIMATE_VALUE]]</f>
        <v>-8.9135932698331199E-2</v>
      </c>
      <c r="L551">
        <v>0.44355856188107279</v>
      </c>
      <c r="M551">
        <v>0.81578239864597746</v>
      </c>
      <c r="N551">
        <f>Table21[[#This Row],[DIFFENCE_ORIGINAL]]^2</f>
        <v>7.9452144980014291E-3</v>
      </c>
      <c r="O55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0.26230546650785891</v>
      </c>
      <c r="P551">
        <f>IF(OR(G551="NA", H551="NA"), "NA", IF(OR(B551="boot", B551="parametric", B551="independent", B551="cart"), Table21[[#This Row],[conf.high]]-Table21[[#This Row],[conf.low]], ""))</f>
        <v>0.33065896164747555</v>
      </c>
      <c r="Q551">
        <f>IF(OR(G551="NA", H551="NA"), "NA", IF(OR(B551="boot", B551="parametric", B551="independent", B551="cart"), Table21[[#This Row],[conf.high.orig]]-Table21[[#This Row],[conf.low.orig]], ""))</f>
        <v>0.37222383676490467</v>
      </c>
      <c r="R551">
        <f>IF(OR(B551="boot", B551="independent", B551="parametric", B551="cart"), Table21[[#This Row],[WIDTH_OVERLAP]]/Table21[[#This Row],[WIDTH_NEW]], "NA")</f>
        <v>0.79328098413225479</v>
      </c>
      <c r="S551">
        <f>IF(OR(B551="boot", B551="independent", B551="parametric", B551="cart"), Table21[[#This Row],[WIDTH_OVERLAP]]/Table21[[#This Row],[WIDTH_ORIG]], "")</f>
        <v>0.70469819662175526</v>
      </c>
      <c r="T551">
        <f>IF(OR(B551="boot", B551="independent", B551="parametric", B551="cart"), (Table21[[#This Row],[PERS_NEW]]+Table21[[#This Row],[PERS_ORIG]]) / 2, "")</f>
        <v>0.74898959037700497</v>
      </c>
      <c r="U551">
        <f>0.5*(Table21[[#This Row],[WIDTH_OVERLAP]]/Table21[[#This Row],[WIDTH_ORIG]] +Table21[[#This Row],[WIDTH_OVERLAP]]/Table21[[#This Row],[WIDTH_NEW]])</f>
        <v>0.74898959037700497</v>
      </c>
    </row>
    <row r="552" spans="1:21" hidden="1" x14ac:dyDescent="0.2">
      <c r="A552" t="s">
        <v>192</v>
      </c>
      <c r="B552" t="s">
        <v>50</v>
      </c>
      <c r="C552" s="3" t="s">
        <v>229</v>
      </c>
      <c r="D552" t="s">
        <v>200</v>
      </c>
      <c r="E552">
        <v>0.57958613518599844</v>
      </c>
      <c r="F552">
        <v>8.5109789482514894E-2</v>
      </c>
      <c r="G552" s="1">
        <v>0.41277401306848338</v>
      </c>
      <c r="H552" s="1">
        <v>0.7463982573035135</v>
      </c>
      <c r="I552">
        <v>6.8098645139413678</v>
      </c>
      <c r="J552">
        <v>0.61415608553746992</v>
      </c>
      <c r="K552">
        <f>Table21[[#This Row],[VALUE_ORIGINAL]]-Table21[[#This Row],[ESTIMATE_VALUE]]</f>
        <v>3.4569950351471479E-2</v>
      </c>
      <c r="L552">
        <v>0.43387748506057555</v>
      </c>
      <c r="M552">
        <v>0.79443468601436429</v>
      </c>
      <c r="N552">
        <f>Table21[[#This Row],[DIFFENCE_ORIGINAL]]^2</f>
        <v>1.195081467303203E-3</v>
      </c>
      <c r="O55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0.31252077224293795</v>
      </c>
      <c r="P552">
        <f>IF(OR(G552="NA", H552="NA"), "NA", IF(OR(B552="boot", B552="parametric", B552="independent", B552="cart"), Table21[[#This Row],[conf.high]]-Table21[[#This Row],[conf.low]], ""))</f>
        <v>0.33362424423503012</v>
      </c>
      <c r="Q552">
        <f>IF(OR(G552="NA", H552="NA"), "NA", IF(OR(B552="boot", B552="parametric", B552="independent", B552="cart"), Table21[[#This Row],[conf.high.orig]]-Table21[[#This Row],[conf.low.orig]], ""))</f>
        <v>0.36055720095378874</v>
      </c>
      <c r="R552">
        <f>IF(OR(B552="boot", B552="independent", B552="parametric", B552="cart"), Table21[[#This Row],[WIDTH_OVERLAP]]/Table21[[#This Row],[WIDTH_NEW]], "NA")</f>
        <v>0.93674478891520463</v>
      </c>
      <c r="S552">
        <f>IF(OR(B552="boot", B552="independent", B552="parametric", B552="cart"), Table21[[#This Row],[WIDTH_OVERLAP]]/Table21[[#This Row],[WIDTH_ORIG]], "")</f>
        <v>0.86677168398307092</v>
      </c>
      <c r="T552">
        <f>IF(OR(B552="boot", B552="independent", B552="parametric", B552="cart"), (Table21[[#This Row],[PERS_NEW]]+Table21[[#This Row],[PERS_ORIG]]) / 2, "")</f>
        <v>0.90175823644913777</v>
      </c>
      <c r="U552">
        <f>0.5*(Table21[[#This Row],[WIDTH_OVERLAP]]/Table21[[#This Row],[WIDTH_ORIG]] +Table21[[#This Row],[WIDTH_OVERLAP]]/Table21[[#This Row],[WIDTH_NEW]])</f>
        <v>0.90175823644913777</v>
      </c>
    </row>
    <row r="553" spans="1:21" hidden="1" x14ac:dyDescent="0.2">
      <c r="A553" t="s">
        <v>192</v>
      </c>
      <c r="B553" t="s">
        <v>50</v>
      </c>
      <c r="C553" s="3" t="s">
        <v>229</v>
      </c>
      <c r="D553" t="s">
        <v>203</v>
      </c>
      <c r="E553">
        <v>0.22948675271080027</v>
      </c>
      <c r="F553">
        <v>6.3890796927518687E-2</v>
      </c>
      <c r="G553" s="1">
        <v>0.10426309178930132</v>
      </c>
      <c r="H553" s="1">
        <v>0.35471041363229922</v>
      </c>
      <c r="I553">
        <v>3.5918592934619826</v>
      </c>
      <c r="J553">
        <v>0.28679382089966404</v>
      </c>
      <c r="K553">
        <f>Table21[[#This Row],[VALUE_ORIGINAL]]-Table21[[#This Row],[ESTIMATE_VALUE]]</f>
        <v>5.7307068188863775E-2</v>
      </c>
      <c r="L553">
        <v>0.16567031038844041</v>
      </c>
      <c r="M553">
        <v>0.40791733141088771</v>
      </c>
      <c r="N553">
        <f>Table21[[#This Row],[DIFFENCE_ORIGINAL]]^2</f>
        <v>3.2841000644030826E-3</v>
      </c>
      <c r="O55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0.18904010324385881</v>
      </c>
      <c r="P553">
        <f>IF(OR(G553="NA", H553="NA"), "NA", IF(OR(B553="boot", B553="parametric", B553="independent", B553="cart"), Table21[[#This Row],[conf.high]]-Table21[[#This Row],[conf.low]], ""))</f>
        <v>0.25044732184299789</v>
      </c>
      <c r="Q553">
        <f>IF(OR(G553="NA", H553="NA"), "NA", IF(OR(B553="boot", B553="parametric", B553="independent", B553="cart"), Table21[[#This Row],[conf.high.orig]]-Table21[[#This Row],[conf.low.orig]], ""))</f>
        <v>0.2422470210224473</v>
      </c>
      <c r="R553">
        <f>IF(OR(B553="boot", B553="independent", B553="parametric", B553="cart"), Table21[[#This Row],[WIDTH_OVERLAP]]/Table21[[#This Row],[WIDTH_NEW]], "NA")</f>
        <v>0.75480984125821693</v>
      </c>
      <c r="S553">
        <f>IF(OR(B553="boot", B553="independent", B553="parametric", B553="cart"), Table21[[#This Row],[WIDTH_OVERLAP]]/Table21[[#This Row],[WIDTH_ORIG]], "")</f>
        <v>0.78036089957259702</v>
      </c>
      <c r="T553">
        <f>IF(OR(B553="boot", B553="independent", B553="parametric", B553="cart"), (Table21[[#This Row],[PERS_NEW]]+Table21[[#This Row],[PERS_ORIG]]) / 2, "")</f>
        <v>0.76758537041540698</v>
      </c>
      <c r="U553">
        <f>0.5*(Table21[[#This Row],[WIDTH_OVERLAP]]/Table21[[#This Row],[WIDTH_ORIG]] +Table21[[#This Row],[WIDTH_OVERLAP]]/Table21[[#This Row],[WIDTH_NEW]])</f>
        <v>0.76758537041540698</v>
      </c>
    </row>
    <row r="554" spans="1:21" hidden="1" x14ac:dyDescent="0.2">
      <c r="A554" t="s">
        <v>192</v>
      </c>
      <c r="B554" t="s">
        <v>50</v>
      </c>
      <c r="C554" s="3" t="s">
        <v>229</v>
      </c>
      <c r="D554" t="s">
        <v>204</v>
      </c>
      <c r="E554">
        <v>0.96851739704487683</v>
      </c>
      <c r="F554">
        <v>0.15393222310817151</v>
      </c>
      <c r="G554" s="1">
        <v>0.66681578369267647</v>
      </c>
      <c r="H554" s="1">
        <v>1.2702190103970772</v>
      </c>
      <c r="I554">
        <v>6.2918431078870256</v>
      </c>
      <c r="J554">
        <v>0.93833938901761638</v>
      </c>
      <c r="K554">
        <f>Table21[[#This Row],[VALUE_ORIGINAL]]-Table21[[#This Row],[ESTIMATE_VALUE]]</f>
        <v>-3.017800802726045E-2</v>
      </c>
      <c r="L554">
        <v>0.64018856602783769</v>
      </c>
      <c r="M554">
        <v>1.2364902120073951</v>
      </c>
      <c r="N554">
        <f>Table21[[#This Row],[DIFFENCE_ORIGINAL]]^2</f>
        <v>9.1071216849339615E-4</v>
      </c>
      <c r="O55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0.56967442831471859</v>
      </c>
      <c r="P554">
        <f>IF(OR(G554="NA", H554="NA"), "NA", IF(OR(B554="boot", B554="parametric", B554="independent", B554="cart"), Table21[[#This Row],[conf.high]]-Table21[[#This Row],[conf.low]], ""))</f>
        <v>0.60340322670440072</v>
      </c>
      <c r="Q554">
        <f>IF(OR(G554="NA", H554="NA"), "NA", IF(OR(B554="boot", B554="parametric", B554="independent", B554="cart"), Table21[[#This Row],[conf.high.orig]]-Table21[[#This Row],[conf.low.orig]], ""))</f>
        <v>0.59630164597955737</v>
      </c>
      <c r="R554">
        <f>IF(OR(B554="boot", B554="independent", B554="parametric", B554="cart"), Table21[[#This Row],[WIDTH_OVERLAP]]/Table21[[#This Row],[WIDTH_NEW]], "NA")</f>
        <v>0.94410238975038596</v>
      </c>
      <c r="S554">
        <f>IF(OR(B554="boot", B554="independent", B554="parametric", B554="cart"), Table21[[#This Row],[WIDTH_OVERLAP]]/Table21[[#This Row],[WIDTH_ORIG]], "")</f>
        <v>0.95534606043037551</v>
      </c>
      <c r="T554">
        <f>IF(OR(B554="boot", B554="independent", B554="parametric", B554="cart"), (Table21[[#This Row],[PERS_NEW]]+Table21[[#This Row],[PERS_ORIG]]) / 2, "")</f>
        <v>0.94972422509038079</v>
      </c>
      <c r="U554">
        <f>0.5*(Table21[[#This Row],[WIDTH_OVERLAP]]/Table21[[#This Row],[WIDTH_ORIG]] +Table21[[#This Row],[WIDTH_OVERLAP]]/Table21[[#This Row],[WIDTH_NEW]])</f>
        <v>0.94972422509038079</v>
      </c>
    </row>
    <row r="555" spans="1:21" hidden="1" x14ac:dyDescent="0.2">
      <c r="A555" t="s">
        <v>192</v>
      </c>
      <c r="B555" t="s">
        <v>50</v>
      </c>
      <c r="C555" s="3" t="s">
        <v>229</v>
      </c>
      <c r="D555" t="s">
        <v>205</v>
      </c>
      <c r="E555">
        <v>0.63154897257300846</v>
      </c>
      <c r="F555">
        <v>0.11303023636230074</v>
      </c>
      <c r="G555" s="1">
        <v>0.41001378013884948</v>
      </c>
      <c r="H555" s="1">
        <v>0.85308416500716744</v>
      </c>
      <c r="I555">
        <v>5.5874338840509639</v>
      </c>
      <c r="J555">
        <v>0.60929656060243609</v>
      </c>
      <c r="K555">
        <f>Table21[[#This Row],[VALUE_ORIGINAL]]-Table21[[#This Row],[ESTIMATE_VALUE]]</f>
        <v>-2.2252411970572372E-2</v>
      </c>
      <c r="L555">
        <v>0.39865042583370236</v>
      </c>
      <c r="M555">
        <v>0.81994269537116982</v>
      </c>
      <c r="N555">
        <f>Table21[[#This Row],[DIFFENCE_ORIGINAL]]^2</f>
        <v>4.951698385080726E-4</v>
      </c>
      <c r="O55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0.40992891523232033</v>
      </c>
      <c r="P555">
        <f>IF(OR(G555="NA", H555="NA"), "NA", IF(OR(B555="boot", B555="parametric", B555="independent", B555="cart"), Table21[[#This Row],[conf.high]]-Table21[[#This Row],[conf.low]], ""))</f>
        <v>0.44307038486831796</v>
      </c>
      <c r="Q555">
        <f>IF(OR(G555="NA", H555="NA"), "NA", IF(OR(B555="boot", B555="parametric", B555="independent", B555="cart"), Table21[[#This Row],[conf.high.orig]]-Table21[[#This Row],[conf.low.orig]], ""))</f>
        <v>0.42129226953746746</v>
      </c>
      <c r="R555">
        <f>IF(OR(B555="boot", B555="independent", B555="parametric", B555="cart"), Table21[[#This Row],[WIDTH_OVERLAP]]/Table21[[#This Row],[WIDTH_NEW]], "NA")</f>
        <v>0.92520044045406602</v>
      </c>
      <c r="S555">
        <f>IF(OR(B555="boot", B555="independent", B555="parametric", B555="cart"), Table21[[#This Row],[WIDTH_OVERLAP]]/Table21[[#This Row],[WIDTH_ORIG]], "")</f>
        <v>0.97302738472361994</v>
      </c>
      <c r="T555">
        <f>IF(OR(B555="boot", B555="independent", B555="parametric", B555="cart"), (Table21[[#This Row],[PERS_NEW]]+Table21[[#This Row],[PERS_ORIG]]) / 2, "")</f>
        <v>0.94911391258884303</v>
      </c>
      <c r="U555">
        <f>0.5*(Table21[[#This Row],[WIDTH_OVERLAP]]/Table21[[#This Row],[WIDTH_ORIG]] +Table21[[#This Row],[WIDTH_OVERLAP]]/Table21[[#This Row],[WIDTH_NEW]])</f>
        <v>0.94911391258884303</v>
      </c>
    </row>
    <row r="556" spans="1:21" hidden="1" x14ac:dyDescent="0.2">
      <c r="A556" t="s">
        <v>192</v>
      </c>
      <c r="B556" t="s">
        <v>50</v>
      </c>
      <c r="C556" s="3" t="s">
        <v>229</v>
      </c>
      <c r="D556" t="s">
        <v>206</v>
      </c>
      <c r="E556">
        <v>0.78430269330234148</v>
      </c>
      <c r="F556">
        <v>0.19498645114949381</v>
      </c>
      <c r="G556" s="1">
        <v>0.40213627157605508</v>
      </c>
      <c r="H556" s="1">
        <v>1.1664691150286279</v>
      </c>
      <c r="I556">
        <v>4.0223445715262844</v>
      </c>
      <c r="J556">
        <v>1.0886970694377851</v>
      </c>
      <c r="K556">
        <f>Table21[[#This Row],[VALUE_ORIGINAL]]-Table21[[#This Row],[ESTIMATE_VALUE]]</f>
        <v>0.30439437613544362</v>
      </c>
      <c r="L556">
        <v>0.71382989483203851</v>
      </c>
      <c r="M556">
        <v>1.4635642440435317</v>
      </c>
      <c r="N556">
        <f>Table21[[#This Row],[DIFFENCE_ORIGINAL]]^2</f>
        <v>9.2655936222885926E-2</v>
      </c>
      <c r="O55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0.45263922019658942</v>
      </c>
      <c r="P556">
        <f>IF(OR(G556="NA", H556="NA"), "NA", IF(OR(B556="boot", B556="parametric", B556="independent", B556="cart"), Table21[[#This Row],[conf.high]]-Table21[[#This Row],[conf.low]], ""))</f>
        <v>0.76433284345257291</v>
      </c>
      <c r="Q556">
        <f>IF(OR(G556="NA", H556="NA"), "NA", IF(OR(B556="boot", B556="parametric", B556="independent", B556="cart"), Table21[[#This Row],[conf.high.orig]]-Table21[[#This Row],[conf.low.orig]], ""))</f>
        <v>0.74973434921149318</v>
      </c>
      <c r="R556">
        <f>IF(OR(B556="boot", B556="independent", B556="parametric", B556="cart"), Table21[[#This Row],[WIDTH_OVERLAP]]/Table21[[#This Row],[WIDTH_NEW]], "NA")</f>
        <v>0.59220171431070501</v>
      </c>
      <c r="S556">
        <f>IF(OR(B556="boot", B556="independent", B556="parametric", B556="cart"), Table21[[#This Row],[WIDTH_OVERLAP]]/Table21[[#This Row],[WIDTH_ORIG]], "")</f>
        <v>0.60373280305569144</v>
      </c>
      <c r="T556">
        <f>IF(OR(B556="boot", B556="independent", B556="parametric", B556="cart"), (Table21[[#This Row],[PERS_NEW]]+Table21[[#This Row],[PERS_ORIG]]) / 2, "")</f>
        <v>0.59796725868319822</v>
      </c>
      <c r="U556">
        <f>0.5*(Table21[[#This Row],[WIDTH_OVERLAP]]/Table21[[#This Row],[WIDTH_ORIG]] +Table21[[#This Row],[WIDTH_OVERLAP]]/Table21[[#This Row],[WIDTH_NEW]])</f>
        <v>0.59796725868319822</v>
      </c>
    </row>
    <row r="557" spans="1:21" hidden="1" x14ac:dyDescent="0.2">
      <c r="A557" t="s">
        <v>192</v>
      </c>
      <c r="B557" t="s">
        <v>50</v>
      </c>
      <c r="C557" s="3" t="s">
        <v>229</v>
      </c>
      <c r="D557" t="s">
        <v>207</v>
      </c>
      <c r="E557">
        <v>-0.61978209910575466</v>
      </c>
      <c r="F557">
        <v>0.15935372385057975</v>
      </c>
      <c r="G557" s="1">
        <v>-0.93210965865523232</v>
      </c>
      <c r="H557" s="1">
        <v>-0.307454539556277</v>
      </c>
      <c r="I557">
        <v>-3.8893480750214664</v>
      </c>
      <c r="J557">
        <v>-0.62421866503422796</v>
      </c>
      <c r="K557">
        <f>Table21[[#This Row],[VALUE_ORIGINAL]]-Table21[[#This Row],[ESTIMATE_VALUE]]</f>
        <v>-4.4365659284733017E-3</v>
      </c>
      <c r="L557">
        <v>-0.94232608717301913</v>
      </c>
      <c r="M557">
        <v>-0.30611124289543679</v>
      </c>
      <c r="N557">
        <f>Table21[[#This Row],[DIFFENCE_ORIGINAL]]^2</f>
        <v>1.9683117237690169E-5</v>
      </c>
      <c r="O55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0.62465511909895532</v>
      </c>
      <c r="P557">
        <f>IF(OR(G557="NA", H557="NA"), "NA", IF(OR(B557="boot", B557="parametric", B557="independent", B557="cart"), Table21[[#This Row],[conf.high]]-Table21[[#This Row],[conf.low]], ""))</f>
        <v>0.62465511909895532</v>
      </c>
      <c r="Q557">
        <f>IF(OR(G557="NA", H557="NA"), "NA", IF(OR(B557="boot", B557="parametric", B557="independent", B557="cart"), Table21[[#This Row],[conf.high.orig]]-Table21[[#This Row],[conf.low.orig]], ""))</f>
        <v>0.63621484427758235</v>
      </c>
      <c r="R557">
        <f>IF(OR(B557="boot", B557="independent", B557="parametric", B557="cart"), Table21[[#This Row],[WIDTH_OVERLAP]]/Table21[[#This Row],[WIDTH_NEW]], "NA")</f>
        <v>1</v>
      </c>
      <c r="S557">
        <f>IF(OR(B557="boot", B557="independent", B557="parametric", B557="cart"), Table21[[#This Row],[WIDTH_OVERLAP]]/Table21[[#This Row],[WIDTH_ORIG]], "")</f>
        <v>0.98183046924698369</v>
      </c>
      <c r="T557">
        <f>IF(OR(B557="boot", B557="independent", B557="parametric", B557="cart"), (Table21[[#This Row],[PERS_NEW]]+Table21[[#This Row],[PERS_ORIG]]) / 2, "")</f>
        <v>0.99091523462349185</v>
      </c>
      <c r="U557">
        <f>0.5*(Table21[[#This Row],[WIDTH_OVERLAP]]/Table21[[#This Row],[WIDTH_ORIG]] +Table21[[#This Row],[WIDTH_OVERLAP]]/Table21[[#This Row],[WIDTH_NEW]])</f>
        <v>0.99091523462349185</v>
      </c>
    </row>
    <row r="558" spans="1:21" hidden="1" x14ac:dyDescent="0.2">
      <c r="A558" t="s">
        <v>192</v>
      </c>
      <c r="B558" t="s">
        <v>50</v>
      </c>
      <c r="C558" s="3" t="s">
        <v>229</v>
      </c>
      <c r="D558" t="s">
        <v>208</v>
      </c>
      <c r="E558">
        <v>-0.770539745303499</v>
      </c>
      <c r="F558">
        <v>0.15187381555821072</v>
      </c>
      <c r="G558" s="1">
        <v>-1.0682069539922709</v>
      </c>
      <c r="H558" s="1">
        <v>-0.47287253661472711</v>
      </c>
      <c r="I558">
        <v>-5.0735522938657178</v>
      </c>
      <c r="J558">
        <v>-0.72723229200793349</v>
      </c>
      <c r="K558">
        <f>Table21[[#This Row],[VALUE_ORIGINAL]]-Table21[[#This Row],[ESTIMATE_VALUE]]</f>
        <v>4.3307453295565512E-2</v>
      </c>
      <c r="L558">
        <v>-1.0179441000208387</v>
      </c>
      <c r="M558">
        <v>-0.43652048399502824</v>
      </c>
      <c r="N558">
        <f>Table21[[#This Row],[DIFFENCE_ORIGINAL]]^2</f>
        <v>1.8755355109475881E-3</v>
      </c>
      <c r="O55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0.54507156340611163</v>
      </c>
      <c r="P558">
        <f>IF(OR(G558="NA", H558="NA"), "NA", IF(OR(B558="boot", B558="parametric", B558="independent", B558="cart"), Table21[[#This Row],[conf.high]]-Table21[[#This Row],[conf.low]], ""))</f>
        <v>0.59533441737754389</v>
      </c>
      <c r="Q558">
        <f>IF(OR(G558="NA", H558="NA"), "NA", IF(OR(B558="boot", B558="parametric", B558="independent", B558="cart"), Table21[[#This Row],[conf.high.orig]]-Table21[[#This Row],[conf.low.orig]], ""))</f>
        <v>0.58142361602581039</v>
      </c>
      <c r="R558">
        <f>IF(OR(B558="boot", B558="independent", B558="parametric", B558="cart"), Table21[[#This Row],[WIDTH_OVERLAP]]/Table21[[#This Row],[WIDTH_NEW]], "NA")</f>
        <v>0.91557206755685183</v>
      </c>
      <c r="S558">
        <f>IF(OR(B558="boot", B558="independent", B558="parametric", B558="cart"), Table21[[#This Row],[WIDTH_OVERLAP]]/Table21[[#This Row],[WIDTH_ORIG]], "")</f>
        <v>0.93747750931038032</v>
      </c>
      <c r="T558">
        <f>IF(OR(B558="boot", B558="independent", B558="parametric", B558="cart"), (Table21[[#This Row],[PERS_NEW]]+Table21[[#This Row],[PERS_ORIG]]) / 2, "")</f>
        <v>0.92652478843361608</v>
      </c>
      <c r="U558">
        <f>0.5*(Table21[[#This Row],[WIDTH_OVERLAP]]/Table21[[#This Row],[WIDTH_ORIG]] +Table21[[#This Row],[WIDTH_OVERLAP]]/Table21[[#This Row],[WIDTH_NEW]])</f>
        <v>0.92652478843361608</v>
      </c>
    </row>
    <row r="559" spans="1:21" hidden="1" x14ac:dyDescent="0.2">
      <c r="A559" t="s">
        <v>192</v>
      </c>
      <c r="B559" t="s">
        <v>50</v>
      </c>
      <c r="C559" s="3" t="s">
        <v>229</v>
      </c>
      <c r="D559" t="s">
        <v>209</v>
      </c>
      <c r="E559">
        <v>1.4948665800668697</v>
      </c>
      <c r="F559">
        <v>0.13269423591086549</v>
      </c>
      <c r="G559" s="1">
        <v>1.2347906567255118</v>
      </c>
      <c r="H559" s="1">
        <v>1.7549425034082275</v>
      </c>
      <c r="I559">
        <v>11.265497478511532</v>
      </c>
      <c r="J559">
        <v>1.2430248254460445</v>
      </c>
      <c r="K559">
        <f>Table21[[#This Row],[VALUE_ORIGINAL]]-Table21[[#This Row],[ESTIMATE_VALUE]]</f>
        <v>-0.25184175462082514</v>
      </c>
      <c r="L559">
        <v>1.0138740576212264</v>
      </c>
      <c r="M559">
        <v>1.4721755932708627</v>
      </c>
      <c r="N559">
        <f>Table21[[#This Row],[DIFFENCE_ORIGINAL]]^2</f>
        <v>6.3424269370495903E-2</v>
      </c>
      <c r="O55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0.23738493654535087</v>
      </c>
      <c r="P559">
        <f>IF(OR(G559="NA", H559="NA"), "NA", IF(OR(B559="boot", B559="parametric", B559="independent", B559="cart"), Table21[[#This Row],[conf.high]]-Table21[[#This Row],[conf.low]], ""))</f>
        <v>0.52015184668271575</v>
      </c>
      <c r="Q559">
        <f>IF(OR(G559="NA", H559="NA"), "NA", IF(OR(B559="boot", B559="parametric", B559="independent", B559="cart"), Table21[[#This Row],[conf.high.orig]]-Table21[[#This Row],[conf.low.orig]], ""))</f>
        <v>0.45830153564963627</v>
      </c>
      <c r="R559">
        <f>IF(OR(B559="boot", B559="independent", B559="parametric", B559="cart"), Table21[[#This Row],[WIDTH_OVERLAP]]/Table21[[#This Row],[WIDTH_NEW]], "NA")</f>
        <v>0.45637622563349634</v>
      </c>
      <c r="S559">
        <f>IF(OR(B559="boot", B559="independent", B559="parametric", B559="cart"), Table21[[#This Row],[WIDTH_OVERLAP]]/Table21[[#This Row],[WIDTH_ORIG]], "")</f>
        <v>0.51796670549851187</v>
      </c>
      <c r="T559">
        <f>IF(OR(B559="boot", B559="independent", B559="parametric", B559="cart"), (Table21[[#This Row],[PERS_NEW]]+Table21[[#This Row],[PERS_ORIG]]) / 2, "")</f>
        <v>0.4871714655660041</v>
      </c>
      <c r="U559">
        <f>0.5*(Table21[[#This Row],[WIDTH_OVERLAP]]/Table21[[#This Row],[WIDTH_ORIG]] +Table21[[#This Row],[WIDTH_OVERLAP]]/Table21[[#This Row],[WIDTH_NEW]])</f>
        <v>0.4871714655660041</v>
      </c>
    </row>
    <row r="560" spans="1:21" hidden="1" x14ac:dyDescent="0.2">
      <c r="A560" t="s">
        <v>192</v>
      </c>
      <c r="B560" t="s">
        <v>50</v>
      </c>
      <c r="C560" s="3" t="s">
        <v>229</v>
      </c>
      <c r="D560" t="s">
        <v>210</v>
      </c>
      <c r="E560">
        <v>1.5606832907278603</v>
      </c>
      <c r="F560">
        <v>0.17633396682899108</v>
      </c>
      <c r="G560" s="1">
        <v>1.2150750664919574</v>
      </c>
      <c r="H560" s="1">
        <v>1.9062915149637631</v>
      </c>
      <c r="I560">
        <v>8.8507241049106149</v>
      </c>
      <c r="J560">
        <v>1.6733121077986997</v>
      </c>
      <c r="K560">
        <f>Table21[[#This Row],[VALUE_ORIGINAL]]-Table21[[#This Row],[ESTIMATE_VALUE]]</f>
        <v>0.11262881707083938</v>
      </c>
      <c r="L560">
        <v>1.370818639094014</v>
      </c>
      <c r="M560">
        <v>1.9758055765033853</v>
      </c>
      <c r="N560">
        <f>Table21[[#This Row],[DIFFENCE_ORIGINAL]]^2</f>
        <v>1.26852504347766E-2</v>
      </c>
      <c r="O56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0.53547287586974912</v>
      </c>
      <c r="P560">
        <f>IF(OR(G560="NA", H560="NA"), "NA", IF(OR(B560="boot", B560="parametric", B560="independent", B560="cart"), Table21[[#This Row],[conf.high]]-Table21[[#This Row],[conf.low]], ""))</f>
        <v>0.69121644847180574</v>
      </c>
      <c r="Q560">
        <f>IF(OR(G560="NA", H560="NA"), "NA", IF(OR(B560="boot", B560="parametric", B560="independent", B560="cart"), Table21[[#This Row],[conf.high.orig]]-Table21[[#This Row],[conf.low.orig]], ""))</f>
        <v>0.60498693740937126</v>
      </c>
      <c r="R560">
        <f>IF(OR(B560="boot", B560="independent", B560="parametric", B560="cart"), Table21[[#This Row],[WIDTH_OVERLAP]]/Table21[[#This Row],[WIDTH_NEW]], "NA")</f>
        <v>0.77468190615777965</v>
      </c>
      <c r="S560">
        <f>IF(OR(B560="boot", B560="independent", B560="parametric", B560="cart"), Table21[[#This Row],[WIDTH_OVERLAP]]/Table21[[#This Row],[WIDTH_ORIG]], "")</f>
        <v>0.88509824387731417</v>
      </c>
      <c r="T560">
        <f>IF(OR(B560="boot", B560="independent", B560="parametric", B560="cart"), (Table21[[#This Row],[PERS_NEW]]+Table21[[#This Row],[PERS_ORIG]]) / 2, "")</f>
        <v>0.82989007501754686</v>
      </c>
      <c r="U560">
        <f>0.5*(Table21[[#This Row],[WIDTH_OVERLAP]]/Table21[[#This Row],[WIDTH_ORIG]] +Table21[[#This Row],[WIDTH_OVERLAP]]/Table21[[#This Row],[WIDTH_NEW]])</f>
        <v>0.82989007501754686</v>
      </c>
    </row>
    <row r="561" spans="1:21" hidden="1" x14ac:dyDescent="0.2">
      <c r="A561" t="s">
        <v>192</v>
      </c>
      <c r="B561" t="s">
        <v>50</v>
      </c>
      <c r="C561" s="3" t="s">
        <v>229</v>
      </c>
      <c r="D561" t="s">
        <v>211</v>
      </c>
      <c r="E561">
        <v>2.5539418390616166</v>
      </c>
      <c r="F561">
        <v>0.24866441703118233</v>
      </c>
      <c r="G561" s="1">
        <v>2.0665685374438509</v>
      </c>
      <c r="H561" s="1">
        <v>3.0413151406793824</v>
      </c>
      <c r="I561">
        <v>10.270636505026589</v>
      </c>
      <c r="J561">
        <v>2.5314973886483343</v>
      </c>
      <c r="K561">
        <f>Table21[[#This Row],[VALUE_ORIGINAL]]-Table21[[#This Row],[ESTIMATE_VALUE]]</f>
        <v>-2.2444450413282357E-2</v>
      </c>
      <c r="L561">
        <v>2.0154598884137371</v>
      </c>
      <c r="M561">
        <v>3.0475348888829314</v>
      </c>
      <c r="N561">
        <f>Table21[[#This Row],[DIFFENCE_ORIGINAL]]^2</f>
        <v>5.0375335435429061E-4</v>
      </c>
      <c r="O56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0.97474660323553142</v>
      </c>
      <c r="P561">
        <f>IF(OR(G561="NA", H561="NA"), "NA", IF(OR(B561="boot", B561="parametric", B561="independent", B561="cart"), Table21[[#This Row],[conf.high]]-Table21[[#This Row],[conf.low]], ""))</f>
        <v>0.97474660323553142</v>
      </c>
      <c r="Q561">
        <f>IF(OR(G561="NA", H561="NA"), "NA", IF(OR(B561="boot", B561="parametric", B561="independent", B561="cart"), Table21[[#This Row],[conf.high.orig]]-Table21[[#This Row],[conf.low.orig]], ""))</f>
        <v>1.0320750004691943</v>
      </c>
      <c r="R561">
        <f>IF(OR(B561="boot", B561="independent", B561="parametric", B561="cart"), Table21[[#This Row],[WIDTH_OVERLAP]]/Table21[[#This Row],[WIDTH_NEW]], "NA")</f>
        <v>1</v>
      </c>
      <c r="S561">
        <f>IF(OR(B561="boot", B561="independent", B561="parametric", B561="cart"), Table21[[#This Row],[WIDTH_OVERLAP]]/Table21[[#This Row],[WIDTH_ORIG]], "")</f>
        <v>0.94445326433873444</v>
      </c>
      <c r="T561">
        <f>IF(OR(B561="boot", B561="independent", B561="parametric", B561="cart"), (Table21[[#This Row],[PERS_NEW]]+Table21[[#This Row],[PERS_ORIG]]) / 2, "")</f>
        <v>0.97222663216936722</v>
      </c>
      <c r="U561">
        <f>0.5*(Table21[[#This Row],[WIDTH_OVERLAP]]/Table21[[#This Row],[WIDTH_ORIG]] +Table21[[#This Row],[WIDTH_OVERLAP]]/Table21[[#This Row],[WIDTH_NEW]])</f>
        <v>0.97222663216936722</v>
      </c>
    </row>
    <row r="562" spans="1:21" hidden="1" x14ac:dyDescent="0.2">
      <c r="A562" t="s">
        <v>192</v>
      </c>
      <c r="B562" t="s">
        <v>50</v>
      </c>
      <c r="C562" s="3" t="s">
        <v>229</v>
      </c>
      <c r="D562" t="s">
        <v>212</v>
      </c>
      <c r="E562">
        <v>2.303322146315216</v>
      </c>
      <c r="F562">
        <v>0.20850851990164801</v>
      </c>
      <c r="G562" s="1">
        <v>1.8946529568382329</v>
      </c>
      <c r="H562" s="1">
        <v>2.7119913357921992</v>
      </c>
      <c r="I562">
        <v>11.046657217660346</v>
      </c>
      <c r="J562">
        <v>2.4547514023718633</v>
      </c>
      <c r="K562">
        <f>Table21[[#This Row],[VALUE_ORIGINAL]]-Table21[[#This Row],[ESTIMATE_VALUE]]</f>
        <v>0.15142925605664725</v>
      </c>
      <c r="L562">
        <v>2.0204636851299913</v>
      </c>
      <c r="M562">
        <v>2.8890391196137353</v>
      </c>
      <c r="N562">
        <f>Table21[[#This Row],[DIFFENCE_ORIGINAL]]^2</f>
        <v>2.2930819589869641E-2</v>
      </c>
      <c r="O56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0.69152765066220789</v>
      </c>
      <c r="P562">
        <f>IF(OR(G562="NA", H562="NA"), "NA", IF(OR(B562="boot", B562="parametric", B562="independent", B562="cart"), Table21[[#This Row],[conf.high]]-Table21[[#This Row],[conf.low]], ""))</f>
        <v>0.81733837895396633</v>
      </c>
      <c r="Q562">
        <f>IF(OR(G562="NA", H562="NA"), "NA", IF(OR(B562="boot", B562="parametric", B562="independent", B562="cart"), Table21[[#This Row],[conf.high.orig]]-Table21[[#This Row],[conf.low.orig]], ""))</f>
        <v>0.86857543448374397</v>
      </c>
      <c r="R562">
        <f>IF(OR(B562="boot", B562="independent", B562="parametric", B562="cart"), Table21[[#This Row],[WIDTH_OVERLAP]]/Table21[[#This Row],[WIDTH_NEW]], "NA")</f>
        <v>0.8460726529778626</v>
      </c>
      <c r="S562">
        <f>IF(OR(B562="boot", B562="independent", B562="parametric", B562="cart"), Table21[[#This Row],[WIDTH_OVERLAP]]/Table21[[#This Row],[WIDTH_ORIG]], "")</f>
        <v>0.79616303110533149</v>
      </c>
      <c r="T562">
        <f>IF(OR(B562="boot", B562="independent", B562="parametric", B562="cart"), (Table21[[#This Row],[PERS_NEW]]+Table21[[#This Row],[PERS_ORIG]]) / 2, "")</f>
        <v>0.82111784204159699</v>
      </c>
      <c r="U562">
        <f>0.5*(Table21[[#This Row],[WIDTH_OVERLAP]]/Table21[[#This Row],[WIDTH_ORIG]] +Table21[[#This Row],[WIDTH_OVERLAP]]/Table21[[#This Row],[WIDTH_NEW]])</f>
        <v>0.82111784204159699</v>
      </c>
    </row>
    <row r="563" spans="1:21" hidden="1" x14ac:dyDescent="0.2">
      <c r="A563" t="s">
        <v>192</v>
      </c>
      <c r="B563" t="s">
        <v>50</v>
      </c>
      <c r="C563" s="3" t="s">
        <v>229</v>
      </c>
      <c r="D563" t="s">
        <v>213</v>
      </c>
      <c r="E563">
        <v>2.3292551149526606</v>
      </c>
      <c r="F563">
        <v>0.15976697665957468</v>
      </c>
      <c r="G563" s="1">
        <v>2.016117594781043</v>
      </c>
      <c r="H563" s="1">
        <v>2.6423926351242781</v>
      </c>
      <c r="I563">
        <v>14.579077376645536</v>
      </c>
      <c r="J563">
        <v>2.2103927780125763</v>
      </c>
      <c r="K563">
        <f>Table21[[#This Row],[VALUE_ORIGINAL]]-Table21[[#This Row],[ESTIMATE_VALUE]]</f>
        <v>-0.1188623369400843</v>
      </c>
      <c r="L563">
        <v>1.8974129024331869</v>
      </c>
      <c r="M563">
        <v>2.5233726535919656</v>
      </c>
      <c r="N563">
        <f>Table21[[#This Row],[DIFFENCE_ORIGINAL]]^2</f>
        <v>1.4128255142858129E-2</v>
      </c>
      <c r="O56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0.50725505881092259</v>
      </c>
      <c r="P563">
        <f>IF(OR(G563="NA", H563="NA"), "NA", IF(OR(B563="boot", B563="parametric", B563="independent", B563="cart"), Table21[[#This Row],[conf.high]]-Table21[[#This Row],[conf.low]], ""))</f>
        <v>0.62627504034323511</v>
      </c>
      <c r="Q563">
        <f>IF(OR(G563="NA", H563="NA"), "NA", IF(OR(B563="boot", B563="parametric", B563="independent", B563="cart"), Table21[[#This Row],[conf.high.orig]]-Table21[[#This Row],[conf.low.orig]], ""))</f>
        <v>0.62595975115877867</v>
      </c>
      <c r="R563">
        <f>IF(OR(B563="boot", B563="independent", B563="parametric", B563="cart"), Table21[[#This Row],[WIDTH_OVERLAP]]/Table21[[#This Row],[WIDTH_NEW]], "NA")</f>
        <v>0.80995573212197203</v>
      </c>
      <c r="S563">
        <f>IF(OR(B563="boot", B563="independent", B563="parametric", B563="cart"), Table21[[#This Row],[WIDTH_OVERLAP]]/Table21[[#This Row],[WIDTH_ORIG]], "")</f>
        <v>0.81036369810022202</v>
      </c>
      <c r="T563">
        <f>IF(OR(B563="boot", B563="independent", B563="parametric", B563="cart"), (Table21[[#This Row],[PERS_NEW]]+Table21[[#This Row],[PERS_ORIG]]) / 2, "")</f>
        <v>0.81015971511109708</v>
      </c>
      <c r="U563">
        <f>0.5*(Table21[[#This Row],[WIDTH_OVERLAP]]/Table21[[#This Row],[WIDTH_ORIG]] +Table21[[#This Row],[WIDTH_OVERLAP]]/Table21[[#This Row],[WIDTH_NEW]])</f>
        <v>0.81015971511109708</v>
      </c>
    </row>
    <row r="564" spans="1:21" hidden="1" x14ac:dyDescent="0.2">
      <c r="A564" t="s">
        <v>192</v>
      </c>
      <c r="B564" t="s">
        <v>50</v>
      </c>
      <c r="C564" s="3" t="s">
        <v>229</v>
      </c>
      <c r="D564" t="s">
        <v>214</v>
      </c>
      <c r="E564">
        <v>1.5447731487232106</v>
      </c>
      <c r="F564">
        <v>0.14986149798373777</v>
      </c>
      <c r="G564" s="1">
        <v>1.2510500100058626</v>
      </c>
      <c r="H564" s="1">
        <v>1.8384962874405586</v>
      </c>
      <c r="I564">
        <v>10.308005521810824</v>
      </c>
      <c r="J564">
        <v>1.6381993326590256</v>
      </c>
      <c r="K564">
        <f>Table21[[#This Row],[VALUE_ORIGINAL]]-Table21[[#This Row],[ESTIMATE_VALUE]]</f>
        <v>9.3426183935815033E-2</v>
      </c>
      <c r="L564">
        <v>1.2905839639855108</v>
      </c>
      <c r="M564">
        <v>1.9858147013325405</v>
      </c>
      <c r="N564">
        <f>Table21[[#This Row],[DIFFENCE_ORIGINAL]]^2</f>
        <v>8.7284518448087437E-3</v>
      </c>
      <c r="O56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0.54791232345504781</v>
      </c>
      <c r="P564">
        <f>IF(OR(G564="NA", H564="NA"), "NA", IF(OR(B564="boot", B564="parametric", B564="independent", B564="cart"), Table21[[#This Row],[conf.high]]-Table21[[#This Row],[conf.low]], ""))</f>
        <v>0.58744627743469602</v>
      </c>
      <c r="Q564">
        <f>IF(OR(G564="NA", H564="NA"), "NA", IF(OR(B564="boot", B564="parametric", B564="independent", B564="cart"), Table21[[#This Row],[conf.high.orig]]-Table21[[#This Row],[conf.low.orig]], ""))</f>
        <v>0.69523073734702967</v>
      </c>
      <c r="R564">
        <f>IF(OR(B564="boot", B564="independent", B564="parametric", B564="cart"), Table21[[#This Row],[WIDTH_OVERLAP]]/Table21[[#This Row],[WIDTH_NEW]], "NA")</f>
        <v>0.93270200953134297</v>
      </c>
      <c r="S564">
        <f>IF(OR(B564="boot", B564="independent", B564="parametric", B564="cart"), Table21[[#This Row],[WIDTH_OVERLAP]]/Table21[[#This Row],[WIDTH_ORIG]], "")</f>
        <v>0.78810140867168421</v>
      </c>
      <c r="T564">
        <f>IF(OR(B564="boot", B564="independent", B564="parametric", B564="cart"), (Table21[[#This Row],[PERS_NEW]]+Table21[[#This Row],[PERS_ORIG]]) / 2, "")</f>
        <v>0.86040170910151359</v>
      </c>
      <c r="U564">
        <f>0.5*(Table21[[#This Row],[WIDTH_OVERLAP]]/Table21[[#This Row],[WIDTH_ORIG]] +Table21[[#This Row],[WIDTH_OVERLAP]]/Table21[[#This Row],[WIDTH_NEW]])</f>
        <v>0.86040170910151359</v>
      </c>
    </row>
    <row r="565" spans="1:21" hidden="1" x14ac:dyDescent="0.2">
      <c r="A565" t="s">
        <v>192</v>
      </c>
      <c r="B565" t="s">
        <v>50</v>
      </c>
      <c r="C565" s="3" t="s">
        <v>229</v>
      </c>
      <c r="D565" t="s">
        <v>215</v>
      </c>
      <c r="E565">
        <v>2.2428986632158541</v>
      </c>
      <c r="F565">
        <v>0.17539486460707354</v>
      </c>
      <c r="G565" s="1">
        <v>1.8991310455127111</v>
      </c>
      <c r="H565" s="1">
        <v>2.5866662809189971</v>
      </c>
      <c r="I565">
        <v>12.787709995047367</v>
      </c>
      <c r="J565">
        <v>1.8620498846317752</v>
      </c>
      <c r="K565">
        <f>Table21[[#This Row],[VALUE_ORIGINAL]]-Table21[[#This Row],[ESTIMATE_VALUE]]</f>
        <v>-0.38084877858407884</v>
      </c>
      <c r="L565">
        <v>1.5570661816520679</v>
      </c>
      <c r="M565">
        <v>2.1670335876114826</v>
      </c>
      <c r="N565">
        <f>Table21[[#This Row],[DIFFENCE_ORIGINAL]]^2</f>
        <v>0.14504579214898472</v>
      </c>
      <c r="O56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0.26790254209877151</v>
      </c>
      <c r="P565">
        <f>IF(OR(G565="NA", H565="NA"), "NA", IF(OR(B565="boot", B565="parametric", B565="independent", B565="cart"), Table21[[#This Row],[conf.high]]-Table21[[#This Row],[conf.low]], ""))</f>
        <v>0.68753523540628603</v>
      </c>
      <c r="Q565">
        <f>IF(OR(G565="NA", H565="NA"), "NA", IF(OR(B565="boot", B565="parametric", B565="independent", B565="cart"), Table21[[#This Row],[conf.high.orig]]-Table21[[#This Row],[conf.low.orig]], ""))</f>
        <v>0.60996740595941468</v>
      </c>
      <c r="R565">
        <f>IF(OR(B565="boot", B565="independent", B565="parametric", B565="cart"), Table21[[#This Row],[WIDTH_OVERLAP]]/Table21[[#This Row],[WIDTH_NEW]], "NA")</f>
        <v>0.38965645439314761</v>
      </c>
      <c r="S565">
        <f>IF(OR(B565="boot", B565="independent", B565="parametric", B565="cart"), Table21[[#This Row],[WIDTH_OVERLAP]]/Table21[[#This Row],[WIDTH_ORIG]], "")</f>
        <v>0.43920796337861517</v>
      </c>
      <c r="T565">
        <f>IF(OR(B565="boot", B565="independent", B565="parametric", B565="cart"), (Table21[[#This Row],[PERS_NEW]]+Table21[[#This Row],[PERS_ORIG]]) / 2, "")</f>
        <v>0.41443220888588139</v>
      </c>
      <c r="U565">
        <f>0.5*(Table21[[#This Row],[WIDTH_OVERLAP]]/Table21[[#This Row],[WIDTH_ORIG]] +Table21[[#This Row],[WIDTH_OVERLAP]]/Table21[[#This Row],[WIDTH_NEW]])</f>
        <v>0.41443220888588139</v>
      </c>
    </row>
    <row r="566" spans="1:21" hidden="1" x14ac:dyDescent="0.2">
      <c r="A566" t="s">
        <v>192</v>
      </c>
      <c r="B566" t="s">
        <v>50</v>
      </c>
      <c r="C566" s="3" t="s">
        <v>229</v>
      </c>
      <c r="D566" t="s">
        <v>216</v>
      </c>
      <c r="E566">
        <v>0.1497744384556261</v>
      </c>
      <c r="F566">
        <v>4.9061828015151888E-2</v>
      </c>
      <c r="G566" s="1">
        <v>5.3615022530230177E-2</v>
      </c>
      <c r="H566" s="1">
        <v>0.24593385438102203</v>
      </c>
      <c r="I566">
        <v>3.0527692202861028</v>
      </c>
      <c r="J566">
        <v>0.10937811873992748</v>
      </c>
      <c r="K566">
        <f>Table21[[#This Row],[VALUE_ORIGINAL]]-Table21[[#This Row],[ESTIMATE_VALUE]]</f>
        <v>-4.0396319715698625E-2</v>
      </c>
      <c r="L566">
        <v>1.8328442189837396E-2</v>
      </c>
      <c r="M566">
        <v>0.20042779529001756</v>
      </c>
      <c r="N566">
        <f>Table21[[#This Row],[DIFFENCE_ORIGINAL]]^2</f>
        <v>1.6318626465729414E-3</v>
      </c>
      <c r="O56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0.14681277275978738</v>
      </c>
      <c r="P566">
        <f>IF(OR(G566="NA", H566="NA"), "NA", IF(OR(B566="boot", B566="parametric", B566="independent", B566="cart"), Table21[[#This Row],[conf.high]]-Table21[[#This Row],[conf.low]], ""))</f>
        <v>0.19231883185079185</v>
      </c>
      <c r="Q566">
        <f>IF(OR(G566="NA", H566="NA"), "NA", IF(OR(B566="boot", B566="parametric", B566="independent", B566="cart"), Table21[[#This Row],[conf.high.orig]]-Table21[[#This Row],[conf.low.orig]], ""))</f>
        <v>0.18209935310018016</v>
      </c>
      <c r="R566">
        <f>IF(OR(B566="boot", B566="independent", B566="parametric", B566="cart"), Table21[[#This Row],[WIDTH_OVERLAP]]/Table21[[#This Row],[WIDTH_NEW]], "NA")</f>
        <v>0.76338219896057935</v>
      </c>
      <c r="S566">
        <f>IF(OR(B566="boot", B566="independent", B566="parametric", B566="cart"), Table21[[#This Row],[WIDTH_OVERLAP]]/Table21[[#This Row],[WIDTH_ORIG]], "")</f>
        <v>0.80622347229877189</v>
      </c>
      <c r="T566">
        <f>IF(OR(B566="boot", B566="independent", B566="parametric", B566="cart"), (Table21[[#This Row],[PERS_NEW]]+Table21[[#This Row],[PERS_ORIG]]) / 2, "")</f>
        <v>0.78480283562967568</v>
      </c>
      <c r="U566">
        <f>0.5*(Table21[[#This Row],[WIDTH_OVERLAP]]/Table21[[#This Row],[WIDTH_ORIG]] +Table21[[#This Row],[WIDTH_OVERLAP]]/Table21[[#This Row],[WIDTH_NEW]])</f>
        <v>0.78480283562967568</v>
      </c>
    </row>
    <row r="567" spans="1:21" hidden="1" x14ac:dyDescent="0.2">
      <c r="A567" t="s">
        <v>192</v>
      </c>
      <c r="B567" t="s">
        <v>50</v>
      </c>
      <c r="C567" s="3" t="s">
        <v>229</v>
      </c>
      <c r="D567" t="s">
        <v>218</v>
      </c>
      <c r="E567">
        <v>0.18575121163848315</v>
      </c>
      <c r="F567">
        <v>6.6595126019114909E-2</v>
      </c>
      <c r="G567" s="1">
        <v>5.5227163095111692E-2</v>
      </c>
      <c r="H567" s="1">
        <v>0.31627526018185459</v>
      </c>
      <c r="I567">
        <v>2.7892613580334196</v>
      </c>
      <c r="J567">
        <v>0.11214115463338366</v>
      </c>
      <c r="K567">
        <f>Table21[[#This Row],[VALUE_ORIGINAL]]-Table21[[#This Row],[ESTIMATE_VALUE]]</f>
        <v>-7.3610057005099497E-2</v>
      </c>
      <c r="L567">
        <v>1.2206945385760198E-2</v>
      </c>
      <c r="M567">
        <v>0.21207536388100712</v>
      </c>
      <c r="N567">
        <f>Table21[[#This Row],[DIFFENCE_ORIGINAL]]^2</f>
        <v>5.4184404922939973E-3</v>
      </c>
      <c r="O56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0.15684820078589543</v>
      </c>
      <c r="P567">
        <f>IF(OR(G567="NA", H567="NA"), "NA", IF(OR(B567="boot", B567="parametric", B567="independent", B567="cart"), Table21[[#This Row],[conf.high]]-Table21[[#This Row],[conf.low]], ""))</f>
        <v>0.26104809708674293</v>
      </c>
      <c r="Q567">
        <f>IF(OR(G567="NA", H567="NA"), "NA", IF(OR(B567="boot", B567="parametric", B567="independent", B567="cart"), Table21[[#This Row],[conf.high.orig]]-Table21[[#This Row],[conf.low.orig]], ""))</f>
        <v>0.19986841849524692</v>
      </c>
      <c r="R567">
        <f>IF(OR(B567="boot", B567="independent", B567="parametric", B567="cart"), Table21[[#This Row],[WIDTH_OVERLAP]]/Table21[[#This Row],[WIDTH_NEW]], "NA")</f>
        <v>0.60084023801091635</v>
      </c>
      <c r="S567">
        <f>IF(OR(B567="boot", B567="independent", B567="parametric", B567="cart"), Table21[[#This Row],[WIDTH_OVERLAP]]/Table21[[#This Row],[WIDTH_ORIG]], "")</f>
        <v>0.78475730166257074</v>
      </c>
      <c r="T567">
        <f>IF(OR(B567="boot", B567="independent", B567="parametric", B567="cart"), (Table21[[#This Row],[PERS_NEW]]+Table21[[#This Row],[PERS_ORIG]]) / 2, "")</f>
        <v>0.69279876983674349</v>
      </c>
      <c r="U567">
        <f>0.5*(Table21[[#This Row],[WIDTH_OVERLAP]]/Table21[[#This Row],[WIDTH_ORIG]] +Table21[[#This Row],[WIDTH_OVERLAP]]/Table21[[#This Row],[WIDTH_NEW]])</f>
        <v>0.69279876983674349</v>
      </c>
    </row>
    <row r="568" spans="1:21" hidden="1" x14ac:dyDescent="0.2">
      <c r="A568" t="s">
        <v>192</v>
      </c>
      <c r="B568" t="s">
        <v>50</v>
      </c>
      <c r="C568" s="3" t="s">
        <v>229</v>
      </c>
      <c r="D568" t="s">
        <v>220</v>
      </c>
      <c r="E568">
        <v>4.7736384093224851E-2</v>
      </c>
      <c r="F568">
        <v>2.3372009287991422E-2</v>
      </c>
      <c r="G568" s="1">
        <v>1.9280876424260449E-3</v>
      </c>
      <c r="H568" s="1">
        <v>9.3544680544023651E-2</v>
      </c>
      <c r="I568">
        <v>2.0424595722607335</v>
      </c>
      <c r="J568">
        <v>5.3397224834672789E-2</v>
      </c>
      <c r="K568">
        <f>Table21[[#This Row],[VALUE_ORIGINAL]]-Table21[[#This Row],[ESTIMATE_VALUE]]</f>
        <v>5.6608407414479381E-3</v>
      </c>
      <c r="L568">
        <v>4.7481544305260429E-3</v>
      </c>
      <c r="M568">
        <v>0.10204629523881953</v>
      </c>
      <c r="N568">
        <f>Table21[[#This Row],[DIFFENCE_ORIGINAL]]^2</f>
        <v>3.2045117900036843E-5</v>
      </c>
      <c r="O56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8.8796526113497615E-2</v>
      </c>
      <c r="P568">
        <f>IF(OR(G568="NA", H568="NA"), "NA", IF(OR(B568="boot", B568="parametric", B568="independent", B568="cart"), Table21[[#This Row],[conf.high]]-Table21[[#This Row],[conf.low]], ""))</f>
        <v>9.1616592901597599E-2</v>
      </c>
      <c r="Q568">
        <f>IF(OR(G568="NA", H568="NA"), "NA", IF(OR(B568="boot", B568="parametric", B568="independent", B568="cart"), Table21[[#This Row],[conf.high.orig]]-Table21[[#This Row],[conf.low.orig]], ""))</f>
        <v>9.7298140808293493E-2</v>
      </c>
      <c r="R568">
        <f>IF(OR(B568="boot", B568="independent", B568="parametric", B568="cart"), Table21[[#This Row],[WIDTH_OVERLAP]]/Table21[[#This Row],[WIDTH_NEW]], "NA")</f>
        <v>0.9692188205347374</v>
      </c>
      <c r="S568">
        <f>IF(OR(B568="boot", B568="independent", B568="parametric", B568="cart"), Table21[[#This Row],[WIDTH_OVERLAP]]/Table21[[#This Row],[WIDTH_ORIG]], "")</f>
        <v>0.91262305092194307</v>
      </c>
      <c r="T568">
        <f>IF(OR(B568="boot", B568="independent", B568="parametric", B568="cart"), (Table21[[#This Row],[PERS_NEW]]+Table21[[#This Row],[PERS_ORIG]]) / 2, "")</f>
        <v>0.94092093572834024</v>
      </c>
      <c r="U568">
        <f>0.5*(Table21[[#This Row],[WIDTH_OVERLAP]]/Table21[[#This Row],[WIDTH_ORIG]] +Table21[[#This Row],[WIDTH_OVERLAP]]/Table21[[#This Row],[WIDTH_NEW]])</f>
        <v>0.94092093572834024</v>
      </c>
    </row>
    <row r="569" spans="1:21" hidden="1" x14ac:dyDescent="0.2">
      <c r="A569" t="s">
        <v>192</v>
      </c>
      <c r="B569" t="s">
        <v>50</v>
      </c>
      <c r="C569" s="3" t="s">
        <v>229</v>
      </c>
      <c r="D569" t="s">
        <v>226</v>
      </c>
      <c r="E569">
        <v>0.11718252209324143</v>
      </c>
      <c r="F569">
        <v>3.7200306100164657E-2</v>
      </c>
      <c r="G569" s="1">
        <v>4.4271261923053043E-2</v>
      </c>
      <c r="H569" s="1">
        <v>0.19009378226342982</v>
      </c>
      <c r="I569">
        <v>3.1500418780888135</v>
      </c>
      <c r="J569">
        <v>0.14138984544853808</v>
      </c>
      <c r="K569">
        <f>Table21[[#This Row],[VALUE_ORIGINAL]]-Table21[[#This Row],[ESTIMATE_VALUE]]</f>
        <v>2.4207323355296656E-2</v>
      </c>
      <c r="L569">
        <v>6.2408423660789247E-2</v>
      </c>
      <c r="M569">
        <v>0.22037126723628692</v>
      </c>
      <c r="N569">
        <f>Table21[[#This Row],[DIFFENCE_ORIGINAL]]^2</f>
        <v>5.8599450402789098E-4</v>
      </c>
      <c r="O56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0.12768535860264058</v>
      </c>
      <c r="P569">
        <f>IF(OR(G569="NA", H569="NA"), "NA", IF(OR(B569="boot", B569="parametric", B569="independent", B569="cart"), Table21[[#This Row],[conf.high]]-Table21[[#This Row],[conf.low]], ""))</f>
        <v>0.14582252034037679</v>
      </c>
      <c r="Q569">
        <f>IF(OR(G569="NA", H569="NA"), "NA", IF(OR(B569="boot", B569="parametric", B569="independent", B569="cart"), Table21[[#This Row],[conf.high.orig]]-Table21[[#This Row],[conf.low.orig]], ""))</f>
        <v>0.15796284357549767</v>
      </c>
      <c r="R569">
        <f>IF(OR(B569="boot", B569="independent", B569="parametric", B569="cart"), Table21[[#This Row],[WIDTH_OVERLAP]]/Table21[[#This Row],[WIDTH_NEW]], "NA")</f>
        <v>0.87562166875595948</v>
      </c>
      <c r="S569">
        <f>IF(OR(B569="boot", B569="independent", B569="parametric", B569="cart"), Table21[[#This Row],[WIDTH_OVERLAP]]/Table21[[#This Row],[WIDTH_ORIG]], "")</f>
        <v>0.80832527265574261</v>
      </c>
      <c r="T569">
        <f>IF(OR(B569="boot", B569="independent", B569="parametric", B569="cart"), (Table21[[#This Row],[PERS_NEW]]+Table21[[#This Row],[PERS_ORIG]]) / 2, "")</f>
        <v>0.84197347070585105</v>
      </c>
      <c r="U569">
        <f>0.5*(Table21[[#This Row],[WIDTH_OVERLAP]]/Table21[[#This Row],[WIDTH_ORIG]] +Table21[[#This Row],[WIDTH_OVERLAP]]/Table21[[#This Row],[WIDTH_NEW]])</f>
        <v>0.84197347070585105</v>
      </c>
    </row>
    <row r="570" spans="1:21" hidden="1" x14ac:dyDescent="0.2">
      <c r="A570" t="s">
        <v>192</v>
      </c>
      <c r="B570" t="s">
        <v>50</v>
      </c>
      <c r="C570" s="3" t="s">
        <v>229</v>
      </c>
      <c r="D570" t="s">
        <v>230</v>
      </c>
      <c r="E570">
        <v>0.50044455628057549</v>
      </c>
      <c r="F570">
        <v>0.12322570699503889</v>
      </c>
      <c r="G570" s="1">
        <v>0.25892660860081396</v>
      </c>
      <c r="H570" s="1">
        <v>0.74196250396033703</v>
      </c>
      <c r="I570">
        <v>4.0612025565470979</v>
      </c>
      <c r="J570">
        <v>0.41630634365652197</v>
      </c>
      <c r="K570">
        <f>Table21[[#This Row],[VALUE_ORIGINAL]]-Table21[[#This Row],[ESTIMATE_VALUE]]</f>
        <v>-8.4138212624053521E-2</v>
      </c>
      <c r="L570">
        <v>0.21209462643610208</v>
      </c>
      <c r="M570">
        <v>0.62051806087694183</v>
      </c>
      <c r="N570">
        <f>Table21[[#This Row],[DIFFENCE_ORIGINAL]]^2</f>
        <v>7.0792388235704391E-3</v>
      </c>
      <c r="O57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0.36159145227612788</v>
      </c>
      <c r="P570">
        <f>IF(OR(G570="NA", H570="NA"), "NA", IF(OR(B570="boot", B570="parametric", B570="independent", B570="cart"), Table21[[#This Row],[conf.high]]-Table21[[#This Row],[conf.low]], ""))</f>
        <v>0.48303589535952307</v>
      </c>
      <c r="Q570">
        <f>IF(OR(G570="NA", H570="NA"), "NA", IF(OR(B570="boot", B570="parametric", B570="independent", B570="cart"), Table21[[#This Row],[conf.high.orig]]-Table21[[#This Row],[conf.low.orig]], ""))</f>
        <v>0.40842343444083973</v>
      </c>
      <c r="R570">
        <f>IF(OR(B570="boot", B570="independent", B570="parametric", B570="cart"), Table21[[#This Row],[WIDTH_OVERLAP]]/Table21[[#This Row],[WIDTH_NEW]], "NA")</f>
        <v>0.74858091448254749</v>
      </c>
      <c r="S570">
        <f>IF(OR(B570="boot", B570="independent", B570="parametric", B570="cart"), Table21[[#This Row],[WIDTH_OVERLAP]]/Table21[[#This Row],[WIDTH_ORIG]], "")</f>
        <v>0.88533473298654342</v>
      </c>
      <c r="T570">
        <f>IF(OR(B570="boot", B570="independent", B570="parametric", B570="cart"), (Table21[[#This Row],[PERS_NEW]]+Table21[[#This Row],[PERS_ORIG]]) / 2, "")</f>
        <v>0.8169578237345454</v>
      </c>
      <c r="U570">
        <f>0.5*(Table21[[#This Row],[WIDTH_OVERLAP]]/Table21[[#This Row],[WIDTH_ORIG]] +Table21[[#This Row],[WIDTH_OVERLAP]]/Table21[[#This Row],[WIDTH_NEW]])</f>
        <v>0.8169578237345454</v>
      </c>
    </row>
    <row r="571" spans="1:21" hidden="1" x14ac:dyDescent="0.2">
      <c r="A571" t="s">
        <v>192</v>
      </c>
      <c r="B571" t="s">
        <v>50</v>
      </c>
      <c r="C571" s="3" t="s">
        <v>231</v>
      </c>
      <c r="D571" t="s">
        <v>194</v>
      </c>
      <c r="E571">
        <v>0.24324069000115348</v>
      </c>
      <c r="F571">
        <v>0.10267490263989325</v>
      </c>
      <c r="G571" s="1">
        <v>4.1588661044569125E-2</v>
      </c>
      <c r="H571" s="1">
        <v>0.44772176787599649</v>
      </c>
      <c r="I571">
        <v>2.3690374545984216</v>
      </c>
      <c r="J571">
        <v>0.20780501289267483</v>
      </c>
      <c r="K571">
        <f>Table21[[#This Row],[VALUE_ORIGINAL]]-Table21[[#This Row],[ESTIMATE_VALUE]]</f>
        <v>-3.5435677108478641E-2</v>
      </c>
      <c r="L571">
        <v>4.104077329256188E-2</v>
      </c>
      <c r="M571">
        <v>0.38185202350250647</v>
      </c>
      <c r="N571">
        <f>Table21[[#This Row],[DIFFENCE_ORIGINAL]]^2</f>
        <v>1.2556872121363572E-3</v>
      </c>
      <c r="O57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0.34026336245793731</v>
      </c>
      <c r="P571">
        <f>IF(OR(G571="NA", H571="NA"), "NA", IF(OR(B571="boot", B571="parametric", B571="independent", B571="cart"), Table21[[#This Row],[conf.high]]-Table21[[#This Row],[conf.low]], ""))</f>
        <v>0.40613310683142734</v>
      </c>
      <c r="Q571">
        <f>IF(OR(G571="NA", H571="NA"), "NA", IF(OR(B571="boot", B571="parametric", B571="independent", B571="cart"), Table21[[#This Row],[conf.high.orig]]-Table21[[#This Row],[conf.low.orig]], ""))</f>
        <v>0.34081125020994457</v>
      </c>
      <c r="R571">
        <f>IF(OR(B571="boot", B571="independent", B571="parametric", B571="cart"), Table21[[#This Row],[WIDTH_OVERLAP]]/Table21[[#This Row],[WIDTH_NEW]], "NA")</f>
        <v>0.83781242340130024</v>
      </c>
      <c r="S571">
        <f>IF(OR(B571="boot", B571="independent", B571="parametric", B571="cart"), Table21[[#This Row],[WIDTH_OVERLAP]]/Table21[[#This Row],[WIDTH_ORIG]], "")</f>
        <v>0.99839240121425055</v>
      </c>
      <c r="T571">
        <f>IF(OR(B571="boot", B571="independent", B571="parametric", B571="cart"), (Table21[[#This Row],[PERS_NEW]]+Table21[[#This Row],[PERS_ORIG]]) / 2, "")</f>
        <v>0.91810241230777545</v>
      </c>
      <c r="U571">
        <f>0.5*(Table21[[#This Row],[WIDTH_OVERLAP]]/Table21[[#This Row],[WIDTH_ORIG]] +Table21[[#This Row],[WIDTH_OVERLAP]]/Table21[[#This Row],[WIDTH_NEW]])</f>
        <v>0.91810241230777545</v>
      </c>
    </row>
    <row r="572" spans="1:21" hidden="1" x14ac:dyDescent="0.2">
      <c r="A572" t="s">
        <v>192</v>
      </c>
      <c r="B572" t="s">
        <v>50</v>
      </c>
      <c r="C572" s="3" t="s">
        <v>231</v>
      </c>
      <c r="D572" t="s">
        <v>195</v>
      </c>
      <c r="E572">
        <v>2.4204798490230977E-2</v>
      </c>
      <c r="F572">
        <v>8.7067194038787668E-2</v>
      </c>
      <c r="G572" s="1">
        <v>-0.14940979869268062</v>
      </c>
      <c r="H572" s="1">
        <v>0.19226750383615276</v>
      </c>
      <c r="I572">
        <v>0.27800136156274835</v>
      </c>
      <c r="J572">
        <v>-5.1870327243506383E-2</v>
      </c>
      <c r="K572">
        <f>Table21[[#This Row],[VALUE_ORIGINAL]]-Table21[[#This Row],[ESTIMATE_VALUE]]</f>
        <v>-7.6075125733737356E-2</v>
      </c>
      <c r="L572">
        <v>-0.21633614106448693</v>
      </c>
      <c r="M572">
        <v>0.10549656208244819</v>
      </c>
      <c r="N572">
        <f>Table21[[#This Row],[DIFFENCE_ORIGINAL]]^2</f>
        <v>5.7874247554039479E-3</v>
      </c>
      <c r="O57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0.25490636077512879</v>
      </c>
      <c r="P572">
        <f>IF(OR(G572="NA", H572="NA"), "NA", IF(OR(B572="boot", B572="parametric", B572="independent", B572="cart"), Table21[[#This Row],[conf.high]]-Table21[[#This Row],[conf.low]], ""))</f>
        <v>0.34167730252883338</v>
      </c>
      <c r="Q572">
        <f>IF(OR(G572="NA", H572="NA"), "NA", IF(OR(B572="boot", B572="parametric", B572="independent", B572="cart"), Table21[[#This Row],[conf.high.orig]]-Table21[[#This Row],[conf.low.orig]], ""))</f>
        <v>0.32183270314693513</v>
      </c>
      <c r="R572">
        <f>IF(OR(B572="boot", B572="independent", B572="parametric", B572="cart"), Table21[[#This Row],[WIDTH_OVERLAP]]/Table21[[#This Row],[WIDTH_NEW]], "NA")</f>
        <v>0.74604417351842622</v>
      </c>
      <c r="S572">
        <f>IF(OR(B572="boot", B572="independent", B572="parametric", B572="cart"), Table21[[#This Row],[WIDTH_OVERLAP]]/Table21[[#This Row],[WIDTH_ORIG]], "")</f>
        <v>0.79204617269348598</v>
      </c>
      <c r="T572">
        <f>IF(OR(B572="boot", B572="independent", B572="parametric", B572="cart"), (Table21[[#This Row],[PERS_NEW]]+Table21[[#This Row],[PERS_ORIG]]) / 2, "")</f>
        <v>0.7690451731059561</v>
      </c>
      <c r="U572">
        <f>0.5*(Table21[[#This Row],[WIDTH_OVERLAP]]/Table21[[#This Row],[WIDTH_ORIG]] +Table21[[#This Row],[WIDTH_OVERLAP]]/Table21[[#This Row],[WIDTH_NEW]])</f>
        <v>0.7690451731059561</v>
      </c>
    </row>
    <row r="573" spans="1:21" hidden="1" x14ac:dyDescent="0.2">
      <c r="A573" t="s">
        <v>192</v>
      </c>
      <c r="B573" t="s">
        <v>50</v>
      </c>
      <c r="C573" s="3" t="s">
        <v>231</v>
      </c>
      <c r="D573" t="s">
        <v>196</v>
      </c>
      <c r="E573">
        <v>0.20160234326401852</v>
      </c>
      <c r="F573">
        <v>8.6910937818723888E-2</v>
      </c>
      <c r="G573" s="1">
        <v>2.0432261037548992E-2</v>
      </c>
      <c r="H573" s="1">
        <v>0.38268962332206913</v>
      </c>
      <c r="I573">
        <v>2.319642939356084</v>
      </c>
      <c r="J573">
        <v>0.20074890821112473</v>
      </c>
      <c r="K573">
        <f>Table21[[#This Row],[VALUE_ORIGINAL]]-Table21[[#This Row],[ESTIMATE_VALUE]]</f>
        <v>-8.5343505289378618E-4</v>
      </c>
      <c r="L573">
        <v>3.5227552727498682E-2</v>
      </c>
      <c r="M573">
        <v>0.36612632607496648</v>
      </c>
      <c r="N573">
        <f>Table21[[#This Row],[DIFFENCE_ORIGINAL]]^2</f>
        <v>7.2835138950781959E-7</v>
      </c>
      <c r="O57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0.33089877334746781</v>
      </c>
      <c r="P573">
        <f>IF(OR(G573="NA", H573="NA"), "NA", IF(OR(B573="boot", B573="parametric", B573="independent", B573="cart"), Table21[[#This Row],[conf.high]]-Table21[[#This Row],[conf.low]], ""))</f>
        <v>0.36225736228452016</v>
      </c>
      <c r="Q573">
        <f>IF(OR(G573="NA", H573="NA"), "NA", IF(OR(B573="boot", B573="parametric", B573="independent", B573="cart"), Table21[[#This Row],[conf.high.orig]]-Table21[[#This Row],[conf.low.orig]], ""))</f>
        <v>0.33089877334746781</v>
      </c>
      <c r="R573">
        <f>IF(OR(B573="boot", B573="independent", B573="parametric", B573="cart"), Table21[[#This Row],[WIDTH_OVERLAP]]/Table21[[#This Row],[WIDTH_NEW]], "NA")</f>
        <v>0.91343560627920928</v>
      </c>
      <c r="S573">
        <f>IF(OR(B573="boot", B573="independent", B573="parametric", B573="cart"), Table21[[#This Row],[WIDTH_OVERLAP]]/Table21[[#This Row],[WIDTH_ORIG]], "")</f>
        <v>1</v>
      </c>
      <c r="T573">
        <f>IF(OR(B573="boot", B573="independent", B573="parametric", B573="cart"), (Table21[[#This Row],[PERS_NEW]]+Table21[[#This Row],[PERS_ORIG]]) / 2, "")</f>
        <v>0.95671780313960464</v>
      </c>
      <c r="U573">
        <f>0.5*(Table21[[#This Row],[WIDTH_OVERLAP]]/Table21[[#This Row],[WIDTH_ORIG]] +Table21[[#This Row],[WIDTH_OVERLAP]]/Table21[[#This Row],[WIDTH_NEW]])</f>
        <v>0.95671780313960464</v>
      </c>
    </row>
    <row r="574" spans="1:21" hidden="1" x14ac:dyDescent="0.2">
      <c r="A574" t="s">
        <v>192</v>
      </c>
      <c r="B574" t="s">
        <v>50</v>
      </c>
      <c r="C574" s="3" t="s">
        <v>231</v>
      </c>
      <c r="D574" t="s">
        <v>197</v>
      </c>
      <c r="E574">
        <v>0.52085470430119596</v>
      </c>
      <c r="F574">
        <v>8.0828501077832002E-2</v>
      </c>
      <c r="G574" s="1">
        <v>0.37319645456205591</v>
      </c>
      <c r="H574" s="1">
        <v>0.68157125175490596</v>
      </c>
      <c r="I574">
        <v>6.4439485745213876</v>
      </c>
      <c r="J574">
        <v>0.46757738389135417</v>
      </c>
      <c r="K574">
        <f>Table21[[#This Row],[VALUE_ORIGINAL]]-Table21[[#This Row],[ESTIMATE_VALUE]]</f>
        <v>-5.3277320409841789E-2</v>
      </c>
      <c r="L574">
        <v>0.2948695204631484</v>
      </c>
      <c r="M574">
        <v>0.64572873304402112</v>
      </c>
      <c r="N574">
        <f>Table21[[#This Row],[DIFFENCE_ORIGINAL]]^2</f>
        <v>2.8384728700529445E-3</v>
      </c>
      <c r="O57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0.27253227848196521</v>
      </c>
      <c r="P574">
        <f>IF(OR(G574="NA", H574="NA"), "NA", IF(OR(B574="boot", B574="parametric", B574="independent", B574="cart"), Table21[[#This Row],[conf.high]]-Table21[[#This Row],[conf.low]], ""))</f>
        <v>0.30837479719285005</v>
      </c>
      <c r="Q574">
        <f>IF(OR(G574="NA", H574="NA"), "NA", IF(OR(B574="boot", B574="parametric", B574="independent", B574="cart"), Table21[[#This Row],[conf.high.orig]]-Table21[[#This Row],[conf.low.orig]], ""))</f>
        <v>0.35085921258087271</v>
      </c>
      <c r="R574">
        <f>IF(OR(B574="boot", B574="independent", B574="parametric", B574="cart"), Table21[[#This Row],[WIDTH_OVERLAP]]/Table21[[#This Row],[WIDTH_NEW]], "NA")</f>
        <v>0.88376962372683843</v>
      </c>
      <c r="S574">
        <f>IF(OR(B574="boot", B574="independent", B574="parametric", B574="cart"), Table21[[#This Row],[WIDTH_OVERLAP]]/Table21[[#This Row],[WIDTH_ORIG]], "")</f>
        <v>0.77675679791120422</v>
      </c>
      <c r="T574">
        <f>IF(OR(B574="boot", B574="independent", B574="parametric", B574="cart"), (Table21[[#This Row],[PERS_NEW]]+Table21[[#This Row],[PERS_ORIG]]) / 2, "")</f>
        <v>0.83026321081902132</v>
      </c>
      <c r="U574">
        <f>0.5*(Table21[[#This Row],[WIDTH_OVERLAP]]/Table21[[#This Row],[WIDTH_ORIG]] +Table21[[#This Row],[WIDTH_OVERLAP]]/Table21[[#This Row],[WIDTH_NEW]])</f>
        <v>0.83026321081902132</v>
      </c>
    </row>
    <row r="575" spans="1:21" hidden="1" x14ac:dyDescent="0.2">
      <c r="A575" t="s">
        <v>192</v>
      </c>
      <c r="B575" t="s">
        <v>50</v>
      </c>
      <c r="C575" s="3" t="s">
        <v>231</v>
      </c>
      <c r="D575" t="s">
        <v>198</v>
      </c>
      <c r="E575">
        <v>0.80561312648218919</v>
      </c>
      <c r="F575">
        <v>0.10270042506863705</v>
      </c>
      <c r="G575" s="1">
        <v>0.59221740050175653</v>
      </c>
      <c r="H575" s="1">
        <v>1.0038127289716421</v>
      </c>
      <c r="I575">
        <v>7.8443017732767846</v>
      </c>
      <c r="J575">
        <v>0.69131566830138669</v>
      </c>
      <c r="K575">
        <f>Table21[[#This Row],[VALUE_ORIGINAL]]-Table21[[#This Row],[ESTIMATE_VALUE]]</f>
        <v>-0.1142974581808025</v>
      </c>
      <c r="L575">
        <v>0.47858876943409823</v>
      </c>
      <c r="M575">
        <v>0.88675166060705979</v>
      </c>
      <c r="N575">
        <f>Table21[[#This Row],[DIFFENCE_ORIGINAL]]^2</f>
        <v>1.3063908946592297E-2</v>
      </c>
      <c r="O57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0.29453426010530326</v>
      </c>
      <c r="P575">
        <f>IF(OR(G575="NA", H575="NA"), "NA", IF(OR(B575="boot", B575="parametric", B575="independent", B575="cart"), Table21[[#This Row],[conf.high]]-Table21[[#This Row],[conf.low]], ""))</f>
        <v>0.41159532846988556</v>
      </c>
      <c r="Q575">
        <f>IF(OR(G575="NA", H575="NA"), "NA", IF(OR(B575="boot", B575="parametric", B575="independent", B575="cart"), Table21[[#This Row],[conf.high.orig]]-Table21[[#This Row],[conf.low.orig]], ""))</f>
        <v>0.40816289117296156</v>
      </c>
      <c r="R575">
        <f>IF(OR(B575="boot", B575="independent", B575="parametric", B575="cart"), Table21[[#This Row],[WIDTH_OVERLAP]]/Table21[[#This Row],[WIDTH_NEW]], "NA")</f>
        <v>0.71559184405770759</v>
      </c>
      <c r="S575">
        <f>IF(OR(B575="boot", B575="independent", B575="parametric", B575="cart"), Table21[[#This Row],[WIDTH_OVERLAP]]/Table21[[#This Row],[WIDTH_ORIG]], "")</f>
        <v>0.7216095987042892</v>
      </c>
      <c r="T575">
        <f>IF(OR(B575="boot", B575="independent", B575="parametric", B575="cart"), (Table21[[#This Row],[PERS_NEW]]+Table21[[#This Row],[PERS_ORIG]]) / 2, "")</f>
        <v>0.7186007213809984</v>
      </c>
      <c r="U575">
        <f>0.5*(Table21[[#This Row],[WIDTH_OVERLAP]]/Table21[[#This Row],[WIDTH_ORIG]] +Table21[[#This Row],[WIDTH_OVERLAP]]/Table21[[#This Row],[WIDTH_NEW]])</f>
        <v>0.7186007213809984</v>
      </c>
    </row>
    <row r="576" spans="1:21" hidden="1" x14ac:dyDescent="0.2">
      <c r="A576" t="s">
        <v>192</v>
      </c>
      <c r="B576" t="s">
        <v>50</v>
      </c>
      <c r="C576" s="3" t="s">
        <v>231</v>
      </c>
      <c r="D576" t="s">
        <v>199</v>
      </c>
      <c r="E576">
        <v>-6.2047378490841749E-2</v>
      </c>
      <c r="F576">
        <v>7.0938551990700066E-2</v>
      </c>
      <c r="G576" s="1">
        <v>-0.21490325057697429</v>
      </c>
      <c r="H576" s="1">
        <v>7.2951230945733164E-2</v>
      </c>
      <c r="I576">
        <v>-0.87466373008256593</v>
      </c>
      <c r="J576">
        <v>-2.6718205550997486E-2</v>
      </c>
      <c r="K576">
        <f>Table21[[#This Row],[VALUE_ORIGINAL]]-Table21[[#This Row],[ESTIMATE_VALUE]]</f>
        <v>3.5329172939844264E-2</v>
      </c>
      <c r="L576">
        <v>-0.18087620601987359</v>
      </c>
      <c r="M576">
        <v>0.13396720612133242</v>
      </c>
      <c r="N576">
        <f>Table21[[#This Row],[DIFFENCE_ORIGINAL]]^2</f>
        <v>1.2481504606134241E-3</v>
      </c>
      <c r="O57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0.25382743696560672</v>
      </c>
      <c r="P576">
        <f>IF(OR(G576="NA", H576="NA"), "NA", IF(OR(B576="boot", B576="parametric", B576="independent", B576="cart"), Table21[[#This Row],[conf.high]]-Table21[[#This Row],[conf.low]], ""))</f>
        <v>0.28785448152270743</v>
      </c>
      <c r="Q576">
        <f>IF(OR(G576="NA", H576="NA"), "NA", IF(OR(B576="boot", B576="parametric", B576="independent", B576="cart"), Table21[[#This Row],[conf.high.orig]]-Table21[[#This Row],[conf.low.orig]], ""))</f>
        <v>0.31484341214120604</v>
      </c>
      <c r="R576">
        <f>IF(OR(B576="boot", B576="independent", B576="parametric", B576="cart"), Table21[[#This Row],[WIDTH_OVERLAP]]/Table21[[#This Row],[WIDTH_NEW]], "NA")</f>
        <v>0.88179081188139685</v>
      </c>
      <c r="S576">
        <f>IF(OR(B576="boot", B576="independent", B576="parametric", B576="cart"), Table21[[#This Row],[WIDTH_OVERLAP]]/Table21[[#This Row],[WIDTH_ORIG]], "")</f>
        <v>0.80620215376069582</v>
      </c>
      <c r="T576">
        <f>IF(OR(B576="boot", B576="independent", B576="parametric", B576="cart"), (Table21[[#This Row],[PERS_NEW]]+Table21[[#This Row],[PERS_ORIG]]) / 2, "")</f>
        <v>0.84399648282104633</v>
      </c>
      <c r="U576">
        <f>0.5*(Table21[[#This Row],[WIDTH_OVERLAP]]/Table21[[#This Row],[WIDTH_ORIG]] +Table21[[#This Row],[WIDTH_OVERLAP]]/Table21[[#This Row],[WIDTH_NEW]])</f>
        <v>0.84399648282104633</v>
      </c>
    </row>
    <row r="577" spans="1:21" hidden="1" x14ac:dyDescent="0.2">
      <c r="A577" t="s">
        <v>192</v>
      </c>
      <c r="B577" t="s">
        <v>50</v>
      </c>
      <c r="C577" s="3" t="s">
        <v>231</v>
      </c>
      <c r="D577" t="s">
        <v>200</v>
      </c>
      <c r="E577">
        <v>0.61739938435875452</v>
      </c>
      <c r="F577">
        <v>0.10047056941344035</v>
      </c>
      <c r="G577" s="1">
        <v>0.41712723306817895</v>
      </c>
      <c r="H577" s="1">
        <v>0.81322969172400006</v>
      </c>
      <c r="I577">
        <v>6.1450769908363094</v>
      </c>
      <c r="J577">
        <v>0.65020672590915329</v>
      </c>
      <c r="K577">
        <f>Table21[[#This Row],[VALUE_ORIGINAL]]-Table21[[#This Row],[ESTIMATE_VALUE]]</f>
        <v>3.2807341550398772E-2</v>
      </c>
      <c r="L577">
        <v>0.42881221281689064</v>
      </c>
      <c r="M577">
        <v>0.8410455516564127</v>
      </c>
      <c r="N577">
        <f>Table21[[#This Row],[DIFFENCE_ORIGINAL]]^2</f>
        <v>1.0763216596045217E-3</v>
      </c>
      <c r="O57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0.38441747890710942</v>
      </c>
      <c r="P577">
        <f>IF(OR(G577="NA", H577="NA"), "NA", IF(OR(B577="boot", B577="parametric", B577="independent", B577="cart"), Table21[[#This Row],[conf.high]]-Table21[[#This Row],[conf.low]], ""))</f>
        <v>0.39610245865582111</v>
      </c>
      <c r="Q577">
        <f>IF(OR(G577="NA", H577="NA"), "NA", IF(OR(B577="boot", B577="parametric", B577="independent", B577="cart"), Table21[[#This Row],[conf.high.orig]]-Table21[[#This Row],[conf.low.orig]], ""))</f>
        <v>0.41223333883952207</v>
      </c>
      <c r="R577">
        <f>IF(OR(B577="boot", B577="independent", B577="parametric", B577="cart"), Table21[[#This Row],[WIDTH_OVERLAP]]/Table21[[#This Row],[WIDTH_NEW]], "NA")</f>
        <v>0.97050010800648701</v>
      </c>
      <c r="S577">
        <f>IF(OR(B577="boot", B577="independent", B577="parametric", B577="cart"), Table21[[#This Row],[WIDTH_OVERLAP]]/Table21[[#This Row],[WIDTH_ORIG]], "")</f>
        <v>0.93252399233231098</v>
      </c>
      <c r="T577">
        <f>IF(OR(B577="boot", B577="independent", B577="parametric", B577="cart"), (Table21[[#This Row],[PERS_NEW]]+Table21[[#This Row],[PERS_ORIG]]) / 2, "")</f>
        <v>0.95151205016939899</v>
      </c>
      <c r="U577">
        <f>0.5*(Table21[[#This Row],[WIDTH_OVERLAP]]/Table21[[#This Row],[WIDTH_ORIG]] +Table21[[#This Row],[WIDTH_OVERLAP]]/Table21[[#This Row],[WIDTH_NEW]])</f>
        <v>0.95151205016939899</v>
      </c>
    </row>
    <row r="578" spans="1:21" hidden="1" x14ac:dyDescent="0.2">
      <c r="A578" t="s">
        <v>192</v>
      </c>
      <c r="B578" t="s">
        <v>50</v>
      </c>
      <c r="C578" s="3" t="s">
        <v>231</v>
      </c>
      <c r="D578" t="s">
        <v>201</v>
      </c>
      <c r="E578">
        <v>9.3916242889923261E-3</v>
      </c>
      <c r="F578">
        <v>6.552817791616028E-2</v>
      </c>
      <c r="G578" s="1">
        <v>-0.11938138951623868</v>
      </c>
      <c r="H578" s="1">
        <v>0.13823104716625442</v>
      </c>
      <c r="I578">
        <v>0.14332192024335541</v>
      </c>
      <c r="J578">
        <v>7.7300338961066107E-3</v>
      </c>
      <c r="K578">
        <f>Table21[[#This Row],[VALUE_ORIGINAL]]-Table21[[#This Row],[ESTIMATE_VALUE]]</f>
        <v>-1.6615903928857154E-3</v>
      </c>
      <c r="L578">
        <v>-0.13387678066744935</v>
      </c>
      <c r="M578">
        <v>0.16686934625440172</v>
      </c>
      <c r="N578">
        <f>Table21[[#This Row],[DIFFENCE_ORIGINAL]]^2</f>
        <v>2.7608826337301061E-6</v>
      </c>
      <c r="O57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0.25761243668249312</v>
      </c>
      <c r="P578">
        <f>IF(OR(G578="NA", H578="NA"), "NA", IF(OR(B578="boot", B578="parametric", B578="independent", B578="cart"), Table21[[#This Row],[conf.high]]-Table21[[#This Row],[conf.low]], ""))</f>
        <v>0.25761243668249312</v>
      </c>
      <c r="Q578">
        <f>IF(OR(G578="NA", H578="NA"), "NA", IF(OR(B578="boot", B578="parametric", B578="independent", B578="cart"), Table21[[#This Row],[conf.high.orig]]-Table21[[#This Row],[conf.low.orig]], ""))</f>
        <v>0.3007461269218511</v>
      </c>
      <c r="R578">
        <f>IF(OR(B578="boot", B578="independent", B578="parametric", B578="cart"), Table21[[#This Row],[WIDTH_OVERLAP]]/Table21[[#This Row],[WIDTH_NEW]], "NA")</f>
        <v>1</v>
      </c>
      <c r="S578">
        <f>IF(OR(B578="boot", B578="independent", B578="parametric", B578="cart"), Table21[[#This Row],[WIDTH_OVERLAP]]/Table21[[#This Row],[WIDTH_ORIG]], "")</f>
        <v>0.85657773657525349</v>
      </c>
      <c r="T578">
        <f>IF(OR(B578="boot", B578="independent", B578="parametric", B578="cart"), (Table21[[#This Row],[PERS_NEW]]+Table21[[#This Row],[PERS_ORIG]]) / 2, "")</f>
        <v>0.92828886828762669</v>
      </c>
      <c r="U578">
        <f>0.5*(Table21[[#This Row],[WIDTH_OVERLAP]]/Table21[[#This Row],[WIDTH_ORIG]] +Table21[[#This Row],[WIDTH_OVERLAP]]/Table21[[#This Row],[WIDTH_NEW]])</f>
        <v>0.92828886828762669</v>
      </c>
    </row>
    <row r="579" spans="1:21" hidden="1" x14ac:dyDescent="0.2">
      <c r="A579" t="s">
        <v>192</v>
      </c>
      <c r="B579" t="s">
        <v>50</v>
      </c>
      <c r="C579" s="3" t="s">
        <v>231</v>
      </c>
      <c r="D579" t="s">
        <v>202</v>
      </c>
      <c r="E579">
        <v>-0.20154861468589882</v>
      </c>
      <c r="F579">
        <v>8.5734392514063881E-2</v>
      </c>
      <c r="G579" s="1">
        <v>-0.37084640641304611</v>
      </c>
      <c r="H579" s="1">
        <v>-3.3113376153061536E-2</v>
      </c>
      <c r="I579">
        <v>-2.3508490440733776</v>
      </c>
      <c r="J579">
        <v>-0.17085366093449028</v>
      </c>
      <c r="K579">
        <f>Table21[[#This Row],[VALUE_ORIGINAL]]-Table21[[#This Row],[ESTIMATE_VALUE]]</f>
        <v>3.0694953751408544E-2</v>
      </c>
      <c r="L579">
        <v>-0.3471822081639041</v>
      </c>
      <c r="M579">
        <v>1.5169635531831645E-2</v>
      </c>
      <c r="N579">
        <f>Table21[[#This Row],[DIFFENCE_ORIGINAL]]^2</f>
        <v>9.4218018580110945E-4</v>
      </c>
      <c r="O57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0.31406883201084257</v>
      </c>
      <c r="P579">
        <f>IF(OR(G579="NA", H579="NA"), "NA", IF(OR(B579="boot", B579="parametric", B579="independent", B579="cart"), Table21[[#This Row],[conf.high]]-Table21[[#This Row],[conf.low]], ""))</f>
        <v>0.33773303025998458</v>
      </c>
      <c r="Q579">
        <f>IF(OR(G579="NA", H579="NA"), "NA", IF(OR(B579="boot", B579="parametric", B579="independent", B579="cart"), Table21[[#This Row],[conf.high.orig]]-Table21[[#This Row],[conf.low.orig]], ""))</f>
        <v>0.36235184369573575</v>
      </c>
      <c r="R579">
        <f>IF(OR(B579="boot", B579="independent", B579="parametric", B579="cart"), Table21[[#This Row],[WIDTH_OVERLAP]]/Table21[[#This Row],[WIDTH_NEW]], "NA")</f>
        <v>0.92993223602996289</v>
      </c>
      <c r="S579">
        <f>IF(OR(B579="boot", B579="independent", B579="parametric", B579="cart"), Table21[[#This Row],[WIDTH_OVERLAP]]/Table21[[#This Row],[WIDTH_ORIG]], "")</f>
        <v>0.86675102521229042</v>
      </c>
      <c r="T579">
        <f>IF(OR(B579="boot", B579="independent", B579="parametric", B579="cart"), (Table21[[#This Row],[PERS_NEW]]+Table21[[#This Row],[PERS_ORIG]]) / 2, "")</f>
        <v>0.89834163062112671</v>
      </c>
      <c r="U579">
        <f>0.5*(Table21[[#This Row],[WIDTH_OVERLAP]]/Table21[[#This Row],[WIDTH_ORIG]] +Table21[[#This Row],[WIDTH_OVERLAP]]/Table21[[#This Row],[WIDTH_NEW]])</f>
        <v>0.89834163062112671</v>
      </c>
    </row>
    <row r="580" spans="1:21" hidden="1" x14ac:dyDescent="0.2">
      <c r="A580" t="s">
        <v>192</v>
      </c>
      <c r="B580" t="s">
        <v>50</v>
      </c>
      <c r="C580" s="3" t="s">
        <v>231</v>
      </c>
      <c r="D580" t="s">
        <v>203</v>
      </c>
      <c r="E580">
        <v>0.30430501157590578</v>
      </c>
      <c r="F580">
        <v>7.4097715688454691E-2</v>
      </c>
      <c r="G580" s="1">
        <v>0.16683257790061545</v>
      </c>
      <c r="H580" s="1">
        <v>0.45204918165963126</v>
      </c>
      <c r="I580">
        <v>4.1068069204098308</v>
      </c>
      <c r="J580">
        <v>0.33797024276205284</v>
      </c>
      <c r="K580">
        <f>Table21[[#This Row],[VALUE_ORIGINAL]]-Table21[[#This Row],[ESTIMATE_VALUE]]</f>
        <v>3.366523118614706E-2</v>
      </c>
      <c r="L580">
        <v>0.19588310408818793</v>
      </c>
      <c r="M580">
        <v>0.4704793736604152</v>
      </c>
      <c r="N580">
        <f>Table21[[#This Row],[DIFFENCE_ORIGINAL]]^2</f>
        <v>1.1333477908167286E-3</v>
      </c>
      <c r="O58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0.25616607757144333</v>
      </c>
      <c r="P580">
        <f>IF(OR(G580="NA", H580="NA"), "NA", IF(OR(B580="boot", B580="parametric", B580="independent", B580="cart"), Table21[[#This Row],[conf.high]]-Table21[[#This Row],[conf.low]], ""))</f>
        <v>0.28521660375901581</v>
      </c>
      <c r="Q580">
        <f>IF(OR(G580="NA", H580="NA"), "NA", IF(OR(B580="boot", B580="parametric", B580="independent", B580="cart"), Table21[[#This Row],[conf.high.orig]]-Table21[[#This Row],[conf.low.orig]], ""))</f>
        <v>0.27459626957222727</v>
      </c>
      <c r="R580">
        <f>IF(OR(B580="boot", B580="independent", B580="parametric", B580="cart"), Table21[[#This Row],[WIDTH_OVERLAP]]/Table21[[#This Row],[WIDTH_NEW]], "NA")</f>
        <v>0.89814573974761391</v>
      </c>
      <c r="S580">
        <f>IF(OR(B580="boot", B580="independent", B580="parametric", B580="cart"), Table21[[#This Row],[WIDTH_OVERLAP]]/Table21[[#This Row],[WIDTH_ORIG]], "")</f>
        <v>0.93288258420445791</v>
      </c>
      <c r="T580">
        <f>IF(OR(B580="boot", B580="independent", B580="parametric", B580="cart"), (Table21[[#This Row],[PERS_NEW]]+Table21[[#This Row],[PERS_ORIG]]) / 2, "")</f>
        <v>0.91551416197603586</v>
      </c>
      <c r="U580">
        <f>0.5*(Table21[[#This Row],[WIDTH_OVERLAP]]/Table21[[#This Row],[WIDTH_ORIG]] +Table21[[#This Row],[WIDTH_OVERLAP]]/Table21[[#This Row],[WIDTH_NEW]])</f>
        <v>0.91551416197603586</v>
      </c>
    </row>
    <row r="581" spans="1:21" hidden="1" x14ac:dyDescent="0.2">
      <c r="A581" t="s">
        <v>192</v>
      </c>
      <c r="B581" t="s">
        <v>50</v>
      </c>
      <c r="C581" s="3" t="s">
        <v>231</v>
      </c>
      <c r="D581" t="s">
        <v>204</v>
      </c>
      <c r="E581">
        <v>0.96851743497370946</v>
      </c>
      <c r="F581">
        <v>0.15700869574157386</v>
      </c>
      <c r="G581" s="1">
        <v>0.67793396658153304</v>
      </c>
      <c r="H581" s="1">
        <v>1.2978635280948638</v>
      </c>
      <c r="I581">
        <v>6.1685592024012887</v>
      </c>
      <c r="J581">
        <v>0.93833895589413963</v>
      </c>
      <c r="K581">
        <f>Table21[[#This Row],[VALUE_ORIGINAL]]-Table21[[#This Row],[ESTIMATE_VALUE]]</f>
        <v>-3.0178479079569831E-2</v>
      </c>
      <c r="L581">
        <v>0.649763337869533</v>
      </c>
      <c r="M581">
        <v>1.2541378180613312</v>
      </c>
      <c r="N581">
        <f>Table21[[#This Row],[DIFFENCE_ORIGINAL]]^2</f>
        <v>9.10740599556034E-4</v>
      </c>
      <c r="O58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0.57620385147979813</v>
      </c>
      <c r="P581">
        <f>IF(OR(G581="NA", H581="NA"), "NA", IF(OR(B581="boot", B581="parametric", B581="independent", B581="cart"), Table21[[#This Row],[conf.high]]-Table21[[#This Row],[conf.low]], ""))</f>
        <v>0.61992956151333078</v>
      </c>
      <c r="Q581">
        <f>IF(OR(G581="NA", H581="NA"), "NA", IF(OR(B581="boot", B581="parametric", B581="independent", B581="cart"), Table21[[#This Row],[conf.high.orig]]-Table21[[#This Row],[conf.low.orig]], ""))</f>
        <v>0.60437448019179818</v>
      </c>
      <c r="R581">
        <f>IF(OR(B581="boot", B581="independent", B581="parametric", B581="cart"), Table21[[#This Row],[WIDTH_OVERLAP]]/Table21[[#This Row],[WIDTH_NEW]], "NA")</f>
        <v>0.92946664790949418</v>
      </c>
      <c r="S581">
        <f>IF(OR(B581="boot", B581="independent", B581="parametric", B581="cart"), Table21[[#This Row],[WIDTH_OVERLAP]]/Table21[[#This Row],[WIDTH_ORIG]], "")</f>
        <v>0.95338878520638382</v>
      </c>
      <c r="T581">
        <f>IF(OR(B581="boot", B581="independent", B581="parametric", B581="cart"), (Table21[[#This Row],[PERS_NEW]]+Table21[[#This Row],[PERS_ORIG]]) / 2, "")</f>
        <v>0.941427716557939</v>
      </c>
      <c r="U581">
        <f>0.5*(Table21[[#This Row],[WIDTH_OVERLAP]]/Table21[[#This Row],[WIDTH_ORIG]] +Table21[[#This Row],[WIDTH_OVERLAP]]/Table21[[#This Row],[WIDTH_NEW]])</f>
        <v>0.941427716557939</v>
      </c>
    </row>
    <row r="582" spans="1:21" hidden="1" x14ac:dyDescent="0.2">
      <c r="A582" t="s">
        <v>192</v>
      </c>
      <c r="B582" t="s">
        <v>50</v>
      </c>
      <c r="C582" s="3" t="s">
        <v>231</v>
      </c>
      <c r="D582" t="s">
        <v>205</v>
      </c>
      <c r="E582">
        <v>0.63114545964063695</v>
      </c>
      <c r="F582">
        <v>0.11422939098858687</v>
      </c>
      <c r="G582" s="1">
        <v>0.38753529870832948</v>
      </c>
      <c r="H582" s="1">
        <v>0.85078907677199878</v>
      </c>
      <c r="I582">
        <v>5.5252457723747943</v>
      </c>
      <c r="J582">
        <v>0.60754936146128558</v>
      </c>
      <c r="K582">
        <f>Table21[[#This Row],[VALUE_ORIGINAL]]-Table21[[#This Row],[ESTIMATE_VALUE]]</f>
        <v>-2.3596098179351377E-2</v>
      </c>
      <c r="L582">
        <v>0.3890799372391795</v>
      </c>
      <c r="M582">
        <v>0.81724119147515395</v>
      </c>
      <c r="N582">
        <f>Table21[[#This Row],[DIFFENCE_ORIGINAL]]^2</f>
        <v>5.5677584928958941E-4</v>
      </c>
      <c r="O58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0.42816125423597445</v>
      </c>
      <c r="P582">
        <f>IF(OR(G582="NA", H582="NA"), "NA", IF(OR(B582="boot", B582="parametric", B582="independent", B582="cart"), Table21[[#This Row],[conf.high]]-Table21[[#This Row],[conf.low]], ""))</f>
        <v>0.4632537780636693</v>
      </c>
      <c r="Q582">
        <f>IF(OR(G582="NA", H582="NA"), "NA", IF(OR(B582="boot", B582="parametric", B582="independent", B582="cart"), Table21[[#This Row],[conf.high.orig]]-Table21[[#This Row],[conf.low.orig]], ""))</f>
        <v>0.42816125423597445</v>
      </c>
      <c r="R582">
        <f>IF(OR(B582="boot", B582="independent", B582="parametric", B582="cart"), Table21[[#This Row],[WIDTH_OVERLAP]]/Table21[[#This Row],[WIDTH_NEW]], "NA")</f>
        <v>0.92424773312291963</v>
      </c>
      <c r="S582">
        <f>IF(OR(B582="boot", B582="independent", B582="parametric", B582="cart"), Table21[[#This Row],[WIDTH_OVERLAP]]/Table21[[#This Row],[WIDTH_ORIG]], "")</f>
        <v>1</v>
      </c>
      <c r="T582">
        <f>IF(OR(B582="boot", B582="independent", B582="parametric", B582="cart"), (Table21[[#This Row],[PERS_NEW]]+Table21[[#This Row],[PERS_ORIG]]) / 2, "")</f>
        <v>0.96212386656145976</v>
      </c>
      <c r="U582">
        <f>0.5*(Table21[[#This Row],[WIDTH_OVERLAP]]/Table21[[#This Row],[WIDTH_ORIG]] +Table21[[#This Row],[WIDTH_OVERLAP]]/Table21[[#This Row],[WIDTH_NEW]])</f>
        <v>0.96212386656145976</v>
      </c>
    </row>
    <row r="583" spans="1:21" hidden="1" x14ac:dyDescent="0.2">
      <c r="A583" t="s">
        <v>192</v>
      </c>
      <c r="B583" t="s">
        <v>50</v>
      </c>
      <c r="C583" s="3" t="s">
        <v>231</v>
      </c>
      <c r="D583" t="s">
        <v>206</v>
      </c>
      <c r="E583">
        <v>0.78179453198458182</v>
      </c>
      <c r="F583">
        <v>0.19399093431086142</v>
      </c>
      <c r="G583" s="1">
        <v>0.38090132777433061</v>
      </c>
      <c r="H583" s="1">
        <v>1.1850926777813851</v>
      </c>
      <c r="I583">
        <v>4.0300570475720923</v>
      </c>
      <c r="J583">
        <v>1.0866457673320569</v>
      </c>
      <c r="K583">
        <f>Table21[[#This Row],[VALUE_ORIGINAL]]-Table21[[#This Row],[ESTIMATE_VALUE]]</f>
        <v>0.30485123534747505</v>
      </c>
      <c r="L583">
        <v>0.70191334107215875</v>
      </c>
      <c r="M583">
        <v>1.4699806851192789</v>
      </c>
      <c r="N583">
        <f>Table21[[#This Row],[DIFFENCE_ORIGINAL]]^2</f>
        <v>9.2934275692881624E-2</v>
      </c>
      <c r="O58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0.4831793367092263</v>
      </c>
      <c r="P583">
        <f>IF(OR(G583="NA", H583="NA"), "NA", IF(OR(B583="boot", B583="parametric", B583="independent", B583="cart"), Table21[[#This Row],[conf.high]]-Table21[[#This Row],[conf.low]], ""))</f>
        <v>0.80419135000705444</v>
      </c>
      <c r="Q583">
        <f>IF(OR(G583="NA", H583="NA"), "NA", IF(OR(B583="boot", B583="parametric", B583="independent", B583="cart"), Table21[[#This Row],[conf.high.orig]]-Table21[[#This Row],[conf.low.orig]], ""))</f>
        <v>0.76806734404712018</v>
      </c>
      <c r="R583">
        <f>IF(OR(B583="boot", B583="independent", B583="parametric", B583="cart"), Table21[[#This Row],[WIDTH_OVERLAP]]/Table21[[#This Row],[WIDTH_NEW]], "NA")</f>
        <v>0.60082632908820499</v>
      </c>
      <c r="S583">
        <f>IF(OR(B583="boot", B583="independent", B583="parametric", B583="cart"), Table21[[#This Row],[WIDTH_OVERLAP]]/Table21[[#This Row],[WIDTH_ORIG]], "")</f>
        <v>0.6290845984458151</v>
      </c>
      <c r="T583">
        <f>IF(OR(B583="boot", B583="independent", B583="parametric", B583="cart"), (Table21[[#This Row],[PERS_NEW]]+Table21[[#This Row],[PERS_ORIG]]) / 2, "")</f>
        <v>0.61495546376701005</v>
      </c>
      <c r="U583">
        <f>0.5*(Table21[[#This Row],[WIDTH_OVERLAP]]/Table21[[#This Row],[WIDTH_ORIG]] +Table21[[#This Row],[WIDTH_OVERLAP]]/Table21[[#This Row],[WIDTH_NEW]])</f>
        <v>0.61495546376701005</v>
      </c>
    </row>
    <row r="584" spans="1:21" hidden="1" x14ac:dyDescent="0.2">
      <c r="A584" t="s">
        <v>192</v>
      </c>
      <c r="B584" t="s">
        <v>50</v>
      </c>
      <c r="C584" s="3" t="s">
        <v>231</v>
      </c>
      <c r="D584" t="s">
        <v>207</v>
      </c>
      <c r="E584">
        <v>-0.61012521873470182</v>
      </c>
      <c r="F584">
        <v>0.16109185371740531</v>
      </c>
      <c r="G584" s="1">
        <v>-0.93772411366214792</v>
      </c>
      <c r="H584" s="1">
        <v>-0.29254705986559559</v>
      </c>
      <c r="I584">
        <v>-3.787436823497055</v>
      </c>
      <c r="J584">
        <v>-0.61753343218162815</v>
      </c>
      <c r="K584">
        <f>Table21[[#This Row],[VALUE_ORIGINAL]]-Table21[[#This Row],[ESTIMATE_VALUE]]</f>
        <v>-7.4082134469263261E-3</v>
      </c>
      <c r="L584">
        <v>-0.9369343261240245</v>
      </c>
      <c r="M584">
        <v>-0.30438037993583811</v>
      </c>
      <c r="N584">
        <f>Table21[[#This Row],[DIFFENCE_ORIGINAL]]^2</f>
        <v>5.488162647522004E-5</v>
      </c>
      <c r="O58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0.63255394618818639</v>
      </c>
      <c r="P584">
        <f>IF(OR(G584="NA", H584="NA"), "NA", IF(OR(B584="boot", B584="parametric", B584="independent", B584="cart"), Table21[[#This Row],[conf.high]]-Table21[[#This Row],[conf.low]], ""))</f>
        <v>0.64517705379655232</v>
      </c>
      <c r="Q584">
        <f>IF(OR(G584="NA", H584="NA"), "NA", IF(OR(B584="boot", B584="parametric", B584="independent", B584="cart"), Table21[[#This Row],[conf.high.orig]]-Table21[[#This Row],[conf.low.orig]], ""))</f>
        <v>0.63255394618818639</v>
      </c>
      <c r="R584">
        <f>IF(OR(B584="boot", B584="independent", B584="parametric", B584="cart"), Table21[[#This Row],[WIDTH_OVERLAP]]/Table21[[#This Row],[WIDTH_NEW]], "NA")</f>
        <v>0.98043466125448031</v>
      </c>
      <c r="S584">
        <f>IF(OR(B584="boot", B584="independent", B584="parametric", B584="cart"), Table21[[#This Row],[WIDTH_OVERLAP]]/Table21[[#This Row],[WIDTH_ORIG]], "")</f>
        <v>1</v>
      </c>
      <c r="T584">
        <f>IF(OR(B584="boot", B584="independent", B584="parametric", B584="cart"), (Table21[[#This Row],[PERS_NEW]]+Table21[[#This Row],[PERS_ORIG]]) / 2, "")</f>
        <v>0.99021733062724016</v>
      </c>
      <c r="U584">
        <f>0.5*(Table21[[#This Row],[WIDTH_OVERLAP]]/Table21[[#This Row],[WIDTH_ORIG]] +Table21[[#This Row],[WIDTH_OVERLAP]]/Table21[[#This Row],[WIDTH_NEW]])</f>
        <v>0.99021733062724016</v>
      </c>
    </row>
    <row r="585" spans="1:21" hidden="1" x14ac:dyDescent="0.2">
      <c r="A585" t="s">
        <v>192</v>
      </c>
      <c r="B585" t="s">
        <v>50</v>
      </c>
      <c r="C585" s="3" t="s">
        <v>231</v>
      </c>
      <c r="D585" t="s">
        <v>208</v>
      </c>
      <c r="E585">
        <v>-0.74766519580849966</v>
      </c>
      <c r="F585">
        <v>0.15257724273506515</v>
      </c>
      <c r="G585" s="1">
        <v>-1.0580303272182654</v>
      </c>
      <c r="H585" s="1">
        <v>-0.42920465586972367</v>
      </c>
      <c r="I585">
        <v>-4.9002405758946903</v>
      </c>
      <c r="J585">
        <v>-0.71591539894851897</v>
      </c>
      <c r="K585">
        <f>Table21[[#This Row],[VALUE_ORIGINAL]]-Table21[[#This Row],[ESTIMATE_VALUE]]</f>
        <v>3.1749796859980695E-2</v>
      </c>
      <c r="L585">
        <v>-1.0069102241504477</v>
      </c>
      <c r="M585">
        <v>-0.42298543471107991</v>
      </c>
      <c r="N585">
        <f>Table21[[#This Row],[DIFFENCE_ORIGINAL]]^2</f>
        <v>1.0080496006500399E-3</v>
      </c>
      <c r="O58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0.57770556828072406</v>
      </c>
      <c r="P585">
        <f>IF(OR(G585="NA", H585="NA"), "NA", IF(OR(B585="boot", B585="parametric", B585="independent", B585="cart"), Table21[[#This Row],[conf.high]]-Table21[[#This Row],[conf.low]], ""))</f>
        <v>0.62882567134854173</v>
      </c>
      <c r="Q585">
        <f>IF(OR(G585="NA", H585="NA"), "NA", IF(OR(B585="boot", B585="parametric", B585="independent", B585="cart"), Table21[[#This Row],[conf.high.orig]]-Table21[[#This Row],[conf.low.orig]], ""))</f>
        <v>0.58392478943936776</v>
      </c>
      <c r="R585">
        <f>IF(OR(B585="boot", B585="independent", B585="parametric", B585="cart"), Table21[[#This Row],[WIDTH_OVERLAP]]/Table21[[#This Row],[WIDTH_NEW]], "NA")</f>
        <v>0.91870544509070606</v>
      </c>
      <c r="S585">
        <f>IF(OR(B585="boot", B585="independent", B585="parametric", B585="cart"), Table21[[#This Row],[WIDTH_OVERLAP]]/Table21[[#This Row],[WIDTH_ORIG]], "")</f>
        <v>0.98934927704539677</v>
      </c>
      <c r="T585">
        <f>IF(OR(B585="boot", B585="independent", B585="parametric", B585="cart"), (Table21[[#This Row],[PERS_NEW]]+Table21[[#This Row],[PERS_ORIG]]) / 2, "")</f>
        <v>0.95402736106805142</v>
      </c>
      <c r="U585">
        <f>0.5*(Table21[[#This Row],[WIDTH_OVERLAP]]/Table21[[#This Row],[WIDTH_ORIG]] +Table21[[#This Row],[WIDTH_OVERLAP]]/Table21[[#This Row],[WIDTH_NEW]])</f>
        <v>0.95402736106805142</v>
      </c>
    </row>
    <row r="586" spans="1:21" hidden="1" x14ac:dyDescent="0.2">
      <c r="A586" t="s">
        <v>192</v>
      </c>
      <c r="B586" t="s">
        <v>50</v>
      </c>
      <c r="C586" s="3" t="s">
        <v>231</v>
      </c>
      <c r="D586" t="s">
        <v>209</v>
      </c>
      <c r="E586">
        <v>1.4939096777329854</v>
      </c>
      <c r="F586">
        <v>0.12871151006976736</v>
      </c>
      <c r="G586" s="1">
        <v>1.2234786580434316</v>
      </c>
      <c r="H586" s="1">
        <v>1.7247463055579637</v>
      </c>
      <c r="I586">
        <v>11.606651782138366</v>
      </c>
      <c r="J586">
        <v>1.2394604950166366</v>
      </c>
      <c r="K586">
        <f>Table21[[#This Row],[VALUE_ORIGINAL]]-Table21[[#This Row],[ESTIMATE_VALUE]]</f>
        <v>-0.25444918271634887</v>
      </c>
      <c r="L586">
        <v>0.98206084643276947</v>
      </c>
      <c r="M586">
        <v>1.4525774346989884</v>
      </c>
      <c r="N586">
        <f>Table21[[#This Row],[DIFFENCE_ORIGINAL]]^2</f>
        <v>6.4744386585017896E-2</v>
      </c>
      <c r="O58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0.22909877665555678</v>
      </c>
      <c r="P586">
        <f>IF(OR(G586="NA", H586="NA"), "NA", IF(OR(B586="boot", B586="parametric", B586="independent", B586="cart"), Table21[[#This Row],[conf.high]]-Table21[[#This Row],[conf.low]], ""))</f>
        <v>0.50126764751453212</v>
      </c>
      <c r="Q586">
        <f>IF(OR(G586="NA", H586="NA"), "NA", IF(OR(B586="boot", B586="parametric", B586="independent", B586="cart"), Table21[[#This Row],[conf.high.orig]]-Table21[[#This Row],[conf.low.orig]], ""))</f>
        <v>0.47051658826621889</v>
      </c>
      <c r="R586">
        <f>IF(OR(B586="boot", B586="independent", B586="parametric", B586="cart"), Table21[[#This Row],[WIDTH_OVERLAP]]/Table21[[#This Row],[WIDTH_NEW]], "NA")</f>
        <v>0.45703882504987525</v>
      </c>
      <c r="S586">
        <f>IF(OR(B586="boot", B586="independent", B586="parametric", B586="cart"), Table21[[#This Row],[WIDTH_OVERLAP]]/Table21[[#This Row],[WIDTH_ORIG]], "")</f>
        <v>0.48690903226122262</v>
      </c>
      <c r="T586">
        <f>IF(OR(B586="boot", B586="independent", B586="parametric", B586="cart"), (Table21[[#This Row],[PERS_NEW]]+Table21[[#This Row],[PERS_ORIG]]) / 2, "")</f>
        <v>0.47197392865554894</v>
      </c>
      <c r="U586">
        <f>0.5*(Table21[[#This Row],[WIDTH_OVERLAP]]/Table21[[#This Row],[WIDTH_ORIG]] +Table21[[#This Row],[WIDTH_OVERLAP]]/Table21[[#This Row],[WIDTH_NEW]])</f>
        <v>0.47197392865554894</v>
      </c>
    </row>
    <row r="587" spans="1:21" hidden="1" x14ac:dyDescent="0.2">
      <c r="A587" t="s">
        <v>192</v>
      </c>
      <c r="B587" t="s">
        <v>50</v>
      </c>
      <c r="C587" s="3" t="s">
        <v>231</v>
      </c>
      <c r="D587" t="s">
        <v>210</v>
      </c>
      <c r="E587">
        <v>1.56051367636146</v>
      </c>
      <c r="F587">
        <v>0.18410414030628058</v>
      </c>
      <c r="G587" s="1">
        <v>1.1733563436276078</v>
      </c>
      <c r="H587" s="1">
        <v>1.884046526309257</v>
      </c>
      <c r="I587">
        <v>8.4762551986356609</v>
      </c>
      <c r="J587">
        <v>1.6724555880239564</v>
      </c>
      <c r="K587">
        <f>Table21[[#This Row],[VALUE_ORIGINAL]]-Table21[[#This Row],[ESTIMATE_VALUE]]</f>
        <v>0.11194191166249645</v>
      </c>
      <c r="L587">
        <v>1.3451407352188074</v>
      </c>
      <c r="M587">
        <v>1.968927771533278</v>
      </c>
      <c r="N587">
        <f>Table21[[#This Row],[DIFFENCE_ORIGINAL]]^2</f>
        <v>1.2530991586654159E-2</v>
      </c>
      <c r="O58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0.53890579109044956</v>
      </c>
      <c r="P587">
        <f>IF(OR(G587="NA", H587="NA"), "NA", IF(OR(B587="boot", B587="parametric", B587="independent", B587="cart"), Table21[[#This Row],[conf.high]]-Table21[[#This Row],[conf.low]], ""))</f>
        <v>0.71069018268164919</v>
      </c>
      <c r="Q587">
        <f>IF(OR(G587="NA", H587="NA"), "NA", IF(OR(B587="boot", B587="parametric", B587="independent", B587="cart"), Table21[[#This Row],[conf.high.orig]]-Table21[[#This Row],[conf.low.orig]], ""))</f>
        <v>0.62378703631447063</v>
      </c>
      <c r="R587">
        <f>IF(OR(B587="boot", B587="independent", B587="parametric", B587="cart"), Table21[[#This Row],[WIDTH_OVERLAP]]/Table21[[#This Row],[WIDTH_NEW]], "NA")</f>
        <v>0.75828512089050515</v>
      </c>
      <c r="S587">
        <f>IF(OR(B587="boot", B587="independent", B587="parametric", B587="cart"), Table21[[#This Row],[WIDTH_OVERLAP]]/Table21[[#This Row],[WIDTH_ORIG]], "")</f>
        <v>0.86392592297921722</v>
      </c>
      <c r="T587">
        <f>IF(OR(B587="boot", B587="independent", B587="parametric", B587="cart"), (Table21[[#This Row],[PERS_NEW]]+Table21[[#This Row],[PERS_ORIG]]) / 2, "")</f>
        <v>0.81110552193486118</v>
      </c>
      <c r="U587">
        <f>0.5*(Table21[[#This Row],[WIDTH_OVERLAP]]/Table21[[#This Row],[WIDTH_ORIG]] +Table21[[#This Row],[WIDTH_OVERLAP]]/Table21[[#This Row],[WIDTH_NEW]])</f>
        <v>0.81110552193486118</v>
      </c>
    </row>
    <row r="588" spans="1:21" hidden="1" x14ac:dyDescent="0.2">
      <c r="A588" t="s">
        <v>192</v>
      </c>
      <c r="B588" t="s">
        <v>50</v>
      </c>
      <c r="C588" s="3" t="s">
        <v>231</v>
      </c>
      <c r="D588" t="s">
        <v>211</v>
      </c>
      <c r="E588">
        <v>2.5418132511285019</v>
      </c>
      <c r="F588">
        <v>0.24191392494876404</v>
      </c>
      <c r="G588" s="1">
        <v>2.0253526586010033</v>
      </c>
      <c r="H588" s="1">
        <v>2.9856921193350803</v>
      </c>
      <c r="I588">
        <v>10.507097727701467</v>
      </c>
      <c r="J588">
        <v>2.5272644775104984</v>
      </c>
      <c r="K588">
        <f>Table21[[#This Row],[VALUE_ORIGINAL]]-Table21[[#This Row],[ESTIMATE_VALUE]]</f>
        <v>-1.4548773618003441E-2</v>
      </c>
      <c r="L588">
        <v>2.0134109094932522</v>
      </c>
      <c r="M588">
        <v>2.9960614305429973</v>
      </c>
      <c r="N588">
        <f>Table21[[#This Row],[DIFFENCE_ORIGINAL]]^2</f>
        <v>2.1166681378791293E-4</v>
      </c>
      <c r="O58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0.96033946073407694</v>
      </c>
      <c r="P588">
        <f>IF(OR(G588="NA", H588="NA"), "NA", IF(OR(B588="boot", B588="parametric", B588="independent", B588="cart"), Table21[[#This Row],[conf.high]]-Table21[[#This Row],[conf.low]], ""))</f>
        <v>0.96033946073407694</v>
      </c>
      <c r="Q588">
        <f>IF(OR(G588="NA", H588="NA"), "NA", IF(OR(B588="boot", B588="parametric", B588="independent", B588="cart"), Table21[[#This Row],[conf.high.orig]]-Table21[[#This Row],[conf.low.orig]], ""))</f>
        <v>0.98265052104974515</v>
      </c>
      <c r="R588">
        <f>IF(OR(B588="boot", B588="independent", B588="parametric", B588="cart"), Table21[[#This Row],[WIDTH_OVERLAP]]/Table21[[#This Row],[WIDTH_NEW]], "NA")</f>
        <v>1</v>
      </c>
      <c r="S588">
        <f>IF(OR(B588="boot", B588="independent", B588="parametric", B588="cart"), Table21[[#This Row],[WIDTH_OVERLAP]]/Table21[[#This Row],[WIDTH_ORIG]], "")</f>
        <v>0.97729502011372893</v>
      </c>
      <c r="T588">
        <f>IF(OR(B588="boot", B588="independent", B588="parametric", B588="cart"), (Table21[[#This Row],[PERS_NEW]]+Table21[[#This Row],[PERS_ORIG]]) / 2, "")</f>
        <v>0.98864751005686446</v>
      </c>
      <c r="U588">
        <f>0.5*(Table21[[#This Row],[WIDTH_OVERLAP]]/Table21[[#This Row],[WIDTH_ORIG]] +Table21[[#This Row],[WIDTH_OVERLAP]]/Table21[[#This Row],[WIDTH_NEW]])</f>
        <v>0.98864751005686446</v>
      </c>
    </row>
    <row r="589" spans="1:21" hidden="1" x14ac:dyDescent="0.2">
      <c r="A589" t="s">
        <v>192</v>
      </c>
      <c r="B589" t="s">
        <v>50</v>
      </c>
      <c r="C589" s="3" t="s">
        <v>231</v>
      </c>
      <c r="D589" t="s">
        <v>212</v>
      </c>
      <c r="E589">
        <v>2.3002096172446587</v>
      </c>
      <c r="F589">
        <v>0.21197710932808742</v>
      </c>
      <c r="G589" s="1">
        <v>1.8818529933620634</v>
      </c>
      <c r="H589" s="1">
        <v>2.7070418538555918</v>
      </c>
      <c r="I589">
        <v>10.851217023082011</v>
      </c>
      <c r="J589">
        <v>2.4525327381213602</v>
      </c>
      <c r="K589">
        <f>Table21[[#This Row],[VALUE_ORIGINAL]]-Table21[[#This Row],[ESTIMATE_VALUE]]</f>
        <v>0.15232312087670152</v>
      </c>
      <c r="L589">
        <v>2.0122115296595706</v>
      </c>
      <c r="M589">
        <v>2.8669835156240615</v>
      </c>
      <c r="N589">
        <f>Table21[[#This Row],[DIFFENCE_ORIGINAL]]^2</f>
        <v>2.3202333153618224E-2</v>
      </c>
      <c r="O58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0.6948303241960212</v>
      </c>
      <c r="P589">
        <f>IF(OR(G589="NA", H589="NA"), "NA", IF(OR(B589="boot", B589="parametric", B589="independent", B589="cart"), Table21[[#This Row],[conf.high]]-Table21[[#This Row],[conf.low]], ""))</f>
        <v>0.82518886049352846</v>
      </c>
      <c r="Q589">
        <f>IF(OR(G589="NA", H589="NA"), "NA", IF(OR(B589="boot", B589="parametric", B589="independent", B589="cart"), Table21[[#This Row],[conf.high.orig]]-Table21[[#This Row],[conf.low.orig]], ""))</f>
        <v>0.85477198596449089</v>
      </c>
      <c r="R589">
        <f>IF(OR(B589="boot", B589="independent", B589="parametric", B589="cart"), Table21[[#This Row],[WIDTH_OVERLAP]]/Table21[[#This Row],[WIDTH_NEW]], "NA")</f>
        <v>0.8420258167087441</v>
      </c>
      <c r="S589">
        <f>IF(OR(B589="boot", B589="independent", B589="parametric", B589="cart"), Table21[[#This Row],[WIDTH_OVERLAP]]/Table21[[#This Row],[WIDTH_ORIG]], "")</f>
        <v>0.81288382820829364</v>
      </c>
      <c r="T589">
        <f>IF(OR(B589="boot", B589="independent", B589="parametric", B589="cart"), (Table21[[#This Row],[PERS_NEW]]+Table21[[#This Row],[PERS_ORIG]]) / 2, "")</f>
        <v>0.82745482245851887</v>
      </c>
      <c r="U589">
        <f>0.5*(Table21[[#This Row],[WIDTH_OVERLAP]]/Table21[[#This Row],[WIDTH_ORIG]] +Table21[[#This Row],[WIDTH_OVERLAP]]/Table21[[#This Row],[WIDTH_NEW]])</f>
        <v>0.82745482245851887</v>
      </c>
    </row>
    <row r="590" spans="1:21" hidden="1" x14ac:dyDescent="0.2">
      <c r="A590" t="s">
        <v>192</v>
      </c>
      <c r="B590" t="s">
        <v>50</v>
      </c>
      <c r="C590" s="3" t="s">
        <v>231</v>
      </c>
      <c r="D590" t="s">
        <v>213</v>
      </c>
      <c r="E590">
        <v>2.2767256621239174</v>
      </c>
      <c r="F590">
        <v>0.15423416548402069</v>
      </c>
      <c r="G590" s="1">
        <v>1.9415756139294775</v>
      </c>
      <c r="H590" s="1">
        <v>2.5390174852735861</v>
      </c>
      <c r="I590">
        <v>14.761487216396263</v>
      </c>
      <c r="J590">
        <v>2.1789633379921782</v>
      </c>
      <c r="K590">
        <f>Table21[[#This Row],[VALUE_ORIGINAL]]-Table21[[#This Row],[ESTIMATE_VALUE]]</f>
        <v>-9.7762324131739131E-2</v>
      </c>
      <c r="L590">
        <v>1.8362354108489951</v>
      </c>
      <c r="M590">
        <v>2.4679095427132332</v>
      </c>
      <c r="N590">
        <f>Table21[[#This Row],[DIFFENCE_ORIGINAL]]^2</f>
        <v>9.5574720196392234E-3</v>
      </c>
      <c r="O59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0.52633392878375562</v>
      </c>
      <c r="P590">
        <f>IF(OR(G590="NA", H590="NA"), "NA", IF(OR(B590="boot", B590="parametric", B590="independent", B590="cart"), Table21[[#This Row],[conf.high]]-Table21[[#This Row],[conf.low]], ""))</f>
        <v>0.59744187134410853</v>
      </c>
      <c r="Q590">
        <f>IF(OR(G590="NA", H590="NA"), "NA", IF(OR(B590="boot", B590="parametric", B590="independent", B590="cart"), Table21[[#This Row],[conf.high.orig]]-Table21[[#This Row],[conf.low.orig]], ""))</f>
        <v>0.63167413186423804</v>
      </c>
      <c r="R590">
        <f>IF(OR(B590="boot", B590="independent", B590="parametric", B590="cart"), Table21[[#This Row],[WIDTH_OVERLAP]]/Table21[[#This Row],[WIDTH_NEW]], "NA")</f>
        <v>0.88097931201176749</v>
      </c>
      <c r="S590">
        <f>IF(OR(B590="boot", B590="independent", B590="parametric", B590="cart"), Table21[[#This Row],[WIDTH_OVERLAP]]/Table21[[#This Row],[WIDTH_ORIG]], "")</f>
        <v>0.83323647785038224</v>
      </c>
      <c r="T590">
        <f>IF(OR(B590="boot", B590="independent", B590="parametric", B590="cart"), (Table21[[#This Row],[PERS_NEW]]+Table21[[#This Row],[PERS_ORIG]]) / 2, "")</f>
        <v>0.85710789493107487</v>
      </c>
      <c r="U590">
        <f>0.5*(Table21[[#This Row],[WIDTH_OVERLAP]]/Table21[[#This Row],[WIDTH_ORIG]] +Table21[[#This Row],[WIDTH_OVERLAP]]/Table21[[#This Row],[WIDTH_NEW]])</f>
        <v>0.85710789493107487</v>
      </c>
    </row>
    <row r="591" spans="1:21" hidden="1" x14ac:dyDescent="0.2">
      <c r="A591" t="s">
        <v>192</v>
      </c>
      <c r="B591" t="s">
        <v>50</v>
      </c>
      <c r="C591" s="3" t="s">
        <v>231</v>
      </c>
      <c r="D591" t="s">
        <v>214</v>
      </c>
      <c r="E591">
        <v>1.5447741957382892</v>
      </c>
      <c r="F591">
        <v>0.15635652657365026</v>
      </c>
      <c r="G591" s="1">
        <v>1.2420363625730799</v>
      </c>
      <c r="H591" s="1">
        <v>1.8775158201406639</v>
      </c>
      <c r="I591">
        <v>9.8798190877605485</v>
      </c>
      <c r="J591">
        <v>1.6381983949503764</v>
      </c>
      <c r="K591">
        <f>Table21[[#This Row],[VALUE_ORIGINAL]]-Table21[[#This Row],[ESTIMATE_VALUE]]</f>
        <v>9.3424199212087222E-2</v>
      </c>
      <c r="L591">
        <v>1.3088727648926621</v>
      </c>
      <c r="M591">
        <v>1.9849980180125411</v>
      </c>
      <c r="N591">
        <f>Table21[[#This Row],[DIFFENCE_ORIGINAL]]^2</f>
        <v>8.7280809984197592E-3</v>
      </c>
      <c r="O59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0.56864305524800174</v>
      </c>
      <c r="P591">
        <f>IF(OR(G591="NA", H591="NA"), "NA", IF(OR(B591="boot", B591="parametric", B591="independent", B591="cart"), Table21[[#This Row],[conf.high]]-Table21[[#This Row],[conf.low]], ""))</f>
        <v>0.63547945756758395</v>
      </c>
      <c r="Q591">
        <f>IF(OR(G591="NA", H591="NA"), "NA", IF(OR(B591="boot", B591="parametric", B591="independent", B591="cart"), Table21[[#This Row],[conf.high.orig]]-Table21[[#This Row],[conf.low.orig]], ""))</f>
        <v>0.67612525311987892</v>
      </c>
      <c r="R591">
        <f>IF(OR(B591="boot", B591="independent", B591="parametric", B591="cart"), Table21[[#This Row],[WIDTH_OVERLAP]]/Table21[[#This Row],[WIDTH_NEW]], "NA")</f>
        <v>0.89482523546015003</v>
      </c>
      <c r="S591">
        <f>IF(OR(B591="boot", B591="independent", B591="parametric", B591="cart"), Table21[[#This Row],[WIDTH_OVERLAP]]/Table21[[#This Row],[WIDTH_ORIG]], "")</f>
        <v>0.84103212034173158</v>
      </c>
      <c r="T591">
        <f>IF(OR(B591="boot", B591="independent", B591="parametric", B591="cart"), (Table21[[#This Row],[PERS_NEW]]+Table21[[#This Row],[PERS_ORIG]]) / 2, "")</f>
        <v>0.86792867790094075</v>
      </c>
      <c r="U591">
        <f>0.5*(Table21[[#This Row],[WIDTH_OVERLAP]]/Table21[[#This Row],[WIDTH_ORIG]] +Table21[[#This Row],[WIDTH_OVERLAP]]/Table21[[#This Row],[WIDTH_NEW]])</f>
        <v>0.86792867790094075</v>
      </c>
    </row>
    <row r="592" spans="1:21" hidden="1" x14ac:dyDescent="0.2">
      <c r="A592" t="s">
        <v>192</v>
      </c>
      <c r="B592" t="s">
        <v>50</v>
      </c>
      <c r="C592" s="3" t="s">
        <v>231</v>
      </c>
      <c r="D592" t="s">
        <v>215</v>
      </c>
      <c r="E592">
        <v>2.2428967913872042</v>
      </c>
      <c r="F592">
        <v>0.17240242604205355</v>
      </c>
      <c r="G592" s="1">
        <v>1.9146958228775031</v>
      </c>
      <c r="H592" s="1">
        <v>2.5804618635203589</v>
      </c>
      <c r="I592">
        <v>13.009659103289543</v>
      </c>
      <c r="J592">
        <v>1.8620511679084852</v>
      </c>
      <c r="K592">
        <f>Table21[[#This Row],[VALUE_ORIGINAL]]-Table21[[#This Row],[ESTIMATE_VALUE]]</f>
        <v>-0.38084562347871898</v>
      </c>
      <c r="L592">
        <v>1.5661789561187083</v>
      </c>
      <c r="M592">
        <v>2.1688229289408376</v>
      </c>
      <c r="N592">
        <f>Table21[[#This Row],[DIFFENCE_ORIGINAL]]^2</f>
        <v>0.14504338892289417</v>
      </c>
      <c r="O59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0.25412710606333455</v>
      </c>
      <c r="P592">
        <f>IF(OR(G592="NA", H592="NA"), "NA", IF(OR(B592="boot", B592="parametric", B592="independent", B592="cart"), Table21[[#This Row],[conf.high]]-Table21[[#This Row],[conf.low]], ""))</f>
        <v>0.66576604064285583</v>
      </c>
      <c r="Q592">
        <f>IF(OR(G592="NA", H592="NA"), "NA", IF(OR(B592="boot", B592="parametric", B592="independent", B592="cart"), Table21[[#This Row],[conf.high.orig]]-Table21[[#This Row],[conf.low.orig]], ""))</f>
        <v>0.60264397282212934</v>
      </c>
      <c r="R592">
        <f>IF(OR(B592="boot", B592="independent", B592="parametric", B592="cart"), Table21[[#This Row],[WIDTH_OVERLAP]]/Table21[[#This Row],[WIDTH_NEW]], "NA")</f>
        <v>0.38170632106430724</v>
      </c>
      <c r="S592">
        <f>IF(OR(B592="boot", B592="independent", B592="parametric", B592="cart"), Table21[[#This Row],[WIDTH_OVERLAP]]/Table21[[#This Row],[WIDTH_ORIG]], "")</f>
        <v>0.42168696199396039</v>
      </c>
      <c r="T592">
        <f>IF(OR(B592="boot", B592="independent", B592="parametric", B592="cart"), (Table21[[#This Row],[PERS_NEW]]+Table21[[#This Row],[PERS_ORIG]]) / 2, "")</f>
        <v>0.40169664152913381</v>
      </c>
      <c r="U592">
        <f>0.5*(Table21[[#This Row],[WIDTH_OVERLAP]]/Table21[[#This Row],[WIDTH_ORIG]] +Table21[[#This Row],[WIDTH_OVERLAP]]/Table21[[#This Row],[WIDTH_NEW]])</f>
        <v>0.40169664152913381</v>
      </c>
    </row>
    <row r="593" spans="1:21" hidden="1" x14ac:dyDescent="0.2">
      <c r="A593" t="s">
        <v>192</v>
      </c>
      <c r="B593" t="s">
        <v>50</v>
      </c>
      <c r="C593" s="3" t="s">
        <v>231</v>
      </c>
      <c r="D593" t="s">
        <v>216</v>
      </c>
      <c r="E593">
        <v>0.15017665225771082</v>
      </c>
      <c r="F593">
        <v>6.5521207803211148E-2</v>
      </c>
      <c r="G593" s="1">
        <v>2.3323800621765339E-2</v>
      </c>
      <c r="H593" s="1">
        <v>0.28174327694666162</v>
      </c>
      <c r="I593">
        <v>2.2920311955902433</v>
      </c>
      <c r="J593">
        <v>0.13511621706045548</v>
      </c>
      <c r="K593">
        <f>Table21[[#This Row],[VALUE_ORIGINAL]]-Table21[[#This Row],[ESTIMATE_VALUE]]</f>
        <v>-1.5060435197255334E-2</v>
      </c>
      <c r="L593">
        <v>2.6370572171813007E-2</v>
      </c>
      <c r="M593">
        <v>0.25785098058481282</v>
      </c>
      <c r="N593">
        <f>Table21[[#This Row],[DIFFENCE_ORIGINAL]]^2</f>
        <v>2.2681670833072732E-4</v>
      </c>
      <c r="O59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0.2314804084129998</v>
      </c>
      <c r="P593">
        <f>IF(OR(G593="NA", H593="NA"), "NA", IF(OR(B593="boot", B593="parametric", B593="independent", B593="cart"), Table21[[#This Row],[conf.high]]-Table21[[#This Row],[conf.low]], ""))</f>
        <v>0.25841947632489626</v>
      </c>
      <c r="Q593">
        <f>IF(OR(G593="NA", H593="NA"), "NA", IF(OR(B593="boot", B593="parametric", B593="independent", B593="cart"), Table21[[#This Row],[conf.high.orig]]-Table21[[#This Row],[conf.low.orig]], ""))</f>
        <v>0.2314804084129998</v>
      </c>
      <c r="R593">
        <f>IF(OR(B593="boot", B593="independent", B593="parametric", B593="cart"), Table21[[#This Row],[WIDTH_OVERLAP]]/Table21[[#This Row],[WIDTH_NEW]], "NA")</f>
        <v>0.89575449848049582</v>
      </c>
      <c r="S593">
        <f>IF(OR(B593="boot", B593="independent", B593="parametric", B593="cart"), Table21[[#This Row],[WIDTH_OVERLAP]]/Table21[[#This Row],[WIDTH_ORIG]], "")</f>
        <v>1</v>
      </c>
      <c r="T593">
        <f>IF(OR(B593="boot", B593="independent", B593="parametric", B593="cart"), (Table21[[#This Row],[PERS_NEW]]+Table21[[#This Row],[PERS_ORIG]]) / 2, "")</f>
        <v>0.94787724924024785</v>
      </c>
      <c r="U593">
        <f>0.5*(Table21[[#This Row],[WIDTH_OVERLAP]]/Table21[[#This Row],[WIDTH_ORIG]] +Table21[[#This Row],[WIDTH_OVERLAP]]/Table21[[#This Row],[WIDTH_NEW]])</f>
        <v>0.94787724924024785</v>
      </c>
    </row>
    <row r="594" spans="1:21" hidden="1" x14ac:dyDescent="0.2">
      <c r="A594" t="s">
        <v>192</v>
      </c>
      <c r="B594" t="s">
        <v>50</v>
      </c>
      <c r="C594" s="3" t="s">
        <v>231</v>
      </c>
      <c r="D594" t="s">
        <v>217</v>
      </c>
      <c r="E594">
        <v>-4.9024824104974642E-2</v>
      </c>
      <c r="F594">
        <v>2.6281660602355421E-2</v>
      </c>
      <c r="G594" s="1">
        <v>-0.10401361600661813</v>
      </c>
      <c r="H594" s="1">
        <v>-2.0768659208692934E-3</v>
      </c>
      <c r="I594">
        <v>-1.8653624992243043</v>
      </c>
      <c r="J594">
        <v>-3.5504247213252446E-2</v>
      </c>
      <c r="K594">
        <f>Table21[[#This Row],[VALUE_ORIGINAL]]-Table21[[#This Row],[ESTIMATE_VALUE]]</f>
        <v>1.3520576891722196E-2</v>
      </c>
      <c r="L594">
        <v>-9.115251829824432E-2</v>
      </c>
      <c r="M594">
        <v>4.7878857947652497E-3</v>
      </c>
      <c r="N594">
        <f>Table21[[#This Row],[DIFFENCE_ORIGINAL]]^2</f>
        <v>1.8280599948497224E-4</v>
      </c>
      <c r="O59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8.9075652377375025E-2</v>
      </c>
      <c r="P594">
        <f>IF(OR(G594="NA", H594="NA"), "NA", IF(OR(B594="boot", B594="parametric", B594="independent", B594="cart"), Table21[[#This Row],[conf.high]]-Table21[[#This Row],[conf.low]], ""))</f>
        <v>0.10193675008574883</v>
      </c>
      <c r="Q594">
        <f>IF(OR(G594="NA", H594="NA"), "NA", IF(OR(B594="boot", B594="parametric", B594="independent", B594="cart"), Table21[[#This Row],[conf.high.orig]]-Table21[[#This Row],[conf.low.orig]], ""))</f>
        <v>9.5940404093009565E-2</v>
      </c>
      <c r="R594">
        <f>IF(OR(B594="boot", B594="independent", B594="parametric", B594="cart"), Table21[[#This Row],[WIDTH_OVERLAP]]/Table21[[#This Row],[WIDTH_NEW]], "NA")</f>
        <v>0.87383257071119991</v>
      </c>
      <c r="S594">
        <f>IF(OR(B594="boot", B594="independent", B594="parametric", B594="cart"), Table21[[#This Row],[WIDTH_OVERLAP]]/Table21[[#This Row],[WIDTH_ORIG]], "")</f>
        <v>0.92844775065800744</v>
      </c>
      <c r="T594">
        <f>IF(OR(B594="boot", B594="independent", B594="parametric", B594="cart"), (Table21[[#This Row],[PERS_NEW]]+Table21[[#This Row],[PERS_ORIG]]) / 2, "")</f>
        <v>0.90114016068460367</v>
      </c>
      <c r="U594">
        <f>0.5*(Table21[[#This Row],[WIDTH_OVERLAP]]/Table21[[#This Row],[WIDTH_ORIG]] +Table21[[#This Row],[WIDTH_OVERLAP]]/Table21[[#This Row],[WIDTH_NEW]])</f>
        <v>0.90114016068460367</v>
      </c>
    </row>
    <row r="595" spans="1:21" hidden="1" x14ac:dyDescent="0.2">
      <c r="A595" t="s">
        <v>192</v>
      </c>
      <c r="B595" t="s">
        <v>50</v>
      </c>
      <c r="C595" s="3" t="s">
        <v>231</v>
      </c>
      <c r="D595" t="s">
        <v>218</v>
      </c>
      <c r="E595">
        <v>0.19595789275951422</v>
      </c>
      <c r="F595">
        <v>9.0017655901077992E-2</v>
      </c>
      <c r="G595" s="1">
        <v>3.3115392705260836E-2</v>
      </c>
      <c r="H595" s="1">
        <v>0.38940533568698044</v>
      </c>
      <c r="I595">
        <v>2.1768828658997279</v>
      </c>
      <c r="J595">
        <v>0.14365886136427777</v>
      </c>
      <c r="K595">
        <f>Table21[[#This Row],[VALUE_ORIGINAL]]-Table21[[#This Row],[ESTIMATE_VALUE]]</f>
        <v>-5.2299031395236451E-2</v>
      </c>
      <c r="L595">
        <v>2.7799800205257172E-2</v>
      </c>
      <c r="M595">
        <v>0.28962035047338713</v>
      </c>
      <c r="N595">
        <f>Table21[[#This Row],[DIFFENCE_ORIGINAL]]^2</f>
        <v>2.7351886848799279E-3</v>
      </c>
      <c r="O59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0.25650495776812632</v>
      </c>
      <c r="P595">
        <f>IF(OR(G595="NA", H595="NA"), "NA", IF(OR(B595="boot", B595="parametric", B595="independent", B595="cart"), Table21[[#This Row],[conf.high]]-Table21[[#This Row],[conf.low]], ""))</f>
        <v>0.35628994298171962</v>
      </c>
      <c r="Q595">
        <f>IF(OR(G595="NA", H595="NA"), "NA", IF(OR(B595="boot", B595="parametric", B595="independent", B595="cart"), Table21[[#This Row],[conf.high.orig]]-Table21[[#This Row],[conf.low.orig]], ""))</f>
        <v>0.26182055026812995</v>
      </c>
      <c r="R595">
        <f>IF(OR(B595="boot", B595="independent", B595="parametric", B595="cart"), Table21[[#This Row],[WIDTH_OVERLAP]]/Table21[[#This Row],[WIDTH_NEW]], "NA")</f>
        <v>0.71993319716376891</v>
      </c>
      <c r="S595">
        <f>IF(OR(B595="boot", B595="independent", B595="parametric", B595="cart"), Table21[[#This Row],[WIDTH_OVERLAP]]/Table21[[#This Row],[WIDTH_ORIG]], "")</f>
        <v>0.97969757341599073</v>
      </c>
      <c r="T595">
        <f>IF(OR(B595="boot", B595="independent", B595="parametric", B595="cart"), (Table21[[#This Row],[PERS_NEW]]+Table21[[#This Row],[PERS_ORIG]]) / 2, "")</f>
        <v>0.84981538528987977</v>
      </c>
      <c r="U595">
        <f>0.5*(Table21[[#This Row],[WIDTH_OVERLAP]]/Table21[[#This Row],[WIDTH_ORIG]] +Table21[[#This Row],[WIDTH_OVERLAP]]/Table21[[#This Row],[WIDTH_NEW]])</f>
        <v>0.84981538528987977</v>
      </c>
    </row>
    <row r="596" spans="1:21" hidden="1" x14ac:dyDescent="0.2">
      <c r="A596" t="s">
        <v>192</v>
      </c>
      <c r="B596" t="s">
        <v>50</v>
      </c>
      <c r="C596" s="3" t="s">
        <v>231</v>
      </c>
      <c r="D596" t="s">
        <v>219</v>
      </c>
      <c r="E596">
        <v>1.8933734637161248E-3</v>
      </c>
      <c r="F596">
        <v>1.4502239524521253E-2</v>
      </c>
      <c r="G596" s="1">
        <v>-2.7878419543693824E-2</v>
      </c>
      <c r="H596" s="1">
        <v>3.3604579887803319E-2</v>
      </c>
      <c r="I596">
        <v>0.13055731568318782</v>
      </c>
      <c r="J596">
        <v>1.5517958650783888E-3</v>
      </c>
      <c r="K596">
        <f>Table21[[#This Row],[VALUE_ORIGINAL]]-Table21[[#This Row],[ESTIMATE_VALUE]]</f>
        <v>-3.4157759863773598E-4</v>
      </c>
      <c r="L596">
        <v>-3.1839383292692432E-2</v>
      </c>
      <c r="M596">
        <v>3.5624096648774459E-2</v>
      </c>
      <c r="N596">
        <f>Table21[[#This Row],[DIFFENCE_ORIGINAL]]^2</f>
        <v>1.1667525589112226E-7</v>
      </c>
      <c r="O59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6.148299943149714E-2</v>
      </c>
      <c r="P596">
        <f>IF(OR(G596="NA", H596="NA"), "NA", IF(OR(B596="boot", B596="parametric", B596="independent", B596="cart"), Table21[[#This Row],[conf.high]]-Table21[[#This Row],[conf.low]], ""))</f>
        <v>6.148299943149714E-2</v>
      </c>
      <c r="Q596">
        <f>IF(OR(G596="NA", H596="NA"), "NA", IF(OR(B596="boot", B596="parametric", B596="independent", B596="cart"), Table21[[#This Row],[conf.high.orig]]-Table21[[#This Row],[conf.low.orig]], ""))</f>
        <v>6.7463479941466897E-2</v>
      </c>
      <c r="R596">
        <f>IF(OR(B596="boot", B596="independent", B596="parametric", B596="cart"), Table21[[#This Row],[WIDTH_OVERLAP]]/Table21[[#This Row],[WIDTH_NEW]], "NA")</f>
        <v>1</v>
      </c>
      <c r="S596">
        <f>IF(OR(B596="boot", B596="independent", B596="parametric", B596="cart"), Table21[[#This Row],[WIDTH_OVERLAP]]/Table21[[#This Row],[WIDTH_ORIG]], "")</f>
        <v>0.91135232698997171</v>
      </c>
      <c r="T596">
        <f>IF(OR(B596="boot", B596="independent", B596="parametric", B596="cart"), (Table21[[#This Row],[PERS_NEW]]+Table21[[#This Row],[PERS_ORIG]]) / 2, "")</f>
        <v>0.95567616349498585</v>
      </c>
      <c r="U596">
        <f>0.5*(Table21[[#This Row],[WIDTH_OVERLAP]]/Table21[[#This Row],[WIDTH_ORIG]] +Table21[[#This Row],[WIDTH_OVERLAP]]/Table21[[#This Row],[WIDTH_NEW]])</f>
        <v>0.95567616349498585</v>
      </c>
    </row>
    <row r="597" spans="1:21" hidden="1" x14ac:dyDescent="0.2">
      <c r="A597" t="s">
        <v>192</v>
      </c>
      <c r="B597" t="s">
        <v>50</v>
      </c>
      <c r="C597" s="3" t="s">
        <v>231</v>
      </c>
      <c r="D597" t="s">
        <v>220</v>
      </c>
      <c r="E597">
        <v>6.1348603400686888E-2</v>
      </c>
      <c r="F597">
        <v>3.2258778124097783E-2</v>
      </c>
      <c r="G597" s="1">
        <v>4.6506319789018872E-3</v>
      </c>
      <c r="H597" s="1">
        <v>0.13705585557550151</v>
      </c>
      <c r="I597">
        <v>1.9017646348749513</v>
      </c>
      <c r="J597">
        <v>6.7847157242330883E-2</v>
      </c>
      <c r="K597">
        <f>Table21[[#This Row],[VALUE_ORIGINAL]]-Table21[[#This Row],[ESTIMATE_VALUE]]</f>
        <v>6.4985538416439947E-3</v>
      </c>
      <c r="L597">
        <v>1.1624353843178767E-2</v>
      </c>
      <c r="M597">
        <v>0.13720645068818463</v>
      </c>
      <c r="N597">
        <f>Table21[[#This Row],[DIFFENCE_ORIGINAL]]^2</f>
        <v>4.2231202032745923E-5</v>
      </c>
      <c r="O59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0.12543150173232276</v>
      </c>
      <c r="P597">
        <f>IF(OR(G597="NA", H597="NA"), "NA", IF(OR(B597="boot", B597="parametric", B597="independent", B597="cart"), Table21[[#This Row],[conf.high]]-Table21[[#This Row],[conf.low]], ""))</f>
        <v>0.13240522359659962</v>
      </c>
      <c r="Q597">
        <f>IF(OR(G597="NA", H597="NA"), "NA", IF(OR(B597="boot", B597="parametric", B597="independent", B597="cart"), Table21[[#This Row],[conf.high.orig]]-Table21[[#This Row],[conf.low.orig]], ""))</f>
        <v>0.12558209684500587</v>
      </c>
      <c r="R597">
        <f>IF(OR(B597="boot", B597="independent", B597="parametric", B597="cart"), Table21[[#This Row],[WIDTH_OVERLAP]]/Table21[[#This Row],[WIDTH_NEW]], "NA")</f>
        <v>0.94733046268987264</v>
      </c>
      <c r="S597">
        <f>IF(OR(B597="boot", B597="independent", B597="parametric", B597="cart"), Table21[[#This Row],[WIDTH_OVERLAP]]/Table21[[#This Row],[WIDTH_ORIG]], "")</f>
        <v>0.9988008233938872</v>
      </c>
      <c r="T597">
        <f>IF(OR(B597="boot", B597="independent", B597="parametric", B597="cart"), (Table21[[#This Row],[PERS_NEW]]+Table21[[#This Row],[PERS_ORIG]]) / 2, "")</f>
        <v>0.97306564304187992</v>
      </c>
      <c r="U597">
        <f>0.5*(Table21[[#This Row],[WIDTH_OVERLAP]]/Table21[[#This Row],[WIDTH_ORIG]] +Table21[[#This Row],[WIDTH_OVERLAP]]/Table21[[#This Row],[WIDTH_NEW]])</f>
        <v>0.97306564304187992</v>
      </c>
    </row>
    <row r="598" spans="1:21" hidden="1" x14ac:dyDescent="0.2">
      <c r="A598" t="s">
        <v>192</v>
      </c>
      <c r="B598" t="s">
        <v>50</v>
      </c>
      <c r="C598" s="3" t="s">
        <v>231</v>
      </c>
      <c r="D598" t="s">
        <v>221</v>
      </c>
      <c r="E598">
        <v>-1.2508896897143157E-2</v>
      </c>
      <c r="F598">
        <v>1.7251568914019213E-2</v>
      </c>
      <c r="G598" s="1">
        <v>-5.1475847001314717E-2</v>
      </c>
      <c r="H598" s="1">
        <v>1.4182354457485707E-2</v>
      </c>
      <c r="I598">
        <v>-0.72508749549022178</v>
      </c>
      <c r="J598">
        <v>-5.3636505937231576E-3</v>
      </c>
      <c r="K598">
        <f>Table21[[#This Row],[VALUE_ORIGINAL]]-Table21[[#This Row],[ESTIMATE_VALUE]]</f>
        <v>7.1452463034199993E-3</v>
      </c>
      <c r="L598">
        <v>-4.2534139537411815E-2</v>
      </c>
      <c r="M598">
        <v>2.7755525764773616E-2</v>
      </c>
      <c r="N598">
        <f>Table21[[#This Row],[DIFFENCE_ORIGINAL]]^2</f>
        <v>5.1054544736537165E-5</v>
      </c>
      <c r="O59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5.6716493994897518E-2</v>
      </c>
      <c r="P598">
        <f>IF(OR(G598="NA", H598="NA"), "NA", IF(OR(B598="boot", B598="parametric", B598="independent", B598="cart"), Table21[[#This Row],[conf.high]]-Table21[[#This Row],[conf.low]], ""))</f>
        <v>6.5658201458800428E-2</v>
      </c>
      <c r="Q598">
        <f>IF(OR(G598="NA", H598="NA"), "NA", IF(OR(B598="boot", B598="parametric", B598="independent", B598="cart"), Table21[[#This Row],[conf.high.orig]]-Table21[[#This Row],[conf.low.orig]], ""))</f>
        <v>7.0289665302185431E-2</v>
      </c>
      <c r="R598">
        <f>IF(OR(B598="boot", B598="independent", B598="parametric", B598="cart"), Table21[[#This Row],[WIDTH_OVERLAP]]/Table21[[#This Row],[WIDTH_NEW]], "NA")</f>
        <v>0.86381431009020704</v>
      </c>
      <c r="S598">
        <f>IF(OR(B598="boot", B598="independent", B598="parametric", B598="cart"), Table21[[#This Row],[WIDTH_OVERLAP]]/Table21[[#This Row],[WIDTH_ORIG]], "")</f>
        <v>0.80689662912840898</v>
      </c>
      <c r="T598">
        <f>IF(OR(B598="boot", B598="independent", B598="parametric", B598="cart"), (Table21[[#This Row],[PERS_NEW]]+Table21[[#This Row],[PERS_ORIG]]) / 2, "")</f>
        <v>0.83535546960930795</v>
      </c>
      <c r="U598">
        <f>0.5*(Table21[[#This Row],[WIDTH_OVERLAP]]/Table21[[#This Row],[WIDTH_ORIG]] +Table21[[#This Row],[WIDTH_OVERLAP]]/Table21[[#This Row],[WIDTH_NEW]])</f>
        <v>0.83535546960930795</v>
      </c>
    </row>
    <row r="599" spans="1:21" hidden="1" x14ac:dyDescent="0.2">
      <c r="A599" t="s">
        <v>192</v>
      </c>
      <c r="B599" t="s">
        <v>50</v>
      </c>
      <c r="C599" s="3" t="s">
        <v>231</v>
      </c>
      <c r="D599" t="s">
        <v>222</v>
      </c>
      <c r="E599">
        <v>1.4944027686396317E-2</v>
      </c>
      <c r="F599">
        <v>5.4557589085255612E-2</v>
      </c>
      <c r="G599" s="1">
        <v>-9.685220121066794E-2</v>
      </c>
      <c r="H599" s="1">
        <v>0.11936127732618385</v>
      </c>
      <c r="I599">
        <v>0.27391290445484506</v>
      </c>
      <c r="J599">
        <v>-3.3726435648836643E-2</v>
      </c>
      <c r="K599">
        <f>Table21[[#This Row],[VALUE_ORIGINAL]]-Table21[[#This Row],[ESTIMATE_VALUE]]</f>
        <v>-4.8670463335232964E-2</v>
      </c>
      <c r="L599">
        <v>-0.14828721806420403</v>
      </c>
      <c r="M599">
        <v>6.6201920401400535E-2</v>
      </c>
      <c r="N599">
        <f>Table21[[#This Row],[DIFFENCE_ORIGINAL]]^2</f>
        <v>2.3688140012662561E-3</v>
      </c>
      <c r="O59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0.16305412161206848</v>
      </c>
      <c r="P599">
        <f>IF(OR(G599="NA", H599="NA"), "NA", IF(OR(B599="boot", B599="parametric", B599="independent", B599="cart"), Table21[[#This Row],[conf.high]]-Table21[[#This Row],[conf.low]], ""))</f>
        <v>0.2162134785368518</v>
      </c>
      <c r="Q599">
        <f>IF(OR(G599="NA", H599="NA"), "NA", IF(OR(B599="boot", B599="parametric", B599="independent", B599="cart"), Table21[[#This Row],[conf.high.orig]]-Table21[[#This Row],[conf.low.orig]], ""))</f>
        <v>0.21448913846560458</v>
      </c>
      <c r="R599">
        <f>IF(OR(B599="boot", B599="independent", B599="parametric", B599="cart"), Table21[[#This Row],[WIDTH_OVERLAP]]/Table21[[#This Row],[WIDTH_NEW]], "NA")</f>
        <v>0.75413486113576056</v>
      </c>
      <c r="S599">
        <f>IF(OR(B599="boot", B599="independent", B599="parametric", B599="cart"), Table21[[#This Row],[WIDTH_OVERLAP]]/Table21[[#This Row],[WIDTH_ORIG]], "")</f>
        <v>0.76019756887697043</v>
      </c>
      <c r="T599">
        <f>IF(OR(B599="boot", B599="independent", B599="parametric", B599="cart"), (Table21[[#This Row],[PERS_NEW]]+Table21[[#This Row],[PERS_ORIG]]) / 2, "")</f>
        <v>0.7571662150063655</v>
      </c>
      <c r="U599">
        <f>0.5*(Table21[[#This Row],[WIDTH_OVERLAP]]/Table21[[#This Row],[WIDTH_ORIG]] +Table21[[#This Row],[WIDTH_OVERLAP]]/Table21[[#This Row],[WIDTH_NEW]])</f>
        <v>0.7571662150063655</v>
      </c>
    </row>
    <row r="600" spans="1:21" hidden="1" x14ac:dyDescent="0.2">
      <c r="A600" t="s">
        <v>192</v>
      </c>
      <c r="B600" t="s">
        <v>50</v>
      </c>
      <c r="C600" s="3" t="s">
        <v>231</v>
      </c>
      <c r="D600" t="s">
        <v>223</v>
      </c>
      <c r="E600">
        <v>-4.8784436044573892E-3</v>
      </c>
      <c r="F600">
        <v>1.9502007540073904E-2</v>
      </c>
      <c r="G600" s="1">
        <v>-4.8671016609965312E-2</v>
      </c>
      <c r="H600" s="1">
        <v>3.3767742531632804E-2</v>
      </c>
      <c r="I600">
        <v>-0.25015084187783582</v>
      </c>
      <c r="J600">
        <v>8.8622353034230935E-3</v>
      </c>
      <c r="K600">
        <f>Table21[[#This Row],[VALUE_ORIGINAL]]-Table21[[#This Row],[ESTIMATE_VALUE]]</f>
        <v>1.3740678907880482E-2</v>
      </c>
      <c r="L600">
        <v>-1.8677812074439235E-2</v>
      </c>
      <c r="M600">
        <v>4.9568050211850088E-2</v>
      </c>
      <c r="N600">
        <f>Table21[[#This Row],[DIFFENCE_ORIGINAL]]^2</f>
        <v>1.8880625684947156E-4</v>
      </c>
      <c r="O60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5.2445554606072038E-2</v>
      </c>
      <c r="P600">
        <f>IF(OR(G600="NA", H600="NA"), "NA", IF(OR(B600="boot", B600="parametric", B600="independent", B600="cart"), Table21[[#This Row],[conf.high]]-Table21[[#This Row],[conf.low]], ""))</f>
        <v>8.2438759141598122E-2</v>
      </c>
      <c r="Q600">
        <f>IF(OR(G600="NA", H600="NA"), "NA", IF(OR(B600="boot", B600="parametric", B600="independent", B600="cart"), Table21[[#This Row],[conf.high.orig]]-Table21[[#This Row],[conf.low.orig]], ""))</f>
        <v>6.8245862286289316E-2</v>
      </c>
      <c r="R600">
        <f>IF(OR(B600="boot", B600="independent", B600="parametric", B600="cart"), Table21[[#This Row],[WIDTH_OVERLAP]]/Table21[[#This Row],[WIDTH_NEW]], "NA")</f>
        <v>0.63617593413785767</v>
      </c>
      <c r="S600">
        <f>IF(OR(B600="boot", B600="independent", B600="parametric", B600="cart"), Table21[[#This Row],[WIDTH_OVERLAP]]/Table21[[#This Row],[WIDTH_ORIG]], "")</f>
        <v>0.76847962424541627</v>
      </c>
      <c r="T600">
        <f>IF(OR(B600="boot", B600="independent", B600="parametric", B600="cart"), (Table21[[#This Row],[PERS_NEW]]+Table21[[#This Row],[PERS_ORIG]]) / 2, "")</f>
        <v>0.70232777919163691</v>
      </c>
      <c r="U600">
        <f>0.5*(Table21[[#This Row],[WIDTH_OVERLAP]]/Table21[[#This Row],[WIDTH_ORIG]] +Table21[[#This Row],[WIDTH_OVERLAP]]/Table21[[#This Row],[WIDTH_NEW]])</f>
        <v>0.70232777919163691</v>
      </c>
    </row>
    <row r="601" spans="1:21" hidden="1" x14ac:dyDescent="0.2">
      <c r="A601" t="s">
        <v>192</v>
      </c>
      <c r="B601" t="s">
        <v>50</v>
      </c>
      <c r="C601" s="3" t="s">
        <v>231</v>
      </c>
      <c r="D601" t="s">
        <v>224</v>
      </c>
      <c r="E601">
        <v>1.9499703387586349E-2</v>
      </c>
      <c r="F601">
        <v>7.0458100733048132E-2</v>
      </c>
      <c r="G601" s="1">
        <v>-0.12320363215936951</v>
      </c>
      <c r="H601" s="1">
        <v>0.15250806035294512</v>
      </c>
      <c r="I601">
        <v>0.27675601789873511</v>
      </c>
      <c r="J601">
        <v>-3.5858769943356239E-2</v>
      </c>
      <c r="K601">
        <f>Table21[[#This Row],[VALUE_ORIGINAL]]-Table21[[#This Row],[ESTIMATE_VALUE]]</f>
        <v>-5.5358473330942584E-2</v>
      </c>
      <c r="L601">
        <v>-0.15758959037275044</v>
      </c>
      <c r="M601">
        <v>7.4609593551042186E-2</v>
      </c>
      <c r="N601">
        <f>Table21[[#This Row],[DIFFENCE_ORIGINAL]]^2</f>
        <v>3.0645605695326815E-3</v>
      </c>
      <c r="O60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0.19781322571041171</v>
      </c>
      <c r="P601">
        <f>IF(OR(G601="NA", H601="NA"), "NA", IF(OR(B601="boot", B601="parametric", B601="independent", B601="cart"), Table21[[#This Row],[conf.high]]-Table21[[#This Row],[conf.low]], ""))</f>
        <v>0.27571169251231464</v>
      </c>
      <c r="Q601">
        <f>IF(OR(G601="NA", H601="NA"), "NA", IF(OR(B601="boot", B601="parametric", B601="independent", B601="cart"), Table21[[#This Row],[conf.high.orig]]-Table21[[#This Row],[conf.low.orig]], ""))</f>
        <v>0.23219918392379263</v>
      </c>
      <c r="R601">
        <f>IF(OR(B601="boot", B601="independent", B601="parametric", B601="cart"), Table21[[#This Row],[WIDTH_OVERLAP]]/Table21[[#This Row],[WIDTH_NEW]], "NA")</f>
        <v>0.71746404335600089</v>
      </c>
      <c r="S601">
        <f>IF(OR(B601="boot", B601="independent", B601="parametric", B601="cart"), Table21[[#This Row],[WIDTH_OVERLAP]]/Table21[[#This Row],[WIDTH_ORIG]], "")</f>
        <v>0.85191180420054224</v>
      </c>
      <c r="T601">
        <f>IF(OR(B601="boot", B601="independent", B601="parametric", B601="cart"), (Table21[[#This Row],[PERS_NEW]]+Table21[[#This Row],[PERS_ORIG]]) / 2, "")</f>
        <v>0.78468792377827157</v>
      </c>
      <c r="U601">
        <f>0.5*(Table21[[#This Row],[WIDTH_OVERLAP]]/Table21[[#This Row],[WIDTH_ORIG]] +Table21[[#This Row],[WIDTH_OVERLAP]]/Table21[[#This Row],[WIDTH_NEW]])</f>
        <v>0.78468792377827157</v>
      </c>
    </row>
    <row r="602" spans="1:21" hidden="1" x14ac:dyDescent="0.2">
      <c r="A602" t="s">
        <v>192</v>
      </c>
      <c r="B602" t="s">
        <v>50</v>
      </c>
      <c r="C602" s="3" t="s">
        <v>231</v>
      </c>
      <c r="D602" t="s">
        <v>225</v>
      </c>
      <c r="E602">
        <v>4.8916716919510279E-3</v>
      </c>
      <c r="F602">
        <v>3.504320436245404E-2</v>
      </c>
      <c r="G602" s="1">
        <v>-6.5721195541065078E-2</v>
      </c>
      <c r="H602" s="1">
        <v>7.2589499412906502E-2</v>
      </c>
      <c r="I602">
        <v>0.13958973732413749</v>
      </c>
      <c r="J602">
        <v>3.614389026533021E-3</v>
      </c>
      <c r="K602">
        <f>Table21[[#This Row],[VALUE_ORIGINAL]]-Table21[[#This Row],[ESTIMATE_VALUE]]</f>
        <v>-1.277282665418007E-3</v>
      </c>
      <c r="L602">
        <v>-6.7779282854374415E-2</v>
      </c>
      <c r="M602">
        <v>7.8461966599168487E-2</v>
      </c>
      <c r="N602">
        <f>Table21[[#This Row],[DIFFENCE_ORIGINAL]]^2</f>
        <v>1.6314510073773284E-6</v>
      </c>
      <c r="O60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0.13831069495397158</v>
      </c>
      <c r="P602">
        <f>IF(OR(G602="NA", H602="NA"), "NA", IF(OR(B602="boot", B602="parametric", B602="independent", B602="cart"), Table21[[#This Row],[conf.high]]-Table21[[#This Row],[conf.low]], ""))</f>
        <v>0.13831069495397158</v>
      </c>
      <c r="Q602">
        <f>IF(OR(G602="NA", H602="NA"), "NA", IF(OR(B602="boot", B602="parametric", B602="independent", B602="cart"), Table21[[#This Row],[conf.high.orig]]-Table21[[#This Row],[conf.low.orig]], ""))</f>
        <v>0.14624124945354289</v>
      </c>
      <c r="R602">
        <f>IF(OR(B602="boot", B602="independent", B602="parametric", B602="cart"), Table21[[#This Row],[WIDTH_OVERLAP]]/Table21[[#This Row],[WIDTH_NEW]], "NA")</f>
        <v>1</v>
      </c>
      <c r="S602">
        <f>IF(OR(B602="boot", B602="independent", B602="parametric", B602="cart"), Table21[[#This Row],[WIDTH_OVERLAP]]/Table21[[#This Row],[WIDTH_ORIG]], "")</f>
        <v>0.94577074163954922</v>
      </c>
      <c r="T602">
        <f>IF(OR(B602="boot", B602="independent", B602="parametric", B602="cart"), (Table21[[#This Row],[PERS_NEW]]+Table21[[#This Row],[PERS_ORIG]]) / 2, "")</f>
        <v>0.97288537081977466</v>
      </c>
      <c r="U602">
        <f>0.5*(Table21[[#This Row],[WIDTH_OVERLAP]]/Table21[[#This Row],[WIDTH_ORIG]] +Table21[[#This Row],[WIDTH_OVERLAP]]/Table21[[#This Row],[WIDTH_NEW]])</f>
        <v>0.97288537081977466</v>
      </c>
    </row>
    <row r="603" spans="1:21" hidden="1" x14ac:dyDescent="0.2">
      <c r="A603" t="s">
        <v>192</v>
      </c>
      <c r="B603" t="s">
        <v>50</v>
      </c>
      <c r="C603" s="3" t="s">
        <v>231</v>
      </c>
      <c r="D603" t="s">
        <v>226</v>
      </c>
      <c r="E603">
        <v>0.15849869682174042</v>
      </c>
      <c r="F603">
        <v>4.7568407550604749E-2</v>
      </c>
      <c r="G603" s="1">
        <v>7.7175442148731788E-2</v>
      </c>
      <c r="H603" s="1">
        <v>0.25829595280061685</v>
      </c>
      <c r="I603">
        <v>3.3320160371802352</v>
      </c>
      <c r="J603">
        <v>0.15802724194380655</v>
      </c>
      <c r="K603">
        <f>Table21[[#This Row],[VALUE_ORIGINAL]]-Table21[[#This Row],[ESTIMATE_VALUE]]</f>
        <v>-4.7145487793387453E-4</v>
      </c>
      <c r="L603">
        <v>7.440755967983681E-2</v>
      </c>
      <c r="M603">
        <v>0.25629590317342227</v>
      </c>
      <c r="N603">
        <f>Table21[[#This Row],[DIFFENCE_ORIGINAL]]^2</f>
        <v>2.2226970192764454E-7</v>
      </c>
      <c r="O60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0.17912046102469048</v>
      </c>
      <c r="P603">
        <f>IF(OR(G603="NA", H603="NA"), "NA", IF(OR(B603="boot", B603="parametric", B603="independent", B603="cart"), Table21[[#This Row],[conf.high]]-Table21[[#This Row],[conf.low]], ""))</f>
        <v>0.18112051065188506</v>
      </c>
      <c r="Q603">
        <f>IF(OR(G603="NA", H603="NA"), "NA", IF(OR(B603="boot", B603="parametric", B603="independent", B603="cart"), Table21[[#This Row],[conf.high.orig]]-Table21[[#This Row],[conf.low.orig]], ""))</f>
        <v>0.18188834349358546</v>
      </c>
      <c r="R603">
        <f>IF(OR(B603="boot", B603="independent", B603="parametric", B603="cart"), Table21[[#This Row],[WIDTH_OVERLAP]]/Table21[[#This Row],[WIDTH_NEW]], "NA")</f>
        <v>0.98895735430517484</v>
      </c>
      <c r="S603">
        <f>IF(OR(B603="boot", B603="independent", B603="parametric", B603="cart"), Table21[[#This Row],[WIDTH_OVERLAP]]/Table21[[#This Row],[WIDTH_ORIG]], "")</f>
        <v>0.98478251868299305</v>
      </c>
      <c r="T603">
        <f>IF(OR(B603="boot", B603="independent", B603="parametric", B603="cart"), (Table21[[#This Row],[PERS_NEW]]+Table21[[#This Row],[PERS_ORIG]]) / 2, "")</f>
        <v>0.98686993649408394</v>
      </c>
      <c r="U603">
        <f>0.5*(Table21[[#This Row],[WIDTH_OVERLAP]]/Table21[[#This Row],[WIDTH_ORIG]] +Table21[[#This Row],[WIDTH_OVERLAP]]/Table21[[#This Row],[WIDTH_NEW]])</f>
        <v>0.98686993649408394</v>
      </c>
    </row>
    <row r="604" spans="1:21" hidden="1" x14ac:dyDescent="0.2">
      <c r="A604" t="s">
        <v>192</v>
      </c>
      <c r="B604" t="s">
        <v>50</v>
      </c>
      <c r="C604" s="3" t="s">
        <v>231</v>
      </c>
      <c r="D604" t="s">
        <v>227</v>
      </c>
      <c r="E604">
        <v>-3.2317668976511768E-2</v>
      </c>
      <c r="F604">
        <v>3.8429798843875713E-2</v>
      </c>
      <c r="G604" s="1">
        <v>-0.11938315787405838</v>
      </c>
      <c r="H604" s="1">
        <v>3.8475042840723186E-2</v>
      </c>
      <c r="I604">
        <v>-0.84095337339144072</v>
      </c>
      <c r="J604">
        <v>-1.2492828653806862E-2</v>
      </c>
      <c r="K604">
        <f>Table21[[#This Row],[VALUE_ORIGINAL]]-Table21[[#This Row],[ESTIMATE_VALUE]]</f>
        <v>1.9824840322704908E-2</v>
      </c>
      <c r="L604">
        <v>-9.0687020859274187E-2</v>
      </c>
      <c r="M604">
        <v>6.2770911592668066E-2</v>
      </c>
      <c r="N604">
        <f>Table21[[#This Row],[DIFFENCE_ORIGINAL]]^2</f>
        <v>3.9302429382074644E-4</v>
      </c>
      <c r="O60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0.12916206369999739</v>
      </c>
      <c r="P604">
        <f>IF(OR(G604="NA", H604="NA"), "NA", IF(OR(B604="boot", B604="parametric", B604="independent", B604="cart"), Table21[[#This Row],[conf.high]]-Table21[[#This Row],[conf.low]], ""))</f>
        <v>0.15785820071478157</v>
      </c>
      <c r="Q604">
        <f>IF(OR(G604="NA", H604="NA"), "NA", IF(OR(B604="boot", B604="parametric", B604="independent", B604="cart"), Table21[[#This Row],[conf.high.orig]]-Table21[[#This Row],[conf.low.orig]], ""))</f>
        <v>0.15345793245194225</v>
      </c>
      <c r="R604">
        <f>IF(OR(B604="boot", B604="independent", B604="parametric", B604="cart"), Table21[[#This Row],[WIDTH_OVERLAP]]/Table21[[#This Row],[WIDTH_NEW]], "NA")</f>
        <v>0.81821573485033949</v>
      </c>
      <c r="S604">
        <f>IF(OR(B604="boot", B604="independent", B604="parametric", B604="cart"), Table21[[#This Row],[WIDTH_OVERLAP]]/Table21[[#This Row],[WIDTH_ORIG]], "")</f>
        <v>0.84167733551634094</v>
      </c>
      <c r="T604">
        <f>IF(OR(B604="boot", B604="independent", B604="parametric", B604="cart"), (Table21[[#This Row],[PERS_NEW]]+Table21[[#This Row],[PERS_ORIG]]) / 2, "")</f>
        <v>0.82994653518334016</v>
      </c>
      <c r="U604">
        <f>0.5*(Table21[[#This Row],[WIDTH_OVERLAP]]/Table21[[#This Row],[WIDTH_ORIG]] +Table21[[#This Row],[WIDTH_OVERLAP]]/Table21[[#This Row],[WIDTH_NEW]])</f>
        <v>0.82994653518334016</v>
      </c>
    </row>
    <row r="605" spans="1:21" hidden="1" x14ac:dyDescent="0.2">
      <c r="A605" t="s">
        <v>192</v>
      </c>
      <c r="B605" t="s">
        <v>50</v>
      </c>
      <c r="C605" s="3" t="s">
        <v>231</v>
      </c>
      <c r="D605" t="s">
        <v>228</v>
      </c>
      <c r="E605">
        <v>0.5084807878862152</v>
      </c>
      <c r="F605">
        <v>0.13116310598360043</v>
      </c>
      <c r="G605" s="1">
        <v>0.2492647930125724</v>
      </c>
      <c r="H605" s="1">
        <v>0.78051363983024935</v>
      </c>
      <c r="I605">
        <v>3.8767059080606976</v>
      </c>
      <c r="J605">
        <v>0.39573196575292979</v>
      </c>
      <c r="K605">
        <f>Table21[[#This Row],[VALUE_ORIGINAL]]-Table21[[#This Row],[ESTIMATE_VALUE]]</f>
        <v>-0.11274882213328541</v>
      </c>
      <c r="L605">
        <v>0.15547583204462814</v>
      </c>
      <c r="M605">
        <v>0.67037123000175858</v>
      </c>
      <c r="N605">
        <f>Table21[[#This Row],[DIFFENCE_ORIGINAL]]^2</f>
        <v>1.271229689244323E-2</v>
      </c>
      <c r="O60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0.42110643698918615</v>
      </c>
      <c r="P605">
        <f>IF(OR(G605="NA", H605="NA"), "NA", IF(OR(B605="boot", B605="parametric", B605="independent", B605="cart"), Table21[[#This Row],[conf.high]]-Table21[[#This Row],[conf.low]], ""))</f>
        <v>0.53124884681767692</v>
      </c>
      <c r="Q605">
        <f>IF(OR(G605="NA", H605="NA"), "NA", IF(OR(B605="boot", B605="parametric", B605="independent", B605="cart"), Table21[[#This Row],[conf.high.orig]]-Table21[[#This Row],[conf.low.orig]], ""))</f>
        <v>0.51489539795713046</v>
      </c>
      <c r="R605">
        <f>IF(OR(B605="boot", B605="independent", B605="parametric", B605="cart"), Table21[[#This Row],[WIDTH_OVERLAP]]/Table21[[#This Row],[WIDTH_NEW]], "NA")</f>
        <v>0.79267266086642196</v>
      </c>
      <c r="S605">
        <f>IF(OR(B605="boot", B605="independent", B605="parametric", B605="cart"), Table21[[#This Row],[WIDTH_OVERLAP]]/Table21[[#This Row],[WIDTH_ORIG]], "")</f>
        <v>0.81784851575668371</v>
      </c>
      <c r="T605">
        <f>IF(OR(B605="boot", B605="independent", B605="parametric", B605="cart"), (Table21[[#This Row],[PERS_NEW]]+Table21[[#This Row],[PERS_ORIG]]) / 2, "")</f>
        <v>0.80526058831155289</v>
      </c>
      <c r="U605">
        <f>0.5*(Table21[[#This Row],[WIDTH_OVERLAP]]/Table21[[#This Row],[WIDTH_ORIG]] +Table21[[#This Row],[WIDTH_OVERLAP]]/Table21[[#This Row],[WIDTH_NEW]])</f>
        <v>0.80526058831155289</v>
      </c>
    </row>
    <row r="606" spans="1:21" hidden="1" x14ac:dyDescent="0.2">
      <c r="A606" t="s">
        <v>192</v>
      </c>
      <c r="B606" t="s">
        <v>50</v>
      </c>
      <c r="C606" s="3" t="s">
        <v>232</v>
      </c>
      <c r="D606" t="s">
        <v>194</v>
      </c>
      <c r="E606">
        <v>0.25841601116523233</v>
      </c>
      <c r="F606">
        <v>8.5856101930996562E-2</v>
      </c>
      <c r="G606" s="1">
        <v>9.9659272361328932E-2</v>
      </c>
      <c r="H606" s="1">
        <v>0.4369414470347413</v>
      </c>
      <c r="I606">
        <v>3.0098735599820725</v>
      </c>
      <c r="J606">
        <v>0.17809481069039715</v>
      </c>
      <c r="K606">
        <f>Table21[[#This Row],[VALUE_ORIGINAL]]-Table21[[#This Row],[ESTIMATE_VALUE]]</f>
        <v>-8.032120047483518E-2</v>
      </c>
      <c r="L606">
        <v>3.8017309435967525E-2</v>
      </c>
      <c r="M606">
        <v>0.34322255787812789</v>
      </c>
      <c r="N606">
        <f>Table21[[#This Row],[DIFFENCE_ORIGINAL]]^2</f>
        <v>6.4514952457186631E-3</v>
      </c>
      <c r="O60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0.24356328551679896</v>
      </c>
      <c r="P606">
        <f>IF(OR(G606="NA", H606="NA"), "NA", IF(OR(B606="boot", B606="parametric", B606="independent", B606="cart"), Table21[[#This Row],[conf.high]]-Table21[[#This Row],[conf.low]], ""))</f>
        <v>0.33728217467341237</v>
      </c>
      <c r="Q606">
        <f>IF(OR(G606="NA", H606="NA"), "NA", IF(OR(B606="boot", B606="parametric", B606="independent", B606="cart"), Table21[[#This Row],[conf.high.orig]]-Table21[[#This Row],[conf.low.orig]], ""))</f>
        <v>0.30520524844216035</v>
      </c>
      <c r="R606">
        <f>IF(OR(B606="boot", B606="independent", B606="parametric", B606="cart"), Table21[[#This Row],[WIDTH_OVERLAP]]/Table21[[#This Row],[WIDTH_NEW]], "NA")</f>
        <v>0.72213506614347267</v>
      </c>
      <c r="S606">
        <f>IF(OR(B606="boot", B606="independent", B606="parametric", B606="cart"), Table21[[#This Row],[WIDTH_OVERLAP]]/Table21[[#This Row],[WIDTH_ORIG]], "")</f>
        <v>0.79803111761676271</v>
      </c>
      <c r="T606">
        <f>IF(OR(B606="boot", B606="independent", B606="parametric", B606="cart"), (Table21[[#This Row],[PERS_NEW]]+Table21[[#This Row],[PERS_ORIG]]) / 2, "")</f>
        <v>0.76008309188011769</v>
      </c>
      <c r="U606">
        <f>0.5*(Table21[[#This Row],[WIDTH_OVERLAP]]/Table21[[#This Row],[WIDTH_ORIG]] +Table21[[#This Row],[WIDTH_OVERLAP]]/Table21[[#This Row],[WIDTH_NEW]])</f>
        <v>0.76008309188011769</v>
      </c>
    </row>
    <row r="607" spans="1:21" hidden="1" x14ac:dyDescent="0.2">
      <c r="A607" t="s">
        <v>192</v>
      </c>
      <c r="B607" t="s">
        <v>50</v>
      </c>
      <c r="C607" s="3" t="s">
        <v>232</v>
      </c>
      <c r="D607" t="s">
        <v>196</v>
      </c>
      <c r="E607">
        <v>0.20801386241038028</v>
      </c>
      <c r="F607">
        <v>8.6953102343316033E-2</v>
      </c>
      <c r="G607" s="1">
        <v>4.477575665207275E-2</v>
      </c>
      <c r="H607" s="1">
        <v>0.3810919643731111</v>
      </c>
      <c r="I607">
        <v>2.3922534884273743</v>
      </c>
      <c r="J607">
        <v>0.18618608877542239</v>
      </c>
      <c r="K607">
        <f>Table21[[#This Row],[VALUE_ORIGINAL]]-Table21[[#This Row],[ESTIMATE_VALUE]]</f>
        <v>-2.1827773634957887E-2</v>
      </c>
      <c r="L607">
        <v>1.0013056772384074E-2</v>
      </c>
      <c r="M607">
        <v>0.35460897592095292</v>
      </c>
      <c r="N607">
        <f>Table21[[#This Row],[DIFFENCE_ORIGINAL]]^2</f>
        <v>4.7645170185896263E-4</v>
      </c>
      <c r="O60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0.30983321926888019</v>
      </c>
      <c r="P607">
        <f>IF(OR(G607="NA", H607="NA"), "NA", IF(OR(B607="boot", B607="parametric", B607="independent", B607="cart"), Table21[[#This Row],[conf.high]]-Table21[[#This Row],[conf.low]], ""))</f>
        <v>0.33631620772103837</v>
      </c>
      <c r="Q607">
        <f>IF(OR(G607="NA", H607="NA"), "NA", IF(OR(B607="boot", B607="parametric", B607="independent", B607="cart"), Table21[[#This Row],[conf.high.orig]]-Table21[[#This Row],[conf.low.orig]], ""))</f>
        <v>0.34459591914856885</v>
      </c>
      <c r="R607">
        <f>IF(OR(B607="boot", B607="independent", B607="parametric", B607="cart"), Table21[[#This Row],[WIDTH_OVERLAP]]/Table21[[#This Row],[WIDTH_NEW]], "NA")</f>
        <v>0.92125568781946776</v>
      </c>
      <c r="S607">
        <f>IF(OR(B607="boot", B607="independent", B607="parametric", B607="cart"), Table21[[#This Row],[WIDTH_OVERLAP]]/Table21[[#This Row],[WIDTH_ORIG]], "")</f>
        <v>0.89912039595367033</v>
      </c>
      <c r="T607">
        <f>IF(OR(B607="boot", B607="independent", B607="parametric", B607="cart"), (Table21[[#This Row],[PERS_NEW]]+Table21[[#This Row],[PERS_ORIG]]) / 2, "")</f>
        <v>0.9101880418865691</v>
      </c>
      <c r="U607">
        <f>0.5*(Table21[[#This Row],[WIDTH_OVERLAP]]/Table21[[#This Row],[WIDTH_ORIG]] +Table21[[#This Row],[WIDTH_OVERLAP]]/Table21[[#This Row],[WIDTH_NEW]])</f>
        <v>0.9101880418865691</v>
      </c>
    </row>
    <row r="608" spans="1:21" hidden="1" x14ac:dyDescent="0.2">
      <c r="A608" t="s">
        <v>192</v>
      </c>
      <c r="B608" t="s">
        <v>50</v>
      </c>
      <c r="C608" s="3" t="s">
        <v>232</v>
      </c>
      <c r="D608" t="s">
        <v>197</v>
      </c>
      <c r="E608">
        <v>0.5106289729636706</v>
      </c>
      <c r="F608">
        <v>6.7870046610807755E-2</v>
      </c>
      <c r="G608" s="1">
        <v>0.37350894328652096</v>
      </c>
      <c r="H608" s="1">
        <v>0.64171028344676673</v>
      </c>
      <c r="I608">
        <v>7.5236278514999144</v>
      </c>
      <c r="J608">
        <v>0.49300215558615001</v>
      </c>
      <c r="K608">
        <f>Table21[[#This Row],[VALUE_ORIGINAL]]-Table21[[#This Row],[ESTIMATE_VALUE]]</f>
        <v>-1.7626817377520587E-2</v>
      </c>
      <c r="L608">
        <v>0.33828925276439847</v>
      </c>
      <c r="M608">
        <v>0.65830644871233068</v>
      </c>
      <c r="N608">
        <f>Table21[[#This Row],[DIFFENCE_ORIGINAL]]^2</f>
        <v>3.1070469086046175E-4</v>
      </c>
      <c r="O60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0.26820134016024577</v>
      </c>
      <c r="P608">
        <f>IF(OR(G608="NA", H608="NA"), "NA", IF(OR(B608="boot", B608="parametric", B608="independent", B608="cart"), Table21[[#This Row],[conf.high]]-Table21[[#This Row],[conf.low]], ""))</f>
        <v>0.26820134016024577</v>
      </c>
      <c r="Q608">
        <f>IF(OR(G608="NA", H608="NA"), "NA", IF(OR(B608="boot", B608="parametric", B608="independent", B608="cart"), Table21[[#This Row],[conf.high.orig]]-Table21[[#This Row],[conf.low.orig]], ""))</f>
        <v>0.32001719594793221</v>
      </c>
      <c r="R608">
        <f>IF(OR(B608="boot", B608="independent", B608="parametric", B608="cart"), Table21[[#This Row],[WIDTH_OVERLAP]]/Table21[[#This Row],[WIDTH_NEW]], "NA")</f>
        <v>1</v>
      </c>
      <c r="S608">
        <f>IF(OR(B608="boot", B608="independent", B608="parametric", B608="cart"), Table21[[#This Row],[WIDTH_OVERLAP]]/Table21[[#This Row],[WIDTH_ORIG]], "")</f>
        <v>0.83808415159003824</v>
      </c>
      <c r="T608">
        <f>IF(OR(B608="boot", B608="independent", B608="parametric", B608="cart"), (Table21[[#This Row],[PERS_NEW]]+Table21[[#This Row],[PERS_ORIG]]) / 2, "")</f>
        <v>0.91904207579501906</v>
      </c>
      <c r="U608">
        <f>0.5*(Table21[[#This Row],[WIDTH_OVERLAP]]/Table21[[#This Row],[WIDTH_ORIG]] +Table21[[#This Row],[WIDTH_OVERLAP]]/Table21[[#This Row],[WIDTH_NEW]])</f>
        <v>0.91904207579501906</v>
      </c>
    </row>
    <row r="609" spans="1:21" hidden="1" x14ac:dyDescent="0.2">
      <c r="A609" t="s">
        <v>192</v>
      </c>
      <c r="B609" t="s">
        <v>50</v>
      </c>
      <c r="C609" s="3" t="s">
        <v>232</v>
      </c>
      <c r="D609" t="s">
        <v>198</v>
      </c>
      <c r="E609">
        <v>0.71880640114474414</v>
      </c>
      <c r="F609">
        <v>8.5724806380887808E-2</v>
      </c>
      <c r="G609" s="1">
        <v>0.54833767984326809</v>
      </c>
      <c r="H609" s="1">
        <v>0.87476561949323228</v>
      </c>
      <c r="I609">
        <v>8.3850454902281442</v>
      </c>
      <c r="J609">
        <v>0.6296703541777926</v>
      </c>
      <c r="K609">
        <f>Table21[[#This Row],[VALUE_ORIGINAL]]-Table21[[#This Row],[ESTIMATE_VALUE]]</f>
        <v>-8.9136046966951543E-2</v>
      </c>
      <c r="L609">
        <v>0.43210575876704355</v>
      </c>
      <c r="M609">
        <v>0.82109221715959124</v>
      </c>
      <c r="N609">
        <f>Table21[[#This Row],[DIFFENCE_ORIGINAL]]^2</f>
        <v>7.9452348688945906E-3</v>
      </c>
      <c r="O60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0.27275453731632315</v>
      </c>
      <c r="P609">
        <f>IF(OR(G609="NA", H609="NA"), "NA", IF(OR(B609="boot", B609="parametric", B609="independent", B609="cart"), Table21[[#This Row],[conf.high]]-Table21[[#This Row],[conf.low]], ""))</f>
        <v>0.32642793964996419</v>
      </c>
      <c r="Q609">
        <f>IF(OR(G609="NA", H609="NA"), "NA", IF(OR(B609="boot", B609="parametric", B609="independent", B609="cart"), Table21[[#This Row],[conf.high.orig]]-Table21[[#This Row],[conf.low.orig]], ""))</f>
        <v>0.3889864583925477</v>
      </c>
      <c r="R609">
        <f>IF(OR(B609="boot", B609="independent", B609="parametric", B609="cart"), Table21[[#This Row],[WIDTH_OVERLAP]]/Table21[[#This Row],[WIDTH_NEW]], "NA")</f>
        <v>0.8355735039372052</v>
      </c>
      <c r="S609">
        <f>IF(OR(B609="boot", B609="independent", B609="parametric", B609="cart"), Table21[[#This Row],[WIDTH_OVERLAP]]/Table21[[#This Row],[WIDTH_ORIG]], "")</f>
        <v>0.70119288584866757</v>
      </c>
      <c r="T609">
        <f>IF(OR(B609="boot", B609="independent", B609="parametric", B609="cart"), (Table21[[#This Row],[PERS_NEW]]+Table21[[#This Row],[PERS_ORIG]]) / 2, "")</f>
        <v>0.76838319489293638</v>
      </c>
      <c r="U609">
        <f>0.5*(Table21[[#This Row],[WIDTH_OVERLAP]]/Table21[[#This Row],[WIDTH_ORIG]] +Table21[[#This Row],[WIDTH_OVERLAP]]/Table21[[#This Row],[WIDTH_NEW]])</f>
        <v>0.76838319489293638</v>
      </c>
    </row>
    <row r="610" spans="1:21" hidden="1" x14ac:dyDescent="0.2">
      <c r="A610" t="s">
        <v>192</v>
      </c>
      <c r="B610" t="s">
        <v>50</v>
      </c>
      <c r="C610" s="3" t="s">
        <v>232</v>
      </c>
      <c r="D610" t="s">
        <v>200</v>
      </c>
      <c r="E610">
        <v>0.5795859907349038</v>
      </c>
      <c r="F610">
        <v>8.5950295240317179E-2</v>
      </c>
      <c r="G610" s="1">
        <v>0.39587483618188568</v>
      </c>
      <c r="H610" s="1">
        <v>0.73076732102569064</v>
      </c>
      <c r="I610">
        <v>6.7432693408949946</v>
      </c>
      <c r="J610">
        <v>0.6141559553028032</v>
      </c>
      <c r="K610">
        <f>Table21[[#This Row],[VALUE_ORIGINAL]]-Table21[[#This Row],[ESTIMATE_VALUE]]</f>
        <v>3.4569964567899403E-2</v>
      </c>
      <c r="L610">
        <v>0.42221750619658005</v>
      </c>
      <c r="M610">
        <v>0.79184601327828763</v>
      </c>
      <c r="N610">
        <f>Table21[[#This Row],[DIFFENCE_ORIGINAL]]^2</f>
        <v>1.19508245022582E-3</v>
      </c>
      <c r="O61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0.30854981482911059</v>
      </c>
      <c r="P610">
        <f>IF(OR(G610="NA", H610="NA"), "NA", IF(OR(B610="boot", B610="parametric", B610="independent", B610="cart"), Table21[[#This Row],[conf.high]]-Table21[[#This Row],[conf.low]], ""))</f>
        <v>0.33489248484380496</v>
      </c>
      <c r="Q610">
        <f>IF(OR(G610="NA", H610="NA"), "NA", IF(OR(B610="boot", B610="parametric", B610="independent", B610="cart"), Table21[[#This Row],[conf.high.orig]]-Table21[[#This Row],[conf.low.orig]], ""))</f>
        <v>0.36962850708170758</v>
      </c>
      <c r="R610">
        <f>IF(OR(B610="boot", B610="independent", B610="parametric", B610="cart"), Table21[[#This Row],[WIDTH_OVERLAP]]/Table21[[#This Row],[WIDTH_NEW]], "NA")</f>
        <v>0.92133991890865907</v>
      </c>
      <c r="S610">
        <f>IF(OR(B610="boot", B610="independent", B610="parametric", B610="cart"), Table21[[#This Row],[WIDTH_OVERLAP]]/Table21[[#This Row],[WIDTH_ORIG]], "")</f>
        <v>0.83475654317134329</v>
      </c>
      <c r="T610">
        <f>IF(OR(B610="boot", B610="independent", B610="parametric", B610="cart"), (Table21[[#This Row],[PERS_NEW]]+Table21[[#This Row],[PERS_ORIG]]) / 2, "")</f>
        <v>0.87804823104000118</v>
      </c>
      <c r="U610">
        <f>0.5*(Table21[[#This Row],[WIDTH_OVERLAP]]/Table21[[#This Row],[WIDTH_ORIG]] +Table21[[#This Row],[WIDTH_OVERLAP]]/Table21[[#This Row],[WIDTH_NEW]])</f>
        <v>0.87804823104000118</v>
      </c>
    </row>
    <row r="611" spans="1:21" hidden="1" x14ac:dyDescent="0.2">
      <c r="A611" t="s">
        <v>192</v>
      </c>
      <c r="B611" t="s">
        <v>50</v>
      </c>
      <c r="C611" s="3" t="s">
        <v>232</v>
      </c>
      <c r="D611" t="s">
        <v>203</v>
      </c>
      <c r="E611">
        <v>0.22948678187772548</v>
      </c>
      <c r="F611">
        <v>6.4888938125625378E-2</v>
      </c>
      <c r="G611" s="1">
        <v>0.10271449335848619</v>
      </c>
      <c r="H611" s="1">
        <v>0.35801162049428242</v>
      </c>
      <c r="I611">
        <v>3.5366086810272295</v>
      </c>
      <c r="J611">
        <v>0.2867938421283156</v>
      </c>
      <c r="K611">
        <f>Table21[[#This Row],[VALUE_ORIGINAL]]-Table21[[#This Row],[ESTIMATE_VALUE]]</f>
        <v>5.7307060250590125E-2</v>
      </c>
      <c r="L611">
        <v>0.16431647751864059</v>
      </c>
      <c r="M611">
        <v>0.40571502915783314</v>
      </c>
      <c r="N611">
        <f>Table21[[#This Row],[DIFFENCE_ORIGINAL]]^2</f>
        <v>3.2840991545647668E-3</v>
      </c>
      <c r="O61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0.19369514297564183</v>
      </c>
      <c r="P611">
        <f>IF(OR(G611="NA", H611="NA"), "NA", IF(OR(B611="boot", B611="parametric", B611="independent", B611="cart"), Table21[[#This Row],[conf.high]]-Table21[[#This Row],[conf.low]], ""))</f>
        <v>0.25529712713579622</v>
      </c>
      <c r="Q611">
        <f>IF(OR(G611="NA", H611="NA"), "NA", IF(OR(B611="boot", B611="parametric", B611="independent", B611="cart"), Table21[[#This Row],[conf.high.orig]]-Table21[[#This Row],[conf.low.orig]], ""))</f>
        <v>0.24139855163919255</v>
      </c>
      <c r="R611">
        <f>IF(OR(B611="boot", B611="independent", B611="parametric", B611="cart"), Table21[[#This Row],[WIDTH_OVERLAP]]/Table21[[#This Row],[WIDTH_NEW]], "NA")</f>
        <v>0.75870474982905933</v>
      </c>
      <c r="S611">
        <f>IF(OR(B611="boot", B611="independent", B611="parametric", B611="cart"), Table21[[#This Row],[WIDTH_OVERLAP]]/Table21[[#This Row],[WIDTH_ORIG]], "")</f>
        <v>0.80238734516166099</v>
      </c>
      <c r="T611">
        <f>IF(OR(B611="boot", B611="independent", B611="parametric", B611="cart"), (Table21[[#This Row],[PERS_NEW]]+Table21[[#This Row],[PERS_ORIG]]) / 2, "")</f>
        <v>0.78054604749536016</v>
      </c>
      <c r="U611">
        <f>0.5*(Table21[[#This Row],[WIDTH_OVERLAP]]/Table21[[#This Row],[WIDTH_ORIG]] +Table21[[#This Row],[WIDTH_OVERLAP]]/Table21[[#This Row],[WIDTH_NEW]])</f>
        <v>0.78054604749536016</v>
      </c>
    </row>
    <row r="612" spans="1:21" hidden="1" x14ac:dyDescent="0.2">
      <c r="A612" t="s">
        <v>192</v>
      </c>
      <c r="B612" t="s">
        <v>50</v>
      </c>
      <c r="C612" s="3" t="s">
        <v>232</v>
      </c>
      <c r="D612" t="s">
        <v>204</v>
      </c>
      <c r="E612">
        <v>0.96851741807129699</v>
      </c>
      <c r="F612">
        <v>0.1525612072513258</v>
      </c>
      <c r="G612" s="1">
        <v>0.65779748981846453</v>
      </c>
      <c r="H612" s="1">
        <v>1.2745496377423902</v>
      </c>
      <c r="I612">
        <v>6.3483859070135953</v>
      </c>
      <c r="J612">
        <v>0.93833906021054048</v>
      </c>
      <c r="K612">
        <f>Table21[[#This Row],[VALUE_ORIGINAL]]-Table21[[#This Row],[ESTIMATE_VALUE]]</f>
        <v>-3.0178357860756511E-2</v>
      </c>
      <c r="L612">
        <v>0.63788758124871248</v>
      </c>
      <c r="M612">
        <v>1.2452698410286649</v>
      </c>
      <c r="N612">
        <f>Table21[[#This Row],[DIFFENCE_ORIGINAL]]^2</f>
        <v>9.1073328317188432E-4</v>
      </c>
      <c r="O61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0.58747235121020036</v>
      </c>
      <c r="P612">
        <f>IF(OR(G612="NA", H612="NA"), "NA", IF(OR(B612="boot", B612="parametric", B612="independent", B612="cart"), Table21[[#This Row],[conf.high]]-Table21[[#This Row],[conf.low]], ""))</f>
        <v>0.61675214792392563</v>
      </c>
      <c r="Q612">
        <f>IF(OR(G612="NA", H612="NA"), "NA", IF(OR(B612="boot", B612="parametric", B612="independent", B612="cart"), Table21[[#This Row],[conf.high.orig]]-Table21[[#This Row],[conf.low.orig]], ""))</f>
        <v>0.60738225977995242</v>
      </c>
      <c r="R612">
        <f>IF(OR(B612="boot", B612="independent", B612="parametric", B612="cart"), Table21[[#This Row],[WIDTH_OVERLAP]]/Table21[[#This Row],[WIDTH_NEW]], "NA")</f>
        <v>0.95252582935902996</v>
      </c>
      <c r="S612">
        <f>IF(OR(B612="boot", B612="independent", B612="parametric", B612="cart"), Table21[[#This Row],[WIDTH_OVERLAP]]/Table21[[#This Row],[WIDTH_ORIG]], "")</f>
        <v>0.96722013485055491</v>
      </c>
      <c r="T612">
        <f>IF(OR(B612="boot", B612="independent", B612="parametric", B612="cart"), (Table21[[#This Row],[PERS_NEW]]+Table21[[#This Row],[PERS_ORIG]]) / 2, "")</f>
        <v>0.95987298210479244</v>
      </c>
      <c r="U612">
        <f>0.5*(Table21[[#This Row],[WIDTH_OVERLAP]]/Table21[[#This Row],[WIDTH_ORIG]] +Table21[[#This Row],[WIDTH_OVERLAP]]/Table21[[#This Row],[WIDTH_NEW]])</f>
        <v>0.95987298210479244</v>
      </c>
    </row>
    <row r="613" spans="1:21" hidden="1" x14ac:dyDescent="0.2">
      <c r="A613" t="s">
        <v>192</v>
      </c>
      <c r="B613" t="s">
        <v>50</v>
      </c>
      <c r="C613" s="3" t="s">
        <v>232</v>
      </c>
      <c r="D613" t="s">
        <v>205</v>
      </c>
      <c r="E613">
        <v>0.63154933291788773</v>
      </c>
      <c r="F613">
        <v>0.11558662136801537</v>
      </c>
      <c r="G613" s="1">
        <v>0.41315596222843354</v>
      </c>
      <c r="H613" s="1">
        <v>0.85700763684531411</v>
      </c>
      <c r="I613">
        <v>5.4638618677770898</v>
      </c>
      <c r="J613">
        <v>0.60929653109160198</v>
      </c>
      <c r="K613">
        <f>Table21[[#This Row],[VALUE_ORIGINAL]]-Table21[[#This Row],[ESTIMATE_VALUE]]</f>
        <v>-2.2252801826285751E-2</v>
      </c>
      <c r="L613">
        <v>0.38489998520992202</v>
      </c>
      <c r="M613">
        <v>0.81150884429497838</v>
      </c>
      <c r="N613">
        <f>Table21[[#This Row],[DIFFENCE_ORIGINAL]]^2</f>
        <v>4.951871891199465E-4</v>
      </c>
      <c r="O61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0.39835288206654484</v>
      </c>
      <c r="P613">
        <f>IF(OR(G613="NA", H613="NA"), "NA", IF(OR(B613="boot", B613="parametric", B613="independent", B613="cart"), Table21[[#This Row],[conf.high]]-Table21[[#This Row],[conf.low]], ""))</f>
        <v>0.44385167461688058</v>
      </c>
      <c r="Q613">
        <f>IF(OR(G613="NA", H613="NA"), "NA", IF(OR(B613="boot", B613="parametric", B613="independent", B613="cart"), Table21[[#This Row],[conf.high.orig]]-Table21[[#This Row],[conf.low.orig]], ""))</f>
        <v>0.42660885908505636</v>
      </c>
      <c r="R613">
        <f>IF(OR(B613="boot", B613="independent", B613="parametric", B613="cart"), Table21[[#This Row],[WIDTH_OVERLAP]]/Table21[[#This Row],[WIDTH_NEW]], "NA")</f>
        <v>0.89749099721295655</v>
      </c>
      <c r="S613">
        <f>IF(OR(B613="boot", B613="independent", B613="parametric", B613="cart"), Table21[[#This Row],[WIDTH_OVERLAP]]/Table21[[#This Row],[WIDTH_ORIG]], "")</f>
        <v>0.93376608005958472</v>
      </c>
      <c r="T613">
        <f>IF(OR(B613="boot", B613="independent", B613="parametric", B613="cart"), (Table21[[#This Row],[PERS_NEW]]+Table21[[#This Row],[PERS_ORIG]]) / 2, "")</f>
        <v>0.91562853863627058</v>
      </c>
      <c r="U613">
        <f>0.5*(Table21[[#This Row],[WIDTH_OVERLAP]]/Table21[[#This Row],[WIDTH_ORIG]] +Table21[[#This Row],[WIDTH_OVERLAP]]/Table21[[#This Row],[WIDTH_NEW]])</f>
        <v>0.91562853863627058</v>
      </c>
    </row>
    <row r="614" spans="1:21" hidden="1" x14ac:dyDescent="0.2">
      <c r="A614" t="s">
        <v>192</v>
      </c>
      <c r="B614" t="s">
        <v>50</v>
      </c>
      <c r="C614" s="3" t="s">
        <v>232</v>
      </c>
      <c r="D614" t="s">
        <v>206</v>
      </c>
      <c r="E614">
        <v>0.78430220726338751</v>
      </c>
      <c r="F614">
        <v>0.19815341772246298</v>
      </c>
      <c r="G614" s="1">
        <v>0.39570049082601738</v>
      </c>
      <c r="H614" s="1">
        <v>1.2057917189756098</v>
      </c>
      <c r="I614">
        <v>3.9580554111960584</v>
      </c>
      <c r="J614">
        <v>1.0886973669257032</v>
      </c>
      <c r="K614">
        <f>Table21[[#This Row],[VALUE_ORIGINAL]]-Table21[[#This Row],[ESTIMATE_VALUE]]</f>
        <v>0.30439515966231567</v>
      </c>
      <c r="L614">
        <v>0.71646035881028236</v>
      </c>
      <c r="M614">
        <v>1.4783592457482737</v>
      </c>
      <c r="N614">
        <f>Table21[[#This Row],[DIFFENCE_ORIGINAL]]^2</f>
        <v>9.2656413225846654E-2</v>
      </c>
      <c r="O61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0.48933136016532741</v>
      </c>
      <c r="P614">
        <f>IF(OR(G614="NA", H614="NA"), "NA", IF(OR(B614="boot", B614="parametric", B614="independent", B614="cart"), Table21[[#This Row],[conf.high]]-Table21[[#This Row],[conf.low]], ""))</f>
        <v>0.81009122814959245</v>
      </c>
      <c r="Q614">
        <f>IF(OR(G614="NA", H614="NA"), "NA", IF(OR(B614="boot", B614="parametric", B614="independent", B614="cart"), Table21[[#This Row],[conf.high.orig]]-Table21[[#This Row],[conf.low.orig]], ""))</f>
        <v>0.76189888693799135</v>
      </c>
      <c r="R614">
        <f>IF(OR(B614="boot", B614="independent", B614="parametric", B614="cart"), Table21[[#This Row],[WIDTH_OVERLAP]]/Table21[[#This Row],[WIDTH_NEW]], "NA")</f>
        <v>0.60404475837006211</v>
      </c>
      <c r="S614">
        <f>IF(OR(B614="boot", B614="independent", B614="parametric", B614="cart"), Table21[[#This Row],[WIDTH_OVERLAP]]/Table21[[#This Row],[WIDTH_ORIG]], "")</f>
        <v>0.64225236255680818</v>
      </c>
      <c r="T614">
        <f>IF(OR(B614="boot", B614="independent", B614="parametric", B614="cart"), (Table21[[#This Row],[PERS_NEW]]+Table21[[#This Row],[PERS_ORIG]]) / 2, "")</f>
        <v>0.62314856046343514</v>
      </c>
      <c r="U614">
        <f>0.5*(Table21[[#This Row],[WIDTH_OVERLAP]]/Table21[[#This Row],[WIDTH_ORIG]] +Table21[[#This Row],[WIDTH_OVERLAP]]/Table21[[#This Row],[WIDTH_NEW]])</f>
        <v>0.62314856046343514</v>
      </c>
    </row>
    <row r="615" spans="1:21" hidden="1" x14ac:dyDescent="0.2">
      <c r="A615" t="s">
        <v>192</v>
      </c>
      <c r="B615" t="s">
        <v>50</v>
      </c>
      <c r="C615" s="3" t="s">
        <v>232</v>
      </c>
      <c r="D615" t="s">
        <v>207</v>
      </c>
      <c r="E615">
        <v>-0.61978322458053114</v>
      </c>
      <c r="F615">
        <v>0.15928822198826664</v>
      </c>
      <c r="G615" s="1">
        <v>-0.93435228015940108</v>
      </c>
      <c r="H615" s="1">
        <v>-0.32322824335877859</v>
      </c>
      <c r="I615">
        <v>-3.8909545027515287</v>
      </c>
      <c r="J615">
        <v>-0.62421856699554268</v>
      </c>
      <c r="K615">
        <f>Table21[[#This Row],[VALUE_ORIGINAL]]-Table21[[#This Row],[ESTIMATE_VALUE]]</f>
        <v>-4.4353424150115339E-3</v>
      </c>
      <c r="L615">
        <v>-0.94286260884821915</v>
      </c>
      <c r="M615">
        <v>-0.31283389014786905</v>
      </c>
      <c r="N615">
        <f>Table21[[#This Row],[DIFFENCE_ORIGINAL]]^2</f>
        <v>1.9672262338400346E-5</v>
      </c>
      <c r="O61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0.61112403680062255</v>
      </c>
      <c r="P615">
        <f>IF(OR(G615="NA", H615="NA"), "NA", IF(OR(B615="boot", B615="parametric", B615="independent", B615="cart"), Table21[[#This Row],[conf.high]]-Table21[[#This Row],[conf.low]], ""))</f>
        <v>0.61112403680062255</v>
      </c>
      <c r="Q615">
        <f>IF(OR(G615="NA", H615="NA"), "NA", IF(OR(B615="boot", B615="parametric", B615="independent", B615="cart"), Table21[[#This Row],[conf.high.orig]]-Table21[[#This Row],[conf.low.orig]], ""))</f>
        <v>0.63002871870035015</v>
      </c>
      <c r="R615">
        <f>IF(OR(B615="boot", B615="independent", B615="parametric", B615="cart"), Table21[[#This Row],[WIDTH_OVERLAP]]/Table21[[#This Row],[WIDTH_NEW]], "NA")</f>
        <v>1</v>
      </c>
      <c r="S615">
        <f>IF(OR(B615="boot", B615="independent", B615="parametric", B615="cart"), Table21[[#This Row],[WIDTH_OVERLAP]]/Table21[[#This Row],[WIDTH_ORIG]], "")</f>
        <v>0.96999393624670793</v>
      </c>
      <c r="T615">
        <f>IF(OR(B615="boot", B615="independent", B615="parametric", B615="cart"), (Table21[[#This Row],[PERS_NEW]]+Table21[[#This Row],[PERS_ORIG]]) / 2, "")</f>
        <v>0.98499696812335391</v>
      </c>
      <c r="U615">
        <f>0.5*(Table21[[#This Row],[WIDTH_OVERLAP]]/Table21[[#This Row],[WIDTH_ORIG]] +Table21[[#This Row],[WIDTH_OVERLAP]]/Table21[[#This Row],[WIDTH_NEW]])</f>
        <v>0.98499696812335391</v>
      </c>
    </row>
    <row r="616" spans="1:21" hidden="1" x14ac:dyDescent="0.2">
      <c r="A616" t="s">
        <v>192</v>
      </c>
      <c r="B616" t="s">
        <v>50</v>
      </c>
      <c r="C616" s="3" t="s">
        <v>232</v>
      </c>
      <c r="D616" t="s">
        <v>208</v>
      </c>
      <c r="E616">
        <v>-0.77053943601393826</v>
      </c>
      <c r="F616">
        <v>0.15242395842719783</v>
      </c>
      <c r="G616" s="1">
        <v>-1.0860199924385119</v>
      </c>
      <c r="H616" s="1">
        <v>-0.47025949529985067</v>
      </c>
      <c r="I616">
        <v>-5.0552383231929419</v>
      </c>
      <c r="J616">
        <v>-0.72723214521847124</v>
      </c>
      <c r="K616">
        <f>Table21[[#This Row],[VALUE_ORIGINAL]]-Table21[[#This Row],[ESTIMATE_VALUE]]</f>
        <v>4.3307290795467024E-2</v>
      </c>
      <c r="L616">
        <v>-1.0101790707959437</v>
      </c>
      <c r="M616">
        <v>-0.44208999914923913</v>
      </c>
      <c r="N616">
        <f>Table21[[#This Row],[DIFFENCE_ORIGINAL]]^2</f>
        <v>1.8755214360431428E-3</v>
      </c>
      <c r="O61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0.53991957549609304</v>
      </c>
      <c r="P616">
        <f>IF(OR(G616="NA", H616="NA"), "NA", IF(OR(B616="boot", B616="parametric", B616="independent", B616="cart"), Table21[[#This Row],[conf.high]]-Table21[[#This Row],[conf.low]], ""))</f>
        <v>0.61576049713866121</v>
      </c>
      <c r="Q616">
        <f>IF(OR(G616="NA", H616="NA"), "NA", IF(OR(B616="boot", B616="parametric", B616="independent", B616="cart"), Table21[[#This Row],[conf.high.orig]]-Table21[[#This Row],[conf.low.orig]], ""))</f>
        <v>0.56808907164670464</v>
      </c>
      <c r="R616">
        <f>IF(OR(B616="boot", B616="independent", B616="parametric", B616="cart"), Table21[[#This Row],[WIDTH_OVERLAP]]/Table21[[#This Row],[WIDTH_NEW]], "NA")</f>
        <v>0.87683373325345071</v>
      </c>
      <c r="S616">
        <f>IF(OR(B616="boot", B616="independent", B616="parametric", B616="cart"), Table21[[#This Row],[WIDTH_OVERLAP]]/Table21[[#This Row],[WIDTH_ORIG]], "")</f>
        <v>0.95041359259216618</v>
      </c>
      <c r="T616">
        <f>IF(OR(B616="boot", B616="independent", B616="parametric", B616="cart"), (Table21[[#This Row],[PERS_NEW]]+Table21[[#This Row],[PERS_ORIG]]) / 2, "")</f>
        <v>0.9136236629228085</v>
      </c>
      <c r="U616">
        <f>0.5*(Table21[[#This Row],[WIDTH_OVERLAP]]/Table21[[#This Row],[WIDTH_ORIG]] +Table21[[#This Row],[WIDTH_OVERLAP]]/Table21[[#This Row],[WIDTH_NEW]])</f>
        <v>0.9136236629228085</v>
      </c>
    </row>
    <row r="617" spans="1:21" hidden="1" x14ac:dyDescent="0.2">
      <c r="A617" t="s">
        <v>192</v>
      </c>
      <c r="B617" t="s">
        <v>50</v>
      </c>
      <c r="C617" s="3" t="s">
        <v>232</v>
      </c>
      <c r="D617" t="s">
        <v>209</v>
      </c>
      <c r="E617">
        <v>1.4948670006150313</v>
      </c>
      <c r="F617">
        <v>0.13057199074839199</v>
      </c>
      <c r="G617" s="1">
        <v>1.2375762075848931</v>
      </c>
      <c r="H617" s="1">
        <v>1.7340715745813544</v>
      </c>
      <c r="I617">
        <v>11.448603885465696</v>
      </c>
      <c r="J617">
        <v>1.2430246361528332</v>
      </c>
      <c r="K617">
        <f>Table21[[#This Row],[VALUE_ORIGINAL]]-Table21[[#This Row],[ESTIMATE_VALUE]]</f>
        <v>-0.2518423644621981</v>
      </c>
      <c r="L617">
        <v>1.0185107816429058</v>
      </c>
      <c r="M617">
        <v>1.4443375162512104</v>
      </c>
      <c r="N617">
        <f>Table21[[#This Row],[DIFFENCE_ORIGINAL]]^2</f>
        <v>6.3424576537910615E-2</v>
      </c>
      <c r="O61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0.20676130866631737</v>
      </c>
      <c r="P617">
        <f>IF(OR(G617="NA", H617="NA"), "NA", IF(OR(B617="boot", B617="parametric", B617="independent", B617="cart"), Table21[[#This Row],[conf.high]]-Table21[[#This Row],[conf.low]], ""))</f>
        <v>0.49649536699646135</v>
      </c>
      <c r="Q617">
        <f>IF(OR(G617="NA", H617="NA"), "NA", IF(OR(B617="boot", B617="parametric", B617="independent", B617="cart"), Table21[[#This Row],[conf.high.orig]]-Table21[[#This Row],[conf.low.orig]], ""))</f>
        <v>0.42582673460830467</v>
      </c>
      <c r="R617">
        <f>IF(OR(B617="boot", B617="independent", B617="parametric", B617="cart"), Table21[[#This Row],[WIDTH_OVERLAP]]/Table21[[#This Row],[WIDTH_NEW]], "NA")</f>
        <v>0.4164415670525099</v>
      </c>
      <c r="S617">
        <f>IF(OR(B617="boot", B617="independent", B617="parametric", B617="cart"), Table21[[#This Row],[WIDTH_OVERLAP]]/Table21[[#This Row],[WIDTH_ORIG]], "")</f>
        <v>0.48555267169053179</v>
      </c>
      <c r="T617">
        <f>IF(OR(B617="boot", B617="independent", B617="parametric", B617="cart"), (Table21[[#This Row],[PERS_NEW]]+Table21[[#This Row],[PERS_ORIG]]) / 2, "")</f>
        <v>0.45099711937152087</v>
      </c>
      <c r="U617">
        <f>0.5*(Table21[[#This Row],[WIDTH_OVERLAP]]/Table21[[#This Row],[WIDTH_ORIG]] +Table21[[#This Row],[WIDTH_OVERLAP]]/Table21[[#This Row],[WIDTH_NEW]])</f>
        <v>0.45099711937152087</v>
      </c>
    </row>
    <row r="618" spans="1:21" hidden="1" x14ac:dyDescent="0.2">
      <c r="A618" t="s">
        <v>192</v>
      </c>
      <c r="B618" t="s">
        <v>50</v>
      </c>
      <c r="C618" s="3" t="s">
        <v>232</v>
      </c>
      <c r="D618" t="s">
        <v>210</v>
      </c>
      <c r="E618">
        <v>1.5606837220651408</v>
      </c>
      <c r="F618">
        <v>0.16922287285416024</v>
      </c>
      <c r="G618" s="1">
        <v>1.2266898537567774</v>
      </c>
      <c r="H618" s="1">
        <v>1.8921948667882174</v>
      </c>
      <c r="I618">
        <v>9.2226523267346394</v>
      </c>
      <c r="J618">
        <v>1.6733120944990389</v>
      </c>
      <c r="K618">
        <f>Table21[[#This Row],[VALUE_ORIGINAL]]-Table21[[#This Row],[ESTIMATE_VALUE]]</f>
        <v>0.11262837243389812</v>
      </c>
      <c r="L618">
        <v>1.3572096197949302</v>
      </c>
      <c r="M618">
        <v>1.9370869117201388</v>
      </c>
      <c r="N618">
        <f>Table21[[#This Row],[DIFFENCE_ORIGINAL]]^2</f>
        <v>1.2685150277108861E-2</v>
      </c>
      <c r="O61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0.5349852469932872</v>
      </c>
      <c r="P618">
        <f>IF(OR(G618="NA", H618="NA"), "NA", IF(OR(B618="boot", B618="parametric", B618="independent", B618="cart"), Table21[[#This Row],[conf.high]]-Table21[[#This Row],[conf.low]], ""))</f>
        <v>0.66550501303143994</v>
      </c>
      <c r="Q618">
        <f>IF(OR(G618="NA", H618="NA"), "NA", IF(OR(B618="boot", B618="parametric", B618="independent", B618="cart"), Table21[[#This Row],[conf.high.orig]]-Table21[[#This Row],[conf.low.orig]], ""))</f>
        <v>0.57987729192520865</v>
      </c>
      <c r="R618">
        <f>IF(OR(B618="boot", B618="independent", B618="parametric", B618="cart"), Table21[[#This Row],[WIDTH_OVERLAP]]/Table21[[#This Row],[WIDTH_NEW]], "NA")</f>
        <v>0.80387861325999255</v>
      </c>
      <c r="S618">
        <f>IF(OR(B618="boot", B618="independent", B618="parametric", B618="cart"), Table21[[#This Row],[WIDTH_OVERLAP]]/Table21[[#This Row],[WIDTH_ORIG]], "")</f>
        <v>0.92258354386860253</v>
      </c>
      <c r="T618">
        <f>IF(OR(B618="boot", B618="independent", B618="parametric", B618="cart"), (Table21[[#This Row],[PERS_NEW]]+Table21[[#This Row],[PERS_ORIG]]) / 2, "")</f>
        <v>0.86323107856429759</v>
      </c>
      <c r="U618">
        <f>0.5*(Table21[[#This Row],[WIDTH_OVERLAP]]/Table21[[#This Row],[WIDTH_ORIG]] +Table21[[#This Row],[WIDTH_OVERLAP]]/Table21[[#This Row],[WIDTH_NEW]])</f>
        <v>0.86323107856429759</v>
      </c>
    </row>
    <row r="619" spans="1:21" hidden="1" x14ac:dyDescent="0.2">
      <c r="A619" t="s">
        <v>192</v>
      </c>
      <c r="B619" t="s">
        <v>50</v>
      </c>
      <c r="C619" s="3" t="s">
        <v>232</v>
      </c>
      <c r="D619" t="s">
        <v>211</v>
      </c>
      <c r="E619">
        <v>2.5539404546864497</v>
      </c>
      <c r="F619">
        <v>0.25731549911658808</v>
      </c>
      <c r="G619" s="1">
        <v>2.0398509748190148</v>
      </c>
      <c r="H619" s="1">
        <v>3.0544715045969206</v>
      </c>
      <c r="I619">
        <v>9.9253269369882577</v>
      </c>
      <c r="J619">
        <v>2.5314968979657961</v>
      </c>
      <c r="K619">
        <f>Table21[[#This Row],[VALUE_ORIGINAL]]-Table21[[#This Row],[ESTIMATE_VALUE]]</f>
        <v>-2.2443556720653568E-2</v>
      </c>
      <c r="L619">
        <v>2.0495917088549134</v>
      </c>
      <c r="M619">
        <v>2.9930866195942496</v>
      </c>
      <c r="N619">
        <f>Table21[[#This Row],[DIFFENCE_ORIGINAL]]^2</f>
        <v>5.0371323827319396E-4</v>
      </c>
      <c r="O61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0.94349491073933622</v>
      </c>
      <c r="P619">
        <f>IF(OR(G619="NA", H619="NA"), "NA", IF(OR(B619="boot", B619="parametric", B619="independent", B619="cart"), Table21[[#This Row],[conf.high]]-Table21[[#This Row],[conf.low]], ""))</f>
        <v>1.0146205297779058</v>
      </c>
      <c r="Q619">
        <f>IF(OR(G619="NA", H619="NA"), "NA", IF(OR(B619="boot", B619="parametric", B619="independent", B619="cart"), Table21[[#This Row],[conf.high.orig]]-Table21[[#This Row],[conf.low.orig]], ""))</f>
        <v>0.94349491073933622</v>
      </c>
      <c r="R619">
        <f>IF(OR(B619="boot", B619="independent", B619="parametric", B619="cart"), Table21[[#This Row],[WIDTH_OVERLAP]]/Table21[[#This Row],[WIDTH_NEW]], "NA")</f>
        <v>0.92989929047252906</v>
      </c>
      <c r="S619">
        <f>IF(OR(B619="boot", B619="independent", B619="parametric", B619="cart"), Table21[[#This Row],[WIDTH_OVERLAP]]/Table21[[#This Row],[WIDTH_ORIG]], "")</f>
        <v>1</v>
      </c>
      <c r="T619">
        <f>IF(OR(B619="boot", B619="independent", B619="parametric", B619="cart"), (Table21[[#This Row],[PERS_NEW]]+Table21[[#This Row],[PERS_ORIG]]) / 2, "")</f>
        <v>0.96494964523626447</v>
      </c>
      <c r="U619">
        <f>0.5*(Table21[[#This Row],[WIDTH_OVERLAP]]/Table21[[#This Row],[WIDTH_ORIG]] +Table21[[#This Row],[WIDTH_OVERLAP]]/Table21[[#This Row],[WIDTH_NEW]])</f>
        <v>0.96494964523626447</v>
      </c>
    </row>
    <row r="620" spans="1:21" hidden="1" x14ac:dyDescent="0.2">
      <c r="A620" t="s">
        <v>192</v>
      </c>
      <c r="B620" t="s">
        <v>50</v>
      </c>
      <c r="C620" s="3" t="s">
        <v>232</v>
      </c>
      <c r="D620" t="s">
        <v>212</v>
      </c>
      <c r="E620">
        <v>2.3033219118651904</v>
      </c>
      <c r="F620">
        <v>0.20871509321373075</v>
      </c>
      <c r="G620" s="1">
        <v>1.8876251568777964</v>
      </c>
      <c r="H620" s="1">
        <v>2.6962616139060636</v>
      </c>
      <c r="I620">
        <v>11.035722795123959</v>
      </c>
      <c r="J620">
        <v>2.4547512895524033</v>
      </c>
      <c r="K620">
        <f>Table21[[#This Row],[VALUE_ORIGINAL]]-Table21[[#This Row],[ESTIMATE_VALUE]]</f>
        <v>0.15142937768721287</v>
      </c>
      <c r="L620">
        <v>2.0246877889037229</v>
      </c>
      <c r="M620">
        <v>2.8628070729558082</v>
      </c>
      <c r="N620">
        <f>Table21[[#This Row],[DIFFENCE_ORIGINAL]]^2</f>
        <v>2.2930856426736566E-2</v>
      </c>
      <c r="O62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0.67157382500234064</v>
      </c>
      <c r="P620">
        <f>IF(OR(G620="NA", H620="NA"), "NA", IF(OR(B620="boot", B620="parametric", B620="independent", B620="cart"), Table21[[#This Row],[conf.high]]-Table21[[#This Row],[conf.low]], ""))</f>
        <v>0.80863645702826714</v>
      </c>
      <c r="Q620">
        <f>IF(OR(G620="NA", H620="NA"), "NA", IF(OR(B620="boot", B620="parametric", B620="independent", B620="cart"), Table21[[#This Row],[conf.high.orig]]-Table21[[#This Row],[conf.low.orig]], ""))</f>
        <v>0.83811928405208524</v>
      </c>
      <c r="R620">
        <f>IF(OR(B620="boot", B620="independent", B620="parametric", B620="cart"), Table21[[#This Row],[WIDTH_OVERLAP]]/Table21[[#This Row],[WIDTH_NEW]], "NA")</f>
        <v>0.83050154264670351</v>
      </c>
      <c r="S620">
        <f>IF(OR(B620="boot", B620="independent", B620="parametric", B620="cart"), Table21[[#This Row],[WIDTH_OVERLAP]]/Table21[[#This Row],[WIDTH_ORIG]], "")</f>
        <v>0.80128668768419054</v>
      </c>
      <c r="T620">
        <f>IF(OR(B620="boot", B620="independent", B620="parametric", B620="cart"), (Table21[[#This Row],[PERS_NEW]]+Table21[[#This Row],[PERS_ORIG]]) / 2, "")</f>
        <v>0.81589411516544708</v>
      </c>
      <c r="U620">
        <f>0.5*(Table21[[#This Row],[WIDTH_OVERLAP]]/Table21[[#This Row],[WIDTH_ORIG]] +Table21[[#This Row],[WIDTH_OVERLAP]]/Table21[[#This Row],[WIDTH_NEW]])</f>
        <v>0.81589411516544708</v>
      </c>
    </row>
    <row r="621" spans="1:21" hidden="1" x14ac:dyDescent="0.2">
      <c r="A621" t="s">
        <v>192</v>
      </c>
      <c r="B621" t="s">
        <v>50</v>
      </c>
      <c r="C621" s="3" t="s">
        <v>232</v>
      </c>
      <c r="D621" t="s">
        <v>213</v>
      </c>
      <c r="E621">
        <v>2.3292552111134555</v>
      </c>
      <c r="F621">
        <v>0.15950405112052954</v>
      </c>
      <c r="G621" s="1">
        <v>2.010025520591193</v>
      </c>
      <c r="H621" s="1">
        <v>2.6315495735146155</v>
      </c>
      <c r="I621">
        <v>14.603110044856161</v>
      </c>
      <c r="J621">
        <v>2.2103929548828756</v>
      </c>
      <c r="K621">
        <f>Table21[[#This Row],[VALUE_ORIGINAL]]-Table21[[#This Row],[ESTIMATE_VALUE]]</f>
        <v>-0.11886225623057989</v>
      </c>
      <c r="L621">
        <v>1.8786927270464626</v>
      </c>
      <c r="M621">
        <v>2.5039954522144465</v>
      </c>
      <c r="N621">
        <f>Table21[[#This Row],[DIFFENCE_ORIGINAL]]^2</f>
        <v>1.4128235956224028E-2</v>
      </c>
      <c r="O62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0.49396993162325353</v>
      </c>
      <c r="P621">
        <f>IF(OR(G621="NA", H621="NA"), "NA", IF(OR(B621="boot", B621="parametric", B621="independent", B621="cart"), Table21[[#This Row],[conf.high]]-Table21[[#This Row],[conf.low]], ""))</f>
        <v>0.6215240529234225</v>
      </c>
      <c r="Q621">
        <f>IF(OR(G621="NA", H621="NA"), "NA", IF(OR(B621="boot", B621="parametric", B621="independent", B621="cart"), Table21[[#This Row],[conf.high.orig]]-Table21[[#This Row],[conf.low.orig]], ""))</f>
        <v>0.62530272516798391</v>
      </c>
      <c r="R621">
        <f>IF(OR(B621="boot", B621="independent", B621="parametric", B621="cart"), Table21[[#This Row],[WIDTH_OVERLAP]]/Table21[[#This Row],[WIDTH_NEW]], "NA")</f>
        <v>0.79477202740553499</v>
      </c>
      <c r="S621">
        <f>IF(OR(B621="boot", B621="independent", B621="parametric", B621="cart"), Table21[[#This Row],[WIDTH_OVERLAP]]/Table21[[#This Row],[WIDTH_ORIG]], "")</f>
        <v>0.78996926087368546</v>
      </c>
      <c r="T621">
        <f>IF(OR(B621="boot", B621="independent", B621="parametric", B621="cart"), (Table21[[#This Row],[PERS_NEW]]+Table21[[#This Row],[PERS_ORIG]]) / 2, "")</f>
        <v>0.79237064413961023</v>
      </c>
      <c r="U621">
        <f>0.5*(Table21[[#This Row],[WIDTH_OVERLAP]]/Table21[[#This Row],[WIDTH_ORIG]] +Table21[[#This Row],[WIDTH_OVERLAP]]/Table21[[#This Row],[WIDTH_NEW]])</f>
        <v>0.79237064413961023</v>
      </c>
    </row>
    <row r="622" spans="1:21" hidden="1" x14ac:dyDescent="0.2">
      <c r="A622" t="s">
        <v>192</v>
      </c>
      <c r="B622" t="s">
        <v>50</v>
      </c>
      <c r="C622" s="3" t="s">
        <v>232</v>
      </c>
      <c r="D622" t="s">
        <v>214</v>
      </c>
      <c r="E622">
        <v>1.5447739213305043</v>
      </c>
      <c r="F622">
        <v>0.14672180908235977</v>
      </c>
      <c r="G622" s="1">
        <v>1.2747828808839594</v>
      </c>
      <c r="H622" s="1">
        <v>1.8293789464984413</v>
      </c>
      <c r="I622">
        <v>10.52859101855384</v>
      </c>
      <c r="J622">
        <v>1.6381988893183386</v>
      </c>
      <c r="K622">
        <f>Table21[[#This Row],[VALUE_ORIGINAL]]-Table21[[#This Row],[ESTIMATE_VALUE]]</f>
        <v>9.3424967987834284E-2</v>
      </c>
      <c r="L622">
        <v>1.3026178229378362</v>
      </c>
      <c r="M622">
        <v>1.9691377796362057</v>
      </c>
      <c r="N622">
        <f>Table21[[#This Row],[DIFFENCE_ORIGINAL]]^2</f>
        <v>8.7282246435278609E-3</v>
      </c>
      <c r="O62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0.52676112356060512</v>
      </c>
      <c r="P622">
        <f>IF(OR(G622="NA", H622="NA"), "NA", IF(OR(B622="boot", B622="parametric", B622="independent", B622="cart"), Table21[[#This Row],[conf.high]]-Table21[[#This Row],[conf.low]], ""))</f>
        <v>0.55459606561448194</v>
      </c>
      <c r="Q622">
        <f>IF(OR(G622="NA", H622="NA"), "NA", IF(OR(B622="boot", B622="parametric", B622="independent", B622="cart"), Table21[[#This Row],[conf.high.orig]]-Table21[[#This Row],[conf.low.orig]], ""))</f>
        <v>0.6665199566983695</v>
      </c>
      <c r="R622">
        <f>IF(OR(B622="boot", B622="independent", B622="parametric", B622="cart"), Table21[[#This Row],[WIDTH_OVERLAP]]/Table21[[#This Row],[WIDTH_NEW]], "NA")</f>
        <v>0.94981042279296335</v>
      </c>
      <c r="S622">
        <f>IF(OR(B622="boot", B622="independent", B622="parametric", B622="cart"), Table21[[#This Row],[WIDTH_OVERLAP]]/Table21[[#This Row],[WIDTH_ORIG]], "")</f>
        <v>0.79031560610718277</v>
      </c>
      <c r="T622">
        <f>IF(OR(B622="boot", B622="independent", B622="parametric", B622="cart"), (Table21[[#This Row],[PERS_NEW]]+Table21[[#This Row],[PERS_ORIG]]) / 2, "")</f>
        <v>0.87006301445007306</v>
      </c>
      <c r="U622">
        <f>0.5*(Table21[[#This Row],[WIDTH_OVERLAP]]/Table21[[#This Row],[WIDTH_ORIG]] +Table21[[#This Row],[WIDTH_OVERLAP]]/Table21[[#This Row],[WIDTH_NEW]])</f>
        <v>0.87006301445007306</v>
      </c>
    </row>
    <row r="623" spans="1:21" hidden="1" x14ac:dyDescent="0.2">
      <c r="A623" t="s">
        <v>192</v>
      </c>
      <c r="B623" t="s">
        <v>50</v>
      </c>
      <c r="C623" s="3" t="s">
        <v>232</v>
      </c>
      <c r="D623" t="s">
        <v>215</v>
      </c>
      <c r="E623">
        <v>2.2428969745798679</v>
      </c>
      <c r="F623">
        <v>0.16995018950403454</v>
      </c>
      <c r="G623" s="1">
        <v>1.9022110816100115</v>
      </c>
      <c r="H623" s="1">
        <v>2.5804591241492547</v>
      </c>
      <c r="I623">
        <v>13.197378485574578</v>
      </c>
      <c r="J623">
        <v>1.8620513228561157</v>
      </c>
      <c r="K623">
        <f>Table21[[#This Row],[VALUE_ORIGINAL]]-Table21[[#This Row],[ESTIMATE_VALUE]]</f>
        <v>-0.38084565172375218</v>
      </c>
      <c r="L623">
        <v>1.5437512759186744</v>
      </c>
      <c r="M623">
        <v>2.1614847182978911</v>
      </c>
      <c r="N623">
        <f>Table21[[#This Row],[DIFFENCE_ORIGINAL]]^2</f>
        <v>0.14504341043688954</v>
      </c>
      <c r="O62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0.25927363668787962</v>
      </c>
      <c r="P623">
        <f>IF(OR(G623="NA", H623="NA"), "NA", IF(OR(B623="boot", B623="parametric", B623="independent", B623="cart"), Table21[[#This Row],[conf.high]]-Table21[[#This Row],[conf.low]], ""))</f>
        <v>0.6782480425392432</v>
      </c>
      <c r="Q623">
        <f>IF(OR(G623="NA", H623="NA"), "NA", IF(OR(B623="boot", B623="parametric", B623="independent", B623="cart"), Table21[[#This Row],[conf.high.orig]]-Table21[[#This Row],[conf.low.orig]], ""))</f>
        <v>0.61773344237921668</v>
      </c>
      <c r="R623">
        <f>IF(OR(B623="boot", B623="independent", B623="parametric", B623="cart"), Table21[[#This Row],[WIDTH_OVERLAP]]/Table21[[#This Row],[WIDTH_NEW]], "NA")</f>
        <v>0.38226964241165229</v>
      </c>
      <c r="S623">
        <f>IF(OR(B623="boot", B623="independent", B623="parametric", B623="cart"), Table21[[#This Row],[WIDTH_OVERLAP]]/Table21[[#This Row],[WIDTH_ORIG]], "")</f>
        <v>0.41971766283088113</v>
      </c>
      <c r="T623">
        <f>IF(OR(B623="boot", B623="independent", B623="parametric", B623="cart"), (Table21[[#This Row],[PERS_NEW]]+Table21[[#This Row],[PERS_ORIG]]) / 2, "")</f>
        <v>0.40099365262126674</v>
      </c>
      <c r="U623">
        <f>0.5*(Table21[[#This Row],[WIDTH_OVERLAP]]/Table21[[#This Row],[WIDTH_ORIG]] +Table21[[#This Row],[WIDTH_OVERLAP]]/Table21[[#This Row],[WIDTH_NEW]])</f>
        <v>0.40099365262126674</v>
      </c>
    </row>
    <row r="624" spans="1:21" hidden="1" x14ac:dyDescent="0.2">
      <c r="A624" t="s">
        <v>192</v>
      </c>
      <c r="B624" t="s">
        <v>50</v>
      </c>
      <c r="C624" s="3" t="s">
        <v>232</v>
      </c>
      <c r="D624" t="s">
        <v>216</v>
      </c>
      <c r="E624">
        <v>0.14977429985296314</v>
      </c>
      <c r="F624">
        <v>5.0794457077779721E-2</v>
      </c>
      <c r="G624" s="1">
        <v>5.1960896490921935E-2</v>
      </c>
      <c r="H624" s="1">
        <v>0.26020917393323473</v>
      </c>
      <c r="I624">
        <v>2.9486347225568168</v>
      </c>
      <c r="J624">
        <v>0.10937798859403275</v>
      </c>
      <c r="K624">
        <f>Table21[[#This Row],[VALUE_ORIGINAL]]-Table21[[#This Row],[ESTIMATE_VALUE]]</f>
        <v>-4.0396311258930395E-2</v>
      </c>
      <c r="L624">
        <v>2.1736562737254869E-2</v>
      </c>
      <c r="M624">
        <v>0.21366430850576187</v>
      </c>
      <c r="N624">
        <f>Table21[[#This Row],[DIFFENCE_ORIGINAL]]^2</f>
        <v>1.6318619633283865E-3</v>
      </c>
      <c r="O62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0.16170341201483995</v>
      </c>
      <c r="P624">
        <f>IF(OR(G624="NA", H624="NA"), "NA", IF(OR(B624="boot", B624="parametric", B624="independent", B624="cart"), Table21[[#This Row],[conf.high]]-Table21[[#This Row],[conf.low]], ""))</f>
        <v>0.20824827744231278</v>
      </c>
      <c r="Q624">
        <f>IF(OR(G624="NA", H624="NA"), "NA", IF(OR(B624="boot", B624="parametric", B624="independent", B624="cart"), Table21[[#This Row],[conf.high.orig]]-Table21[[#This Row],[conf.low.orig]], ""))</f>
        <v>0.19192774576850702</v>
      </c>
      <c r="R624">
        <f>IF(OR(B624="boot", B624="independent", B624="parametric", B624="cart"), Table21[[#This Row],[WIDTH_OVERLAP]]/Table21[[#This Row],[WIDTH_NEW]], "NA")</f>
        <v>0.77649339529175077</v>
      </c>
      <c r="S624">
        <f>IF(OR(B624="boot", B624="independent", B624="parametric", B624="cart"), Table21[[#This Row],[WIDTH_OVERLAP]]/Table21[[#This Row],[WIDTH_ORIG]], "")</f>
        <v>0.84252233238792873</v>
      </c>
      <c r="T624">
        <f>IF(OR(B624="boot", B624="independent", B624="parametric", B624="cart"), (Table21[[#This Row],[PERS_NEW]]+Table21[[#This Row],[PERS_ORIG]]) / 2, "")</f>
        <v>0.80950786383983975</v>
      </c>
      <c r="U624">
        <f>0.5*(Table21[[#This Row],[WIDTH_OVERLAP]]/Table21[[#This Row],[WIDTH_ORIG]] +Table21[[#This Row],[WIDTH_OVERLAP]]/Table21[[#This Row],[WIDTH_NEW]])</f>
        <v>0.80950786383983975</v>
      </c>
    </row>
    <row r="625" spans="1:21" hidden="1" x14ac:dyDescent="0.2">
      <c r="A625" t="s">
        <v>192</v>
      </c>
      <c r="B625" t="s">
        <v>50</v>
      </c>
      <c r="C625" s="3" t="s">
        <v>232</v>
      </c>
      <c r="D625" t="s">
        <v>218</v>
      </c>
      <c r="E625">
        <v>0.18575108298386067</v>
      </c>
      <c r="F625">
        <v>6.9126956346991439E-2</v>
      </c>
      <c r="G625" s="1">
        <v>6.2870052835592063E-2</v>
      </c>
      <c r="H625" s="1">
        <v>0.33195982744287716</v>
      </c>
      <c r="I625">
        <v>2.6871005581593925</v>
      </c>
      <c r="J625">
        <v>0.1121410225246493</v>
      </c>
      <c r="K625">
        <f>Table21[[#This Row],[VALUE_ORIGINAL]]-Table21[[#This Row],[ESTIMATE_VALUE]]</f>
        <v>-7.3610060459211368E-2</v>
      </c>
      <c r="L625">
        <v>2.2039336146454695E-2</v>
      </c>
      <c r="M625">
        <v>0.2302792685921618</v>
      </c>
      <c r="N625">
        <f>Table21[[#This Row],[DIFFENCE_ORIGINAL]]^2</f>
        <v>5.4184410008087528E-3</v>
      </c>
      <c r="O62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0.16740921575656975</v>
      </c>
      <c r="P625">
        <f>IF(OR(G625="NA", H625="NA"), "NA", IF(OR(B625="boot", B625="parametric", B625="independent", B625="cart"), Table21[[#This Row],[conf.high]]-Table21[[#This Row],[conf.low]], ""))</f>
        <v>0.26908977460728511</v>
      </c>
      <c r="Q625">
        <f>IF(OR(G625="NA", H625="NA"), "NA", IF(OR(B625="boot", B625="parametric", B625="independent", B625="cart"), Table21[[#This Row],[conf.high.orig]]-Table21[[#This Row],[conf.low.orig]], ""))</f>
        <v>0.2082399324457071</v>
      </c>
      <c r="R625">
        <f>IF(OR(B625="boot", B625="independent", B625="parametric", B625="cart"), Table21[[#This Row],[WIDTH_OVERLAP]]/Table21[[#This Row],[WIDTH_NEW]], "NA")</f>
        <v>0.62213146523642537</v>
      </c>
      <c r="S625">
        <f>IF(OR(B625="boot", B625="independent", B625="parametric", B625="cart"), Table21[[#This Row],[WIDTH_OVERLAP]]/Table21[[#This Row],[WIDTH_ORIG]], "")</f>
        <v>0.80392465455787232</v>
      </c>
      <c r="T625">
        <f>IF(OR(B625="boot", B625="independent", B625="parametric", B625="cart"), (Table21[[#This Row],[PERS_NEW]]+Table21[[#This Row],[PERS_ORIG]]) / 2, "")</f>
        <v>0.71302805989714879</v>
      </c>
      <c r="U625">
        <f>0.5*(Table21[[#This Row],[WIDTH_OVERLAP]]/Table21[[#This Row],[WIDTH_ORIG]] +Table21[[#This Row],[WIDTH_OVERLAP]]/Table21[[#This Row],[WIDTH_NEW]])</f>
        <v>0.71302805989714879</v>
      </c>
    </row>
    <row r="626" spans="1:21" hidden="1" x14ac:dyDescent="0.2">
      <c r="A626" t="s">
        <v>192</v>
      </c>
      <c r="B626" t="s">
        <v>50</v>
      </c>
      <c r="C626" s="3" t="s">
        <v>232</v>
      </c>
      <c r="D626" t="s">
        <v>220</v>
      </c>
      <c r="E626">
        <v>4.7736431870514136E-2</v>
      </c>
      <c r="F626">
        <v>2.4672964892573344E-2</v>
      </c>
      <c r="G626" s="1">
        <v>8.69967174666577E-3</v>
      </c>
      <c r="H626" s="1">
        <v>0.10138857669433862</v>
      </c>
      <c r="I626">
        <v>1.9347667407771889</v>
      </c>
      <c r="J626">
        <v>5.3397023750747043E-2</v>
      </c>
      <c r="K626">
        <f>Table21[[#This Row],[VALUE_ORIGINAL]]-Table21[[#This Row],[ESTIMATE_VALUE]]</f>
        <v>5.6605918802329069E-3</v>
      </c>
      <c r="L626">
        <v>2.9855396132581814E-3</v>
      </c>
      <c r="M626">
        <v>0.10482802018117358</v>
      </c>
      <c r="N626">
        <f>Table21[[#This Row],[DIFFENCE_ORIGINAL]]^2</f>
        <v>3.2042300434558717E-5</v>
      </c>
      <c r="O62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9.2688904947672845E-2</v>
      </c>
      <c r="P626">
        <f>IF(OR(G626="NA", H626="NA"), "NA", IF(OR(B626="boot", B626="parametric", B626="independent", B626="cart"), Table21[[#This Row],[conf.high]]-Table21[[#This Row],[conf.low]], ""))</f>
        <v>9.2688904947672845E-2</v>
      </c>
      <c r="Q626">
        <f>IF(OR(G626="NA", H626="NA"), "NA", IF(OR(B626="boot", B626="parametric", B626="independent", B626="cart"), Table21[[#This Row],[conf.high.orig]]-Table21[[#This Row],[conf.low.orig]], ""))</f>
        <v>0.10184248056791541</v>
      </c>
      <c r="R626">
        <f>IF(OR(B626="boot", B626="independent", B626="parametric", B626="cart"), Table21[[#This Row],[WIDTH_OVERLAP]]/Table21[[#This Row],[WIDTH_NEW]], "NA")</f>
        <v>1</v>
      </c>
      <c r="S626">
        <f>IF(OR(B626="boot", B626="independent", B626="parametric", B626="cart"), Table21[[#This Row],[WIDTH_OVERLAP]]/Table21[[#This Row],[WIDTH_ORIG]], "")</f>
        <v>0.91012026053176953</v>
      </c>
      <c r="T626">
        <f>IF(OR(B626="boot", B626="independent", B626="parametric", B626="cart"), (Table21[[#This Row],[PERS_NEW]]+Table21[[#This Row],[PERS_ORIG]]) / 2, "")</f>
        <v>0.95506013026588477</v>
      </c>
      <c r="U626">
        <f>0.5*(Table21[[#This Row],[WIDTH_OVERLAP]]/Table21[[#This Row],[WIDTH_ORIG]] +Table21[[#This Row],[WIDTH_OVERLAP]]/Table21[[#This Row],[WIDTH_NEW]])</f>
        <v>0.95506013026588477</v>
      </c>
    </row>
    <row r="627" spans="1:21" hidden="1" x14ac:dyDescent="0.2">
      <c r="A627" t="s">
        <v>192</v>
      </c>
      <c r="B627" t="s">
        <v>50</v>
      </c>
      <c r="C627" s="3" t="s">
        <v>232</v>
      </c>
      <c r="D627" t="s">
        <v>226</v>
      </c>
      <c r="E627">
        <v>0.11718259973896085</v>
      </c>
      <c r="F627">
        <v>3.8326517771893248E-2</v>
      </c>
      <c r="G627" s="1">
        <v>5.0862821215810802E-2</v>
      </c>
      <c r="H627" s="1">
        <v>0.19571812597121319</v>
      </c>
      <c r="I627">
        <v>3.0574809962228477</v>
      </c>
      <c r="J627">
        <v>0.14138998237809358</v>
      </c>
      <c r="K627">
        <f>Table21[[#This Row],[VALUE_ORIGINAL]]-Table21[[#This Row],[ESTIMATE_VALUE]]</f>
        <v>2.4207382639132732E-2</v>
      </c>
      <c r="L627">
        <v>6.7477621351376832E-2</v>
      </c>
      <c r="M627">
        <v>0.22778948583639166</v>
      </c>
      <c r="N627">
        <f>Table21[[#This Row],[DIFFENCE_ORIGINAL]]^2</f>
        <v>5.8599737423738478E-4</v>
      </c>
      <c r="O62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0.12824050461983635</v>
      </c>
      <c r="P627">
        <f>IF(OR(G627="NA", H627="NA"), "NA", IF(OR(B627="boot", B627="parametric", B627="independent", B627="cart"), Table21[[#This Row],[conf.high]]-Table21[[#This Row],[conf.low]], ""))</f>
        <v>0.14485530475540237</v>
      </c>
      <c r="Q627">
        <f>IF(OR(G627="NA", H627="NA"), "NA", IF(OR(B627="boot", B627="parametric", B627="independent", B627="cart"), Table21[[#This Row],[conf.high.orig]]-Table21[[#This Row],[conf.low.orig]], ""))</f>
        <v>0.16031186448501483</v>
      </c>
      <c r="R627">
        <f>IF(OR(B627="boot", B627="independent", B627="parametric", B627="cart"), Table21[[#This Row],[WIDTH_OVERLAP]]/Table21[[#This Row],[WIDTH_NEW]], "NA")</f>
        <v>0.8853007132626507</v>
      </c>
      <c r="S627">
        <f>IF(OR(B627="boot", B627="independent", B627="parametric", B627="cart"), Table21[[#This Row],[WIDTH_OVERLAP]]/Table21[[#This Row],[WIDTH_ORIG]], "")</f>
        <v>0.79994394071702435</v>
      </c>
      <c r="T627">
        <f>IF(OR(B627="boot", B627="independent", B627="parametric", B627="cart"), (Table21[[#This Row],[PERS_NEW]]+Table21[[#This Row],[PERS_ORIG]]) / 2, "")</f>
        <v>0.84262232698983752</v>
      </c>
      <c r="U627">
        <f>0.5*(Table21[[#This Row],[WIDTH_OVERLAP]]/Table21[[#This Row],[WIDTH_ORIG]] +Table21[[#This Row],[WIDTH_OVERLAP]]/Table21[[#This Row],[WIDTH_NEW]])</f>
        <v>0.84262232698983752</v>
      </c>
    </row>
    <row r="628" spans="1:21" hidden="1" x14ac:dyDescent="0.2">
      <c r="A628" t="s">
        <v>192</v>
      </c>
      <c r="B628" t="s">
        <v>50</v>
      </c>
      <c r="C628" s="3" t="s">
        <v>232</v>
      </c>
      <c r="D628" t="s">
        <v>230</v>
      </c>
      <c r="E628">
        <v>0.50044441444629884</v>
      </c>
      <c r="F628">
        <v>0.12704789389084559</v>
      </c>
      <c r="G628" s="1">
        <v>0.2634953969017349</v>
      </c>
      <c r="H628" s="1">
        <v>0.75600692092433863</v>
      </c>
      <c r="I628">
        <v>3.939021727320096</v>
      </c>
      <c r="J628">
        <v>0.4163060172475227</v>
      </c>
      <c r="K628">
        <f>Table21[[#This Row],[VALUE_ORIGINAL]]-Table21[[#This Row],[ESTIMATE_VALUE]]</f>
        <v>-8.4138397198776138E-2</v>
      </c>
      <c r="L628">
        <v>0.22586551386134376</v>
      </c>
      <c r="M628">
        <v>0.64946538394190001</v>
      </c>
      <c r="N628">
        <f>Table21[[#This Row],[DIFFENCE_ORIGINAL]]^2</f>
        <v>7.0792698831790204E-3</v>
      </c>
      <c r="O62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0.38596998704016511</v>
      </c>
      <c r="P628">
        <f>IF(OR(G628="NA", H628="NA"), "NA", IF(OR(B628="boot", B628="parametric", B628="independent", B628="cart"), Table21[[#This Row],[conf.high]]-Table21[[#This Row],[conf.low]], ""))</f>
        <v>0.49251152402260373</v>
      </c>
      <c r="Q628">
        <f>IF(OR(G628="NA", H628="NA"), "NA", IF(OR(B628="boot", B628="parametric", B628="independent", B628="cart"), Table21[[#This Row],[conf.high.orig]]-Table21[[#This Row],[conf.low.orig]], ""))</f>
        <v>0.42359987008055622</v>
      </c>
      <c r="R628">
        <f>IF(OR(B628="boot", B628="independent", B628="parametric", B628="cart"), Table21[[#This Row],[WIDTH_OVERLAP]]/Table21[[#This Row],[WIDTH_NEW]], "NA")</f>
        <v>0.78367706787395108</v>
      </c>
      <c r="S628">
        <f>IF(OR(B628="boot", B628="independent", B628="parametric", B628="cart"), Table21[[#This Row],[WIDTH_OVERLAP]]/Table21[[#This Row],[WIDTH_ORIG]], "")</f>
        <v>0.91116644338621966</v>
      </c>
      <c r="T628">
        <f>IF(OR(B628="boot", B628="independent", B628="parametric", B628="cart"), (Table21[[#This Row],[PERS_NEW]]+Table21[[#This Row],[PERS_ORIG]]) / 2, "")</f>
        <v>0.84742175563008537</v>
      </c>
      <c r="U628">
        <f>0.5*(Table21[[#This Row],[WIDTH_OVERLAP]]/Table21[[#This Row],[WIDTH_ORIG]] +Table21[[#This Row],[WIDTH_OVERLAP]]/Table21[[#This Row],[WIDTH_NEW]])</f>
        <v>0.84742175563008537</v>
      </c>
    </row>
    <row r="629" spans="1:21" hidden="1" x14ac:dyDescent="0.2">
      <c r="A629" t="s">
        <v>192</v>
      </c>
      <c r="B629" t="s">
        <v>71</v>
      </c>
      <c r="C629" s="3" t="s">
        <v>193</v>
      </c>
      <c r="D629" t="s">
        <v>194</v>
      </c>
      <c r="E629">
        <v>6.9977970886096509E-3</v>
      </c>
      <c r="F629">
        <v>5.7845753352699592E-2</v>
      </c>
      <c r="G629" s="1">
        <v>-0.1063777961412686</v>
      </c>
      <c r="H629" s="1">
        <v>0.1203733903184879</v>
      </c>
      <c r="I629">
        <v>0.12097339360319823</v>
      </c>
      <c r="J629">
        <v>0.20780521852805617</v>
      </c>
      <c r="K629">
        <f>Table21[[#This Row],[VALUE_ORIGINAL]]-Table21[[#This Row],[ESTIMATE_VALUE]]</f>
        <v>0.20080742143944652</v>
      </c>
      <c r="L629">
        <v>3.4555781644118072E-2</v>
      </c>
      <c r="M629">
        <v>0.38105465541199424</v>
      </c>
      <c r="N629">
        <f>Table21[[#This Row],[DIFFENCE_ORIGINAL]]^2</f>
        <v>4.0323620505159488E-2</v>
      </c>
      <c r="O62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8.5817608674369827E-2</v>
      </c>
      <c r="P629">
        <f>IF(OR(G629="NA", H629="NA"), "NA", IF(OR(B629="boot", B629="parametric", B629="independent", B629="cart"), Table21[[#This Row],[conf.high]]-Table21[[#This Row],[conf.low]], ""))</f>
        <v>0.2267511864597565</v>
      </c>
      <c r="Q629">
        <f>IF(OR(G629="NA", H629="NA"), "NA", IF(OR(B629="boot", B629="parametric", B629="independent", B629="cart"), Table21[[#This Row],[conf.high.orig]]-Table21[[#This Row],[conf.low.orig]], ""))</f>
        <v>0.34649887376787614</v>
      </c>
      <c r="R629">
        <f>IF(OR(B629="boot", B629="independent", B629="parametric", B629="cart"), Table21[[#This Row],[WIDTH_OVERLAP]]/Table21[[#This Row],[WIDTH_NEW]], "NA")</f>
        <v>0.37846597415533534</v>
      </c>
      <c r="S629">
        <f>IF(OR(B629="boot", B629="independent", B629="parametric", B629="cart"), Table21[[#This Row],[WIDTH_OVERLAP]]/Table21[[#This Row],[WIDTH_ORIG]], "")</f>
        <v>0.2476706713103492</v>
      </c>
      <c r="T629">
        <f>IF(OR(B629="boot", B629="independent", B629="parametric", B629="cart"), (Table21[[#This Row],[PERS_NEW]]+Table21[[#This Row],[PERS_ORIG]]) / 2, "")</f>
        <v>0.31306832273284224</v>
      </c>
      <c r="U629">
        <f>0.5*(Table21[[#This Row],[WIDTH_OVERLAP]]/Table21[[#This Row],[WIDTH_ORIG]] +Table21[[#This Row],[WIDTH_OVERLAP]]/Table21[[#This Row],[WIDTH_NEW]])</f>
        <v>0.31306832273284224</v>
      </c>
    </row>
    <row r="630" spans="1:21" hidden="1" x14ac:dyDescent="0.2">
      <c r="A630" t="s">
        <v>192</v>
      </c>
      <c r="B630" t="s">
        <v>71</v>
      </c>
      <c r="C630" s="3" t="s">
        <v>193</v>
      </c>
      <c r="D630" t="s">
        <v>195</v>
      </c>
      <c r="E630">
        <v>-2.0114736720229436E-2</v>
      </c>
      <c r="F630">
        <v>4.1464594216111483E-2</v>
      </c>
      <c r="G630" s="1">
        <v>-0.10138384801737577</v>
      </c>
      <c r="H630" s="1">
        <v>6.1154374576916887E-2</v>
      </c>
      <c r="I630">
        <v>-0.48510632023534078</v>
      </c>
      <c r="J630">
        <v>-5.1870095621875237E-2</v>
      </c>
      <c r="K630">
        <f>Table21[[#This Row],[VALUE_ORIGINAL]]-Table21[[#This Row],[ESTIMATE_VALUE]]</f>
        <v>-3.1755358901645797E-2</v>
      </c>
      <c r="L630">
        <v>-0.21286562082501231</v>
      </c>
      <c r="M630">
        <v>0.10912542958126183</v>
      </c>
      <c r="N630">
        <f>Table21[[#This Row],[DIFFENCE_ORIGINAL]]^2</f>
        <v>1.0084028189723349E-3</v>
      </c>
      <c r="O63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0.16253822259429265</v>
      </c>
      <c r="P630">
        <f>IF(OR(G630="NA", H630="NA"), "NA", IF(OR(B630="boot", B630="parametric", B630="independent", B630="cart"), Table21[[#This Row],[conf.high]]-Table21[[#This Row],[conf.low]], ""))</f>
        <v>0.16253822259429265</v>
      </c>
      <c r="Q630">
        <f>IF(OR(G630="NA", H630="NA"), "NA", IF(OR(B630="boot", B630="parametric", B630="independent", B630="cart"), Table21[[#This Row],[conf.high.orig]]-Table21[[#This Row],[conf.low.orig]], ""))</f>
        <v>0.32199105040627413</v>
      </c>
      <c r="R630">
        <f>IF(OR(B630="boot", B630="independent", B630="parametric", B630="cart"), Table21[[#This Row],[WIDTH_OVERLAP]]/Table21[[#This Row],[WIDTH_NEW]], "NA")</f>
        <v>1</v>
      </c>
      <c r="S630">
        <f>IF(OR(B630="boot", B630="independent", B630="parametric", B630="cart"), Table21[[#This Row],[WIDTH_OVERLAP]]/Table21[[#This Row],[WIDTH_ORIG]], "")</f>
        <v>0.50479111885007077</v>
      </c>
      <c r="T630">
        <f>IF(OR(B630="boot", B630="independent", B630="parametric", B630="cart"), (Table21[[#This Row],[PERS_NEW]]+Table21[[#This Row],[PERS_ORIG]]) / 2, "")</f>
        <v>0.75239555942503533</v>
      </c>
      <c r="U630">
        <f>0.5*(Table21[[#This Row],[WIDTH_OVERLAP]]/Table21[[#This Row],[WIDTH_ORIG]] +Table21[[#This Row],[WIDTH_OVERLAP]]/Table21[[#This Row],[WIDTH_NEW]])</f>
        <v>0.75239555942503533</v>
      </c>
    </row>
    <row r="631" spans="1:21" hidden="1" x14ac:dyDescent="0.2">
      <c r="A631" t="s">
        <v>192</v>
      </c>
      <c r="B631" t="s">
        <v>71</v>
      </c>
      <c r="C631" s="3" t="s">
        <v>193</v>
      </c>
      <c r="D631" t="s">
        <v>196</v>
      </c>
      <c r="E631">
        <v>-5.7399987327702538E-2</v>
      </c>
      <c r="F631">
        <v>7.8241727479367057E-2</v>
      </c>
      <c r="G631" s="1">
        <v>-0.21075095527545981</v>
      </c>
      <c r="H631" s="1">
        <v>9.5950980620054721E-2</v>
      </c>
      <c r="I631">
        <v>-0.733623721981846</v>
      </c>
      <c r="J631">
        <v>0.20074876318686907</v>
      </c>
      <c r="K631">
        <f>Table21[[#This Row],[VALUE_ORIGINAL]]-Table21[[#This Row],[ESTIMATE_VALUE]]</f>
        <v>0.25814875051457159</v>
      </c>
      <c r="L631">
        <v>3.0038381906260847E-2</v>
      </c>
      <c r="M631">
        <v>0.3714591444674773</v>
      </c>
      <c r="N631">
        <f>Table21[[#This Row],[DIFFENCE_ORIGINAL]]^2</f>
        <v>6.6640777392234521E-2</v>
      </c>
      <c r="O63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6.5912598713793874E-2</v>
      </c>
      <c r="P631">
        <f>IF(OR(G631="NA", H631="NA"), "NA", IF(OR(B631="boot", B631="parametric", B631="independent", B631="cart"), Table21[[#This Row],[conf.high]]-Table21[[#This Row],[conf.low]], ""))</f>
        <v>0.30670193589551453</v>
      </c>
      <c r="Q631">
        <f>IF(OR(G631="NA", H631="NA"), "NA", IF(OR(B631="boot", B631="parametric", B631="independent", B631="cart"), Table21[[#This Row],[conf.high.orig]]-Table21[[#This Row],[conf.low.orig]], ""))</f>
        <v>0.34142076256121645</v>
      </c>
      <c r="R631">
        <f>IF(OR(B631="boot", B631="independent", B631="parametric", B631="cart"), Table21[[#This Row],[WIDTH_OVERLAP]]/Table21[[#This Row],[WIDTH_NEW]], "NA")</f>
        <v>0.21490767093249977</v>
      </c>
      <c r="S631">
        <f>IF(OR(B631="boot", B631="independent", B631="parametric", B631="cart"), Table21[[#This Row],[WIDTH_OVERLAP]]/Table21[[#This Row],[WIDTH_ORIG]], "")</f>
        <v>0.19305386766563676</v>
      </c>
      <c r="T631">
        <f>IF(OR(B631="boot", B631="independent", B631="parametric", B631="cart"), (Table21[[#This Row],[PERS_NEW]]+Table21[[#This Row],[PERS_ORIG]]) / 2, "")</f>
        <v>0.20398076929906828</v>
      </c>
      <c r="U631">
        <f>0.5*(Table21[[#This Row],[WIDTH_OVERLAP]]/Table21[[#This Row],[WIDTH_ORIG]] +Table21[[#This Row],[WIDTH_OVERLAP]]/Table21[[#This Row],[WIDTH_NEW]])</f>
        <v>0.20398076929906828</v>
      </c>
    </row>
    <row r="632" spans="1:21" hidden="1" x14ac:dyDescent="0.2">
      <c r="A632" t="s">
        <v>192</v>
      </c>
      <c r="B632" t="s">
        <v>71</v>
      </c>
      <c r="C632" s="3" t="s">
        <v>193</v>
      </c>
      <c r="D632" t="s">
        <v>197</v>
      </c>
      <c r="E632">
        <v>0.16842047040657576</v>
      </c>
      <c r="F632">
        <v>6.7560823687779034E-2</v>
      </c>
      <c r="G632" s="1">
        <v>3.6003689212668333E-2</v>
      </c>
      <c r="H632" s="1">
        <v>0.30083725160048319</v>
      </c>
      <c r="I632">
        <v>2.4928717741053985</v>
      </c>
      <c r="J632">
        <v>0.46757722054030804</v>
      </c>
      <c r="K632">
        <f>Table21[[#This Row],[VALUE_ORIGINAL]]-Table21[[#This Row],[ESTIMATE_VALUE]]</f>
        <v>0.29915675013373227</v>
      </c>
      <c r="L632">
        <v>0.28729197627463854</v>
      </c>
      <c r="M632">
        <v>0.64786246480597753</v>
      </c>
      <c r="N632">
        <f>Table21[[#This Row],[DIFFENCE_ORIGINAL]]^2</f>
        <v>8.9494761150576321E-2</v>
      </c>
      <c r="O63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1.3545275325844652E-2</v>
      </c>
      <c r="P632">
        <f>IF(OR(G632="NA", H632="NA"), "NA", IF(OR(B632="boot", B632="parametric", B632="independent", B632="cart"), Table21[[#This Row],[conf.high]]-Table21[[#This Row],[conf.low]], ""))</f>
        <v>0.26483356238781486</v>
      </c>
      <c r="Q632">
        <f>IF(OR(G632="NA", H632="NA"), "NA", IF(OR(B632="boot", B632="parametric", B632="independent", B632="cart"), Table21[[#This Row],[conf.high.orig]]-Table21[[#This Row],[conf.low.orig]], ""))</f>
        <v>0.360570488531339</v>
      </c>
      <c r="R632">
        <f>IF(OR(B632="boot", B632="independent", B632="parametric", B632="cart"), Table21[[#This Row],[WIDTH_OVERLAP]]/Table21[[#This Row],[WIDTH_NEW]], "NA")</f>
        <v>5.114636983211867E-2</v>
      </c>
      <c r="S632">
        <f>IF(OR(B632="boot", B632="independent", B632="parametric", B632="cart"), Table21[[#This Row],[WIDTH_OVERLAP]]/Table21[[#This Row],[WIDTH_ORIG]], "")</f>
        <v>3.7566233945037254E-2</v>
      </c>
      <c r="T632">
        <f>IF(OR(B632="boot", B632="independent", B632="parametric", B632="cart"), (Table21[[#This Row],[PERS_NEW]]+Table21[[#This Row],[PERS_ORIG]]) / 2, "")</f>
        <v>4.4356301888577962E-2</v>
      </c>
      <c r="U632">
        <f>0.5*(Table21[[#This Row],[WIDTH_OVERLAP]]/Table21[[#This Row],[WIDTH_ORIG]] +Table21[[#This Row],[WIDTH_OVERLAP]]/Table21[[#This Row],[WIDTH_NEW]])</f>
        <v>4.4356301888577962E-2</v>
      </c>
    </row>
    <row r="633" spans="1:21" hidden="1" x14ac:dyDescent="0.2">
      <c r="A633" t="s">
        <v>192</v>
      </c>
      <c r="B633" t="s">
        <v>71</v>
      </c>
      <c r="C633" s="3" t="s">
        <v>193</v>
      </c>
      <c r="D633" t="s">
        <v>198</v>
      </c>
      <c r="E633">
        <v>6.4109744779556499E-2</v>
      </c>
      <c r="F633">
        <v>0.12441488436616846</v>
      </c>
      <c r="G633" s="1">
        <v>-0.17973894771884905</v>
      </c>
      <c r="H633" s="1">
        <v>0.30795843727796202</v>
      </c>
      <c r="I633">
        <v>0.51528999207903092</v>
      </c>
      <c r="J633">
        <v>0.69131566830111679</v>
      </c>
      <c r="K633">
        <f>Table21[[#This Row],[VALUE_ORIGINAL]]-Table21[[#This Row],[ESTIMATE_VALUE]]</f>
        <v>0.62720592352156035</v>
      </c>
      <c r="L633">
        <v>0.48153232425721193</v>
      </c>
      <c r="M633">
        <v>0.90109901234502165</v>
      </c>
      <c r="N633">
        <f>Table21[[#This Row],[DIFFENCE_ORIGINAL]]^2</f>
        <v>0.3933872705005334</v>
      </c>
      <c r="O63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-0.17357388697924991</v>
      </c>
      <c r="P633">
        <f>IF(OR(G633="NA", H633="NA"), "NA", IF(OR(B633="boot", B633="parametric", B633="independent", B633="cart"), Table21[[#This Row],[conf.high]]-Table21[[#This Row],[conf.low]], ""))</f>
        <v>0.48769738499681103</v>
      </c>
      <c r="Q633">
        <f>IF(OR(G633="NA", H633="NA"), "NA", IF(OR(B633="boot", B633="parametric", B633="independent", B633="cart"), Table21[[#This Row],[conf.high.orig]]-Table21[[#This Row],[conf.low.orig]], ""))</f>
        <v>0.41956668808780972</v>
      </c>
      <c r="R633">
        <f>IF(OR(B633="boot", B633="independent", B633="parametric", B633="cart"), Table21[[#This Row],[WIDTH_OVERLAP]]/Table21[[#This Row],[WIDTH_NEW]], "NA")</f>
        <v>-0.35590489577955164</v>
      </c>
      <c r="S633">
        <f>IF(OR(B633="boot", B633="independent", B633="parametric", B633="cart"), Table21[[#This Row],[WIDTH_OVERLAP]]/Table21[[#This Row],[WIDTH_ORIG]], "")</f>
        <v>-0.41369796961317196</v>
      </c>
      <c r="T633">
        <f>IF(OR(B633="boot", B633="independent", B633="parametric", B633="cart"), (Table21[[#This Row],[PERS_NEW]]+Table21[[#This Row],[PERS_ORIG]]) / 2, "")</f>
        <v>-0.3848014326963618</v>
      </c>
      <c r="U633">
        <f>0.5*(Table21[[#This Row],[WIDTH_OVERLAP]]/Table21[[#This Row],[WIDTH_ORIG]] +Table21[[#This Row],[WIDTH_OVERLAP]]/Table21[[#This Row],[WIDTH_NEW]])</f>
        <v>-0.3848014326963618</v>
      </c>
    </row>
    <row r="634" spans="1:21" hidden="1" x14ac:dyDescent="0.2">
      <c r="A634" t="s">
        <v>192</v>
      </c>
      <c r="B634" t="s">
        <v>71</v>
      </c>
      <c r="C634" s="3" t="s">
        <v>193</v>
      </c>
      <c r="D634" t="s">
        <v>199</v>
      </c>
      <c r="E634">
        <v>-1.432694535995813E-2</v>
      </c>
      <c r="F634">
        <v>8.6065346266321938E-2</v>
      </c>
      <c r="G634" s="1">
        <v>-0.18301192435891789</v>
      </c>
      <c r="H634" s="1">
        <v>0.15435803363900163</v>
      </c>
      <c r="I634">
        <v>-0.1664659004057755</v>
      </c>
      <c r="J634">
        <v>-2.6718205551524845E-2</v>
      </c>
      <c r="K634">
        <f>Table21[[#This Row],[VALUE_ORIGINAL]]-Table21[[#This Row],[ESTIMATE_VALUE]]</f>
        <v>-1.2391260191566715E-2</v>
      </c>
      <c r="L634">
        <v>-0.17412839368296618</v>
      </c>
      <c r="M634">
        <v>0.12069198257991648</v>
      </c>
      <c r="N634">
        <f>Table21[[#This Row],[DIFFENCE_ORIGINAL]]^2</f>
        <v>1.5354332913510599E-4</v>
      </c>
      <c r="O63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0.29482037626288266</v>
      </c>
      <c r="P634">
        <f>IF(OR(G634="NA", H634="NA"), "NA", IF(OR(B634="boot", B634="parametric", B634="independent", B634="cart"), Table21[[#This Row],[conf.high]]-Table21[[#This Row],[conf.low]], ""))</f>
        <v>0.33736995799791952</v>
      </c>
      <c r="Q634">
        <f>IF(OR(G634="NA", H634="NA"), "NA", IF(OR(B634="boot", B634="parametric", B634="independent", B634="cart"), Table21[[#This Row],[conf.high.orig]]-Table21[[#This Row],[conf.low.orig]], ""))</f>
        <v>0.29482037626288266</v>
      </c>
      <c r="R634">
        <f>IF(OR(B634="boot", B634="independent", B634="parametric", B634="cart"), Table21[[#This Row],[WIDTH_OVERLAP]]/Table21[[#This Row],[WIDTH_NEW]], "NA")</f>
        <v>0.87387856942704045</v>
      </c>
      <c r="S634">
        <f>IF(OR(B634="boot", B634="independent", B634="parametric", B634="cart"), Table21[[#This Row],[WIDTH_OVERLAP]]/Table21[[#This Row],[WIDTH_ORIG]], "")</f>
        <v>1</v>
      </c>
      <c r="T634">
        <f>IF(OR(B634="boot", B634="independent", B634="parametric", B634="cart"), (Table21[[#This Row],[PERS_NEW]]+Table21[[#This Row],[PERS_ORIG]]) / 2, "")</f>
        <v>0.93693928471352028</v>
      </c>
      <c r="U634">
        <f>0.5*(Table21[[#This Row],[WIDTH_OVERLAP]]/Table21[[#This Row],[WIDTH_ORIG]] +Table21[[#This Row],[WIDTH_OVERLAP]]/Table21[[#This Row],[WIDTH_NEW]])</f>
        <v>0.93693928471352028</v>
      </c>
    </row>
    <row r="635" spans="1:21" hidden="1" x14ac:dyDescent="0.2">
      <c r="A635" t="s">
        <v>192</v>
      </c>
      <c r="B635" t="s">
        <v>71</v>
      </c>
      <c r="C635" s="3" t="s">
        <v>193</v>
      </c>
      <c r="D635" t="s">
        <v>200</v>
      </c>
      <c r="E635">
        <v>-0.14343460197637375</v>
      </c>
      <c r="F635">
        <v>0.10023625134859232</v>
      </c>
      <c r="G635" s="1">
        <v>-0.33989404456491912</v>
      </c>
      <c r="H635" s="1">
        <v>5.3024840612171581E-2</v>
      </c>
      <c r="I635">
        <v>-1.4309653448386674</v>
      </c>
      <c r="J635">
        <v>0.65020672590940032</v>
      </c>
      <c r="K635">
        <f>Table21[[#This Row],[VALUE_ORIGINAL]]-Table21[[#This Row],[ESTIMATE_VALUE]]</f>
        <v>0.79364132788577413</v>
      </c>
      <c r="L635">
        <v>0.45032741722549852</v>
      </c>
      <c r="M635">
        <v>0.85008603459330212</v>
      </c>
      <c r="N635">
        <f>Table21[[#This Row],[DIFFENCE_ORIGINAL]]^2</f>
        <v>0.62986655732829488</v>
      </c>
      <c r="O63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-0.39730257661332691</v>
      </c>
      <c r="P635">
        <f>IF(OR(G635="NA", H635="NA"), "NA", IF(OR(B635="boot", B635="parametric", B635="independent", B635="cart"), Table21[[#This Row],[conf.high]]-Table21[[#This Row],[conf.low]], ""))</f>
        <v>0.39291888517709073</v>
      </c>
      <c r="Q635">
        <f>IF(OR(G635="NA", H635="NA"), "NA", IF(OR(B635="boot", B635="parametric", B635="independent", B635="cart"), Table21[[#This Row],[conf.high.orig]]-Table21[[#This Row],[conf.low.orig]], ""))</f>
        <v>0.3997586173678036</v>
      </c>
      <c r="R635">
        <f>IF(OR(B635="boot", B635="independent", B635="parametric", B635="cart"), Table21[[#This Row],[WIDTH_OVERLAP]]/Table21[[#This Row],[WIDTH_NEW]], "NA")</f>
        <v>-1.0111567338746277</v>
      </c>
      <c r="S635">
        <f>IF(OR(B635="boot", B635="independent", B635="parametric", B635="cart"), Table21[[#This Row],[WIDTH_OVERLAP]]/Table21[[#This Row],[WIDTH_ORIG]], "")</f>
        <v>-0.99385619059159147</v>
      </c>
      <c r="T635">
        <f>IF(OR(B635="boot", B635="independent", B635="parametric", B635="cart"), (Table21[[#This Row],[PERS_NEW]]+Table21[[#This Row],[PERS_ORIG]]) / 2, "")</f>
        <v>-1.0025064622331095</v>
      </c>
      <c r="U635">
        <f>0.5*(Table21[[#This Row],[WIDTH_OVERLAP]]/Table21[[#This Row],[WIDTH_ORIG]] +Table21[[#This Row],[WIDTH_OVERLAP]]/Table21[[#This Row],[WIDTH_NEW]])</f>
        <v>-1.0025064622331095</v>
      </c>
    </row>
    <row r="636" spans="1:21" hidden="1" x14ac:dyDescent="0.2">
      <c r="A636" t="s">
        <v>192</v>
      </c>
      <c r="B636" t="s">
        <v>71</v>
      </c>
      <c r="C636" s="3" t="s">
        <v>193</v>
      </c>
      <c r="D636" t="s">
        <v>201</v>
      </c>
      <c r="E636">
        <v>0.15257176584638976</v>
      </c>
      <c r="F636">
        <v>7.7508575883826994E-2</v>
      </c>
      <c r="G636" s="1">
        <v>6.5774862109910237E-4</v>
      </c>
      <c r="H636" s="1">
        <v>0.30448578307168039</v>
      </c>
      <c r="I636">
        <v>1.9684501244748778</v>
      </c>
      <c r="J636">
        <v>7.7300338965894623E-3</v>
      </c>
      <c r="K636">
        <f>Table21[[#This Row],[VALUE_ORIGINAL]]-Table21[[#This Row],[ESTIMATE_VALUE]]</f>
        <v>-0.1448417319498003</v>
      </c>
      <c r="L636">
        <v>-0.13983404390815179</v>
      </c>
      <c r="M636">
        <v>0.15529411170133073</v>
      </c>
      <c r="N636">
        <f>Table21[[#This Row],[DIFFENCE_ORIGINAL]]^2</f>
        <v>2.0979127314217801E-2</v>
      </c>
      <c r="O63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0.15463636308023163</v>
      </c>
      <c r="P636">
        <f>IF(OR(G636="NA", H636="NA"), "NA", IF(OR(B636="boot", B636="parametric", B636="independent", B636="cart"), Table21[[#This Row],[conf.high]]-Table21[[#This Row],[conf.low]], ""))</f>
        <v>0.30382803445058126</v>
      </c>
      <c r="Q636">
        <f>IF(OR(G636="NA", H636="NA"), "NA", IF(OR(B636="boot", B636="parametric", B636="independent", B636="cart"), Table21[[#This Row],[conf.high.orig]]-Table21[[#This Row],[conf.low.orig]], ""))</f>
        <v>0.29512815560948252</v>
      </c>
      <c r="R636">
        <f>IF(OR(B636="boot", B636="independent", B636="parametric", B636="cart"), Table21[[#This Row],[WIDTH_OVERLAP]]/Table21[[#This Row],[WIDTH_NEW]], "NA")</f>
        <v>0.50896015359433133</v>
      </c>
      <c r="S636">
        <f>IF(OR(B636="boot", B636="independent", B636="parametric", B636="cart"), Table21[[#This Row],[WIDTH_OVERLAP]]/Table21[[#This Row],[WIDTH_ORIG]], "")</f>
        <v>0.52396343805586787</v>
      </c>
      <c r="T636">
        <f>IF(OR(B636="boot", B636="independent", B636="parametric", B636="cart"), (Table21[[#This Row],[PERS_NEW]]+Table21[[#This Row],[PERS_ORIG]]) / 2, "")</f>
        <v>0.51646179582509966</v>
      </c>
      <c r="U636">
        <f>0.5*(Table21[[#This Row],[WIDTH_OVERLAP]]/Table21[[#This Row],[WIDTH_ORIG]] +Table21[[#This Row],[WIDTH_OVERLAP]]/Table21[[#This Row],[WIDTH_NEW]])</f>
        <v>0.51646179582509966</v>
      </c>
    </row>
    <row r="637" spans="1:21" hidden="1" x14ac:dyDescent="0.2">
      <c r="A637" t="s">
        <v>192</v>
      </c>
      <c r="B637" t="s">
        <v>71</v>
      </c>
      <c r="C637" s="3" t="s">
        <v>193</v>
      </c>
      <c r="D637" t="s">
        <v>202</v>
      </c>
      <c r="E637">
        <v>2.5123559274304239E-2</v>
      </c>
      <c r="F637">
        <v>9.8413884984728403E-2</v>
      </c>
      <c r="G637" s="1">
        <v>-0.16776411087443061</v>
      </c>
      <c r="H637" s="1">
        <v>0.21801122942303908</v>
      </c>
      <c r="I637">
        <v>0.25528470172885509</v>
      </c>
      <c r="J637">
        <v>-0.17085366093454202</v>
      </c>
      <c r="K637">
        <f>Table21[[#This Row],[VALUE_ORIGINAL]]-Table21[[#This Row],[ESTIMATE_VALUE]]</f>
        <v>-0.19597722020884625</v>
      </c>
      <c r="L637">
        <v>-0.35328420937342714</v>
      </c>
      <c r="M637">
        <v>1.1576887504343103E-2</v>
      </c>
      <c r="N637">
        <f>Table21[[#This Row],[DIFFENCE_ORIGINAL]]^2</f>
        <v>3.8407070840786615E-2</v>
      </c>
      <c r="O63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0.17934099837877371</v>
      </c>
      <c r="P637">
        <f>IF(OR(G637="NA", H637="NA"), "NA", IF(OR(B637="boot", B637="parametric", B637="independent", B637="cart"), Table21[[#This Row],[conf.high]]-Table21[[#This Row],[conf.low]], ""))</f>
        <v>0.38577534029746968</v>
      </c>
      <c r="Q637">
        <f>IF(OR(G637="NA", H637="NA"), "NA", IF(OR(B637="boot", B637="parametric", B637="independent", B637="cart"), Table21[[#This Row],[conf.high.orig]]-Table21[[#This Row],[conf.low.orig]], ""))</f>
        <v>0.36486109687777024</v>
      </c>
      <c r="R637">
        <f>IF(OR(B637="boot", B637="independent", B637="parametric", B637="cart"), Table21[[#This Row],[WIDTH_OVERLAP]]/Table21[[#This Row],[WIDTH_NEW]], "NA")</f>
        <v>0.4648845575263692</v>
      </c>
      <c r="S637">
        <f>IF(OR(B637="boot", B637="independent", B637="parametric", B637="cart"), Table21[[#This Row],[WIDTH_OVERLAP]]/Table21[[#This Row],[WIDTH_ORIG]], "")</f>
        <v>0.4915322568326696</v>
      </c>
      <c r="T637">
        <f>IF(OR(B637="boot", B637="independent", B637="parametric", B637="cart"), (Table21[[#This Row],[PERS_NEW]]+Table21[[#This Row],[PERS_ORIG]]) / 2, "")</f>
        <v>0.4782084071795194</v>
      </c>
      <c r="U637">
        <f>0.5*(Table21[[#This Row],[WIDTH_OVERLAP]]/Table21[[#This Row],[WIDTH_ORIG]] +Table21[[#This Row],[WIDTH_OVERLAP]]/Table21[[#This Row],[WIDTH_NEW]])</f>
        <v>0.4782084071795194</v>
      </c>
    </row>
    <row r="638" spans="1:21" hidden="1" x14ac:dyDescent="0.2">
      <c r="A638" t="s">
        <v>192</v>
      </c>
      <c r="B638" t="s">
        <v>71</v>
      </c>
      <c r="C638" s="3" t="s">
        <v>193</v>
      </c>
      <c r="D638" t="s">
        <v>203</v>
      </c>
      <c r="E638">
        <v>-2.511751841664283E-3</v>
      </c>
      <c r="F638">
        <v>6.9950525431178953E-2</v>
      </c>
      <c r="G638" s="1">
        <v>-0.13961226238642813</v>
      </c>
      <c r="H638" s="1">
        <v>0.13458875870309958</v>
      </c>
      <c r="I638">
        <v>-3.5907547887334711E-2</v>
      </c>
      <c r="J638">
        <v>0.33797024276195176</v>
      </c>
      <c r="K638">
        <f>Table21[[#This Row],[VALUE_ORIGINAL]]-Table21[[#This Row],[ESTIMATE_VALUE]]</f>
        <v>0.34048199460361606</v>
      </c>
      <c r="L638">
        <v>0.20379158321182014</v>
      </c>
      <c r="M638">
        <v>0.4721489023120834</v>
      </c>
      <c r="N638">
        <f>Table21[[#This Row],[DIFFENCE_ORIGINAL]]^2</f>
        <v>0.11592798864925684</v>
      </c>
      <c r="O63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-6.9202824508720562E-2</v>
      </c>
      <c r="P638">
        <f>IF(OR(G638="NA", H638="NA"), "NA", IF(OR(B638="boot", B638="parametric", B638="independent", B638="cart"), Table21[[#This Row],[conf.high]]-Table21[[#This Row],[conf.low]], ""))</f>
        <v>0.27420102108952771</v>
      </c>
      <c r="Q638">
        <f>IF(OR(G638="NA", H638="NA"), "NA", IF(OR(B638="boot", B638="parametric", B638="independent", B638="cart"), Table21[[#This Row],[conf.high.orig]]-Table21[[#This Row],[conf.low.orig]], ""))</f>
        <v>0.26835731910026328</v>
      </c>
      <c r="R638">
        <f>IF(OR(B638="boot", B638="independent", B638="parametric", B638="cart"), Table21[[#This Row],[WIDTH_OVERLAP]]/Table21[[#This Row],[WIDTH_NEW]], "NA")</f>
        <v>-0.25237989353119722</v>
      </c>
      <c r="S638">
        <f>IF(OR(B638="boot", B638="independent", B638="parametric", B638="cart"), Table21[[#This Row],[WIDTH_OVERLAP]]/Table21[[#This Row],[WIDTH_ORIG]], "")</f>
        <v>-0.2578756738990417</v>
      </c>
      <c r="T638">
        <f>IF(OR(B638="boot", B638="independent", B638="parametric", B638="cart"), (Table21[[#This Row],[PERS_NEW]]+Table21[[#This Row],[PERS_ORIG]]) / 2, "")</f>
        <v>-0.25512778371511946</v>
      </c>
      <c r="U638">
        <f>0.5*(Table21[[#This Row],[WIDTH_OVERLAP]]/Table21[[#This Row],[WIDTH_ORIG]] +Table21[[#This Row],[WIDTH_OVERLAP]]/Table21[[#This Row],[WIDTH_NEW]])</f>
        <v>-0.25512778371511946</v>
      </c>
    </row>
    <row r="639" spans="1:21" hidden="1" x14ac:dyDescent="0.2">
      <c r="A639" t="s">
        <v>192</v>
      </c>
      <c r="B639" t="s">
        <v>71</v>
      </c>
      <c r="C639" s="3" t="s">
        <v>193</v>
      </c>
      <c r="D639" t="s">
        <v>204</v>
      </c>
      <c r="E639">
        <v>-0.24339055650714969</v>
      </c>
      <c r="F639">
        <v>0.14089678378500767</v>
      </c>
      <c r="G639" s="1">
        <v>-0.51954317826329177</v>
      </c>
      <c r="H639" s="1">
        <v>3.2762065248992334E-2</v>
      </c>
      <c r="I639">
        <v>-1.7274386963902297</v>
      </c>
      <c r="J639">
        <v>0.9383390542325335</v>
      </c>
      <c r="K639">
        <f>Table21[[#This Row],[VALUE_ORIGINAL]]-Table21[[#This Row],[ESTIMATE_VALUE]]</f>
        <v>1.1817296107396831</v>
      </c>
      <c r="L639">
        <v>0.64018832593864405</v>
      </c>
      <c r="M639">
        <v>1.2364897825264229</v>
      </c>
      <c r="N639">
        <f>Table21[[#This Row],[DIFFENCE_ORIGINAL]]^2</f>
        <v>1.3964848728989629</v>
      </c>
      <c r="O63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-0.60742626068965166</v>
      </c>
      <c r="P639">
        <f>IF(OR(G639="NA", H639="NA"), "NA", IF(OR(B639="boot", B639="parametric", B639="independent", B639="cart"), Table21[[#This Row],[conf.high]]-Table21[[#This Row],[conf.low]], ""))</f>
        <v>0.55230524351228416</v>
      </c>
      <c r="Q639">
        <f>IF(OR(G639="NA", H639="NA"), "NA", IF(OR(B639="boot", B639="parametric", B639="independent", B639="cart"), Table21[[#This Row],[conf.high.orig]]-Table21[[#This Row],[conf.low.orig]], ""))</f>
        <v>0.59630145658777889</v>
      </c>
      <c r="R639">
        <f>IF(OR(B639="boot", B639="independent", B639="parametric", B639="cart"), Table21[[#This Row],[WIDTH_OVERLAP]]/Table21[[#This Row],[WIDTH_NEW]], "NA")</f>
        <v>-1.0998017270790976</v>
      </c>
      <c r="S639">
        <f>IF(OR(B639="boot", B639="independent", B639="parametric", B639="cart"), Table21[[#This Row],[WIDTH_OVERLAP]]/Table21[[#This Row],[WIDTH_ORIG]], "")</f>
        <v>-1.0186563423231134</v>
      </c>
      <c r="T639">
        <f>IF(OR(B639="boot", B639="independent", B639="parametric", B639="cart"), (Table21[[#This Row],[PERS_NEW]]+Table21[[#This Row],[PERS_ORIG]]) / 2, "")</f>
        <v>-1.0592290347011055</v>
      </c>
      <c r="U639">
        <f>0.5*(Table21[[#This Row],[WIDTH_OVERLAP]]/Table21[[#This Row],[WIDTH_ORIG]] +Table21[[#This Row],[WIDTH_OVERLAP]]/Table21[[#This Row],[WIDTH_NEW]])</f>
        <v>-1.0592290347011055</v>
      </c>
    </row>
    <row r="640" spans="1:21" hidden="1" x14ac:dyDescent="0.2">
      <c r="A640" t="s">
        <v>192</v>
      </c>
      <c r="B640" t="s">
        <v>71</v>
      </c>
      <c r="C640" s="3" t="s">
        <v>193</v>
      </c>
      <c r="D640" t="s">
        <v>205</v>
      </c>
      <c r="E640">
        <v>-6.4294162972205859E-2</v>
      </c>
      <c r="F640">
        <v>0.10033036839738324</v>
      </c>
      <c r="G640" s="1">
        <v>-0.26093807158671256</v>
      </c>
      <c r="H640" s="1">
        <v>0.13234974564230087</v>
      </c>
      <c r="I640">
        <v>-0.64082454793301391</v>
      </c>
      <c r="J640">
        <v>0.6075493255989568</v>
      </c>
      <c r="K640">
        <f>Table21[[#This Row],[VALUE_ORIGINAL]]-Table21[[#This Row],[ESTIMATE_VALUE]]</f>
        <v>0.67184348857116261</v>
      </c>
      <c r="L640">
        <v>0.39835863949511552</v>
      </c>
      <c r="M640">
        <v>0.81674001170279809</v>
      </c>
      <c r="N640">
        <f>Table21[[#This Row],[DIFFENCE_ORIGINAL]]^2</f>
        <v>0.45137367313546989</v>
      </c>
      <c r="O64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-0.26600889385281468</v>
      </c>
      <c r="P640">
        <f>IF(OR(G640="NA", H640="NA"), "NA", IF(OR(B640="boot", B640="parametric", B640="independent", B640="cart"), Table21[[#This Row],[conf.high]]-Table21[[#This Row],[conf.low]], ""))</f>
        <v>0.3932878172290134</v>
      </c>
      <c r="Q640">
        <f>IF(OR(G640="NA", H640="NA"), "NA", IF(OR(B640="boot", B640="parametric", B640="independent", B640="cart"), Table21[[#This Row],[conf.high.orig]]-Table21[[#This Row],[conf.low.orig]], ""))</f>
        <v>0.41838137220768257</v>
      </c>
      <c r="R640">
        <f>IF(OR(B640="boot", B640="independent", B640="parametric", B640="cart"), Table21[[#This Row],[WIDTH_OVERLAP]]/Table21[[#This Row],[WIDTH_NEW]], "NA")</f>
        <v>-0.67637206696874719</v>
      </c>
      <c r="S640">
        <f>IF(OR(B640="boot", B640="independent", B640="parametric", B640="cart"), Table21[[#This Row],[WIDTH_OVERLAP]]/Table21[[#This Row],[WIDTH_ORIG]], "")</f>
        <v>-0.6358048219239768</v>
      </c>
      <c r="T640">
        <f>IF(OR(B640="boot", B640="independent", B640="parametric", B640="cart"), (Table21[[#This Row],[PERS_NEW]]+Table21[[#This Row],[PERS_ORIG]]) / 2, "")</f>
        <v>-0.65608844444636194</v>
      </c>
      <c r="U640">
        <f>0.5*(Table21[[#This Row],[WIDTH_OVERLAP]]/Table21[[#This Row],[WIDTH_ORIG]] +Table21[[#This Row],[WIDTH_OVERLAP]]/Table21[[#This Row],[WIDTH_NEW]])</f>
        <v>-0.65608844444636194</v>
      </c>
    </row>
    <row r="641" spans="1:21" hidden="1" x14ac:dyDescent="0.2">
      <c r="A641" t="s">
        <v>192</v>
      </c>
      <c r="B641" t="s">
        <v>71</v>
      </c>
      <c r="C641" s="3" t="s">
        <v>193</v>
      </c>
      <c r="D641" t="s">
        <v>206</v>
      </c>
      <c r="E641">
        <v>-0.49728067459455016</v>
      </c>
      <c r="F641">
        <v>0.21153513643228189</v>
      </c>
      <c r="G641" s="1">
        <v>-0.91188192346658925</v>
      </c>
      <c r="H641" s="1">
        <v>-8.267942572251108E-2</v>
      </c>
      <c r="I641">
        <v>-2.3508183225803867</v>
      </c>
      <c r="J641">
        <v>1.08664570593377</v>
      </c>
      <c r="K641">
        <f>Table21[[#This Row],[VALUE_ORIGINAL]]-Table21[[#This Row],[ESTIMATE_VALUE]]</f>
        <v>1.5839263805283201</v>
      </c>
      <c r="L641">
        <v>0.71258706598298294</v>
      </c>
      <c r="M641">
        <v>1.460704345884557</v>
      </c>
      <c r="N641">
        <f>Table21[[#This Row],[DIFFENCE_ORIGINAL]]^2</f>
        <v>2.5088227789335447</v>
      </c>
      <c r="O64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-0.79526649170549402</v>
      </c>
      <c r="P641">
        <f>IF(OR(G641="NA", H641="NA"), "NA", IF(OR(B641="boot", B641="parametric", B641="independent", B641="cart"), Table21[[#This Row],[conf.high]]-Table21[[#This Row],[conf.low]], ""))</f>
        <v>0.82920249774407817</v>
      </c>
      <c r="Q641">
        <f>IF(OR(G641="NA", H641="NA"), "NA", IF(OR(B641="boot", B641="parametric", B641="independent", B641="cart"), Table21[[#This Row],[conf.high.orig]]-Table21[[#This Row],[conf.low.orig]], ""))</f>
        <v>0.74811727990157406</v>
      </c>
      <c r="R641">
        <f>IF(OR(B641="boot", B641="independent", B641="parametric", B641="cart"), Table21[[#This Row],[WIDTH_OVERLAP]]/Table21[[#This Row],[WIDTH_NEW]], "NA")</f>
        <v>-0.95907392207463171</v>
      </c>
      <c r="S641">
        <f>IF(OR(B641="boot", B641="independent", B641="parametric", B641="cart"), Table21[[#This Row],[WIDTH_OVERLAP]]/Table21[[#This Row],[WIDTH_ORIG]], "")</f>
        <v>-1.0630238240321399</v>
      </c>
      <c r="T641">
        <f>IF(OR(B641="boot", B641="independent", B641="parametric", B641="cart"), (Table21[[#This Row],[PERS_NEW]]+Table21[[#This Row],[PERS_ORIG]]) / 2, "")</f>
        <v>-1.0110488730533858</v>
      </c>
      <c r="U641">
        <f>0.5*(Table21[[#This Row],[WIDTH_OVERLAP]]/Table21[[#This Row],[WIDTH_ORIG]] +Table21[[#This Row],[WIDTH_OVERLAP]]/Table21[[#This Row],[WIDTH_NEW]])</f>
        <v>-1.0110488730533858</v>
      </c>
    </row>
    <row r="642" spans="1:21" hidden="1" x14ac:dyDescent="0.2">
      <c r="A642" t="s">
        <v>192</v>
      </c>
      <c r="B642" t="s">
        <v>71</v>
      </c>
      <c r="C642" s="3" t="s">
        <v>193</v>
      </c>
      <c r="D642" t="s">
        <v>207</v>
      </c>
      <c r="E642">
        <v>-0.14826634136955261</v>
      </c>
      <c r="F642">
        <v>0.1840711493940336</v>
      </c>
      <c r="G642" s="1">
        <v>-0.5090391647747502</v>
      </c>
      <c r="H642" s="1">
        <v>0.21250648203564496</v>
      </c>
      <c r="I642">
        <v>-0.80548386782854764</v>
      </c>
      <c r="J642">
        <v>-0.61753334723645281</v>
      </c>
      <c r="K642">
        <f>Table21[[#This Row],[VALUE_ORIGINAL]]-Table21[[#This Row],[ESTIMATE_VALUE]]</f>
        <v>-0.46926700586690018</v>
      </c>
      <c r="L642">
        <v>-0.93152692772050738</v>
      </c>
      <c r="M642">
        <v>-0.3035397667523983</v>
      </c>
      <c r="N642">
        <f>Table21[[#This Row],[DIFFENCE_ORIGINAL]]^2</f>
        <v>0.22021152279528533</v>
      </c>
      <c r="O64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0.2054993980223519</v>
      </c>
      <c r="P642">
        <f>IF(OR(G642="NA", H642="NA"), "NA", IF(OR(B642="boot", B642="parametric", B642="independent", B642="cart"), Table21[[#This Row],[conf.high]]-Table21[[#This Row],[conf.low]], ""))</f>
        <v>0.72154564681039512</v>
      </c>
      <c r="Q642">
        <f>IF(OR(G642="NA", H642="NA"), "NA", IF(OR(B642="boot", B642="parametric", B642="independent", B642="cart"), Table21[[#This Row],[conf.high.orig]]-Table21[[#This Row],[conf.low.orig]], ""))</f>
        <v>0.62798716096810914</v>
      </c>
      <c r="R642">
        <f>IF(OR(B642="boot", B642="independent", B642="parametric", B642="cart"), Table21[[#This Row],[WIDTH_OVERLAP]]/Table21[[#This Row],[WIDTH_NEW]], "NA")</f>
        <v>0.28480443188974325</v>
      </c>
      <c r="S642">
        <f>IF(OR(B642="boot", B642="independent", B642="parametric", B642="cart"), Table21[[#This Row],[WIDTH_OVERLAP]]/Table21[[#This Row],[WIDTH_ORIG]], "")</f>
        <v>0.32723503089705319</v>
      </c>
      <c r="T642">
        <f>IF(OR(B642="boot", B642="independent", B642="parametric", B642="cart"), (Table21[[#This Row],[PERS_NEW]]+Table21[[#This Row],[PERS_ORIG]]) / 2, "")</f>
        <v>0.30601973139339822</v>
      </c>
      <c r="U642">
        <f>0.5*(Table21[[#This Row],[WIDTH_OVERLAP]]/Table21[[#This Row],[WIDTH_ORIG]] +Table21[[#This Row],[WIDTH_OVERLAP]]/Table21[[#This Row],[WIDTH_NEW]])</f>
        <v>0.30601973139339822</v>
      </c>
    </row>
    <row r="643" spans="1:21" hidden="1" x14ac:dyDescent="0.2">
      <c r="A643" t="s">
        <v>192</v>
      </c>
      <c r="B643" t="s">
        <v>71</v>
      </c>
      <c r="C643" s="3" t="s">
        <v>193</v>
      </c>
      <c r="D643" t="s">
        <v>208</v>
      </c>
      <c r="E643">
        <v>2.1942329473625323E-2</v>
      </c>
      <c r="F643">
        <v>0.19825961214614896</v>
      </c>
      <c r="G643" s="1">
        <v>-0.36663936992170637</v>
      </c>
      <c r="H643" s="1">
        <v>0.41052402886895706</v>
      </c>
      <c r="I643">
        <v>0.1106747321660769</v>
      </c>
      <c r="J643">
        <v>-0.71591551141548337</v>
      </c>
      <c r="K643">
        <f>Table21[[#This Row],[VALUE_ORIGINAL]]-Table21[[#This Row],[ESTIMATE_VALUE]]</f>
        <v>-0.73785784088910866</v>
      </c>
      <c r="L643">
        <v>-1.0028339528794772</v>
      </c>
      <c r="M643">
        <v>-0.42899706995148962</v>
      </c>
      <c r="N643">
        <f>Table21[[#This Row],[DIFFENCE_ORIGINAL]]^2</f>
        <v>0.5444341933615372</v>
      </c>
      <c r="O64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-6.2357700029783247E-2</v>
      </c>
      <c r="P643">
        <f>IF(OR(G643="NA", H643="NA"), "NA", IF(OR(B643="boot", B643="parametric", B643="independent", B643="cart"), Table21[[#This Row],[conf.high]]-Table21[[#This Row],[conf.low]], ""))</f>
        <v>0.77716339879066343</v>
      </c>
      <c r="Q643">
        <f>IF(OR(G643="NA", H643="NA"), "NA", IF(OR(B643="boot", B643="parametric", B643="independent", B643="cart"), Table21[[#This Row],[conf.high.orig]]-Table21[[#This Row],[conf.low.orig]], ""))</f>
        <v>0.57383688292798762</v>
      </c>
      <c r="R643">
        <f>IF(OR(B643="boot", B643="independent", B643="parametric", B643="cart"), Table21[[#This Row],[WIDTH_OVERLAP]]/Table21[[#This Row],[WIDTH_NEW]], "NA")</f>
        <v>-8.023756667750627E-2</v>
      </c>
      <c r="S643">
        <f>IF(OR(B643="boot", B643="independent", B643="parametric", B643="cart"), Table21[[#This Row],[WIDTH_OVERLAP]]/Table21[[#This Row],[WIDTH_ORIG]], "")</f>
        <v>-0.10866798890933033</v>
      </c>
      <c r="T643">
        <f>IF(OR(B643="boot", B643="independent", B643="parametric", B643="cart"), (Table21[[#This Row],[PERS_NEW]]+Table21[[#This Row],[PERS_ORIG]]) / 2, "")</f>
        <v>-9.4452777793418291E-2</v>
      </c>
      <c r="U643">
        <f>0.5*(Table21[[#This Row],[WIDTH_OVERLAP]]/Table21[[#This Row],[WIDTH_ORIG]] +Table21[[#This Row],[WIDTH_OVERLAP]]/Table21[[#This Row],[WIDTH_NEW]])</f>
        <v>-9.4452777793418291E-2</v>
      </c>
    </row>
    <row r="644" spans="1:21" hidden="1" x14ac:dyDescent="0.2">
      <c r="A644" t="s">
        <v>192</v>
      </c>
      <c r="B644" t="s">
        <v>71</v>
      </c>
      <c r="C644" s="3" t="s">
        <v>193</v>
      </c>
      <c r="D644" t="s">
        <v>209</v>
      </c>
      <c r="E644">
        <v>1.1264768518276425</v>
      </c>
      <c r="F644">
        <v>0.10533571235446701</v>
      </c>
      <c r="G644" s="1">
        <v>0.92002264932701638</v>
      </c>
      <c r="H644" s="1">
        <v>1.3329310543282686</v>
      </c>
      <c r="I644">
        <v>10.69415895757097</v>
      </c>
      <c r="J644">
        <v>1.2394604645576883</v>
      </c>
      <c r="K644">
        <f>Table21[[#This Row],[VALUE_ORIGINAL]]-Table21[[#This Row],[ESTIMATE_VALUE]]</f>
        <v>0.11298361273004587</v>
      </c>
      <c r="L644">
        <v>1.0084761555613406</v>
      </c>
      <c r="M644">
        <v>1.470444773554036</v>
      </c>
      <c r="N644">
        <f>Table21[[#This Row],[DIFFENCE_ORIGINAL]]^2</f>
        <v>1.2765296745532983E-2</v>
      </c>
      <c r="O64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0.32445489876692801</v>
      </c>
      <c r="P644">
        <f>IF(OR(G644="NA", H644="NA"), "NA", IF(OR(B644="boot", B644="parametric", B644="independent", B644="cart"), Table21[[#This Row],[conf.high]]-Table21[[#This Row],[conf.low]], ""))</f>
        <v>0.41290840500125225</v>
      </c>
      <c r="Q644">
        <f>IF(OR(G644="NA", H644="NA"), "NA", IF(OR(B644="boot", B644="parametric", B644="independent", B644="cart"), Table21[[#This Row],[conf.high.orig]]-Table21[[#This Row],[conf.low.orig]], ""))</f>
        <v>0.4619686179926954</v>
      </c>
      <c r="R644">
        <f>IF(OR(B644="boot", B644="independent", B644="parametric", B644="cart"), Table21[[#This Row],[WIDTH_OVERLAP]]/Table21[[#This Row],[WIDTH_NEW]], "NA")</f>
        <v>0.78577935163597368</v>
      </c>
      <c r="S644">
        <f>IF(OR(B644="boot", B644="independent", B644="parametric", B644="cart"), Table21[[#This Row],[WIDTH_OVERLAP]]/Table21[[#This Row],[WIDTH_ORIG]], "")</f>
        <v>0.70233103749930104</v>
      </c>
      <c r="T644">
        <f>IF(OR(B644="boot", B644="independent", B644="parametric", B644="cart"), (Table21[[#This Row],[PERS_NEW]]+Table21[[#This Row],[PERS_ORIG]]) / 2, "")</f>
        <v>0.74405519456763736</v>
      </c>
      <c r="U644">
        <f>0.5*(Table21[[#This Row],[WIDTH_OVERLAP]]/Table21[[#This Row],[WIDTH_ORIG]] +Table21[[#This Row],[WIDTH_OVERLAP]]/Table21[[#This Row],[WIDTH_NEW]])</f>
        <v>0.74405519456763736</v>
      </c>
    </row>
    <row r="645" spans="1:21" hidden="1" x14ac:dyDescent="0.2">
      <c r="A645" t="s">
        <v>192</v>
      </c>
      <c r="B645" t="s">
        <v>71</v>
      </c>
      <c r="C645" s="3" t="s">
        <v>193</v>
      </c>
      <c r="D645" t="s">
        <v>210</v>
      </c>
      <c r="E645">
        <v>2.2028009975771936</v>
      </c>
      <c r="F645">
        <v>0.15611810920578489</v>
      </c>
      <c r="G645" s="1">
        <v>1.8968151261993642</v>
      </c>
      <c r="H645" s="1">
        <v>2.5087868689550232</v>
      </c>
      <c r="I645">
        <v>14.109836512775097</v>
      </c>
      <c r="J645">
        <v>1.6724555469236593</v>
      </c>
      <c r="K645">
        <f>Table21[[#This Row],[VALUE_ORIGINAL]]-Table21[[#This Row],[ESTIMATE_VALUE]]</f>
        <v>-0.53034545065353433</v>
      </c>
      <c r="L645">
        <v>1.3704968212176603</v>
      </c>
      <c r="M645">
        <v>1.9744142726296583</v>
      </c>
      <c r="N645">
        <f>Table21[[#This Row],[DIFFENCE_ORIGINAL]]^2</f>
        <v>0.28126629702890044</v>
      </c>
      <c r="O64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7.7599146430294086E-2</v>
      </c>
      <c r="P645">
        <f>IF(OR(G645="NA", H645="NA"), "NA", IF(OR(B645="boot", B645="parametric", B645="independent", B645="cart"), Table21[[#This Row],[conf.high]]-Table21[[#This Row],[conf.low]], ""))</f>
        <v>0.61197174275565902</v>
      </c>
      <c r="Q645">
        <f>IF(OR(G645="NA", H645="NA"), "NA", IF(OR(B645="boot", B645="parametric", B645="independent", B645="cart"), Table21[[#This Row],[conf.high.orig]]-Table21[[#This Row],[conf.low.orig]], ""))</f>
        <v>0.60391745141199804</v>
      </c>
      <c r="R645">
        <f>IF(OR(B645="boot", B645="independent", B645="parametric", B645="cart"), Table21[[#This Row],[WIDTH_OVERLAP]]/Table21[[#This Row],[WIDTH_NEW]], "NA")</f>
        <v>0.12680184558991472</v>
      </c>
      <c r="S645">
        <f>IF(OR(B645="boot", B645="independent", B645="parametric", B645="cart"), Table21[[#This Row],[WIDTH_OVERLAP]]/Table21[[#This Row],[WIDTH_ORIG]], "")</f>
        <v>0.12849296911169278</v>
      </c>
      <c r="T645">
        <f>IF(OR(B645="boot", B645="independent", B645="parametric", B645="cart"), (Table21[[#This Row],[PERS_NEW]]+Table21[[#This Row],[PERS_ORIG]]) / 2, "")</f>
        <v>0.12764740735080377</v>
      </c>
      <c r="U645">
        <f>0.5*(Table21[[#This Row],[WIDTH_OVERLAP]]/Table21[[#This Row],[WIDTH_ORIG]] +Table21[[#This Row],[WIDTH_OVERLAP]]/Table21[[#This Row],[WIDTH_NEW]])</f>
        <v>0.12764740735080377</v>
      </c>
    </row>
    <row r="646" spans="1:21" hidden="1" x14ac:dyDescent="0.2">
      <c r="A646" t="s">
        <v>192</v>
      </c>
      <c r="B646" t="s">
        <v>71</v>
      </c>
      <c r="C646" s="3" t="s">
        <v>193</v>
      </c>
      <c r="D646" t="s">
        <v>211</v>
      </c>
      <c r="E646">
        <v>3.3671898441286738</v>
      </c>
      <c r="F646">
        <v>0.36160241527319076</v>
      </c>
      <c r="G646" s="1">
        <v>2.6584621334705236</v>
      </c>
      <c r="H646" s="1">
        <v>4.075917554786824</v>
      </c>
      <c r="I646">
        <v>9.3118566190570391</v>
      </c>
      <c r="J646">
        <v>2.5272646073036431</v>
      </c>
      <c r="K646">
        <f>Table21[[#This Row],[VALUE_ORIGINAL]]-Table21[[#This Row],[ESTIMATE_VALUE]]</f>
        <v>-0.83992523682503073</v>
      </c>
      <c r="L646">
        <v>2.0122247784662393</v>
      </c>
      <c r="M646">
        <v>3.042304436141047</v>
      </c>
      <c r="N646">
        <f>Table21[[#This Row],[DIFFENCE_ORIGINAL]]^2</f>
        <v>0.70547440345558399</v>
      </c>
      <c r="O64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0.38384230267052333</v>
      </c>
      <c r="P646">
        <f>IF(OR(G646="NA", H646="NA"), "NA", IF(OR(B646="boot", B646="parametric", B646="independent", B646="cart"), Table21[[#This Row],[conf.high]]-Table21[[#This Row],[conf.low]], ""))</f>
        <v>1.4174554213163004</v>
      </c>
      <c r="Q646">
        <f>IF(OR(G646="NA", H646="NA"), "NA", IF(OR(B646="boot", B646="parametric", B646="independent", B646="cart"), Table21[[#This Row],[conf.high.orig]]-Table21[[#This Row],[conf.low.orig]], ""))</f>
        <v>1.0300796576748077</v>
      </c>
      <c r="R646">
        <f>IF(OR(B646="boot", B646="independent", B646="parametric", B646="cart"), Table21[[#This Row],[WIDTH_OVERLAP]]/Table21[[#This Row],[WIDTH_NEW]], "NA")</f>
        <v>0.27079673681312211</v>
      </c>
      <c r="S646">
        <f>IF(OR(B646="boot", B646="independent", B646="parametric", B646="cart"), Table21[[#This Row],[WIDTH_OVERLAP]]/Table21[[#This Row],[WIDTH_ORIG]], "")</f>
        <v>0.37263361120728095</v>
      </c>
      <c r="T646">
        <f>IF(OR(B646="boot", B646="independent", B646="parametric", B646="cart"), (Table21[[#This Row],[PERS_NEW]]+Table21[[#This Row],[PERS_ORIG]]) / 2, "")</f>
        <v>0.32171517401020155</v>
      </c>
      <c r="U646">
        <f>0.5*(Table21[[#This Row],[WIDTH_OVERLAP]]/Table21[[#This Row],[WIDTH_ORIG]] +Table21[[#This Row],[WIDTH_OVERLAP]]/Table21[[#This Row],[WIDTH_NEW]])</f>
        <v>0.32171517401020155</v>
      </c>
    </row>
    <row r="647" spans="1:21" hidden="1" x14ac:dyDescent="0.2">
      <c r="A647" t="s">
        <v>192</v>
      </c>
      <c r="B647" t="s">
        <v>71</v>
      </c>
      <c r="C647" s="3" t="s">
        <v>193</v>
      </c>
      <c r="D647" t="s">
        <v>212</v>
      </c>
      <c r="E647">
        <v>3.1210422165366589</v>
      </c>
      <c r="F647">
        <v>0.21018411841918808</v>
      </c>
      <c r="G647" s="1">
        <v>2.7090889143127486</v>
      </c>
      <c r="H647" s="1">
        <v>3.5329955187605693</v>
      </c>
      <c r="I647">
        <v>14.8490867911918</v>
      </c>
      <c r="J647">
        <v>2.4525326132505092</v>
      </c>
      <c r="K647">
        <f>Table21[[#This Row],[VALUE_ORIGINAL]]-Table21[[#This Row],[ESTIMATE_VALUE]]</f>
        <v>-0.66850960328614972</v>
      </c>
      <c r="L647">
        <v>2.0184038903232242</v>
      </c>
      <c r="M647">
        <v>2.8866613361777942</v>
      </c>
      <c r="N647">
        <f>Table21[[#This Row],[DIFFENCE_ORIGINAL]]^2</f>
        <v>0.44690508968580528</v>
      </c>
      <c r="O64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0.17757242186504563</v>
      </c>
      <c r="P647">
        <f>IF(OR(G647="NA", H647="NA"), "NA", IF(OR(B647="boot", B647="parametric", B647="independent", B647="cart"), Table21[[#This Row],[conf.high]]-Table21[[#This Row],[conf.low]], ""))</f>
        <v>0.82390660444782071</v>
      </c>
      <c r="Q647">
        <f>IF(OR(G647="NA", H647="NA"), "NA", IF(OR(B647="boot", B647="parametric", B647="independent", B647="cart"), Table21[[#This Row],[conf.high.orig]]-Table21[[#This Row],[conf.low.orig]], ""))</f>
        <v>0.86825744585456999</v>
      </c>
      <c r="R647">
        <f>IF(OR(B647="boot", B647="independent", B647="parametric", B647="cart"), Table21[[#This Row],[WIDTH_OVERLAP]]/Table21[[#This Row],[WIDTH_NEW]], "NA")</f>
        <v>0.21552494045615042</v>
      </c>
      <c r="S647">
        <f>IF(OR(B647="boot", B647="independent", B647="parametric", B647="cart"), Table21[[#This Row],[WIDTH_OVERLAP]]/Table21[[#This Row],[WIDTH_ORIG]], "")</f>
        <v>0.20451586417467749</v>
      </c>
      <c r="T647">
        <f>IF(OR(B647="boot", B647="independent", B647="parametric", B647="cart"), (Table21[[#This Row],[PERS_NEW]]+Table21[[#This Row],[PERS_ORIG]]) / 2, "")</f>
        <v>0.21002040231541397</v>
      </c>
      <c r="U647">
        <f>0.5*(Table21[[#This Row],[WIDTH_OVERLAP]]/Table21[[#This Row],[WIDTH_ORIG]] +Table21[[#This Row],[WIDTH_OVERLAP]]/Table21[[#This Row],[WIDTH_NEW]])</f>
        <v>0.21002040231541397</v>
      </c>
    </row>
    <row r="648" spans="1:21" hidden="1" x14ac:dyDescent="0.2">
      <c r="A648" t="s">
        <v>192</v>
      </c>
      <c r="B648" t="s">
        <v>71</v>
      </c>
      <c r="C648" s="3" t="s">
        <v>193</v>
      </c>
      <c r="D648" t="s">
        <v>213</v>
      </c>
      <c r="E648">
        <v>2.5021694983433904</v>
      </c>
      <c r="F648">
        <v>0.16265888776035967</v>
      </c>
      <c r="G648" s="1">
        <v>2.1833639365677424</v>
      </c>
      <c r="H648" s="1">
        <v>2.8209750601190384</v>
      </c>
      <c r="I648">
        <v>15.382925168096316</v>
      </c>
      <c r="J648">
        <v>2.1789632911969177</v>
      </c>
      <c r="K648">
        <f>Table21[[#This Row],[VALUE_ORIGINAL]]-Table21[[#This Row],[ESTIMATE_VALUE]]</f>
        <v>-0.32320620714647275</v>
      </c>
      <c r="L648">
        <v>1.8617178476195746</v>
      </c>
      <c r="M648">
        <v>2.4962087347742608</v>
      </c>
      <c r="N648">
        <f>Table21[[#This Row],[DIFFENCE_ORIGINAL]]^2</f>
        <v>0.10446225233800865</v>
      </c>
      <c r="O64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0.31284479820651834</v>
      </c>
      <c r="P648">
        <f>IF(OR(G648="NA", H648="NA"), "NA", IF(OR(B648="boot", B648="parametric", B648="independent", B648="cart"), Table21[[#This Row],[conf.high]]-Table21[[#This Row],[conf.low]], ""))</f>
        <v>0.63761112355129601</v>
      </c>
      <c r="Q648">
        <f>IF(OR(G648="NA", H648="NA"), "NA", IF(OR(B648="boot", B648="parametric", B648="independent", B648="cart"), Table21[[#This Row],[conf.high.orig]]-Table21[[#This Row],[conf.low.orig]], ""))</f>
        <v>0.63449088715468616</v>
      </c>
      <c r="R648">
        <f>IF(OR(B648="boot", B648="independent", B648="parametric", B648="cart"), Table21[[#This Row],[WIDTH_OVERLAP]]/Table21[[#This Row],[WIDTH_NEW]], "NA")</f>
        <v>0.49065141220258196</v>
      </c>
      <c r="S648">
        <f>IF(OR(B648="boot", B648="independent", B648="parametric", B648="cart"), Table21[[#This Row],[WIDTH_OVERLAP]]/Table21[[#This Row],[WIDTH_ORIG]], "")</f>
        <v>0.49306428908607497</v>
      </c>
      <c r="T648">
        <f>IF(OR(B648="boot", B648="independent", B648="parametric", B648="cart"), (Table21[[#This Row],[PERS_NEW]]+Table21[[#This Row],[PERS_ORIG]]) / 2, "")</f>
        <v>0.49185785064432846</v>
      </c>
      <c r="U648">
        <f>0.5*(Table21[[#This Row],[WIDTH_OVERLAP]]/Table21[[#This Row],[WIDTH_ORIG]] +Table21[[#This Row],[WIDTH_OVERLAP]]/Table21[[#This Row],[WIDTH_NEW]])</f>
        <v>0.49185785064432846</v>
      </c>
    </row>
    <row r="649" spans="1:21" hidden="1" x14ac:dyDescent="0.2">
      <c r="A649" t="s">
        <v>192</v>
      </c>
      <c r="B649" t="s">
        <v>71</v>
      </c>
      <c r="C649" s="3" t="s">
        <v>193</v>
      </c>
      <c r="D649" t="s">
        <v>214</v>
      </c>
      <c r="E649">
        <v>1.5447734894332992</v>
      </c>
      <c r="F649">
        <v>0.14986153677763597</v>
      </c>
      <c r="G649" s="1">
        <v>1.2510502746813079</v>
      </c>
      <c r="H649" s="1">
        <v>1.8384967041852904</v>
      </c>
      <c r="I649">
        <v>10.308005126928791</v>
      </c>
      <c r="J649">
        <v>1.63819866406962</v>
      </c>
      <c r="K649">
        <f>Table21[[#This Row],[VALUE_ORIGINAL]]-Table21[[#This Row],[ESTIMATE_VALUE]]</f>
        <v>9.3425174636320829E-2</v>
      </c>
      <c r="L649">
        <v>1.2905835761463058</v>
      </c>
      <c r="M649">
        <v>1.9858137519929342</v>
      </c>
      <c r="N649">
        <f>Table21[[#This Row],[DIFFENCE_ORIGINAL]]^2</f>
        <v>8.7282632558270453E-3</v>
      </c>
      <c r="O64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0.54791312803898462</v>
      </c>
      <c r="P649">
        <f>IF(OR(G649="NA", H649="NA"), "NA", IF(OR(B649="boot", B649="parametric", B649="independent", B649="cart"), Table21[[#This Row],[conf.high]]-Table21[[#This Row],[conf.low]], ""))</f>
        <v>0.58744642950398251</v>
      </c>
      <c r="Q649">
        <f>IF(OR(G649="NA", H649="NA"), "NA", IF(OR(B649="boot", B649="parametric", B649="independent", B649="cart"), Table21[[#This Row],[conf.high.orig]]-Table21[[#This Row],[conf.low.orig]], ""))</f>
        <v>0.69523017584662838</v>
      </c>
      <c r="R649">
        <f>IF(OR(B649="boot", B649="independent", B649="parametric", B649="cart"), Table21[[#This Row],[WIDTH_OVERLAP]]/Table21[[#This Row],[WIDTH_NEW]], "NA")</f>
        <v>0.93270313771695179</v>
      </c>
      <c r="S649">
        <f>IF(OR(B649="boot", B649="independent", B649="parametric", B649="cart"), Table21[[#This Row],[WIDTH_OVERLAP]]/Table21[[#This Row],[WIDTH_ORIG]], "")</f>
        <v>0.78810320247068399</v>
      </c>
      <c r="T649">
        <f>IF(OR(B649="boot", B649="independent", B649="parametric", B649="cart"), (Table21[[#This Row],[PERS_NEW]]+Table21[[#This Row],[PERS_ORIG]]) / 2, "")</f>
        <v>0.86040317009381795</v>
      </c>
      <c r="U649">
        <f>0.5*(Table21[[#This Row],[WIDTH_OVERLAP]]/Table21[[#This Row],[WIDTH_ORIG]] +Table21[[#This Row],[WIDTH_OVERLAP]]/Table21[[#This Row],[WIDTH_NEW]])</f>
        <v>0.86040317009381795</v>
      </c>
    </row>
    <row r="650" spans="1:21" hidden="1" x14ac:dyDescent="0.2">
      <c r="A650" t="s">
        <v>192</v>
      </c>
      <c r="B650" t="s">
        <v>71</v>
      </c>
      <c r="C650" s="3" t="s">
        <v>193</v>
      </c>
      <c r="D650" t="s">
        <v>215</v>
      </c>
      <c r="E650">
        <v>2.093862427615846</v>
      </c>
      <c r="F650">
        <v>0.16315379497036006</v>
      </c>
      <c r="G650" s="1">
        <v>1.7740868655329081</v>
      </c>
      <c r="H650" s="1">
        <v>2.4136379896987838</v>
      </c>
      <c r="I650">
        <v>12.833672842217585</v>
      </c>
      <c r="J650">
        <v>1.8620504944211793</v>
      </c>
      <c r="K650">
        <f>Table21[[#This Row],[VALUE_ORIGINAL]]-Table21[[#This Row],[ESTIMATE_VALUE]]</f>
        <v>-0.23181193319466664</v>
      </c>
      <c r="L650">
        <v>1.557066634563713</v>
      </c>
      <c r="M650">
        <v>2.1670343542786457</v>
      </c>
      <c r="N650">
        <f>Table21[[#This Row],[DIFFENCE_ORIGINAL]]^2</f>
        <v>5.3736772371448589E-2</v>
      </c>
      <c r="O65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0.39294748874573759</v>
      </c>
      <c r="P650">
        <f>IF(OR(G650="NA", H650="NA"), "NA", IF(OR(B650="boot", B650="parametric", B650="independent", B650="cart"), Table21[[#This Row],[conf.high]]-Table21[[#This Row],[conf.low]], ""))</f>
        <v>0.63955112416587578</v>
      </c>
      <c r="Q650">
        <f>IF(OR(G650="NA", H650="NA"), "NA", IF(OR(B650="boot", B650="parametric", B650="independent", B650="cart"), Table21[[#This Row],[conf.high.orig]]-Table21[[#This Row],[conf.low.orig]], ""))</f>
        <v>0.60996771971493269</v>
      </c>
      <c r="R650">
        <f>IF(OR(B650="boot", B650="independent", B650="parametric", B650="cart"), Table21[[#This Row],[WIDTH_OVERLAP]]/Table21[[#This Row],[WIDTH_NEW]], "NA")</f>
        <v>0.61441137994751083</v>
      </c>
      <c r="S650">
        <f>IF(OR(B650="boot", B650="independent", B650="parametric", B650="cart"), Table21[[#This Row],[WIDTH_OVERLAP]]/Table21[[#This Row],[WIDTH_ORIG]], "")</f>
        <v>0.64421030170150795</v>
      </c>
      <c r="T650">
        <f>IF(OR(B650="boot", B650="independent", B650="parametric", B650="cart"), (Table21[[#This Row],[PERS_NEW]]+Table21[[#This Row],[PERS_ORIG]]) / 2, "")</f>
        <v>0.62931084082450939</v>
      </c>
      <c r="U650">
        <f>0.5*(Table21[[#This Row],[WIDTH_OVERLAP]]/Table21[[#This Row],[WIDTH_ORIG]] +Table21[[#This Row],[WIDTH_OVERLAP]]/Table21[[#This Row],[WIDTH_NEW]])</f>
        <v>0.62931084082450939</v>
      </c>
    </row>
    <row r="651" spans="1:21" hidden="1" x14ac:dyDescent="0.2">
      <c r="A651" t="s">
        <v>192</v>
      </c>
      <c r="B651" t="s">
        <v>71</v>
      </c>
      <c r="C651" s="3" t="s">
        <v>193</v>
      </c>
      <c r="D651" t="s">
        <v>216</v>
      </c>
      <c r="E651">
        <v>-1.0037262401161524E-3</v>
      </c>
      <c r="F651">
        <v>8.3798897295977916E-3</v>
      </c>
      <c r="G651" s="1">
        <v>-1.7428008304544912E-2</v>
      </c>
      <c r="H651" s="1">
        <v>1.5420555824312607E-2</v>
      </c>
      <c r="I651">
        <v>-0.11977797709807431</v>
      </c>
      <c r="J651">
        <v>0.13511635076601486</v>
      </c>
      <c r="K651">
        <f>Table21[[#This Row],[VALUE_ORIGINAL]]-Table21[[#This Row],[ESTIMATE_VALUE]]</f>
        <v>0.13612007700613102</v>
      </c>
      <c r="L651">
        <v>2.2798251514426063E-2</v>
      </c>
      <c r="M651">
        <v>0.24743445001760367</v>
      </c>
      <c r="N651">
        <f>Table21[[#This Row],[DIFFENCE_ORIGINAL]]^2</f>
        <v>1.8528675364155037E-2</v>
      </c>
      <c r="O65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-7.3776956901134561E-3</v>
      </c>
      <c r="P651">
        <f>IF(OR(G651="NA", H651="NA"), "NA", IF(OR(B651="boot", B651="parametric", B651="independent", B651="cart"), Table21[[#This Row],[conf.high]]-Table21[[#This Row],[conf.low]], ""))</f>
        <v>3.2848564128857519E-2</v>
      </c>
      <c r="Q651">
        <f>IF(OR(G651="NA", H651="NA"), "NA", IF(OR(B651="boot", B651="parametric", B651="independent", B651="cart"), Table21[[#This Row],[conf.high.orig]]-Table21[[#This Row],[conf.low.orig]], ""))</f>
        <v>0.22463619850317762</v>
      </c>
      <c r="R651">
        <f>IF(OR(B651="boot", B651="independent", B651="parametric", B651="cart"), Table21[[#This Row],[WIDTH_OVERLAP]]/Table21[[#This Row],[WIDTH_NEW]], "NA")</f>
        <v>-0.22459720495460372</v>
      </c>
      <c r="S651">
        <f>IF(OR(B651="boot", B651="independent", B651="parametric", B651="cart"), Table21[[#This Row],[WIDTH_OVERLAP]]/Table21[[#This Row],[WIDTH_ORIG]], "")</f>
        <v>-3.2842862100023892E-2</v>
      </c>
      <c r="T651">
        <f>IF(OR(B651="boot", B651="independent", B651="parametric", B651="cart"), (Table21[[#This Row],[PERS_NEW]]+Table21[[#This Row],[PERS_ORIG]]) / 2, "")</f>
        <v>-0.12872003352731382</v>
      </c>
      <c r="U651">
        <f>0.5*(Table21[[#This Row],[WIDTH_OVERLAP]]/Table21[[#This Row],[WIDTH_ORIG]] +Table21[[#This Row],[WIDTH_OVERLAP]]/Table21[[#This Row],[WIDTH_NEW]])</f>
        <v>-0.12872003352731382</v>
      </c>
    </row>
    <row r="652" spans="1:21" hidden="1" x14ac:dyDescent="0.2">
      <c r="A652" t="s">
        <v>192</v>
      </c>
      <c r="B652" t="s">
        <v>71</v>
      </c>
      <c r="C652" s="3" t="s">
        <v>193</v>
      </c>
      <c r="D652" t="s">
        <v>217</v>
      </c>
      <c r="E652">
        <v>1.7580956994523819E-4</v>
      </c>
      <c r="F652">
        <v>1.5453711032222585E-3</v>
      </c>
      <c r="G652" s="1">
        <v>-2.853062135119318E-3</v>
      </c>
      <c r="H652" s="1">
        <v>3.204681275009794E-3</v>
      </c>
      <c r="I652">
        <v>0.11376527591246988</v>
      </c>
      <c r="J652">
        <v>-3.5504282346820917E-2</v>
      </c>
      <c r="K652">
        <f>Table21[[#This Row],[VALUE_ORIGINAL]]-Table21[[#This Row],[ESTIMATE_VALUE]]</f>
        <v>-3.5680091916766153E-2</v>
      </c>
      <c r="L652">
        <v>-7.7895914402883709E-2</v>
      </c>
      <c r="M652">
        <v>6.8873497092418745E-3</v>
      </c>
      <c r="N652">
        <f>Table21[[#This Row],[DIFFENCE_ORIGINAL]]^2</f>
        <v>1.2730689591888813E-3</v>
      </c>
      <c r="O65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6.0577434101291121E-3</v>
      </c>
      <c r="P652">
        <f>IF(OR(G652="NA", H652="NA"), "NA", IF(OR(B652="boot", B652="parametric", B652="independent", B652="cart"), Table21[[#This Row],[conf.high]]-Table21[[#This Row],[conf.low]], ""))</f>
        <v>6.0577434101291121E-3</v>
      </c>
      <c r="Q652">
        <f>IF(OR(G652="NA", H652="NA"), "NA", IF(OR(B652="boot", B652="parametric", B652="independent", B652="cart"), Table21[[#This Row],[conf.high.orig]]-Table21[[#This Row],[conf.low.orig]], ""))</f>
        <v>8.4783264112125584E-2</v>
      </c>
      <c r="R652">
        <f>IF(OR(B652="boot", B652="independent", B652="parametric", B652="cart"), Table21[[#This Row],[WIDTH_OVERLAP]]/Table21[[#This Row],[WIDTH_NEW]], "NA")</f>
        <v>1</v>
      </c>
      <c r="S652">
        <f>IF(OR(B652="boot", B652="independent", B652="parametric", B652="cart"), Table21[[#This Row],[WIDTH_OVERLAP]]/Table21[[#This Row],[WIDTH_ORIG]], "")</f>
        <v>7.1449754542568286E-2</v>
      </c>
      <c r="T652">
        <f>IF(OR(B652="boot", B652="independent", B652="parametric", B652="cart"), (Table21[[#This Row],[PERS_NEW]]+Table21[[#This Row],[PERS_ORIG]]) / 2, "")</f>
        <v>0.53572487727128415</v>
      </c>
      <c r="U652">
        <f>0.5*(Table21[[#This Row],[WIDTH_OVERLAP]]/Table21[[#This Row],[WIDTH_ORIG]] +Table21[[#This Row],[WIDTH_OVERLAP]]/Table21[[#This Row],[WIDTH_NEW]])</f>
        <v>0.53572487727128415</v>
      </c>
    </row>
    <row r="653" spans="1:21" hidden="1" x14ac:dyDescent="0.2">
      <c r="A653" t="s">
        <v>192</v>
      </c>
      <c r="B653" t="s">
        <v>71</v>
      </c>
      <c r="C653" s="3" t="s">
        <v>193</v>
      </c>
      <c r="D653" t="s">
        <v>218</v>
      </c>
      <c r="E653">
        <v>4.4862698536988826E-4</v>
      </c>
      <c r="F653">
        <v>3.9742080331875646E-3</v>
      </c>
      <c r="G653" s="1">
        <v>-7.3406776267474997E-3</v>
      </c>
      <c r="H653" s="1">
        <v>8.2379315974872771E-3</v>
      </c>
      <c r="I653">
        <v>0.11288462547091709</v>
      </c>
      <c r="J653">
        <v>0.14365900352318275</v>
      </c>
      <c r="K653">
        <f>Table21[[#This Row],[VALUE_ORIGINAL]]-Table21[[#This Row],[ESTIMATE_VALUE]]</f>
        <v>0.14321037653781288</v>
      </c>
      <c r="L653">
        <v>1.7667780072560757E-2</v>
      </c>
      <c r="M653">
        <v>0.26965022697380475</v>
      </c>
      <c r="N653">
        <f>Table21[[#This Row],[DIFFENCE_ORIGINAL]]^2</f>
        <v>2.0509211948102145E-2</v>
      </c>
      <c r="O65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-9.4298484750734799E-3</v>
      </c>
      <c r="P653">
        <f>IF(OR(G653="NA", H653="NA"), "NA", IF(OR(B653="boot", B653="parametric", B653="independent", B653="cart"), Table21[[#This Row],[conf.high]]-Table21[[#This Row],[conf.low]], ""))</f>
        <v>1.5578609224234777E-2</v>
      </c>
      <c r="Q653">
        <f>IF(OR(G653="NA", H653="NA"), "NA", IF(OR(B653="boot", B653="parametric", B653="independent", B653="cart"), Table21[[#This Row],[conf.high.orig]]-Table21[[#This Row],[conf.low.orig]], ""))</f>
        <v>0.25198244690124399</v>
      </c>
      <c r="R653">
        <f>IF(OR(B653="boot", B653="independent", B653="parametric", B653="cart"), Table21[[#This Row],[WIDTH_OVERLAP]]/Table21[[#This Row],[WIDTH_NEW]], "NA")</f>
        <v>-0.605307466112186</v>
      </c>
      <c r="S653">
        <f>IF(OR(B653="boot", B653="independent", B653="parametric", B653="cart"), Table21[[#This Row],[WIDTH_OVERLAP]]/Table21[[#This Row],[WIDTH_ORIG]], "")</f>
        <v>-3.7422640311010197E-2</v>
      </c>
      <c r="T653">
        <f>IF(OR(B653="boot", B653="independent", B653="parametric", B653="cart"), (Table21[[#This Row],[PERS_NEW]]+Table21[[#This Row],[PERS_ORIG]]) / 2, "")</f>
        <v>-0.32136505321159808</v>
      </c>
      <c r="U653">
        <f>0.5*(Table21[[#This Row],[WIDTH_OVERLAP]]/Table21[[#This Row],[WIDTH_ORIG]] +Table21[[#This Row],[WIDTH_OVERLAP]]/Table21[[#This Row],[WIDTH_NEW]])</f>
        <v>-0.32136505321159808</v>
      </c>
    </row>
    <row r="654" spans="1:21" hidden="1" x14ac:dyDescent="0.2">
      <c r="A654" t="s">
        <v>192</v>
      </c>
      <c r="B654" t="s">
        <v>71</v>
      </c>
      <c r="C654" s="3" t="s">
        <v>193</v>
      </c>
      <c r="D654" t="s">
        <v>219</v>
      </c>
      <c r="E654">
        <v>-8.7576174261479716E-3</v>
      </c>
      <c r="F654">
        <v>1.2932481531771348E-2</v>
      </c>
      <c r="G654" s="1">
        <v>-3.4104815459149201E-2</v>
      </c>
      <c r="H654" s="1">
        <v>1.6589580606853255E-2</v>
      </c>
      <c r="I654">
        <v>-0.67717996771408884</v>
      </c>
      <c r="J654">
        <v>1.5517947441329087E-3</v>
      </c>
      <c r="K654">
        <f>Table21[[#This Row],[VALUE_ORIGINAL]]-Table21[[#This Row],[ESTIMATE_VALUE]]</f>
        <v>1.030941217028088E-2</v>
      </c>
      <c r="L654">
        <v>-2.7945193322810098E-2</v>
      </c>
      <c r="M654">
        <v>3.1048782811075919E-2</v>
      </c>
      <c r="N654">
        <f>Table21[[#This Row],[DIFFENCE_ORIGINAL]]^2</f>
        <v>1.0628397929673553E-4</v>
      </c>
      <c r="O65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4.4534773929663353E-2</v>
      </c>
      <c r="P654">
        <f>IF(OR(G654="NA", H654="NA"), "NA", IF(OR(B654="boot", B654="parametric", B654="independent", B654="cart"), Table21[[#This Row],[conf.high]]-Table21[[#This Row],[conf.low]], ""))</f>
        <v>5.0694396066002456E-2</v>
      </c>
      <c r="Q654">
        <f>IF(OR(G654="NA", H654="NA"), "NA", IF(OR(B654="boot", B654="parametric", B654="independent", B654="cart"), Table21[[#This Row],[conf.high.orig]]-Table21[[#This Row],[conf.low.orig]], ""))</f>
        <v>5.8993976133886017E-2</v>
      </c>
      <c r="R654">
        <f>IF(OR(B654="boot", B654="independent", B654="parametric", B654="cart"), Table21[[#This Row],[WIDTH_OVERLAP]]/Table21[[#This Row],[WIDTH_NEW]], "NA")</f>
        <v>0.87849500902783273</v>
      </c>
      <c r="S654">
        <f>IF(OR(B654="boot", B654="independent", B654="parametric", B654="cart"), Table21[[#This Row],[WIDTH_OVERLAP]]/Table21[[#This Row],[WIDTH_ORIG]], "")</f>
        <v>0.75490375201346482</v>
      </c>
      <c r="T654">
        <f>IF(OR(B654="boot", B654="independent", B654="parametric", B654="cart"), (Table21[[#This Row],[PERS_NEW]]+Table21[[#This Row],[PERS_ORIG]]) / 2, "")</f>
        <v>0.81669938052064883</v>
      </c>
      <c r="U654">
        <f>0.5*(Table21[[#This Row],[WIDTH_OVERLAP]]/Table21[[#This Row],[WIDTH_ORIG]] +Table21[[#This Row],[WIDTH_OVERLAP]]/Table21[[#This Row],[WIDTH_NEW]])</f>
        <v>0.81669938052064883</v>
      </c>
    </row>
    <row r="655" spans="1:21" hidden="1" x14ac:dyDescent="0.2">
      <c r="A655" t="s">
        <v>192</v>
      </c>
      <c r="B655" t="s">
        <v>71</v>
      </c>
      <c r="C655" s="3" t="s">
        <v>193</v>
      </c>
      <c r="D655" t="s">
        <v>220</v>
      </c>
      <c r="E655">
        <v>1.4417452388186335E-4</v>
      </c>
      <c r="F655">
        <v>4.0057635038010945E-3</v>
      </c>
      <c r="G655" s="1">
        <v>-7.7069776741532561E-3</v>
      </c>
      <c r="H655" s="1">
        <v>7.9953267219169833E-3</v>
      </c>
      <c r="I655">
        <v>3.5991771292802288E-2</v>
      </c>
      <c r="J655">
        <v>6.784710822842771E-2</v>
      </c>
      <c r="K655">
        <f>Table21[[#This Row],[VALUE_ORIGINAL]]-Table21[[#This Row],[ESTIMATE_VALUE]]</f>
        <v>6.7702933704545845E-2</v>
      </c>
      <c r="L655">
        <v>4.0697440392095385E-3</v>
      </c>
      <c r="M655">
        <v>0.13162447241764588</v>
      </c>
      <c r="N655">
        <f>Table21[[#This Row],[DIFFENCE_ORIGINAL]]^2</f>
        <v>4.5836872322021294E-3</v>
      </c>
      <c r="O65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3.9255826827074448E-3</v>
      </c>
      <c r="P655">
        <f>IF(OR(G655="NA", H655="NA"), "NA", IF(OR(B655="boot", B655="parametric", B655="independent", B655="cart"), Table21[[#This Row],[conf.high]]-Table21[[#This Row],[conf.low]], ""))</f>
        <v>1.5702304396070239E-2</v>
      </c>
      <c r="Q655">
        <f>IF(OR(G655="NA", H655="NA"), "NA", IF(OR(B655="boot", B655="parametric", B655="independent", B655="cart"), Table21[[#This Row],[conf.high.orig]]-Table21[[#This Row],[conf.low.orig]], ""))</f>
        <v>0.12755472837843634</v>
      </c>
      <c r="R655">
        <f>IF(OR(B655="boot", B655="independent", B655="parametric", B655="cart"), Table21[[#This Row],[WIDTH_OVERLAP]]/Table21[[#This Row],[WIDTH_NEW]], "NA")</f>
        <v>0.25000041928176392</v>
      </c>
      <c r="S655">
        <f>IF(OR(B655="boot", B655="independent", B655="parametric", B655="cart"), Table21[[#This Row],[WIDTH_OVERLAP]]/Table21[[#This Row],[WIDTH_ORIG]], "")</f>
        <v>3.0775673568609791E-2</v>
      </c>
      <c r="T655">
        <f>IF(OR(B655="boot", B655="independent", B655="parametric", B655="cart"), (Table21[[#This Row],[PERS_NEW]]+Table21[[#This Row],[PERS_ORIG]]) / 2, "")</f>
        <v>0.14038804642518685</v>
      </c>
      <c r="U655">
        <f>0.5*(Table21[[#This Row],[WIDTH_OVERLAP]]/Table21[[#This Row],[WIDTH_ORIG]] +Table21[[#This Row],[WIDTH_OVERLAP]]/Table21[[#This Row],[WIDTH_NEW]])</f>
        <v>0.14038804642518685</v>
      </c>
    </row>
    <row r="656" spans="1:21" hidden="1" x14ac:dyDescent="0.2">
      <c r="A656" t="s">
        <v>192</v>
      </c>
      <c r="B656" t="s">
        <v>71</v>
      </c>
      <c r="C656" s="3" t="s">
        <v>193</v>
      </c>
      <c r="D656" t="s">
        <v>221</v>
      </c>
      <c r="E656">
        <v>8.2236648210628333E-4</v>
      </c>
      <c r="F656">
        <v>5.1409229443353304E-3</v>
      </c>
      <c r="G656" s="1">
        <v>-9.2536573360865754E-3</v>
      </c>
      <c r="H656" s="1">
        <v>1.0898390300299142E-2</v>
      </c>
      <c r="I656">
        <v>0.15996475555278081</v>
      </c>
      <c r="J656">
        <v>-5.3636467190411518E-3</v>
      </c>
      <c r="K656">
        <f>Table21[[#This Row],[VALUE_ORIGINAL]]-Table21[[#This Row],[ESTIMATE_VALUE]]</f>
        <v>-6.1860132011474353E-3</v>
      </c>
      <c r="L656">
        <v>-3.5484647678203612E-2</v>
      </c>
      <c r="M656">
        <v>2.4757354240121307E-2</v>
      </c>
      <c r="N656">
        <f>Table21[[#This Row],[DIFFENCE_ORIGINAL]]^2</f>
        <v>3.826675932477034E-5</v>
      </c>
      <c r="O65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2.0152047636385718E-2</v>
      </c>
      <c r="P656">
        <f>IF(OR(G656="NA", H656="NA"), "NA", IF(OR(B656="boot", B656="parametric", B656="independent", B656="cart"), Table21[[#This Row],[conf.high]]-Table21[[#This Row],[conf.low]], ""))</f>
        <v>2.0152047636385718E-2</v>
      </c>
      <c r="Q656">
        <f>IF(OR(G656="NA", H656="NA"), "NA", IF(OR(B656="boot", B656="parametric", B656="independent", B656="cart"), Table21[[#This Row],[conf.high.orig]]-Table21[[#This Row],[conf.low.orig]], ""))</f>
        <v>6.0242001918324919E-2</v>
      </c>
      <c r="R656">
        <f>IF(OR(B656="boot", B656="independent", B656="parametric", B656="cart"), Table21[[#This Row],[WIDTH_OVERLAP]]/Table21[[#This Row],[WIDTH_NEW]], "NA")</f>
        <v>1</v>
      </c>
      <c r="S656">
        <f>IF(OR(B656="boot", B656="independent", B656="parametric", B656="cart"), Table21[[#This Row],[WIDTH_OVERLAP]]/Table21[[#This Row],[WIDTH_ORIG]], "")</f>
        <v>0.33451822639804568</v>
      </c>
      <c r="T656">
        <f>IF(OR(B656="boot", B656="independent", B656="parametric", B656="cart"), (Table21[[#This Row],[PERS_NEW]]+Table21[[#This Row],[PERS_ORIG]]) / 2, "")</f>
        <v>0.66725911319902287</v>
      </c>
      <c r="U656">
        <f>0.5*(Table21[[#This Row],[WIDTH_OVERLAP]]/Table21[[#This Row],[WIDTH_ORIG]] +Table21[[#This Row],[WIDTH_OVERLAP]]/Table21[[#This Row],[WIDTH_NEW]])</f>
        <v>0.66725911319902287</v>
      </c>
    </row>
    <row r="657" spans="1:21" hidden="1" x14ac:dyDescent="0.2">
      <c r="A657" t="s">
        <v>192</v>
      </c>
      <c r="B657" t="s">
        <v>71</v>
      </c>
      <c r="C657" s="3" t="s">
        <v>193</v>
      </c>
      <c r="D657" t="s">
        <v>222</v>
      </c>
      <c r="E657">
        <v>2.8851492553256587E-3</v>
      </c>
      <c r="F657">
        <v>6.0192499522056875E-3</v>
      </c>
      <c r="G657" s="1">
        <v>-8.9123638649419284E-3</v>
      </c>
      <c r="H657" s="1">
        <v>1.4682662375593245E-2</v>
      </c>
      <c r="I657">
        <v>0.47932039344344352</v>
      </c>
      <c r="J657">
        <v>-3.3726285046907015E-2</v>
      </c>
      <c r="K657">
        <f>Table21[[#This Row],[VALUE_ORIGINAL]]-Table21[[#This Row],[ESTIMATE_VALUE]]</f>
        <v>-3.6611434302232675E-2</v>
      </c>
      <c r="L657">
        <v>-0.13975206066875379</v>
      </c>
      <c r="M657">
        <v>7.229949057493977E-2</v>
      </c>
      <c r="N657">
        <f>Table21[[#This Row],[DIFFENCE_ORIGINAL]]^2</f>
        <v>1.3403971216666994E-3</v>
      </c>
      <c r="O65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2.3595026240535173E-2</v>
      </c>
      <c r="P657">
        <f>IF(OR(G657="NA", H657="NA"), "NA", IF(OR(B657="boot", B657="parametric", B657="independent", B657="cart"), Table21[[#This Row],[conf.high]]-Table21[[#This Row],[conf.low]], ""))</f>
        <v>2.3595026240535173E-2</v>
      </c>
      <c r="Q657">
        <f>IF(OR(G657="NA", H657="NA"), "NA", IF(OR(B657="boot", B657="parametric", B657="independent", B657="cart"), Table21[[#This Row],[conf.high.orig]]-Table21[[#This Row],[conf.low.orig]], ""))</f>
        <v>0.21205155124369357</v>
      </c>
      <c r="R657">
        <f>IF(OR(B657="boot", B657="independent", B657="parametric", B657="cart"), Table21[[#This Row],[WIDTH_OVERLAP]]/Table21[[#This Row],[WIDTH_NEW]], "NA")</f>
        <v>1</v>
      </c>
      <c r="S657">
        <f>IF(OR(B657="boot", B657="independent", B657="parametric", B657="cart"), Table21[[#This Row],[WIDTH_OVERLAP]]/Table21[[#This Row],[WIDTH_ORIG]], "")</f>
        <v>0.11127023642198841</v>
      </c>
      <c r="T657">
        <f>IF(OR(B657="boot", B657="independent", B657="parametric", B657="cart"), (Table21[[#This Row],[PERS_NEW]]+Table21[[#This Row],[PERS_ORIG]]) / 2, "")</f>
        <v>0.55563511821099421</v>
      </c>
      <c r="U657">
        <f>0.5*(Table21[[#This Row],[WIDTH_OVERLAP]]/Table21[[#This Row],[WIDTH_ORIG]] +Table21[[#This Row],[WIDTH_OVERLAP]]/Table21[[#This Row],[WIDTH_NEW]])</f>
        <v>0.55563511821099421</v>
      </c>
    </row>
    <row r="658" spans="1:21" hidden="1" x14ac:dyDescent="0.2">
      <c r="A658" t="s">
        <v>192</v>
      </c>
      <c r="B658" t="s">
        <v>71</v>
      </c>
      <c r="C658" s="3" t="s">
        <v>193</v>
      </c>
      <c r="D658" t="s">
        <v>223</v>
      </c>
      <c r="E658">
        <v>-5.0535378027770827E-4</v>
      </c>
      <c r="F658">
        <v>2.3699197556549213E-3</v>
      </c>
      <c r="G658" s="1">
        <v>-5.1503111476113176E-3</v>
      </c>
      <c r="H658" s="1">
        <v>4.1396035870559017E-3</v>
      </c>
      <c r="I658">
        <v>-0.21323666300172051</v>
      </c>
      <c r="J658">
        <v>8.8621957300221432E-3</v>
      </c>
      <c r="K658">
        <f>Table21[[#This Row],[VALUE_ORIGINAL]]-Table21[[#This Row],[ESTIMATE_VALUE]]</f>
        <v>9.367549510299852E-3</v>
      </c>
      <c r="L658">
        <v>-2.0679944735388721E-2</v>
      </c>
      <c r="M658">
        <v>3.8404336195433007E-2</v>
      </c>
      <c r="N658">
        <f>Table21[[#This Row],[DIFFENCE_ORIGINAL]]^2</f>
        <v>8.7750983827918999E-5</v>
      </c>
      <c r="O65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9.2899147346672192E-3</v>
      </c>
      <c r="P658">
        <f>IF(OR(G658="NA", H658="NA"), "NA", IF(OR(B658="boot", B658="parametric", B658="independent", B658="cart"), Table21[[#This Row],[conf.high]]-Table21[[#This Row],[conf.low]], ""))</f>
        <v>9.2899147346672192E-3</v>
      </c>
      <c r="Q658">
        <f>IF(OR(G658="NA", H658="NA"), "NA", IF(OR(B658="boot", B658="parametric", B658="independent", B658="cart"), Table21[[#This Row],[conf.high.orig]]-Table21[[#This Row],[conf.low.orig]], ""))</f>
        <v>5.9084280930821728E-2</v>
      </c>
      <c r="R658">
        <f>IF(OR(B658="boot", B658="independent", B658="parametric", B658="cart"), Table21[[#This Row],[WIDTH_OVERLAP]]/Table21[[#This Row],[WIDTH_NEW]], "NA")</f>
        <v>1</v>
      </c>
      <c r="S658">
        <f>IF(OR(B658="boot", B658="independent", B658="parametric", B658="cart"), Table21[[#This Row],[WIDTH_OVERLAP]]/Table21[[#This Row],[WIDTH_ORIG]], "")</f>
        <v>0.15723157815095065</v>
      </c>
      <c r="T658">
        <f>IF(OR(B658="boot", B658="independent", B658="parametric", B658="cart"), (Table21[[#This Row],[PERS_NEW]]+Table21[[#This Row],[PERS_ORIG]]) / 2, "")</f>
        <v>0.57861578907547528</v>
      </c>
      <c r="U658">
        <f>0.5*(Table21[[#This Row],[WIDTH_OVERLAP]]/Table21[[#This Row],[WIDTH_ORIG]] +Table21[[#This Row],[WIDTH_OVERLAP]]/Table21[[#This Row],[WIDTH_NEW]])</f>
        <v>0.57861578907547528</v>
      </c>
    </row>
    <row r="659" spans="1:21" hidden="1" x14ac:dyDescent="0.2">
      <c r="A659" t="s">
        <v>192</v>
      </c>
      <c r="B659" t="s">
        <v>71</v>
      </c>
      <c r="C659" s="3" t="s">
        <v>193</v>
      </c>
      <c r="D659" t="s">
        <v>224</v>
      </c>
      <c r="E659">
        <v>-1.2895506374418825E-3</v>
      </c>
      <c r="F659">
        <v>3.7109394583829526E-3</v>
      </c>
      <c r="G659" s="1">
        <v>-8.562858324681042E-3</v>
      </c>
      <c r="H659" s="1">
        <v>5.9837570497972776E-3</v>
      </c>
      <c r="I659">
        <v>-0.34749977786051139</v>
      </c>
      <c r="J659">
        <v>-3.5858609819679511E-2</v>
      </c>
      <c r="K659">
        <f>Table21[[#This Row],[VALUE_ORIGINAL]]-Table21[[#This Row],[ESTIMATE_VALUE]]</f>
        <v>-3.4569059182237627E-2</v>
      </c>
      <c r="L659">
        <v>-0.14763432260345902</v>
      </c>
      <c r="M659">
        <v>7.5917102964100008E-2</v>
      </c>
      <c r="N659">
        <f>Table21[[#This Row],[DIFFENCE_ORIGINAL]]^2</f>
        <v>1.1950198527450476E-3</v>
      </c>
      <c r="O65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1.4546615374478319E-2</v>
      </c>
      <c r="P659">
        <f>IF(OR(G659="NA", H659="NA"), "NA", IF(OR(B659="boot", B659="parametric", B659="independent", B659="cart"), Table21[[#This Row],[conf.high]]-Table21[[#This Row],[conf.low]], ""))</f>
        <v>1.4546615374478319E-2</v>
      </c>
      <c r="Q659">
        <f>IF(OR(G659="NA", H659="NA"), "NA", IF(OR(B659="boot", B659="parametric", B659="independent", B659="cart"), Table21[[#This Row],[conf.high.orig]]-Table21[[#This Row],[conf.low.orig]], ""))</f>
        <v>0.22355142556755903</v>
      </c>
      <c r="R659">
        <f>IF(OR(B659="boot", B659="independent", B659="parametric", B659="cart"), Table21[[#This Row],[WIDTH_OVERLAP]]/Table21[[#This Row],[WIDTH_NEW]], "NA")</f>
        <v>1</v>
      </c>
      <c r="S659">
        <f>IF(OR(B659="boot", B659="independent", B659="parametric", B659="cart"), Table21[[#This Row],[WIDTH_OVERLAP]]/Table21[[#This Row],[WIDTH_ORIG]], "")</f>
        <v>6.5070555186785048E-2</v>
      </c>
      <c r="T659">
        <f>IF(OR(B659="boot", B659="independent", B659="parametric", B659="cart"), (Table21[[#This Row],[PERS_NEW]]+Table21[[#This Row],[PERS_ORIG]]) / 2, "")</f>
        <v>0.53253527759339248</v>
      </c>
      <c r="U659">
        <f>0.5*(Table21[[#This Row],[WIDTH_OVERLAP]]/Table21[[#This Row],[WIDTH_ORIG]] +Table21[[#This Row],[WIDTH_OVERLAP]]/Table21[[#This Row],[WIDTH_NEW]])</f>
        <v>0.53253527759339248</v>
      </c>
    </row>
    <row r="660" spans="1:21" hidden="1" x14ac:dyDescent="0.2">
      <c r="A660" t="s">
        <v>192</v>
      </c>
      <c r="B660" t="s">
        <v>71</v>
      </c>
      <c r="C660" s="3" t="s">
        <v>193</v>
      </c>
      <c r="D660" t="s">
        <v>225</v>
      </c>
      <c r="E660">
        <v>2.5696208574610892E-2</v>
      </c>
      <c r="F660">
        <v>1.7388373385593476E-2</v>
      </c>
      <c r="G660" s="1">
        <v>-8.384377010887116E-3</v>
      </c>
      <c r="H660" s="1">
        <v>5.97767941601089E-2</v>
      </c>
      <c r="I660">
        <v>1.4777810439647323</v>
      </c>
      <c r="J660">
        <v>3.6143877640496679E-3</v>
      </c>
      <c r="K660">
        <f>Table21[[#This Row],[VALUE_ORIGINAL]]-Table21[[#This Row],[ESTIMATE_VALUE]]</f>
        <v>-2.2081820810561224E-2</v>
      </c>
      <c r="L660">
        <v>-6.5437687758478247E-2</v>
      </c>
      <c r="M660">
        <v>7.2666463286577582E-2</v>
      </c>
      <c r="N660">
        <f>Table21[[#This Row],[DIFFENCE_ORIGINAL]]^2</f>
        <v>4.8760681030973475E-4</v>
      </c>
      <c r="O66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6.8161171170996016E-2</v>
      </c>
      <c r="P660">
        <f>IF(OR(G660="NA", H660="NA"), "NA", IF(OR(B660="boot", B660="parametric", B660="independent", B660="cart"), Table21[[#This Row],[conf.high]]-Table21[[#This Row],[conf.low]], ""))</f>
        <v>6.8161171170996016E-2</v>
      </c>
      <c r="Q660">
        <f>IF(OR(G660="NA", H660="NA"), "NA", IF(OR(B660="boot", B660="parametric", B660="independent", B660="cart"), Table21[[#This Row],[conf.high.orig]]-Table21[[#This Row],[conf.low.orig]], ""))</f>
        <v>0.13810415104505583</v>
      </c>
      <c r="R660">
        <f>IF(OR(B660="boot", B660="independent", B660="parametric", B660="cart"), Table21[[#This Row],[WIDTH_OVERLAP]]/Table21[[#This Row],[WIDTH_NEW]], "NA")</f>
        <v>1</v>
      </c>
      <c r="S660">
        <f>IF(OR(B660="boot", B660="independent", B660="parametric", B660="cart"), Table21[[#This Row],[WIDTH_OVERLAP]]/Table21[[#This Row],[WIDTH_ORIG]], "")</f>
        <v>0.49354904001950495</v>
      </c>
      <c r="T660">
        <f>IF(OR(B660="boot", B660="independent", B660="parametric", B660="cart"), (Table21[[#This Row],[PERS_NEW]]+Table21[[#This Row],[PERS_ORIG]]) / 2, "")</f>
        <v>0.74677452000975242</v>
      </c>
      <c r="U660">
        <f>0.5*(Table21[[#This Row],[WIDTH_OVERLAP]]/Table21[[#This Row],[WIDTH_ORIG]] +Table21[[#This Row],[WIDTH_OVERLAP]]/Table21[[#This Row],[WIDTH_NEW]])</f>
        <v>0.74677452000975242</v>
      </c>
    </row>
    <row r="661" spans="1:21" hidden="1" x14ac:dyDescent="0.2">
      <c r="A661" t="s">
        <v>192</v>
      </c>
      <c r="B661" t="s">
        <v>71</v>
      </c>
      <c r="C661" s="3" t="s">
        <v>193</v>
      </c>
      <c r="D661" t="s">
        <v>226</v>
      </c>
      <c r="E661">
        <v>-4.2303042671768156E-4</v>
      </c>
      <c r="F661">
        <v>1.1810291354417043E-2</v>
      </c>
      <c r="G661" s="1">
        <v>-2.3570776128299855E-2</v>
      </c>
      <c r="H661" s="1">
        <v>2.2724715274864495E-2</v>
      </c>
      <c r="I661">
        <v>-3.581879684614795E-2</v>
      </c>
      <c r="J661">
        <v>0.15802718673596655</v>
      </c>
      <c r="K661">
        <f>Table21[[#This Row],[VALUE_ORIGINAL]]-Table21[[#This Row],[ESTIMATE_VALUE]]</f>
        <v>0.15845021716268423</v>
      </c>
      <c r="L661">
        <v>6.7625935600554604E-2</v>
      </c>
      <c r="M661">
        <v>0.2484284378713785</v>
      </c>
      <c r="N661">
        <f>Table21[[#This Row],[DIFFENCE_ORIGINAL]]^2</f>
        <v>2.5106471318901792E-2</v>
      </c>
      <c r="O66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-4.4901220325690105E-2</v>
      </c>
      <c r="P661">
        <f>IF(OR(G661="NA", H661="NA"), "NA", IF(OR(B661="boot", B661="parametric", B661="independent", B661="cart"), Table21[[#This Row],[conf.high]]-Table21[[#This Row],[conf.low]], ""))</f>
        <v>4.629549140316435E-2</v>
      </c>
      <c r="Q661">
        <f>IF(OR(G661="NA", H661="NA"), "NA", IF(OR(B661="boot", B661="parametric", B661="independent", B661="cart"), Table21[[#This Row],[conf.high.orig]]-Table21[[#This Row],[conf.low.orig]], ""))</f>
        <v>0.18080250227082389</v>
      </c>
      <c r="R661">
        <f>IF(OR(B661="boot", B661="independent", B661="parametric", B661="cart"), Table21[[#This Row],[WIDTH_OVERLAP]]/Table21[[#This Row],[WIDTH_NEW]], "NA")</f>
        <v>-0.96988322112552527</v>
      </c>
      <c r="S661">
        <f>IF(OR(B661="boot", B661="independent", B661="parametric", B661="cart"), Table21[[#This Row],[WIDTH_OVERLAP]]/Table21[[#This Row],[WIDTH_ORIG]], "")</f>
        <v>-0.24834402047396784</v>
      </c>
      <c r="T661">
        <f>IF(OR(B661="boot", B661="independent", B661="parametric", B661="cart"), (Table21[[#This Row],[PERS_NEW]]+Table21[[#This Row],[PERS_ORIG]]) / 2, "")</f>
        <v>-0.60911362079974651</v>
      </c>
      <c r="U661">
        <f>0.5*(Table21[[#This Row],[WIDTH_OVERLAP]]/Table21[[#This Row],[WIDTH_ORIG]] +Table21[[#This Row],[WIDTH_OVERLAP]]/Table21[[#This Row],[WIDTH_NEW]])</f>
        <v>-0.60911362079974651</v>
      </c>
    </row>
    <row r="662" spans="1:21" hidden="1" x14ac:dyDescent="0.2">
      <c r="A662" t="s">
        <v>192</v>
      </c>
      <c r="B662" t="s">
        <v>71</v>
      </c>
      <c r="C662" s="3" t="s">
        <v>193</v>
      </c>
      <c r="D662" t="s">
        <v>227</v>
      </c>
      <c r="E662">
        <v>-2.4129508770134563E-3</v>
      </c>
      <c r="F662">
        <v>1.4588576223316569E-2</v>
      </c>
      <c r="G662" s="1">
        <v>-3.1006034860431284E-2</v>
      </c>
      <c r="H662" s="1">
        <v>2.6180133106404373E-2</v>
      </c>
      <c r="I662">
        <v>-0.16540002534016274</v>
      </c>
      <c r="J662">
        <v>-1.2492824289606614E-2</v>
      </c>
      <c r="K662">
        <f>Table21[[#This Row],[VALUE_ORIGINAL]]-Table21[[#This Row],[ESTIMATE_VALUE]]</f>
        <v>-1.0079873412593157E-2</v>
      </c>
      <c r="L662">
        <v>-8.1765151651005813E-2</v>
      </c>
      <c r="M662">
        <v>5.6779503071792581E-2</v>
      </c>
      <c r="N662">
        <f>Table21[[#This Row],[DIFFENCE_ORIGINAL]]^2</f>
        <v>1.0160384801390242E-4</v>
      </c>
      <c r="O66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5.7186167966835656E-2</v>
      </c>
      <c r="P662">
        <f>IF(OR(G662="NA", H662="NA"), "NA", IF(OR(B662="boot", B662="parametric", B662="independent", B662="cart"), Table21[[#This Row],[conf.high]]-Table21[[#This Row],[conf.low]], ""))</f>
        <v>5.7186167966835656E-2</v>
      </c>
      <c r="Q662">
        <f>IF(OR(G662="NA", H662="NA"), "NA", IF(OR(B662="boot", B662="parametric", B662="independent", B662="cart"), Table21[[#This Row],[conf.high.orig]]-Table21[[#This Row],[conf.low.orig]], ""))</f>
        <v>0.13854465472279839</v>
      </c>
      <c r="R662">
        <f>IF(OR(B662="boot", B662="independent", B662="parametric", B662="cart"), Table21[[#This Row],[WIDTH_OVERLAP]]/Table21[[#This Row],[WIDTH_NEW]], "NA")</f>
        <v>1</v>
      </c>
      <c r="S662">
        <f>IF(OR(B662="boot", B662="independent", B662="parametric", B662="cart"), Table21[[#This Row],[WIDTH_OVERLAP]]/Table21[[#This Row],[WIDTH_ORIG]], "")</f>
        <v>0.41276343776130769</v>
      </c>
      <c r="T662">
        <f>IF(OR(B662="boot", B662="independent", B662="parametric", B662="cart"), (Table21[[#This Row],[PERS_NEW]]+Table21[[#This Row],[PERS_ORIG]]) / 2, "")</f>
        <v>0.70638171888065382</v>
      </c>
      <c r="U662">
        <f>0.5*(Table21[[#This Row],[WIDTH_OVERLAP]]/Table21[[#This Row],[WIDTH_ORIG]] +Table21[[#This Row],[WIDTH_OVERLAP]]/Table21[[#This Row],[WIDTH_NEW]])</f>
        <v>0.70638171888065382</v>
      </c>
    </row>
    <row r="663" spans="1:21" hidden="1" x14ac:dyDescent="0.2">
      <c r="A663" t="s">
        <v>192</v>
      </c>
      <c r="B663" t="s">
        <v>71</v>
      </c>
      <c r="C663" s="3" t="s">
        <v>193</v>
      </c>
      <c r="D663" t="s">
        <v>228</v>
      </c>
      <c r="E663">
        <v>1.5780106003524974E-2</v>
      </c>
      <c r="F663">
        <v>1.9749079658065501E-2</v>
      </c>
      <c r="G663" s="1">
        <v>-2.2927378854096007E-2</v>
      </c>
      <c r="H663" s="1">
        <v>5.4487590861145956E-2</v>
      </c>
      <c r="I663">
        <v>0.79902994350829903</v>
      </c>
      <c r="J663">
        <v>0.39573237926974142</v>
      </c>
      <c r="K663">
        <f>Table21[[#This Row],[VALUE_ORIGINAL]]-Table21[[#This Row],[ESTIMATE_VALUE]]</f>
        <v>0.37995227326621644</v>
      </c>
      <c r="L663">
        <v>0.14399214671492527</v>
      </c>
      <c r="M663">
        <v>0.64747261182455751</v>
      </c>
      <c r="N663">
        <f>Table21[[#This Row],[DIFFENCE_ORIGINAL]]^2</f>
        <v>0.14436372996016561</v>
      </c>
      <c r="O66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-8.9504555853779311E-2</v>
      </c>
      <c r="P663">
        <f>IF(OR(G663="NA", H663="NA"), "NA", IF(OR(B663="boot", B663="parametric", B663="independent", B663="cart"), Table21[[#This Row],[conf.high]]-Table21[[#This Row],[conf.low]], ""))</f>
        <v>7.7414969715241963E-2</v>
      </c>
      <c r="Q663">
        <f>IF(OR(G663="NA", H663="NA"), "NA", IF(OR(B663="boot", B663="parametric", B663="independent", B663="cart"), Table21[[#This Row],[conf.high.orig]]-Table21[[#This Row],[conf.low.orig]], ""))</f>
        <v>0.50348046510963229</v>
      </c>
      <c r="R663">
        <f>IF(OR(B663="boot", B663="independent", B663="parametric", B663="cart"), Table21[[#This Row],[WIDTH_OVERLAP]]/Table21[[#This Row],[WIDTH_NEW]], "NA")</f>
        <v>-1.1561659997156477</v>
      </c>
      <c r="S663">
        <f>IF(OR(B663="boot", B663="independent", B663="parametric", B663="cart"), Table21[[#This Row],[WIDTH_OVERLAP]]/Table21[[#This Row],[WIDTH_ORIG]], "")</f>
        <v>-0.1777716556178397</v>
      </c>
      <c r="T663">
        <f>IF(OR(B663="boot", B663="independent", B663="parametric", B663="cart"), (Table21[[#This Row],[PERS_NEW]]+Table21[[#This Row],[PERS_ORIG]]) / 2, "")</f>
        <v>-0.6669688276667437</v>
      </c>
      <c r="U663">
        <f>0.5*(Table21[[#This Row],[WIDTH_OVERLAP]]/Table21[[#This Row],[WIDTH_ORIG]] +Table21[[#This Row],[WIDTH_OVERLAP]]/Table21[[#This Row],[WIDTH_NEW]])</f>
        <v>-0.6669688276667437</v>
      </c>
    </row>
    <row r="664" spans="1:21" hidden="1" x14ac:dyDescent="0.2">
      <c r="A664" t="s">
        <v>192</v>
      </c>
      <c r="B664" t="s">
        <v>71</v>
      </c>
      <c r="C664" s="3" t="s">
        <v>229</v>
      </c>
      <c r="D664" t="s">
        <v>194</v>
      </c>
      <c r="E664">
        <v>1.0167017824759093E-2</v>
      </c>
      <c r="F664">
        <v>5.6864475951885728E-2</v>
      </c>
      <c r="G664" s="1">
        <v>-0.10128530704068091</v>
      </c>
      <c r="H664" s="1">
        <v>0.1216193426901991</v>
      </c>
      <c r="I664">
        <v>0.17879383665404089</v>
      </c>
      <c r="J664">
        <v>0.17809498483468869</v>
      </c>
      <c r="K664">
        <f>Table21[[#This Row],[VALUE_ORIGINAL]]-Table21[[#This Row],[ESTIMATE_VALUE]]</f>
        <v>0.1679279670099296</v>
      </c>
      <c r="L664">
        <v>3.1004501860775718E-2</v>
      </c>
      <c r="M664">
        <v>0.32518546780860169</v>
      </c>
      <c r="N664">
        <f>Table21[[#This Row],[DIFFENCE_ORIGINAL]]^2</f>
        <v>2.8199802104088002E-2</v>
      </c>
      <c r="O66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9.0614840829423379E-2</v>
      </c>
      <c r="P664">
        <f>IF(OR(G664="NA", H664="NA"), "NA", IF(OR(B664="boot", B664="parametric", B664="independent", B664="cart"), Table21[[#This Row],[conf.high]]-Table21[[#This Row],[conf.low]], ""))</f>
        <v>0.22290464973088001</v>
      </c>
      <c r="Q664">
        <f>IF(OR(G664="NA", H664="NA"), "NA", IF(OR(B664="boot", B664="parametric", B664="independent", B664="cart"), Table21[[#This Row],[conf.high.orig]]-Table21[[#This Row],[conf.low.orig]], ""))</f>
        <v>0.29418096594782595</v>
      </c>
      <c r="R664">
        <f>IF(OR(B664="boot", B664="independent", B664="parametric", B664="cart"), Table21[[#This Row],[WIDTH_OVERLAP]]/Table21[[#This Row],[WIDTH_NEW]], "NA")</f>
        <v>0.40651839671727624</v>
      </c>
      <c r="S664">
        <f>IF(OR(B664="boot", B664="independent", B664="parametric", B664="cart"), Table21[[#This Row],[WIDTH_OVERLAP]]/Table21[[#This Row],[WIDTH_ORIG]], "")</f>
        <v>0.30802414608120582</v>
      </c>
      <c r="T664">
        <f>IF(OR(B664="boot", B664="independent", B664="parametric", B664="cart"), (Table21[[#This Row],[PERS_NEW]]+Table21[[#This Row],[PERS_ORIG]]) / 2, "")</f>
        <v>0.35727127139924103</v>
      </c>
      <c r="U664">
        <f>0.5*(Table21[[#This Row],[WIDTH_OVERLAP]]/Table21[[#This Row],[WIDTH_ORIG]] +Table21[[#This Row],[WIDTH_OVERLAP]]/Table21[[#This Row],[WIDTH_NEW]])</f>
        <v>0.35727127139924103</v>
      </c>
    </row>
    <row r="665" spans="1:21" hidden="1" x14ac:dyDescent="0.2">
      <c r="A665" t="s">
        <v>192</v>
      </c>
      <c r="B665" t="s">
        <v>71</v>
      </c>
      <c r="C665" s="3" t="s">
        <v>229</v>
      </c>
      <c r="D665" t="s">
        <v>196</v>
      </c>
      <c r="E665">
        <v>-5.7580861885133394E-2</v>
      </c>
      <c r="F665">
        <v>7.8297075076881162E-2</v>
      </c>
      <c r="G665" s="1">
        <v>-0.21104030913064911</v>
      </c>
      <c r="H665" s="1">
        <v>9.5878585360382323E-2</v>
      </c>
      <c r="I665">
        <v>-0.73541523522550256</v>
      </c>
      <c r="J665">
        <v>0.1861868037015833</v>
      </c>
      <c r="K665">
        <f>Table21[[#This Row],[VALUE_ORIGINAL]]-Table21[[#This Row],[ESTIMATE_VALUE]]</f>
        <v>0.2437676655867167</v>
      </c>
      <c r="L665">
        <v>2.761276649224953E-2</v>
      </c>
      <c r="M665">
        <v>0.34476084091091708</v>
      </c>
      <c r="N665">
        <f>Table21[[#This Row],[DIFFENCE_ORIGINAL]]^2</f>
        <v>5.9422674785597346E-2</v>
      </c>
      <c r="O66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6.8265818868132794E-2</v>
      </c>
      <c r="P665">
        <f>IF(OR(G665="NA", H665="NA"), "NA", IF(OR(B665="boot", B665="parametric", B665="independent", B665="cart"), Table21[[#This Row],[conf.high]]-Table21[[#This Row],[conf.low]], ""))</f>
        <v>0.30691889449103144</v>
      </c>
      <c r="Q665">
        <f>IF(OR(G665="NA", H665="NA"), "NA", IF(OR(B665="boot", B665="parametric", B665="independent", B665="cart"), Table21[[#This Row],[conf.high.orig]]-Table21[[#This Row],[conf.low.orig]], ""))</f>
        <v>0.31714807441866755</v>
      </c>
      <c r="R665">
        <f>IF(OR(B665="boot", B665="independent", B665="parametric", B665="cart"), Table21[[#This Row],[WIDTH_OVERLAP]]/Table21[[#This Row],[WIDTH_NEW]], "NA")</f>
        <v>0.22242299217628522</v>
      </c>
      <c r="S665">
        <f>IF(OR(B665="boot", B665="independent", B665="parametric", B665="cart"), Table21[[#This Row],[WIDTH_OVERLAP]]/Table21[[#This Row],[WIDTH_ORIG]], "")</f>
        <v>0.21524904098271461</v>
      </c>
      <c r="T665">
        <f>IF(OR(B665="boot", B665="independent", B665="parametric", B665="cart"), (Table21[[#This Row],[PERS_NEW]]+Table21[[#This Row],[PERS_ORIG]]) / 2, "")</f>
        <v>0.21883601657949991</v>
      </c>
      <c r="U665">
        <f>0.5*(Table21[[#This Row],[WIDTH_OVERLAP]]/Table21[[#This Row],[WIDTH_ORIG]] +Table21[[#This Row],[WIDTH_OVERLAP]]/Table21[[#This Row],[WIDTH_NEW]])</f>
        <v>0.21883601657949991</v>
      </c>
    </row>
    <row r="666" spans="1:21" hidden="1" x14ac:dyDescent="0.2">
      <c r="A666" t="s">
        <v>192</v>
      </c>
      <c r="B666" t="s">
        <v>71</v>
      </c>
      <c r="C666" s="3" t="s">
        <v>229</v>
      </c>
      <c r="D666" t="s">
        <v>197</v>
      </c>
      <c r="E666">
        <v>0.16727243650760953</v>
      </c>
      <c r="F666">
        <v>6.7742611396715072E-2</v>
      </c>
      <c r="G666" s="1">
        <v>3.4499357951355419E-2</v>
      </c>
      <c r="H666" s="1">
        <v>0.30004551506386368</v>
      </c>
      <c r="I666">
        <v>2.4692351395789385</v>
      </c>
      <c r="J666">
        <v>0.49300171462900477</v>
      </c>
      <c r="K666">
        <f>Table21[[#This Row],[VALUE_ORIGINAL]]-Table21[[#This Row],[ESTIMATE_VALUE]]</f>
        <v>0.32572927812139524</v>
      </c>
      <c r="L666">
        <v>0.33353457510458673</v>
      </c>
      <c r="M666">
        <v>0.65246885415342282</v>
      </c>
      <c r="N666">
        <f>Table21[[#This Row],[DIFFENCE_ORIGINAL]]^2</f>
        <v>0.10609956262548526</v>
      </c>
      <c r="O66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-3.3489060040723051E-2</v>
      </c>
      <c r="P666">
        <f>IF(OR(G666="NA", H666="NA"), "NA", IF(OR(B666="boot", B666="parametric", B666="independent", B666="cart"), Table21[[#This Row],[conf.high]]-Table21[[#This Row],[conf.low]], ""))</f>
        <v>0.26554615711250829</v>
      </c>
      <c r="Q666">
        <f>IF(OR(G666="NA", H666="NA"), "NA", IF(OR(B666="boot", B666="parametric", B666="independent", B666="cart"), Table21[[#This Row],[conf.high.orig]]-Table21[[#This Row],[conf.low.orig]], ""))</f>
        <v>0.31893427904883609</v>
      </c>
      <c r="R666">
        <f>IF(OR(B666="boot", B666="independent", B666="parametric", B666="cart"), Table21[[#This Row],[WIDTH_OVERLAP]]/Table21[[#This Row],[WIDTH_NEW]], "NA")</f>
        <v>-0.12611389449154858</v>
      </c>
      <c r="S666">
        <f>IF(OR(B666="boot", B666="independent", B666="parametric", B666="cart"), Table21[[#This Row],[WIDTH_OVERLAP]]/Table21[[#This Row],[WIDTH_ORIG]], "")</f>
        <v>-0.10500301234661299</v>
      </c>
      <c r="T666">
        <f>IF(OR(B666="boot", B666="independent", B666="parametric", B666="cart"), (Table21[[#This Row],[PERS_NEW]]+Table21[[#This Row],[PERS_ORIG]]) / 2, "")</f>
        <v>-0.11555845341908079</v>
      </c>
      <c r="U666">
        <f>0.5*(Table21[[#This Row],[WIDTH_OVERLAP]]/Table21[[#This Row],[WIDTH_ORIG]] +Table21[[#This Row],[WIDTH_OVERLAP]]/Table21[[#This Row],[WIDTH_NEW]])</f>
        <v>-0.11555845341908079</v>
      </c>
    </row>
    <row r="667" spans="1:21" hidden="1" x14ac:dyDescent="0.2">
      <c r="A667" t="s">
        <v>192</v>
      </c>
      <c r="B667" t="s">
        <v>71</v>
      </c>
      <c r="C667" s="3" t="s">
        <v>229</v>
      </c>
      <c r="D667" t="s">
        <v>198</v>
      </c>
      <c r="E667">
        <v>6.480594192849469E-2</v>
      </c>
      <c r="F667">
        <v>0.12303358351514151</v>
      </c>
      <c r="G667" s="1">
        <v>-0.17633545065008355</v>
      </c>
      <c r="H667" s="1">
        <v>0.3059473345070729</v>
      </c>
      <c r="I667">
        <v>0.52673375900263153</v>
      </c>
      <c r="J667">
        <v>0.62967048026352512</v>
      </c>
      <c r="K667">
        <f>Table21[[#This Row],[VALUE_ORIGINAL]]-Table21[[#This Row],[ESTIMATE_VALUE]]</f>
        <v>0.56486453833503047</v>
      </c>
      <c r="L667">
        <v>0.44355856188107279</v>
      </c>
      <c r="M667">
        <v>0.81578239864597746</v>
      </c>
      <c r="N667">
        <f>Table21[[#This Row],[DIFFENCE_ORIGINAL]]^2</f>
        <v>0.31907194666844713</v>
      </c>
      <c r="O66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-0.13761122737399989</v>
      </c>
      <c r="P667">
        <f>IF(OR(G667="NA", H667="NA"), "NA", IF(OR(B667="boot", B667="parametric", B667="independent", B667="cart"), Table21[[#This Row],[conf.high]]-Table21[[#This Row],[conf.low]], ""))</f>
        <v>0.48228278515715645</v>
      </c>
      <c r="Q667">
        <f>IF(OR(G667="NA", H667="NA"), "NA", IF(OR(B667="boot", B667="parametric", B667="independent", B667="cart"), Table21[[#This Row],[conf.high.orig]]-Table21[[#This Row],[conf.low.orig]], ""))</f>
        <v>0.37222383676490467</v>
      </c>
      <c r="R667">
        <f>IF(OR(B667="boot", B667="independent", B667="parametric", B667="cart"), Table21[[#This Row],[WIDTH_OVERLAP]]/Table21[[#This Row],[WIDTH_NEW]], "NA")</f>
        <v>-0.28533306933018138</v>
      </c>
      <c r="S667">
        <f>IF(OR(B667="boot", B667="independent", B667="parametric", B667="cart"), Table21[[#This Row],[WIDTH_OVERLAP]]/Table21[[#This Row],[WIDTH_ORIG]], "")</f>
        <v>-0.36970020128215131</v>
      </c>
      <c r="T667">
        <f>IF(OR(B667="boot", B667="independent", B667="parametric", B667="cart"), (Table21[[#This Row],[PERS_NEW]]+Table21[[#This Row],[PERS_ORIG]]) / 2, "")</f>
        <v>-0.32751663530616637</v>
      </c>
      <c r="U667">
        <f>0.5*(Table21[[#This Row],[WIDTH_OVERLAP]]/Table21[[#This Row],[WIDTH_ORIG]] +Table21[[#This Row],[WIDTH_OVERLAP]]/Table21[[#This Row],[WIDTH_NEW]])</f>
        <v>-0.32751663530616637</v>
      </c>
    </row>
    <row r="668" spans="1:21" hidden="1" x14ac:dyDescent="0.2">
      <c r="A668" t="s">
        <v>192</v>
      </c>
      <c r="B668" t="s">
        <v>71</v>
      </c>
      <c r="C668" s="3" t="s">
        <v>229</v>
      </c>
      <c r="D668" t="s">
        <v>200</v>
      </c>
      <c r="E668">
        <v>-0.15171998456034574</v>
      </c>
      <c r="F668">
        <v>0.10277324545184485</v>
      </c>
      <c r="G668" s="1">
        <v>-0.35315184422025653</v>
      </c>
      <c r="H668" s="1">
        <v>4.9711875099565039E-2</v>
      </c>
      <c r="I668">
        <v>-1.4762595449166314</v>
      </c>
      <c r="J668">
        <v>0.61415608553746992</v>
      </c>
      <c r="K668">
        <f>Table21[[#This Row],[VALUE_ORIGINAL]]-Table21[[#This Row],[ESTIMATE_VALUE]]</f>
        <v>0.76587607009781566</v>
      </c>
      <c r="L668">
        <v>0.43387748506057555</v>
      </c>
      <c r="M668">
        <v>0.79443468601436429</v>
      </c>
      <c r="N668">
        <f>Table21[[#This Row],[DIFFENCE_ORIGINAL]]^2</f>
        <v>0.58656615474847429</v>
      </c>
      <c r="O66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-0.38416560996101051</v>
      </c>
      <c r="P668">
        <f>IF(OR(G668="NA", H668="NA"), "NA", IF(OR(B668="boot", B668="parametric", B668="independent", B668="cart"), Table21[[#This Row],[conf.high]]-Table21[[#This Row],[conf.low]], ""))</f>
        <v>0.40286371931982157</v>
      </c>
      <c r="Q668">
        <f>IF(OR(G668="NA", H668="NA"), "NA", IF(OR(B668="boot", B668="parametric", B668="independent", B668="cart"), Table21[[#This Row],[conf.high.orig]]-Table21[[#This Row],[conf.low.orig]], ""))</f>
        <v>0.36055720095378874</v>
      </c>
      <c r="R668">
        <f>IF(OR(B668="boot", B668="independent", B668="parametric", B668="cart"), Table21[[#This Row],[WIDTH_OVERLAP]]/Table21[[#This Row],[WIDTH_NEW]], "NA")</f>
        <v>-0.95358701103594001</v>
      </c>
      <c r="S668">
        <f>IF(OR(B668="boot", B668="independent", B668="parametric", B668="cart"), Table21[[#This Row],[WIDTH_OVERLAP]]/Table21[[#This Row],[WIDTH_ORIG]], "")</f>
        <v>-1.0654775690092169</v>
      </c>
      <c r="T668">
        <f>IF(OR(B668="boot", B668="independent", B668="parametric", B668="cart"), (Table21[[#This Row],[PERS_NEW]]+Table21[[#This Row],[PERS_ORIG]]) / 2, "")</f>
        <v>-1.0095322900225785</v>
      </c>
      <c r="U668">
        <f>0.5*(Table21[[#This Row],[WIDTH_OVERLAP]]/Table21[[#This Row],[WIDTH_ORIG]] +Table21[[#This Row],[WIDTH_OVERLAP]]/Table21[[#This Row],[WIDTH_NEW]])</f>
        <v>-1.0095322900225785</v>
      </c>
    </row>
    <row r="669" spans="1:21" hidden="1" x14ac:dyDescent="0.2">
      <c r="A669" t="s">
        <v>192</v>
      </c>
      <c r="B669" t="s">
        <v>71</v>
      </c>
      <c r="C669" s="3" t="s">
        <v>229</v>
      </c>
      <c r="D669" t="s">
        <v>203</v>
      </c>
      <c r="E669">
        <v>3.9143267195911888E-3</v>
      </c>
      <c r="F669">
        <v>6.9529291569715782E-2</v>
      </c>
      <c r="G669" s="1">
        <v>-0.13236058062763612</v>
      </c>
      <c r="H669" s="1">
        <v>0.14018923406681849</v>
      </c>
      <c r="I669">
        <v>5.6297520530125968E-2</v>
      </c>
      <c r="J669">
        <v>0.28679382089966404</v>
      </c>
      <c r="K669">
        <f>Table21[[#This Row],[VALUE_ORIGINAL]]-Table21[[#This Row],[ESTIMATE_VALUE]]</f>
        <v>0.28287949418007285</v>
      </c>
      <c r="L669">
        <v>0.16567031038844041</v>
      </c>
      <c r="M669">
        <v>0.40791733141088771</v>
      </c>
      <c r="N669">
        <f>Table21[[#This Row],[DIFFENCE_ORIGINAL]]^2</f>
        <v>8.0020808227573875E-2</v>
      </c>
      <c r="O66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-2.5481076321621915E-2</v>
      </c>
      <c r="P669">
        <f>IF(OR(G669="NA", H669="NA"), "NA", IF(OR(B669="boot", B669="parametric", B669="independent", B669="cart"), Table21[[#This Row],[conf.high]]-Table21[[#This Row],[conf.low]], ""))</f>
        <v>0.27254981469445461</v>
      </c>
      <c r="Q669">
        <f>IF(OR(G669="NA", H669="NA"), "NA", IF(OR(B669="boot", B669="parametric", B669="independent", B669="cart"), Table21[[#This Row],[conf.high.orig]]-Table21[[#This Row],[conf.low.orig]], ""))</f>
        <v>0.2422470210224473</v>
      </c>
      <c r="R669">
        <f>IF(OR(B669="boot", B669="independent", B669="parametric", B669="cart"), Table21[[#This Row],[WIDTH_OVERLAP]]/Table21[[#This Row],[WIDTH_NEW]], "NA")</f>
        <v>-9.3491446142378767E-2</v>
      </c>
      <c r="S669">
        <f>IF(OR(B669="boot", B669="independent", B669="parametric", B669="cart"), Table21[[#This Row],[WIDTH_OVERLAP]]/Table21[[#This Row],[WIDTH_ORIG]], "")</f>
        <v>-0.10518633506440835</v>
      </c>
      <c r="T669">
        <f>IF(OR(B669="boot", B669="independent", B669="parametric", B669="cart"), (Table21[[#This Row],[PERS_NEW]]+Table21[[#This Row],[PERS_ORIG]]) / 2, "")</f>
        <v>-9.9338890603393556E-2</v>
      </c>
      <c r="U669">
        <f>0.5*(Table21[[#This Row],[WIDTH_OVERLAP]]/Table21[[#This Row],[WIDTH_ORIG]] +Table21[[#This Row],[WIDTH_OVERLAP]]/Table21[[#This Row],[WIDTH_NEW]])</f>
        <v>-9.9338890603393556E-2</v>
      </c>
    </row>
    <row r="670" spans="1:21" hidden="1" x14ac:dyDescent="0.2">
      <c r="A670" t="s">
        <v>192</v>
      </c>
      <c r="B670" t="s">
        <v>71</v>
      </c>
      <c r="C670" s="3" t="s">
        <v>229</v>
      </c>
      <c r="D670" t="s">
        <v>204</v>
      </c>
      <c r="E670">
        <v>-0.24338928988616609</v>
      </c>
      <c r="F670">
        <v>0.1408967582812064</v>
      </c>
      <c r="G670" s="1">
        <v>-0.5195418616557762</v>
      </c>
      <c r="H670" s="1">
        <v>3.2763281883444018E-2</v>
      </c>
      <c r="I670">
        <v>-1.7274300193649716</v>
      </c>
      <c r="J670">
        <v>0.93833938901761638</v>
      </c>
      <c r="K670">
        <f>Table21[[#This Row],[VALUE_ORIGINAL]]-Table21[[#This Row],[ESTIMATE_VALUE]]</f>
        <v>1.1817286789037824</v>
      </c>
      <c r="L670">
        <v>0.64018856602783769</v>
      </c>
      <c r="M670">
        <v>1.2364902120073951</v>
      </c>
      <c r="N670">
        <f>Table21[[#This Row],[DIFFENCE_ORIGINAL]]^2</f>
        <v>1.3964826705436788</v>
      </c>
      <c r="O67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-0.60742528414439367</v>
      </c>
      <c r="P670">
        <f>IF(OR(G670="NA", H670="NA"), "NA", IF(OR(B670="boot", B670="parametric", B670="independent", B670="cart"), Table21[[#This Row],[conf.high]]-Table21[[#This Row],[conf.low]], ""))</f>
        <v>0.55230514353922022</v>
      </c>
      <c r="Q670">
        <f>IF(OR(G670="NA", H670="NA"), "NA", IF(OR(B670="boot", B670="parametric", B670="independent", B670="cart"), Table21[[#This Row],[conf.high.orig]]-Table21[[#This Row],[conf.low.orig]], ""))</f>
        <v>0.59630164597955737</v>
      </c>
      <c r="R670">
        <f>IF(OR(B670="boot", B670="independent", B670="parametric", B670="cart"), Table21[[#This Row],[WIDTH_OVERLAP]]/Table21[[#This Row],[WIDTH_NEW]], "NA")</f>
        <v>-1.0998001580285106</v>
      </c>
      <c r="S670">
        <f>IF(OR(B670="boot", B670="independent", B670="parametric", B670="cart"), Table21[[#This Row],[WIDTH_OVERLAP]]/Table21[[#This Row],[WIDTH_ORIG]], "")</f>
        <v>-1.0186543811170659</v>
      </c>
      <c r="T670">
        <f>IF(OR(B670="boot", B670="independent", B670="parametric", B670="cart"), (Table21[[#This Row],[PERS_NEW]]+Table21[[#This Row],[PERS_ORIG]]) / 2, "")</f>
        <v>-1.0592272695727882</v>
      </c>
      <c r="U670">
        <f>0.5*(Table21[[#This Row],[WIDTH_OVERLAP]]/Table21[[#This Row],[WIDTH_ORIG]] +Table21[[#This Row],[WIDTH_OVERLAP]]/Table21[[#This Row],[WIDTH_NEW]])</f>
        <v>-1.0592272695727882</v>
      </c>
    </row>
    <row r="671" spans="1:21" hidden="1" x14ac:dyDescent="0.2">
      <c r="A671" t="s">
        <v>192</v>
      </c>
      <c r="B671" t="s">
        <v>71</v>
      </c>
      <c r="C671" s="3" t="s">
        <v>229</v>
      </c>
      <c r="D671" t="s">
        <v>205</v>
      </c>
      <c r="E671">
        <v>-6.4340930493326745E-2</v>
      </c>
      <c r="F671">
        <v>0.10042497083901564</v>
      </c>
      <c r="G671" s="1">
        <v>-0.2611702564862825</v>
      </c>
      <c r="H671" s="1">
        <v>0.13248839549962904</v>
      </c>
      <c r="I671">
        <v>-0.6406865738250227</v>
      </c>
      <c r="J671">
        <v>0.60929656060243609</v>
      </c>
      <c r="K671">
        <f>Table21[[#This Row],[VALUE_ORIGINAL]]-Table21[[#This Row],[ESTIMATE_VALUE]]</f>
        <v>0.67363749109576287</v>
      </c>
      <c r="L671">
        <v>0.39865042583370236</v>
      </c>
      <c r="M671">
        <v>0.81994269537116982</v>
      </c>
      <c r="N671">
        <f>Table21[[#This Row],[DIFFENCE_ORIGINAL]]^2</f>
        <v>0.45378746940979403</v>
      </c>
      <c r="O67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-0.26616203033407332</v>
      </c>
      <c r="P671">
        <f>IF(OR(G671="NA", H671="NA"), "NA", IF(OR(B671="boot", B671="parametric", B671="independent", B671="cart"), Table21[[#This Row],[conf.high]]-Table21[[#This Row],[conf.low]], ""))</f>
        <v>0.39365865198591155</v>
      </c>
      <c r="Q671">
        <f>IF(OR(G671="NA", H671="NA"), "NA", IF(OR(B671="boot", B671="parametric", B671="independent", B671="cart"), Table21[[#This Row],[conf.high.orig]]-Table21[[#This Row],[conf.low.orig]], ""))</f>
        <v>0.42129226953746746</v>
      </c>
      <c r="R671">
        <f>IF(OR(B671="boot", B671="independent", B671="parametric", B671="cart"), Table21[[#This Row],[WIDTH_OVERLAP]]/Table21[[#This Row],[WIDTH_NEW]], "NA")</f>
        <v>-0.67612391850490527</v>
      </c>
      <c r="S671">
        <f>IF(OR(B671="boot", B671="independent", B671="parametric", B671="cart"), Table21[[#This Row],[WIDTH_OVERLAP]]/Table21[[#This Row],[WIDTH_ORIG]], "")</f>
        <v>-0.63177525338001084</v>
      </c>
      <c r="T671">
        <f>IF(OR(B671="boot", B671="independent", B671="parametric", B671="cart"), (Table21[[#This Row],[PERS_NEW]]+Table21[[#This Row],[PERS_ORIG]]) / 2, "")</f>
        <v>-0.653949585942458</v>
      </c>
      <c r="U671">
        <f>0.5*(Table21[[#This Row],[WIDTH_OVERLAP]]/Table21[[#This Row],[WIDTH_ORIG]] +Table21[[#This Row],[WIDTH_OVERLAP]]/Table21[[#This Row],[WIDTH_NEW]])</f>
        <v>-0.653949585942458</v>
      </c>
    </row>
    <row r="672" spans="1:21" hidden="1" x14ac:dyDescent="0.2">
      <c r="A672" t="s">
        <v>192</v>
      </c>
      <c r="B672" t="s">
        <v>71</v>
      </c>
      <c r="C672" s="3" t="s">
        <v>229</v>
      </c>
      <c r="D672" t="s">
        <v>206</v>
      </c>
      <c r="E672">
        <v>-0.50223742999056198</v>
      </c>
      <c r="F672">
        <v>0.21816247916462556</v>
      </c>
      <c r="G672" s="1">
        <v>-0.9298280319311979</v>
      </c>
      <c r="H672" s="1">
        <v>-7.4646828049926062E-2</v>
      </c>
      <c r="I672">
        <v>-2.3021256080041761</v>
      </c>
      <c r="J672">
        <v>1.0886970694377851</v>
      </c>
      <c r="K672">
        <f>Table21[[#This Row],[VALUE_ORIGINAL]]-Table21[[#This Row],[ESTIMATE_VALUE]]</f>
        <v>1.590934499428347</v>
      </c>
      <c r="L672">
        <v>0.71382989483203851</v>
      </c>
      <c r="M672">
        <v>1.4635642440435317</v>
      </c>
      <c r="N672">
        <f>Table21[[#This Row],[DIFFENCE_ORIGINAL]]^2</f>
        <v>2.5310725814713249</v>
      </c>
      <c r="O67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-0.78847672288196458</v>
      </c>
      <c r="P672">
        <f>IF(OR(G672="NA", H672="NA"), "NA", IF(OR(B672="boot", B672="parametric", B672="independent", B672="cart"), Table21[[#This Row],[conf.high]]-Table21[[#This Row],[conf.low]], ""))</f>
        <v>0.85518120388127183</v>
      </c>
      <c r="Q672">
        <f>IF(OR(G672="NA", H672="NA"), "NA", IF(OR(B672="boot", B672="parametric", B672="independent", B672="cart"), Table21[[#This Row],[conf.high.orig]]-Table21[[#This Row],[conf.low.orig]], ""))</f>
        <v>0.74973434921149318</v>
      </c>
      <c r="R672">
        <f>IF(OR(B672="boot", B672="independent", B672="parametric", B672="cart"), Table21[[#This Row],[WIDTH_OVERLAP]]/Table21[[#This Row],[WIDTH_NEW]], "NA")</f>
        <v>-0.92199959412512056</v>
      </c>
      <c r="S672">
        <f>IF(OR(B672="boot", B672="independent", B672="parametric", B672="cart"), Table21[[#This Row],[WIDTH_OVERLAP]]/Table21[[#This Row],[WIDTH_ORIG]], "")</f>
        <v>-1.0516748014963131</v>
      </c>
      <c r="T672">
        <f>IF(OR(B672="boot", B672="independent", B672="parametric", B672="cart"), (Table21[[#This Row],[PERS_NEW]]+Table21[[#This Row],[PERS_ORIG]]) / 2, "")</f>
        <v>-0.98683719781071688</v>
      </c>
      <c r="U672">
        <f>0.5*(Table21[[#This Row],[WIDTH_OVERLAP]]/Table21[[#This Row],[WIDTH_ORIG]] +Table21[[#This Row],[WIDTH_OVERLAP]]/Table21[[#This Row],[WIDTH_NEW]])</f>
        <v>-0.98683719781071688</v>
      </c>
    </row>
    <row r="673" spans="1:21" hidden="1" x14ac:dyDescent="0.2">
      <c r="A673" t="s">
        <v>192</v>
      </c>
      <c r="B673" t="s">
        <v>71</v>
      </c>
      <c r="C673" s="3" t="s">
        <v>229</v>
      </c>
      <c r="D673" t="s">
        <v>207</v>
      </c>
      <c r="E673">
        <v>-0.15052951882022209</v>
      </c>
      <c r="F673">
        <v>0.18698088156736178</v>
      </c>
      <c r="G673" s="1">
        <v>-0.51700531248980042</v>
      </c>
      <c r="H673" s="1">
        <v>0.21594627484935619</v>
      </c>
      <c r="I673">
        <v>-0.80505299557052457</v>
      </c>
      <c r="J673">
        <v>-0.62421866503422796</v>
      </c>
      <c r="K673">
        <f>Table21[[#This Row],[VALUE_ORIGINAL]]-Table21[[#This Row],[ESTIMATE_VALUE]]</f>
        <v>-0.47368914621400587</v>
      </c>
      <c r="L673">
        <v>-0.94232608717301913</v>
      </c>
      <c r="M673">
        <v>-0.30611124289543679</v>
      </c>
      <c r="N673">
        <f>Table21[[#This Row],[DIFFENCE_ORIGINAL]]^2</f>
        <v>0.22438140724095385</v>
      </c>
      <c r="O67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0.21089406959436363</v>
      </c>
      <c r="P673">
        <f>IF(OR(G673="NA", H673="NA"), "NA", IF(OR(B673="boot", B673="parametric", B673="independent", B673="cart"), Table21[[#This Row],[conf.high]]-Table21[[#This Row],[conf.low]], ""))</f>
        <v>0.73295158733915655</v>
      </c>
      <c r="Q673">
        <f>IF(OR(G673="NA", H673="NA"), "NA", IF(OR(B673="boot", B673="parametric", B673="independent", B673="cart"), Table21[[#This Row],[conf.high.orig]]-Table21[[#This Row],[conf.low.orig]], ""))</f>
        <v>0.63621484427758235</v>
      </c>
      <c r="R673">
        <f>IF(OR(B673="boot", B673="independent", B673="parametric", B673="cart"), Table21[[#This Row],[WIDTH_OVERLAP]]/Table21[[#This Row],[WIDTH_NEW]], "NA")</f>
        <v>0.28773260504145309</v>
      </c>
      <c r="S673">
        <f>IF(OR(B673="boot", B673="independent", B673="parametric", B673="cart"), Table21[[#This Row],[WIDTH_OVERLAP]]/Table21[[#This Row],[WIDTH_ORIG]], "")</f>
        <v>0.33148247245603396</v>
      </c>
      <c r="T673">
        <f>IF(OR(B673="boot", B673="independent", B673="parametric", B673="cart"), (Table21[[#This Row],[PERS_NEW]]+Table21[[#This Row],[PERS_ORIG]]) / 2, "")</f>
        <v>0.30960753874874353</v>
      </c>
      <c r="U673">
        <f>0.5*(Table21[[#This Row],[WIDTH_OVERLAP]]/Table21[[#This Row],[WIDTH_ORIG]] +Table21[[#This Row],[WIDTH_OVERLAP]]/Table21[[#This Row],[WIDTH_NEW]])</f>
        <v>0.30960753874874353</v>
      </c>
    </row>
    <row r="674" spans="1:21" hidden="1" x14ac:dyDescent="0.2">
      <c r="A674" t="s">
        <v>192</v>
      </c>
      <c r="B674" t="s">
        <v>71</v>
      </c>
      <c r="C674" s="3" t="s">
        <v>229</v>
      </c>
      <c r="D674" t="s">
        <v>208</v>
      </c>
      <c r="E674">
        <v>2.2156175424033205E-2</v>
      </c>
      <c r="F674">
        <v>0.19842931270713832</v>
      </c>
      <c r="G674" s="1">
        <v>-0.3667581309589939</v>
      </c>
      <c r="H674" s="1">
        <v>0.4110704818070603</v>
      </c>
      <c r="I674">
        <v>0.11165777435682342</v>
      </c>
      <c r="J674">
        <v>-0.72723229200793349</v>
      </c>
      <c r="K674">
        <f>Table21[[#This Row],[VALUE_ORIGINAL]]-Table21[[#This Row],[ESTIMATE_VALUE]]</f>
        <v>-0.74938846743196674</v>
      </c>
      <c r="L674">
        <v>-1.0179441000208387</v>
      </c>
      <c r="M674">
        <v>-0.43652048399502824</v>
      </c>
      <c r="N674">
        <f>Table21[[#This Row],[DIFFENCE_ORIGINAL]]^2</f>
        <v>0.56158307512003192</v>
      </c>
      <c r="O67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-6.9762353036034341E-2</v>
      </c>
      <c r="P674">
        <f>IF(OR(G674="NA", H674="NA"), "NA", IF(OR(B674="boot", B674="parametric", B674="independent", B674="cart"), Table21[[#This Row],[conf.high]]-Table21[[#This Row],[conf.low]], ""))</f>
        <v>0.77782861276605419</v>
      </c>
      <c r="Q674">
        <f>IF(OR(G674="NA", H674="NA"), "NA", IF(OR(B674="boot", B674="parametric", B674="independent", B674="cart"), Table21[[#This Row],[conf.high.orig]]-Table21[[#This Row],[conf.low.orig]], ""))</f>
        <v>0.58142361602581039</v>
      </c>
      <c r="R674">
        <f>IF(OR(B674="boot", B674="independent", B674="parametric", B674="cart"), Table21[[#This Row],[WIDTH_OVERLAP]]/Table21[[#This Row],[WIDTH_NEW]], "NA")</f>
        <v>-8.9688591922519836E-2</v>
      </c>
      <c r="S674">
        <f>IF(OR(B674="boot", B674="independent", B674="parametric", B674="cart"), Table21[[#This Row],[WIDTH_OVERLAP]]/Table21[[#This Row],[WIDTH_ORIG]], "")</f>
        <v>-0.11998541358343702</v>
      </c>
      <c r="T674">
        <f>IF(OR(B674="boot", B674="independent", B674="parametric", B674="cart"), (Table21[[#This Row],[PERS_NEW]]+Table21[[#This Row],[PERS_ORIG]]) / 2, "")</f>
        <v>-0.10483700275297843</v>
      </c>
      <c r="U674">
        <f>0.5*(Table21[[#This Row],[WIDTH_OVERLAP]]/Table21[[#This Row],[WIDTH_ORIG]] +Table21[[#This Row],[WIDTH_OVERLAP]]/Table21[[#This Row],[WIDTH_NEW]])</f>
        <v>-0.10483700275297843</v>
      </c>
    </row>
    <row r="675" spans="1:21" hidden="1" x14ac:dyDescent="0.2">
      <c r="A675" t="s">
        <v>192</v>
      </c>
      <c r="B675" t="s">
        <v>71</v>
      </c>
      <c r="C675" s="3" t="s">
        <v>229</v>
      </c>
      <c r="D675" t="s">
        <v>209</v>
      </c>
      <c r="E675">
        <v>1.1273094175222953</v>
      </c>
      <c r="F675">
        <v>0.10540604343313834</v>
      </c>
      <c r="G675" s="1">
        <v>0.92071736864047948</v>
      </c>
      <c r="H675" s="1">
        <v>1.3339014664041111</v>
      </c>
      <c r="I675">
        <v>10.694922044364331</v>
      </c>
      <c r="J675">
        <v>1.2430248254460445</v>
      </c>
      <c r="K675">
        <f>Table21[[#This Row],[VALUE_ORIGINAL]]-Table21[[#This Row],[ESTIMATE_VALUE]]</f>
        <v>0.11571540792374924</v>
      </c>
      <c r="L675">
        <v>1.0138740576212264</v>
      </c>
      <c r="M675">
        <v>1.4721755932708627</v>
      </c>
      <c r="N675">
        <f>Table21[[#This Row],[DIFFENCE_ORIGINAL]]^2</f>
        <v>1.3390055630959687E-2</v>
      </c>
      <c r="O67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0.32002740878288471</v>
      </c>
      <c r="P675">
        <f>IF(OR(G675="NA", H675="NA"), "NA", IF(OR(B675="boot", B675="parametric", B675="independent", B675="cart"), Table21[[#This Row],[conf.high]]-Table21[[#This Row],[conf.low]], ""))</f>
        <v>0.41318409776363163</v>
      </c>
      <c r="Q675">
        <f>IF(OR(G675="NA", H675="NA"), "NA", IF(OR(B675="boot", B675="parametric", B675="independent", B675="cart"), Table21[[#This Row],[conf.high.orig]]-Table21[[#This Row],[conf.low.orig]], ""))</f>
        <v>0.45830153564963627</v>
      </c>
      <c r="R675">
        <f>IF(OR(B675="boot", B675="independent", B675="parametric", B675="cart"), Table21[[#This Row],[WIDTH_OVERLAP]]/Table21[[#This Row],[WIDTH_NEW]], "NA")</f>
        <v>0.77453951039026037</v>
      </c>
      <c r="S675">
        <f>IF(OR(B675="boot", B675="independent", B675="parametric", B675="cart"), Table21[[#This Row],[WIDTH_OVERLAP]]/Table21[[#This Row],[WIDTH_ORIG]], "")</f>
        <v>0.69829006426795004</v>
      </c>
      <c r="T675">
        <f>IF(OR(B675="boot", B675="independent", B675="parametric", B675="cart"), (Table21[[#This Row],[PERS_NEW]]+Table21[[#This Row],[PERS_ORIG]]) / 2, "")</f>
        <v>0.73641478732910515</v>
      </c>
      <c r="U675">
        <f>0.5*(Table21[[#This Row],[WIDTH_OVERLAP]]/Table21[[#This Row],[WIDTH_ORIG]] +Table21[[#This Row],[WIDTH_OVERLAP]]/Table21[[#This Row],[WIDTH_NEW]])</f>
        <v>0.73641478732910515</v>
      </c>
    </row>
    <row r="676" spans="1:21" hidden="1" x14ac:dyDescent="0.2">
      <c r="A676" t="s">
        <v>192</v>
      </c>
      <c r="B676" t="s">
        <v>71</v>
      </c>
      <c r="C676" s="3" t="s">
        <v>229</v>
      </c>
      <c r="D676" t="s">
        <v>210</v>
      </c>
      <c r="E676">
        <v>2.2028029880974032</v>
      </c>
      <c r="F676">
        <v>0.15611844190104504</v>
      </c>
      <c r="G676" s="1">
        <v>1.8968164646488461</v>
      </c>
      <c r="H676" s="1">
        <v>2.5087895115459604</v>
      </c>
      <c r="I676">
        <v>14.109819194157982</v>
      </c>
      <c r="J676">
        <v>1.6733121077986997</v>
      </c>
      <c r="K676">
        <f>Table21[[#This Row],[VALUE_ORIGINAL]]-Table21[[#This Row],[ESTIMATE_VALUE]]</f>
        <v>-0.5294908802987035</v>
      </c>
      <c r="L676">
        <v>1.370818639094014</v>
      </c>
      <c r="M676">
        <v>1.9758055765033853</v>
      </c>
      <c r="N676">
        <f>Table21[[#This Row],[DIFFENCE_ORIGINAL]]^2</f>
        <v>0.28036059231949595</v>
      </c>
      <c r="O67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7.8989111854539162E-2</v>
      </c>
      <c r="P676">
        <f>IF(OR(G676="NA", H676="NA"), "NA", IF(OR(B676="boot", B676="parametric", B676="independent", B676="cart"), Table21[[#This Row],[conf.high]]-Table21[[#This Row],[conf.low]], ""))</f>
        <v>0.61197304689711429</v>
      </c>
      <c r="Q676">
        <f>IF(OR(G676="NA", H676="NA"), "NA", IF(OR(B676="boot", B676="parametric", B676="independent", B676="cart"), Table21[[#This Row],[conf.high.orig]]-Table21[[#This Row],[conf.low.orig]], ""))</f>
        <v>0.60498693740937126</v>
      </c>
      <c r="R676">
        <f>IF(OR(B676="boot", B676="independent", B676="parametric", B676="cart"), Table21[[#This Row],[WIDTH_OVERLAP]]/Table21[[#This Row],[WIDTH_NEW]], "NA")</f>
        <v>0.12907286073306251</v>
      </c>
      <c r="S676">
        <f>IF(OR(B676="boot", B676="independent", B676="parametric", B676="cart"), Table21[[#This Row],[WIDTH_OVERLAP]]/Table21[[#This Row],[WIDTH_ORIG]], "")</f>
        <v>0.13056333446269153</v>
      </c>
      <c r="T676">
        <f>IF(OR(B676="boot", B676="independent", B676="parametric", B676="cart"), (Table21[[#This Row],[PERS_NEW]]+Table21[[#This Row],[PERS_ORIG]]) / 2, "")</f>
        <v>0.12981809759787702</v>
      </c>
      <c r="U676">
        <f>0.5*(Table21[[#This Row],[WIDTH_OVERLAP]]/Table21[[#This Row],[WIDTH_ORIG]] +Table21[[#This Row],[WIDTH_OVERLAP]]/Table21[[#This Row],[WIDTH_NEW]])</f>
        <v>0.12981809759787702</v>
      </c>
    </row>
    <row r="677" spans="1:21" hidden="1" x14ac:dyDescent="0.2">
      <c r="A677" t="s">
        <v>192</v>
      </c>
      <c r="B677" t="s">
        <v>71</v>
      </c>
      <c r="C677" s="3" t="s">
        <v>229</v>
      </c>
      <c r="D677" t="s">
        <v>211</v>
      </c>
      <c r="E677">
        <v>3.3676552314814252</v>
      </c>
      <c r="F677">
        <v>0.3623433732830087</v>
      </c>
      <c r="G677" s="1">
        <v>2.6574752698099755</v>
      </c>
      <c r="H677" s="1">
        <v>4.0778351931528753</v>
      </c>
      <c r="I677">
        <v>9.2940991330097109</v>
      </c>
      <c r="J677">
        <v>2.5314973886483343</v>
      </c>
      <c r="K677">
        <f>Table21[[#This Row],[VALUE_ORIGINAL]]-Table21[[#This Row],[ESTIMATE_VALUE]]</f>
        <v>-0.83615784283309091</v>
      </c>
      <c r="L677">
        <v>2.0154598884137371</v>
      </c>
      <c r="M677">
        <v>3.0475348888829314</v>
      </c>
      <c r="N677">
        <f>Table21[[#This Row],[DIFFENCE_ORIGINAL]]^2</f>
        <v>0.69915993813128796</v>
      </c>
      <c r="O67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0.39005961907295594</v>
      </c>
      <c r="P677">
        <f>IF(OR(G677="NA", H677="NA"), "NA", IF(OR(B677="boot", B677="parametric", B677="independent", B677="cart"), Table21[[#This Row],[conf.high]]-Table21[[#This Row],[conf.low]], ""))</f>
        <v>1.4203599233428998</v>
      </c>
      <c r="Q677">
        <f>IF(OR(G677="NA", H677="NA"), "NA", IF(OR(B677="boot", B677="parametric", B677="independent", B677="cart"), Table21[[#This Row],[conf.high.orig]]-Table21[[#This Row],[conf.low.orig]], ""))</f>
        <v>1.0320750004691943</v>
      </c>
      <c r="R677">
        <f>IF(OR(B677="boot", B677="independent", B677="parametric", B677="cart"), Table21[[#This Row],[WIDTH_OVERLAP]]/Table21[[#This Row],[WIDTH_NEW]], "NA")</f>
        <v>0.2746202653725458</v>
      </c>
      <c r="S677">
        <f>IF(OR(B677="boot", B677="independent", B677="parametric", B677="cart"), Table21[[#This Row],[WIDTH_OVERLAP]]/Table21[[#This Row],[WIDTH_ORIG]], "")</f>
        <v>0.3779372806197514</v>
      </c>
      <c r="T677">
        <f>IF(OR(B677="boot", B677="independent", B677="parametric", B677="cart"), (Table21[[#This Row],[PERS_NEW]]+Table21[[#This Row],[PERS_ORIG]]) / 2, "")</f>
        <v>0.3262787729961486</v>
      </c>
      <c r="U677">
        <f>0.5*(Table21[[#This Row],[WIDTH_OVERLAP]]/Table21[[#This Row],[WIDTH_ORIG]] +Table21[[#This Row],[WIDTH_OVERLAP]]/Table21[[#This Row],[WIDTH_NEW]])</f>
        <v>0.3262787729961486</v>
      </c>
    </row>
    <row r="678" spans="1:21" hidden="1" x14ac:dyDescent="0.2">
      <c r="A678" t="s">
        <v>192</v>
      </c>
      <c r="B678" t="s">
        <v>71</v>
      </c>
      <c r="C678" s="3" t="s">
        <v>229</v>
      </c>
      <c r="D678" t="s">
        <v>212</v>
      </c>
      <c r="E678">
        <v>3.1738229586158582</v>
      </c>
      <c r="F678">
        <v>0.21430332733621882</v>
      </c>
      <c r="G678" s="1">
        <v>2.7537961552697712</v>
      </c>
      <c r="H678" s="1">
        <v>3.5938497619619452</v>
      </c>
      <c r="I678">
        <v>14.809956513817781</v>
      </c>
      <c r="J678">
        <v>2.4547514023718633</v>
      </c>
      <c r="K678">
        <f>Table21[[#This Row],[VALUE_ORIGINAL]]-Table21[[#This Row],[ESTIMATE_VALUE]]</f>
        <v>-0.71907155624399488</v>
      </c>
      <c r="L678">
        <v>2.0204636851299913</v>
      </c>
      <c r="M678">
        <v>2.8890391196137353</v>
      </c>
      <c r="N678">
        <f>Table21[[#This Row],[DIFFENCE_ORIGINAL]]^2</f>
        <v>0.51706390299916072</v>
      </c>
      <c r="O67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0.1352429643439641</v>
      </c>
      <c r="P678">
        <f>IF(OR(G678="NA", H678="NA"), "NA", IF(OR(B678="boot", B678="parametric", B678="independent", B678="cart"), Table21[[#This Row],[conf.high]]-Table21[[#This Row],[conf.low]], ""))</f>
        <v>0.84005360669217399</v>
      </c>
      <c r="Q678">
        <f>IF(OR(G678="NA", H678="NA"), "NA", IF(OR(B678="boot", B678="parametric", B678="independent", B678="cart"), Table21[[#This Row],[conf.high.orig]]-Table21[[#This Row],[conf.low.orig]], ""))</f>
        <v>0.86857543448374397</v>
      </c>
      <c r="R678">
        <f>IF(OR(B678="boot", B678="independent", B678="parametric", B678="cart"), Table21[[#This Row],[WIDTH_OVERLAP]]/Table21[[#This Row],[WIDTH_NEW]], "NA")</f>
        <v>0.16099325479537166</v>
      </c>
      <c r="S678">
        <f>IF(OR(B678="boot", B678="independent", B678="parametric", B678="cart"), Table21[[#This Row],[WIDTH_OVERLAP]]/Table21[[#This Row],[WIDTH_ORIG]], "")</f>
        <v>0.15570664213448379</v>
      </c>
      <c r="T678">
        <f>IF(OR(B678="boot", B678="independent", B678="parametric", B678="cart"), (Table21[[#This Row],[PERS_NEW]]+Table21[[#This Row],[PERS_ORIG]]) / 2, "")</f>
        <v>0.15834994846492773</v>
      </c>
      <c r="U678">
        <f>0.5*(Table21[[#This Row],[WIDTH_OVERLAP]]/Table21[[#This Row],[WIDTH_ORIG]] +Table21[[#This Row],[WIDTH_OVERLAP]]/Table21[[#This Row],[WIDTH_NEW]])</f>
        <v>0.15834994846492773</v>
      </c>
    </row>
    <row r="679" spans="1:21" hidden="1" x14ac:dyDescent="0.2">
      <c r="A679" t="s">
        <v>192</v>
      </c>
      <c r="B679" t="s">
        <v>71</v>
      </c>
      <c r="C679" s="3" t="s">
        <v>229</v>
      </c>
      <c r="D679" t="s">
        <v>213</v>
      </c>
      <c r="E679">
        <v>2.5029956563171427</v>
      </c>
      <c r="F679">
        <v>0.16244706111964982</v>
      </c>
      <c r="G679" s="1">
        <v>2.1846052671282523</v>
      </c>
      <c r="H679" s="1">
        <v>2.8213860455060331</v>
      </c>
      <c r="I679">
        <v>15.408069798650097</v>
      </c>
      <c r="J679">
        <v>2.2103927780125763</v>
      </c>
      <c r="K679">
        <f>Table21[[#This Row],[VALUE_ORIGINAL]]-Table21[[#This Row],[ESTIMATE_VALUE]]</f>
        <v>-0.29260287830456644</v>
      </c>
      <c r="L679">
        <v>1.8974129024331869</v>
      </c>
      <c r="M679">
        <v>2.5233726535919656</v>
      </c>
      <c r="N679">
        <f>Table21[[#This Row],[DIFFENCE_ORIGINAL]]^2</f>
        <v>8.5616444392116922E-2</v>
      </c>
      <c r="O67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0.33876738646371329</v>
      </c>
      <c r="P679">
        <f>IF(OR(G679="NA", H679="NA"), "NA", IF(OR(B679="boot", B679="parametric", B679="independent", B679="cart"), Table21[[#This Row],[conf.high]]-Table21[[#This Row],[conf.low]], ""))</f>
        <v>0.6367807783777808</v>
      </c>
      <c r="Q679">
        <f>IF(OR(G679="NA", H679="NA"), "NA", IF(OR(B679="boot", B679="parametric", B679="independent", B679="cart"), Table21[[#This Row],[conf.high.orig]]-Table21[[#This Row],[conf.low.orig]], ""))</f>
        <v>0.62595975115877867</v>
      </c>
      <c r="R679">
        <f>IF(OR(B679="boot", B679="independent", B679="parametric", B679="cart"), Table21[[#This Row],[WIDTH_OVERLAP]]/Table21[[#This Row],[WIDTH_NEW]], "NA")</f>
        <v>0.53200001942070851</v>
      </c>
      <c r="S679">
        <f>IF(OR(B679="boot", B679="independent", B679="parametric", B679="cart"), Table21[[#This Row],[WIDTH_OVERLAP]]/Table21[[#This Row],[WIDTH_ORIG]], "")</f>
        <v>0.54119675560063729</v>
      </c>
      <c r="T679">
        <f>IF(OR(B679="boot", B679="independent", B679="parametric", B679="cart"), (Table21[[#This Row],[PERS_NEW]]+Table21[[#This Row],[PERS_ORIG]]) / 2, "")</f>
        <v>0.5365983875106729</v>
      </c>
      <c r="U679">
        <f>0.5*(Table21[[#This Row],[WIDTH_OVERLAP]]/Table21[[#This Row],[WIDTH_ORIG]] +Table21[[#This Row],[WIDTH_OVERLAP]]/Table21[[#This Row],[WIDTH_NEW]])</f>
        <v>0.5365983875106729</v>
      </c>
    </row>
    <row r="680" spans="1:21" hidden="1" x14ac:dyDescent="0.2">
      <c r="A680" t="s">
        <v>192</v>
      </c>
      <c r="B680" t="s">
        <v>71</v>
      </c>
      <c r="C680" s="3" t="s">
        <v>229</v>
      </c>
      <c r="D680" t="s">
        <v>214</v>
      </c>
      <c r="E680">
        <v>1.5447725561608849</v>
      </c>
      <c r="F680">
        <v>0.14986133735438828</v>
      </c>
      <c r="G680" s="1">
        <v>1.251049732271277</v>
      </c>
      <c r="H680" s="1">
        <v>1.8384953800504928</v>
      </c>
      <c r="I680">
        <v>10.308012616408501</v>
      </c>
      <c r="J680">
        <v>1.6381993326590256</v>
      </c>
      <c r="K680">
        <f>Table21[[#This Row],[VALUE_ORIGINAL]]-Table21[[#This Row],[ESTIMATE_VALUE]]</f>
        <v>9.3426776498140685E-2</v>
      </c>
      <c r="L680">
        <v>1.2905839639855108</v>
      </c>
      <c r="M680">
        <v>1.9858147013325405</v>
      </c>
      <c r="N680">
        <f>Table21[[#This Row],[DIFFENCE_ORIGINAL]]^2</f>
        <v>8.728562566833532E-3</v>
      </c>
      <c r="O68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0.54791141606498206</v>
      </c>
      <c r="P680">
        <f>IF(OR(G680="NA", H680="NA"), "NA", IF(OR(B680="boot", B680="parametric", B680="independent", B680="cart"), Table21[[#This Row],[conf.high]]-Table21[[#This Row],[conf.low]], ""))</f>
        <v>0.58744564777921582</v>
      </c>
      <c r="Q680">
        <f>IF(OR(G680="NA", H680="NA"), "NA", IF(OR(B680="boot", B680="parametric", B680="independent", B680="cart"), Table21[[#This Row],[conf.high.orig]]-Table21[[#This Row],[conf.low.orig]], ""))</f>
        <v>0.69523073734702967</v>
      </c>
      <c r="R680">
        <f>IF(OR(B680="boot", B680="independent", B680="parametric", B680="cart"), Table21[[#This Row],[WIDTH_OVERLAP]]/Table21[[#This Row],[WIDTH_NEW]], "NA")</f>
        <v>0.93270146461431913</v>
      </c>
      <c r="S680">
        <f>IF(OR(B680="boot", B680="independent", B680="parametric", B680="cart"), Table21[[#This Row],[WIDTH_OVERLAP]]/Table21[[#This Row],[WIDTH_ORIG]], "")</f>
        <v>0.78810010350777682</v>
      </c>
      <c r="T680">
        <f>IF(OR(B680="boot", B680="independent", B680="parametric", B680="cart"), (Table21[[#This Row],[PERS_NEW]]+Table21[[#This Row],[PERS_ORIG]]) / 2, "")</f>
        <v>0.86040078406104792</v>
      </c>
      <c r="U680">
        <f>0.5*(Table21[[#This Row],[WIDTH_OVERLAP]]/Table21[[#This Row],[WIDTH_ORIG]] +Table21[[#This Row],[WIDTH_OVERLAP]]/Table21[[#This Row],[WIDTH_NEW]])</f>
        <v>0.86040078406104792</v>
      </c>
    </row>
    <row r="681" spans="1:21" hidden="1" x14ac:dyDescent="0.2">
      <c r="A681" t="s">
        <v>192</v>
      </c>
      <c r="B681" t="s">
        <v>71</v>
      </c>
      <c r="C681" s="3" t="s">
        <v>229</v>
      </c>
      <c r="D681" t="s">
        <v>215</v>
      </c>
      <c r="E681">
        <v>2.0938636945334927</v>
      </c>
      <c r="F681">
        <v>0.16315398969686276</v>
      </c>
      <c r="G681" s="1">
        <v>1.7740877507936228</v>
      </c>
      <c r="H681" s="1">
        <v>2.4136396382733629</v>
      </c>
      <c r="I681">
        <v>12.833665290219717</v>
      </c>
      <c r="J681">
        <v>1.8620498846317752</v>
      </c>
      <c r="K681">
        <f>Table21[[#This Row],[VALUE_ORIGINAL]]-Table21[[#This Row],[ESTIMATE_VALUE]]</f>
        <v>-0.23181380990171752</v>
      </c>
      <c r="L681">
        <v>1.5570661816520679</v>
      </c>
      <c r="M681">
        <v>2.1670335876114826</v>
      </c>
      <c r="N681">
        <f>Table21[[#This Row],[DIFFENCE_ORIGINAL]]^2</f>
        <v>5.3737642461149628E-2</v>
      </c>
      <c r="O68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0.39294583681785977</v>
      </c>
      <c r="P681">
        <f>IF(OR(G681="NA", H681="NA"), "NA", IF(OR(B681="boot", B681="parametric", B681="independent", B681="cart"), Table21[[#This Row],[conf.high]]-Table21[[#This Row],[conf.low]], ""))</f>
        <v>0.63955188747974012</v>
      </c>
      <c r="Q681">
        <f>IF(OR(G681="NA", H681="NA"), "NA", IF(OR(B681="boot", B681="parametric", B681="independent", B681="cart"), Table21[[#This Row],[conf.high.orig]]-Table21[[#This Row],[conf.low.orig]], ""))</f>
        <v>0.60996740595941468</v>
      </c>
      <c r="R681">
        <f>IF(OR(B681="boot", B681="independent", B681="parametric", B681="cart"), Table21[[#This Row],[WIDTH_OVERLAP]]/Table21[[#This Row],[WIDTH_NEW]], "NA")</f>
        <v>0.61440806369335843</v>
      </c>
      <c r="S681">
        <f>IF(OR(B681="boot", B681="independent", B681="parametric", B681="cart"), Table21[[#This Row],[WIDTH_OVERLAP]]/Table21[[#This Row],[WIDTH_ORIG]], "")</f>
        <v>0.64420792484771749</v>
      </c>
      <c r="T681">
        <f>IF(OR(B681="boot", B681="independent", B681="parametric", B681="cart"), (Table21[[#This Row],[PERS_NEW]]+Table21[[#This Row],[PERS_ORIG]]) / 2, "")</f>
        <v>0.62930799427053796</v>
      </c>
      <c r="U681">
        <f>0.5*(Table21[[#This Row],[WIDTH_OVERLAP]]/Table21[[#This Row],[WIDTH_ORIG]] +Table21[[#This Row],[WIDTH_OVERLAP]]/Table21[[#This Row],[WIDTH_NEW]])</f>
        <v>0.62930799427053796</v>
      </c>
    </row>
    <row r="682" spans="1:21" hidden="1" x14ac:dyDescent="0.2">
      <c r="A682" t="s">
        <v>192</v>
      </c>
      <c r="B682" t="s">
        <v>71</v>
      </c>
      <c r="C682" s="3" t="s">
        <v>229</v>
      </c>
      <c r="D682" t="s">
        <v>216</v>
      </c>
      <c r="E682">
        <v>-1.5425397873972096E-3</v>
      </c>
      <c r="F682">
        <v>8.7663742891885901E-3</v>
      </c>
      <c r="G682" s="1">
        <v>-1.8724317669204758E-2</v>
      </c>
      <c r="H682" s="1">
        <v>1.563923809441034E-2</v>
      </c>
      <c r="I682">
        <v>-0.17596097731072194</v>
      </c>
      <c r="J682">
        <v>0.10937811873992748</v>
      </c>
      <c r="K682">
        <f>Table21[[#This Row],[VALUE_ORIGINAL]]-Table21[[#This Row],[ESTIMATE_VALUE]]</f>
        <v>0.11092065852732469</v>
      </c>
      <c r="L682">
        <v>1.8328442189837396E-2</v>
      </c>
      <c r="M682">
        <v>0.20042779529001756</v>
      </c>
      <c r="N682">
        <f>Table21[[#This Row],[DIFFENCE_ORIGINAL]]^2</f>
        <v>1.2303392488135367E-2</v>
      </c>
      <c r="O68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-2.6892040954270557E-3</v>
      </c>
      <c r="P682">
        <f>IF(OR(G682="NA", H682="NA"), "NA", IF(OR(B682="boot", B682="parametric", B682="independent", B682="cart"), Table21[[#This Row],[conf.high]]-Table21[[#This Row],[conf.low]], ""))</f>
        <v>3.4363555763615099E-2</v>
      </c>
      <c r="Q682">
        <f>IF(OR(G682="NA", H682="NA"), "NA", IF(OR(B682="boot", B682="parametric", B682="independent", B682="cart"), Table21[[#This Row],[conf.high.orig]]-Table21[[#This Row],[conf.low.orig]], ""))</f>
        <v>0.18209935310018016</v>
      </c>
      <c r="R682">
        <f>IF(OR(B682="boot", B682="independent", B682="parametric", B682="cart"), Table21[[#This Row],[WIDTH_OVERLAP]]/Table21[[#This Row],[WIDTH_NEW]], "NA")</f>
        <v>-7.8257445589331162E-2</v>
      </c>
      <c r="S682">
        <f>IF(OR(B682="boot", B682="independent", B682="parametric", B682="cart"), Table21[[#This Row],[WIDTH_OVERLAP]]/Table21[[#This Row],[WIDTH_ORIG]], "")</f>
        <v>-1.4767785001123078E-2</v>
      </c>
      <c r="T682">
        <f>IF(OR(B682="boot", B682="independent", B682="parametric", B682="cart"), (Table21[[#This Row],[PERS_NEW]]+Table21[[#This Row],[PERS_ORIG]]) / 2, "")</f>
        <v>-4.6512615295227121E-2</v>
      </c>
      <c r="U682">
        <f>0.5*(Table21[[#This Row],[WIDTH_OVERLAP]]/Table21[[#This Row],[WIDTH_ORIG]] +Table21[[#This Row],[WIDTH_OVERLAP]]/Table21[[#This Row],[WIDTH_NEW]])</f>
        <v>-4.6512615295227121E-2</v>
      </c>
    </row>
    <row r="683" spans="1:21" hidden="1" x14ac:dyDescent="0.2">
      <c r="A683" t="s">
        <v>192</v>
      </c>
      <c r="B683" t="s">
        <v>71</v>
      </c>
      <c r="C683" s="3" t="s">
        <v>229</v>
      </c>
      <c r="D683" t="s">
        <v>218</v>
      </c>
      <c r="E683">
        <v>6.5888316673730818E-4</v>
      </c>
      <c r="F683">
        <v>4.1321691693374058E-3</v>
      </c>
      <c r="G683" s="1">
        <v>-7.4400195831907977E-3</v>
      </c>
      <c r="H683" s="1">
        <v>8.7577859166654143E-3</v>
      </c>
      <c r="I683">
        <v>0.15945212786217081</v>
      </c>
      <c r="J683">
        <v>0.11214115463338366</v>
      </c>
      <c r="K683">
        <f>Table21[[#This Row],[VALUE_ORIGINAL]]-Table21[[#This Row],[ESTIMATE_VALUE]]</f>
        <v>0.11148227146664635</v>
      </c>
      <c r="L683">
        <v>1.2206945385760198E-2</v>
      </c>
      <c r="M683">
        <v>0.21207536388100712</v>
      </c>
      <c r="N683">
        <f>Table21[[#This Row],[DIFFENCE_ORIGINAL]]^2</f>
        <v>1.2428296851363032E-2</v>
      </c>
      <c r="O68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-3.4491594690947841E-3</v>
      </c>
      <c r="P683">
        <f>IF(OR(G683="NA", H683="NA"), "NA", IF(OR(B683="boot", B683="parametric", B683="independent", B683="cart"), Table21[[#This Row],[conf.high]]-Table21[[#This Row],[conf.low]], ""))</f>
        <v>1.6197805499856211E-2</v>
      </c>
      <c r="Q683">
        <f>IF(OR(G683="NA", H683="NA"), "NA", IF(OR(B683="boot", B683="parametric", B683="independent", B683="cart"), Table21[[#This Row],[conf.high.orig]]-Table21[[#This Row],[conf.low.orig]], ""))</f>
        <v>0.19986841849524692</v>
      </c>
      <c r="R683">
        <f>IF(OR(B683="boot", B683="independent", B683="parametric", B683="cart"), Table21[[#This Row],[WIDTH_OVERLAP]]/Table21[[#This Row],[WIDTH_NEW]], "NA")</f>
        <v>-0.21293992381408719</v>
      </c>
      <c r="S683">
        <f>IF(OR(B683="boot", B683="independent", B683="parametric", B683="cart"), Table21[[#This Row],[WIDTH_OVERLAP]]/Table21[[#This Row],[WIDTH_ORIG]], "")</f>
        <v>-1.7257150954925922E-2</v>
      </c>
      <c r="T683">
        <f>IF(OR(B683="boot", B683="independent", B683="parametric", B683="cart"), (Table21[[#This Row],[PERS_NEW]]+Table21[[#This Row],[PERS_ORIG]]) / 2, "")</f>
        <v>-0.11509853738450655</v>
      </c>
      <c r="U683">
        <f>0.5*(Table21[[#This Row],[WIDTH_OVERLAP]]/Table21[[#This Row],[WIDTH_ORIG]] +Table21[[#This Row],[WIDTH_OVERLAP]]/Table21[[#This Row],[WIDTH_NEW]])</f>
        <v>-0.11509853738450655</v>
      </c>
    </row>
    <row r="684" spans="1:21" hidden="1" x14ac:dyDescent="0.2">
      <c r="A684" t="s">
        <v>192</v>
      </c>
      <c r="B684" t="s">
        <v>71</v>
      </c>
      <c r="C684" s="3" t="s">
        <v>229</v>
      </c>
      <c r="D684" t="s">
        <v>220</v>
      </c>
      <c r="E684">
        <v>-2.2539030621406751E-4</v>
      </c>
      <c r="F684">
        <v>4.037430812806905E-3</v>
      </c>
      <c r="G684" s="1">
        <v>-8.1386092893878763E-3</v>
      </c>
      <c r="H684" s="1">
        <v>7.6878286769597416E-3</v>
      </c>
      <c r="I684">
        <v>-5.5825181077808123E-2</v>
      </c>
      <c r="J684">
        <v>5.3397224834672789E-2</v>
      </c>
      <c r="K684">
        <f>Table21[[#This Row],[VALUE_ORIGINAL]]-Table21[[#This Row],[ESTIMATE_VALUE]]</f>
        <v>5.3622615140886856E-2</v>
      </c>
      <c r="L684">
        <v>4.7481544305260429E-3</v>
      </c>
      <c r="M684">
        <v>0.10204629523881953</v>
      </c>
      <c r="N684">
        <f>Table21[[#This Row],[DIFFENCE_ORIGINAL]]^2</f>
        <v>2.8753848545476682E-3</v>
      </c>
      <c r="O68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2.9396742464336987E-3</v>
      </c>
      <c r="P684">
        <f>IF(OR(G684="NA", H684="NA"), "NA", IF(OR(B684="boot", B684="parametric", B684="independent", B684="cart"), Table21[[#This Row],[conf.high]]-Table21[[#This Row],[conf.low]], ""))</f>
        <v>1.5826437966347619E-2</v>
      </c>
      <c r="Q684">
        <f>IF(OR(G684="NA", H684="NA"), "NA", IF(OR(B684="boot", B684="parametric", B684="independent", B684="cart"), Table21[[#This Row],[conf.high.orig]]-Table21[[#This Row],[conf.low.orig]], ""))</f>
        <v>9.7298140808293493E-2</v>
      </c>
      <c r="R684">
        <f>IF(OR(B684="boot", B684="independent", B684="parametric", B684="cart"), Table21[[#This Row],[WIDTH_OVERLAP]]/Table21[[#This Row],[WIDTH_NEW]], "NA")</f>
        <v>0.18574452777589273</v>
      </c>
      <c r="S684">
        <f>IF(OR(B684="boot", B684="independent", B684="parametric", B684="cart"), Table21[[#This Row],[WIDTH_OVERLAP]]/Table21[[#This Row],[WIDTH_ORIG]], "")</f>
        <v>3.0213056714266908E-2</v>
      </c>
      <c r="T684">
        <f>IF(OR(B684="boot", B684="independent", B684="parametric", B684="cart"), (Table21[[#This Row],[PERS_NEW]]+Table21[[#This Row],[PERS_ORIG]]) / 2, "")</f>
        <v>0.10797879224507982</v>
      </c>
      <c r="U684">
        <f>0.5*(Table21[[#This Row],[WIDTH_OVERLAP]]/Table21[[#This Row],[WIDTH_ORIG]] +Table21[[#This Row],[WIDTH_OVERLAP]]/Table21[[#This Row],[WIDTH_NEW]])</f>
        <v>0.10797879224507982</v>
      </c>
    </row>
    <row r="685" spans="1:21" hidden="1" x14ac:dyDescent="0.2">
      <c r="A685" t="s">
        <v>192</v>
      </c>
      <c r="B685" t="s">
        <v>71</v>
      </c>
      <c r="C685" s="3" t="s">
        <v>229</v>
      </c>
      <c r="D685" t="s">
        <v>226</v>
      </c>
      <c r="E685">
        <v>6.5475896767285663E-4</v>
      </c>
      <c r="F685">
        <v>1.1592941169118531E-2</v>
      </c>
      <c r="G685" s="1">
        <v>-2.2066988198691125E-2</v>
      </c>
      <c r="H685" s="1">
        <v>2.3376506134036839E-2</v>
      </c>
      <c r="I685">
        <v>5.6479107253387471E-2</v>
      </c>
      <c r="J685">
        <v>0.14138984544853808</v>
      </c>
      <c r="K685">
        <f>Table21[[#This Row],[VALUE_ORIGINAL]]-Table21[[#This Row],[ESTIMATE_VALUE]]</f>
        <v>0.14073508648086522</v>
      </c>
      <c r="L685">
        <v>6.2408423660789247E-2</v>
      </c>
      <c r="M685">
        <v>0.22037126723628692</v>
      </c>
      <c r="N685">
        <f>Table21[[#This Row],[DIFFENCE_ORIGINAL]]^2</f>
        <v>1.9806364566776612E-2</v>
      </c>
      <c r="O68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-3.9031917526752405E-2</v>
      </c>
      <c r="P685">
        <f>IF(OR(G685="NA", H685="NA"), "NA", IF(OR(B685="boot", B685="parametric", B685="independent", B685="cart"), Table21[[#This Row],[conf.high]]-Table21[[#This Row],[conf.low]], ""))</f>
        <v>4.5443494332727964E-2</v>
      </c>
      <c r="Q685">
        <f>IF(OR(G685="NA", H685="NA"), "NA", IF(OR(B685="boot", B685="parametric", B685="independent", B685="cart"), Table21[[#This Row],[conf.high.orig]]-Table21[[#This Row],[conf.low.orig]], ""))</f>
        <v>0.15796284357549767</v>
      </c>
      <c r="R685">
        <f>IF(OR(B685="boot", B685="independent", B685="parametric", B685="cart"), Table21[[#This Row],[WIDTH_OVERLAP]]/Table21[[#This Row],[WIDTH_NEW]], "NA")</f>
        <v>-0.85891100805252107</v>
      </c>
      <c r="S685">
        <f>IF(OR(B685="boot", B685="independent", B685="parametric", B685="cart"), Table21[[#This Row],[WIDTH_OVERLAP]]/Table21[[#This Row],[WIDTH_ORIG]], "")</f>
        <v>-0.24709556148308551</v>
      </c>
      <c r="T685">
        <f>IF(OR(B685="boot", B685="independent", B685="parametric", B685="cart"), (Table21[[#This Row],[PERS_NEW]]+Table21[[#This Row],[PERS_ORIG]]) / 2, "")</f>
        <v>-0.55300328476780325</v>
      </c>
      <c r="U685">
        <f>0.5*(Table21[[#This Row],[WIDTH_OVERLAP]]/Table21[[#This Row],[WIDTH_ORIG]] +Table21[[#This Row],[WIDTH_OVERLAP]]/Table21[[#This Row],[WIDTH_NEW]])</f>
        <v>-0.55300328476780325</v>
      </c>
    </row>
    <row r="686" spans="1:21" hidden="1" x14ac:dyDescent="0.2">
      <c r="A686" t="s">
        <v>192</v>
      </c>
      <c r="B686" t="s">
        <v>71</v>
      </c>
      <c r="C686" s="3" t="s">
        <v>229</v>
      </c>
      <c r="D686" t="s">
        <v>230</v>
      </c>
      <c r="E686">
        <v>-4.5428795920111225E-4</v>
      </c>
      <c r="F686">
        <v>9.253304298285879E-3</v>
      </c>
      <c r="G686" s="1">
        <v>-1.8590431121831109E-2</v>
      </c>
      <c r="H686" s="1">
        <v>1.7681855203428885E-2</v>
      </c>
      <c r="I686">
        <v>-4.9094674135515728E-2</v>
      </c>
      <c r="J686">
        <v>0.41630634365652197</v>
      </c>
      <c r="K686">
        <f>Table21[[#This Row],[VALUE_ORIGINAL]]-Table21[[#This Row],[ESTIMATE_VALUE]]</f>
        <v>0.41676063161572308</v>
      </c>
      <c r="L686">
        <v>0.21209462643610208</v>
      </c>
      <c r="M686">
        <v>0.62051806087694183</v>
      </c>
      <c r="N686">
        <f>Table21[[#This Row],[DIFFENCE_ORIGINAL]]^2</f>
        <v>0.17368942406473645</v>
      </c>
      <c r="O68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-0.1944127712326732</v>
      </c>
      <c r="P686">
        <f>IF(OR(G686="NA", H686="NA"), "NA", IF(OR(B686="boot", B686="parametric", B686="independent", B686="cart"), Table21[[#This Row],[conf.high]]-Table21[[#This Row],[conf.low]], ""))</f>
        <v>3.6272286325259993E-2</v>
      </c>
      <c r="Q686">
        <f>IF(OR(G686="NA", H686="NA"), "NA", IF(OR(B686="boot", B686="parametric", B686="independent", B686="cart"), Table21[[#This Row],[conf.high.orig]]-Table21[[#This Row],[conf.low.orig]], ""))</f>
        <v>0.40842343444083973</v>
      </c>
      <c r="R686">
        <f>IF(OR(B686="boot", B686="independent", B686="parametric", B686="cart"), Table21[[#This Row],[WIDTH_OVERLAP]]/Table21[[#This Row],[WIDTH_NEW]], "NA")</f>
        <v>-5.3598157416750505</v>
      </c>
      <c r="S686">
        <f>IF(OR(B686="boot", B686="independent", B686="parametric", B686="cart"), Table21[[#This Row],[WIDTH_OVERLAP]]/Table21[[#This Row],[WIDTH_ORIG]], "")</f>
        <v>-0.47600787525534105</v>
      </c>
      <c r="T686">
        <f>IF(OR(B686="boot", B686="independent", B686="parametric", B686="cart"), (Table21[[#This Row],[PERS_NEW]]+Table21[[#This Row],[PERS_ORIG]]) / 2, "")</f>
        <v>-2.9179118084651958</v>
      </c>
      <c r="U686">
        <f>0.5*(Table21[[#This Row],[WIDTH_OVERLAP]]/Table21[[#This Row],[WIDTH_ORIG]] +Table21[[#This Row],[WIDTH_OVERLAP]]/Table21[[#This Row],[WIDTH_NEW]])</f>
        <v>-2.9179118084651958</v>
      </c>
    </row>
    <row r="687" spans="1:21" hidden="1" x14ac:dyDescent="0.2">
      <c r="A687" t="s">
        <v>192</v>
      </c>
      <c r="B687" t="s">
        <v>71</v>
      </c>
      <c r="C687" s="3" t="s">
        <v>231</v>
      </c>
      <c r="D687" t="s">
        <v>194</v>
      </c>
      <c r="E687">
        <v>6.997797093357622E-3</v>
      </c>
      <c r="F687">
        <v>5.7582435032913409E-2</v>
      </c>
      <c r="G687" s="1">
        <v>-0.10945005215239238</v>
      </c>
      <c r="H687" s="1">
        <v>0.12173470232333046</v>
      </c>
      <c r="I687">
        <v>0.12152659208242526</v>
      </c>
      <c r="J687">
        <v>0.20780501289267483</v>
      </c>
      <c r="K687">
        <f>Table21[[#This Row],[VALUE_ORIGINAL]]-Table21[[#This Row],[ESTIMATE_VALUE]]</f>
        <v>0.20080721579931721</v>
      </c>
      <c r="L687">
        <v>4.104077329256188E-2</v>
      </c>
      <c r="M687">
        <v>0.38185202350250647</v>
      </c>
      <c r="N687">
        <f>Table21[[#This Row],[DIFFENCE_ORIGINAL]]^2</f>
        <v>4.0323537917073549E-2</v>
      </c>
      <c r="O68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8.069392903076858E-2</v>
      </c>
      <c r="P687">
        <f>IF(OR(G687="NA", H687="NA"), "NA", IF(OR(B687="boot", B687="parametric", B687="independent", B687="cart"), Table21[[#This Row],[conf.high]]-Table21[[#This Row],[conf.low]], ""))</f>
        <v>0.23118475447572284</v>
      </c>
      <c r="Q687">
        <f>IF(OR(G687="NA", H687="NA"), "NA", IF(OR(B687="boot", B687="parametric", B687="independent", B687="cart"), Table21[[#This Row],[conf.high.orig]]-Table21[[#This Row],[conf.low.orig]], ""))</f>
        <v>0.34081125020994457</v>
      </c>
      <c r="R687">
        <f>IF(OR(B687="boot", B687="independent", B687="parametric", B687="cart"), Table21[[#This Row],[WIDTH_OVERLAP]]/Table21[[#This Row],[WIDTH_NEW]], "NA")</f>
        <v>0.34904520072599515</v>
      </c>
      <c r="S687">
        <f>IF(OR(B687="boot", B687="independent", B687="parametric", B687="cart"), Table21[[#This Row],[WIDTH_OVERLAP]]/Table21[[#This Row],[WIDTH_ORIG]], "")</f>
        <v>0.23677014470930749</v>
      </c>
      <c r="T687">
        <f>IF(OR(B687="boot", B687="independent", B687="parametric", B687="cart"), (Table21[[#This Row],[PERS_NEW]]+Table21[[#This Row],[PERS_ORIG]]) / 2, "")</f>
        <v>0.29290767271765134</v>
      </c>
      <c r="U687">
        <f>0.5*(Table21[[#This Row],[WIDTH_OVERLAP]]/Table21[[#This Row],[WIDTH_ORIG]] +Table21[[#This Row],[WIDTH_OVERLAP]]/Table21[[#This Row],[WIDTH_NEW]])</f>
        <v>0.29290767271765134</v>
      </c>
    </row>
    <row r="688" spans="1:21" hidden="1" x14ac:dyDescent="0.2">
      <c r="A688" t="s">
        <v>192</v>
      </c>
      <c r="B688" t="s">
        <v>71</v>
      </c>
      <c r="C688" s="3" t="s">
        <v>231</v>
      </c>
      <c r="D688" t="s">
        <v>195</v>
      </c>
      <c r="E688">
        <v>-2.0114736732742403E-2</v>
      </c>
      <c r="F688">
        <v>4.2481193775462431E-2</v>
      </c>
      <c r="G688" s="1">
        <v>-0.11075591716931614</v>
      </c>
      <c r="H688" s="1">
        <v>5.8138809540844695E-2</v>
      </c>
      <c r="I688">
        <v>-0.47349744545928646</v>
      </c>
      <c r="J688">
        <v>-5.1870327243506383E-2</v>
      </c>
      <c r="K688">
        <f>Table21[[#This Row],[VALUE_ORIGINAL]]-Table21[[#This Row],[ESTIMATE_VALUE]]</f>
        <v>-3.175559051076398E-2</v>
      </c>
      <c r="L688">
        <v>-0.21633614106448693</v>
      </c>
      <c r="M688">
        <v>0.10549656208244819</v>
      </c>
      <c r="N688">
        <f>Table21[[#This Row],[DIFFENCE_ORIGINAL]]^2</f>
        <v>1.0084175286873233E-3</v>
      </c>
      <c r="O68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0.16889472671016084</v>
      </c>
      <c r="P688">
        <f>IF(OR(G688="NA", H688="NA"), "NA", IF(OR(B688="boot", B688="parametric", B688="independent", B688="cart"), Table21[[#This Row],[conf.high]]-Table21[[#This Row],[conf.low]], ""))</f>
        <v>0.16889472671016084</v>
      </c>
      <c r="Q688">
        <f>IF(OR(G688="NA", H688="NA"), "NA", IF(OR(B688="boot", B688="parametric", B688="independent", B688="cart"), Table21[[#This Row],[conf.high.orig]]-Table21[[#This Row],[conf.low.orig]], ""))</f>
        <v>0.32183270314693513</v>
      </c>
      <c r="R688">
        <f>IF(OR(B688="boot", B688="independent", B688="parametric", B688="cart"), Table21[[#This Row],[WIDTH_OVERLAP]]/Table21[[#This Row],[WIDTH_NEW]], "NA")</f>
        <v>1</v>
      </c>
      <c r="S688">
        <f>IF(OR(B688="boot", B688="independent", B688="parametric", B688="cart"), Table21[[#This Row],[WIDTH_OVERLAP]]/Table21[[#This Row],[WIDTH_ORIG]], "")</f>
        <v>0.52479044254570573</v>
      </c>
      <c r="T688">
        <f>IF(OR(B688="boot", B688="independent", B688="parametric", B688="cart"), (Table21[[#This Row],[PERS_NEW]]+Table21[[#This Row],[PERS_ORIG]]) / 2, "")</f>
        <v>0.76239522127285286</v>
      </c>
      <c r="U688">
        <f>0.5*(Table21[[#This Row],[WIDTH_OVERLAP]]/Table21[[#This Row],[WIDTH_ORIG]] +Table21[[#This Row],[WIDTH_OVERLAP]]/Table21[[#This Row],[WIDTH_NEW]])</f>
        <v>0.76239522127285286</v>
      </c>
    </row>
    <row r="689" spans="1:21" hidden="1" x14ac:dyDescent="0.2">
      <c r="A689" t="s">
        <v>192</v>
      </c>
      <c r="B689" t="s">
        <v>71</v>
      </c>
      <c r="C689" s="3" t="s">
        <v>231</v>
      </c>
      <c r="D689" t="s">
        <v>196</v>
      </c>
      <c r="E689">
        <v>-5.7399987327419917E-2</v>
      </c>
      <c r="F689">
        <v>8.0621409007746461E-2</v>
      </c>
      <c r="G689" s="1">
        <v>-0.22514005670625681</v>
      </c>
      <c r="H689" s="1">
        <v>0.10128589098460553</v>
      </c>
      <c r="I689">
        <v>-0.71196953804050578</v>
      </c>
      <c r="J689">
        <v>0.20074890821112473</v>
      </c>
      <c r="K689">
        <f>Table21[[#This Row],[VALUE_ORIGINAL]]-Table21[[#This Row],[ESTIMATE_VALUE]]</f>
        <v>0.25814889553854464</v>
      </c>
      <c r="L689">
        <v>3.5227552727498682E-2</v>
      </c>
      <c r="M689">
        <v>0.36612632607496648</v>
      </c>
      <c r="N689">
        <f>Table21[[#This Row],[DIFFENCE_ORIGINAL]]^2</f>
        <v>6.6640852267770431E-2</v>
      </c>
      <c r="O68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6.6058338257106844E-2</v>
      </c>
      <c r="P689">
        <f>IF(OR(G689="NA", H689="NA"), "NA", IF(OR(B689="boot", B689="parametric", B689="independent", B689="cart"), Table21[[#This Row],[conf.high]]-Table21[[#This Row],[conf.low]], ""))</f>
        <v>0.32642594769086231</v>
      </c>
      <c r="Q689">
        <f>IF(OR(G689="NA", H689="NA"), "NA", IF(OR(B689="boot", B689="parametric", B689="independent", B689="cart"), Table21[[#This Row],[conf.high.orig]]-Table21[[#This Row],[conf.low.orig]], ""))</f>
        <v>0.33089877334746781</v>
      </c>
      <c r="R689">
        <f>IF(OR(B689="boot", B689="independent", B689="parametric", B689="cart"), Table21[[#This Row],[WIDTH_OVERLAP]]/Table21[[#This Row],[WIDTH_NEW]], "NA")</f>
        <v>0.20236852714805192</v>
      </c>
      <c r="S689">
        <f>IF(OR(B689="boot", B689="independent", B689="parametric", B689="cart"), Table21[[#This Row],[WIDTH_OVERLAP]]/Table21[[#This Row],[WIDTH_ORIG]], "")</f>
        <v>0.19963307082961224</v>
      </c>
      <c r="T689">
        <f>IF(OR(B689="boot", B689="independent", B689="parametric", B689="cart"), (Table21[[#This Row],[PERS_NEW]]+Table21[[#This Row],[PERS_ORIG]]) / 2, "")</f>
        <v>0.20100079898883208</v>
      </c>
      <c r="U689">
        <f>0.5*(Table21[[#This Row],[WIDTH_OVERLAP]]/Table21[[#This Row],[WIDTH_ORIG]] +Table21[[#This Row],[WIDTH_OVERLAP]]/Table21[[#This Row],[WIDTH_NEW]])</f>
        <v>0.20100079898883208</v>
      </c>
    </row>
    <row r="690" spans="1:21" hidden="1" x14ac:dyDescent="0.2">
      <c r="A690" t="s">
        <v>192</v>
      </c>
      <c r="B690" t="s">
        <v>71</v>
      </c>
      <c r="C690" s="3" t="s">
        <v>231</v>
      </c>
      <c r="D690" t="s">
        <v>197</v>
      </c>
      <c r="E690">
        <v>0.16842047040583091</v>
      </c>
      <c r="F690">
        <v>6.8110085616688854E-2</v>
      </c>
      <c r="G690" s="1">
        <v>3.7184038373698242E-2</v>
      </c>
      <c r="H690" s="1">
        <v>0.30556782912826447</v>
      </c>
      <c r="I690">
        <v>2.472768443629195</v>
      </c>
      <c r="J690">
        <v>0.46757738389135417</v>
      </c>
      <c r="K690">
        <f>Table21[[#This Row],[VALUE_ORIGINAL]]-Table21[[#This Row],[ESTIMATE_VALUE]]</f>
        <v>0.29915691348552326</v>
      </c>
      <c r="L690">
        <v>0.2948695204631484</v>
      </c>
      <c r="M690">
        <v>0.64572873304402112</v>
      </c>
      <c r="N690">
        <f>Table21[[#This Row],[DIFFENCE_ORIGINAL]]^2</f>
        <v>8.9494858886184844E-2</v>
      </c>
      <c r="O69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1.0698308665116063E-2</v>
      </c>
      <c r="P690">
        <f>IF(OR(G690="NA", H690="NA"), "NA", IF(OR(B690="boot", B690="parametric", B690="independent", B690="cart"), Table21[[#This Row],[conf.high]]-Table21[[#This Row],[conf.low]], ""))</f>
        <v>0.2683837907545662</v>
      </c>
      <c r="Q690">
        <f>IF(OR(G690="NA", H690="NA"), "NA", IF(OR(B690="boot", B690="parametric", B690="independent", B690="cart"), Table21[[#This Row],[conf.high.orig]]-Table21[[#This Row],[conf.low.orig]], ""))</f>
        <v>0.35085921258087271</v>
      </c>
      <c r="R690">
        <f>IF(OR(B690="boot", B690="independent", B690="parametric", B690="cart"), Table21[[#This Row],[WIDTH_OVERLAP]]/Table21[[#This Row],[WIDTH_NEW]], "NA")</f>
        <v>3.9861977636717782E-2</v>
      </c>
      <c r="S690">
        <f>IF(OR(B690="boot", B690="independent", B690="parametric", B690="cart"), Table21[[#This Row],[WIDTH_OVERLAP]]/Table21[[#This Row],[WIDTH_ORIG]], "")</f>
        <v>3.0491742218825488E-2</v>
      </c>
      <c r="T690">
        <f>IF(OR(B690="boot", B690="independent", B690="parametric", B690="cart"), (Table21[[#This Row],[PERS_NEW]]+Table21[[#This Row],[PERS_ORIG]]) / 2, "")</f>
        <v>3.5176859927771635E-2</v>
      </c>
      <c r="U690">
        <f>0.5*(Table21[[#This Row],[WIDTH_OVERLAP]]/Table21[[#This Row],[WIDTH_ORIG]] +Table21[[#This Row],[WIDTH_OVERLAP]]/Table21[[#This Row],[WIDTH_NEW]])</f>
        <v>3.5176859927771635E-2</v>
      </c>
    </row>
    <row r="691" spans="1:21" hidden="1" x14ac:dyDescent="0.2">
      <c r="A691" t="s">
        <v>192</v>
      </c>
      <c r="B691" t="s">
        <v>71</v>
      </c>
      <c r="C691" s="3" t="s">
        <v>231</v>
      </c>
      <c r="D691" t="s">
        <v>198</v>
      </c>
      <c r="E691">
        <v>6.4109744779556499E-2</v>
      </c>
      <c r="F691">
        <v>0.1246136824501428</v>
      </c>
      <c r="G691" s="1">
        <v>-0.17357194488131847</v>
      </c>
      <c r="H691" s="1">
        <v>0.31970559971455836</v>
      </c>
      <c r="I691">
        <v>0.514467942195725</v>
      </c>
      <c r="J691">
        <v>0.69131566830138669</v>
      </c>
      <c r="K691">
        <f>Table21[[#This Row],[VALUE_ORIGINAL]]-Table21[[#This Row],[ESTIMATE_VALUE]]</f>
        <v>0.62720592352183013</v>
      </c>
      <c r="L691">
        <v>0.47858876943409823</v>
      </c>
      <c r="M691">
        <v>0.88675166060705979</v>
      </c>
      <c r="N691">
        <f>Table21[[#This Row],[DIFFENCE_ORIGINAL]]^2</f>
        <v>0.39338727050087186</v>
      </c>
      <c r="O69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-0.15888316971953986</v>
      </c>
      <c r="P691">
        <f>IF(OR(G691="NA", H691="NA"), "NA", IF(OR(B691="boot", B691="parametric", B691="independent", B691="cart"), Table21[[#This Row],[conf.high]]-Table21[[#This Row],[conf.low]], ""))</f>
        <v>0.4932775445958768</v>
      </c>
      <c r="Q691">
        <f>IF(OR(G691="NA", H691="NA"), "NA", IF(OR(B691="boot", B691="parametric", B691="independent", B691="cart"), Table21[[#This Row],[conf.high.orig]]-Table21[[#This Row],[conf.low.orig]], ""))</f>
        <v>0.40816289117296156</v>
      </c>
      <c r="R691">
        <f>IF(OR(B691="boot", B691="independent", B691="parametric", B691="cart"), Table21[[#This Row],[WIDTH_OVERLAP]]/Table21[[#This Row],[WIDTH_NEW]], "NA")</f>
        <v>-0.32209690357931597</v>
      </c>
      <c r="S691">
        <f>IF(OR(B691="boot", B691="independent", B691="parametric", B691="cart"), Table21[[#This Row],[WIDTH_OVERLAP]]/Table21[[#This Row],[WIDTH_ORIG]], "")</f>
        <v>-0.38926412262258336</v>
      </c>
      <c r="T691">
        <f>IF(OR(B691="boot", B691="independent", B691="parametric", B691="cart"), (Table21[[#This Row],[PERS_NEW]]+Table21[[#This Row],[PERS_ORIG]]) / 2, "")</f>
        <v>-0.35568051310094967</v>
      </c>
      <c r="U691">
        <f>0.5*(Table21[[#This Row],[WIDTH_OVERLAP]]/Table21[[#This Row],[WIDTH_ORIG]] +Table21[[#This Row],[WIDTH_OVERLAP]]/Table21[[#This Row],[WIDTH_NEW]])</f>
        <v>-0.35568051310094967</v>
      </c>
    </row>
    <row r="692" spans="1:21" hidden="1" x14ac:dyDescent="0.2">
      <c r="A692" t="s">
        <v>192</v>
      </c>
      <c r="B692" t="s">
        <v>71</v>
      </c>
      <c r="C692" s="3" t="s">
        <v>231</v>
      </c>
      <c r="D692" t="s">
        <v>199</v>
      </c>
      <c r="E692">
        <v>-1.432694535995813E-2</v>
      </c>
      <c r="F692">
        <v>8.3717526117247684E-2</v>
      </c>
      <c r="G692" s="1">
        <v>-0.1820660900726771</v>
      </c>
      <c r="H692" s="1">
        <v>0.15406123089447327</v>
      </c>
      <c r="I692">
        <v>-0.17113436127929799</v>
      </c>
      <c r="J692">
        <v>-2.6718205550997486E-2</v>
      </c>
      <c r="K692">
        <f>Table21[[#This Row],[VALUE_ORIGINAL]]-Table21[[#This Row],[ESTIMATE_VALUE]]</f>
        <v>-1.2391260191039356E-2</v>
      </c>
      <c r="L692">
        <v>-0.18087620601987359</v>
      </c>
      <c r="M692">
        <v>0.13396720612133242</v>
      </c>
      <c r="N692">
        <f>Table21[[#This Row],[DIFFENCE_ORIGINAL]]^2</f>
        <v>1.5354332912203669E-4</v>
      </c>
      <c r="O69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0.31484341214120604</v>
      </c>
      <c r="P692">
        <f>IF(OR(G692="NA", H692="NA"), "NA", IF(OR(B692="boot", B692="parametric", B692="independent", B692="cart"), Table21[[#This Row],[conf.high]]-Table21[[#This Row],[conf.low]], ""))</f>
        <v>0.33612732096715037</v>
      </c>
      <c r="Q692">
        <f>IF(OR(G692="NA", H692="NA"), "NA", IF(OR(B692="boot", B692="parametric", B692="independent", B692="cart"), Table21[[#This Row],[conf.high.orig]]-Table21[[#This Row],[conf.low.orig]], ""))</f>
        <v>0.31484341214120604</v>
      </c>
      <c r="R692">
        <f>IF(OR(B692="boot", B692="independent", B692="parametric", B692="cart"), Table21[[#This Row],[WIDTH_OVERLAP]]/Table21[[#This Row],[WIDTH_NEW]], "NA")</f>
        <v>0.93667902756400934</v>
      </c>
      <c r="S692">
        <f>IF(OR(B692="boot", B692="independent", B692="parametric", B692="cart"), Table21[[#This Row],[WIDTH_OVERLAP]]/Table21[[#This Row],[WIDTH_ORIG]], "")</f>
        <v>1</v>
      </c>
      <c r="T692">
        <f>IF(OR(B692="boot", B692="independent", B692="parametric", B692="cart"), (Table21[[#This Row],[PERS_NEW]]+Table21[[#This Row],[PERS_ORIG]]) / 2, "")</f>
        <v>0.96833951378200467</v>
      </c>
      <c r="U692">
        <f>0.5*(Table21[[#This Row],[WIDTH_OVERLAP]]/Table21[[#This Row],[WIDTH_ORIG]] +Table21[[#This Row],[WIDTH_OVERLAP]]/Table21[[#This Row],[WIDTH_NEW]])</f>
        <v>0.96833951378200467</v>
      </c>
    </row>
    <row r="693" spans="1:21" hidden="1" x14ac:dyDescent="0.2">
      <c r="A693" t="s">
        <v>192</v>
      </c>
      <c r="B693" t="s">
        <v>71</v>
      </c>
      <c r="C693" s="3" t="s">
        <v>231</v>
      </c>
      <c r="D693" t="s">
        <v>200</v>
      </c>
      <c r="E693">
        <v>-0.14343460197637373</v>
      </c>
      <c r="F693">
        <v>0.10446597790260574</v>
      </c>
      <c r="G693" s="1">
        <v>-0.34484934211667984</v>
      </c>
      <c r="H693" s="1">
        <v>5.6667131650993151E-2</v>
      </c>
      <c r="I693">
        <v>-1.3730269400253801</v>
      </c>
      <c r="J693">
        <v>0.65020672590915329</v>
      </c>
      <c r="K693">
        <f>Table21[[#This Row],[VALUE_ORIGINAL]]-Table21[[#This Row],[ESTIMATE_VALUE]]</f>
        <v>0.79364132788552699</v>
      </c>
      <c r="L693">
        <v>0.42881221281689064</v>
      </c>
      <c r="M693">
        <v>0.8410455516564127</v>
      </c>
      <c r="N693">
        <f>Table21[[#This Row],[DIFFENCE_ORIGINAL]]^2</f>
        <v>0.62986655732790253</v>
      </c>
      <c r="O69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-0.37214508116589751</v>
      </c>
      <c r="P693">
        <f>IF(OR(G693="NA", H693="NA"), "NA", IF(OR(B693="boot", B693="parametric", B693="independent", B693="cart"), Table21[[#This Row],[conf.high]]-Table21[[#This Row],[conf.low]], ""))</f>
        <v>0.40151647376767297</v>
      </c>
      <c r="Q693">
        <f>IF(OR(G693="NA", H693="NA"), "NA", IF(OR(B693="boot", B693="parametric", B693="independent", B693="cart"), Table21[[#This Row],[conf.high.orig]]-Table21[[#This Row],[conf.low.orig]], ""))</f>
        <v>0.41223333883952207</v>
      </c>
      <c r="R693">
        <f>IF(OR(B693="boot", B693="independent", B693="parametric", B693="cart"), Table21[[#This Row],[WIDTH_OVERLAP]]/Table21[[#This Row],[WIDTH_NEW]], "NA")</f>
        <v>-0.92684884800325662</v>
      </c>
      <c r="S693">
        <f>IF(OR(B693="boot", B693="independent", B693="parametric", B693="cart"), Table21[[#This Row],[WIDTH_OVERLAP]]/Table21[[#This Row],[WIDTH_ORIG]], "")</f>
        <v>-0.90275347989447674</v>
      </c>
      <c r="T693">
        <f>IF(OR(B693="boot", B693="independent", B693="parametric", B693="cart"), (Table21[[#This Row],[PERS_NEW]]+Table21[[#This Row],[PERS_ORIG]]) / 2, "")</f>
        <v>-0.91480116394886668</v>
      </c>
      <c r="U693">
        <f>0.5*(Table21[[#This Row],[WIDTH_OVERLAP]]/Table21[[#This Row],[WIDTH_ORIG]] +Table21[[#This Row],[WIDTH_OVERLAP]]/Table21[[#This Row],[WIDTH_NEW]])</f>
        <v>-0.91480116394886668</v>
      </c>
    </row>
    <row r="694" spans="1:21" hidden="1" x14ac:dyDescent="0.2">
      <c r="A694" t="s">
        <v>192</v>
      </c>
      <c r="B694" t="s">
        <v>71</v>
      </c>
      <c r="C694" s="3" t="s">
        <v>231</v>
      </c>
      <c r="D694" t="s">
        <v>201</v>
      </c>
      <c r="E694">
        <v>0.15257176584638973</v>
      </c>
      <c r="F694">
        <v>7.7789635514378383E-2</v>
      </c>
      <c r="G694" s="1">
        <v>2.3365169960093575E-4</v>
      </c>
      <c r="H694" s="1">
        <v>0.30828010373289172</v>
      </c>
      <c r="I694">
        <v>1.9613379705087943</v>
      </c>
      <c r="J694">
        <v>7.7300338961066107E-3</v>
      </c>
      <c r="K694">
        <f>Table21[[#This Row],[VALUE_ORIGINAL]]-Table21[[#This Row],[ESTIMATE_VALUE]]</f>
        <v>-0.14484173195028313</v>
      </c>
      <c r="L694">
        <v>-0.13387678066744935</v>
      </c>
      <c r="M694">
        <v>0.16686934625440172</v>
      </c>
      <c r="N694">
        <f>Table21[[#This Row],[DIFFENCE_ORIGINAL]]^2</f>
        <v>2.0979127314357669E-2</v>
      </c>
      <c r="O69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0.16663569455480079</v>
      </c>
      <c r="P694">
        <f>IF(OR(G694="NA", H694="NA"), "NA", IF(OR(B694="boot", B694="parametric", B694="independent", B694="cart"), Table21[[#This Row],[conf.high]]-Table21[[#This Row],[conf.low]], ""))</f>
        <v>0.30804645203329079</v>
      </c>
      <c r="Q694">
        <f>IF(OR(G694="NA", H694="NA"), "NA", IF(OR(B694="boot", B694="parametric", B694="independent", B694="cart"), Table21[[#This Row],[conf.high.orig]]-Table21[[#This Row],[conf.low.orig]], ""))</f>
        <v>0.3007461269218511</v>
      </c>
      <c r="R694">
        <f>IF(OR(B694="boot", B694="independent", B694="parametric", B694="cart"), Table21[[#This Row],[WIDTH_OVERLAP]]/Table21[[#This Row],[WIDTH_NEW]], "NA")</f>
        <v>0.54094339816253545</v>
      </c>
      <c r="S694">
        <f>IF(OR(B694="boot", B694="independent", B694="parametric", B694="cart"), Table21[[#This Row],[WIDTH_OVERLAP]]/Table21[[#This Row],[WIDTH_ORIG]], "")</f>
        <v>0.55407428271919557</v>
      </c>
      <c r="T694">
        <f>IF(OR(B694="boot", B694="independent", B694="parametric", B694="cart"), (Table21[[#This Row],[PERS_NEW]]+Table21[[#This Row],[PERS_ORIG]]) / 2, "")</f>
        <v>0.54750884044086545</v>
      </c>
      <c r="U694">
        <f>0.5*(Table21[[#This Row],[WIDTH_OVERLAP]]/Table21[[#This Row],[WIDTH_ORIG]] +Table21[[#This Row],[WIDTH_OVERLAP]]/Table21[[#This Row],[WIDTH_NEW]])</f>
        <v>0.54750884044086545</v>
      </c>
    </row>
    <row r="695" spans="1:21" hidden="1" x14ac:dyDescent="0.2">
      <c r="A695" t="s">
        <v>192</v>
      </c>
      <c r="B695" t="s">
        <v>71</v>
      </c>
      <c r="C695" s="3" t="s">
        <v>231</v>
      </c>
      <c r="D695" t="s">
        <v>202</v>
      </c>
      <c r="E695">
        <v>2.5123559274304239E-2</v>
      </c>
      <c r="F695">
        <v>0.1004342965482565</v>
      </c>
      <c r="G695" s="1">
        <v>-0.17748602623790127</v>
      </c>
      <c r="H695" s="1">
        <v>0.22063234939977594</v>
      </c>
      <c r="I695">
        <v>0.25014920338724045</v>
      </c>
      <c r="J695">
        <v>-0.17085366093449028</v>
      </c>
      <c r="K695">
        <f>Table21[[#This Row],[VALUE_ORIGINAL]]-Table21[[#This Row],[ESTIMATE_VALUE]]</f>
        <v>-0.19597722020879452</v>
      </c>
      <c r="L695">
        <v>-0.3471822081639041</v>
      </c>
      <c r="M695">
        <v>1.5169635531831645E-2</v>
      </c>
      <c r="N695">
        <f>Table21[[#This Row],[DIFFENCE_ORIGINAL]]^2</f>
        <v>3.840707084076634E-2</v>
      </c>
      <c r="O69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0.19265566176973292</v>
      </c>
      <c r="P695">
        <f>IF(OR(G695="NA", H695="NA"), "NA", IF(OR(B695="boot", B695="parametric", B695="independent", B695="cart"), Table21[[#This Row],[conf.high]]-Table21[[#This Row],[conf.low]], ""))</f>
        <v>0.39811837563767721</v>
      </c>
      <c r="Q695">
        <f>IF(OR(G695="NA", H695="NA"), "NA", IF(OR(B695="boot", B695="parametric", B695="independent", B695="cart"), Table21[[#This Row],[conf.high.orig]]-Table21[[#This Row],[conf.low.orig]], ""))</f>
        <v>0.36235184369573575</v>
      </c>
      <c r="R695">
        <f>IF(OR(B695="boot", B695="independent", B695="parametric", B695="cart"), Table21[[#This Row],[WIDTH_OVERLAP]]/Table21[[#This Row],[WIDTH_NEW]], "NA")</f>
        <v>0.48391552251551068</v>
      </c>
      <c r="S695">
        <f>IF(OR(B695="boot", B695="independent", B695="parametric", B695="cart"), Table21[[#This Row],[WIDTH_OVERLAP]]/Table21[[#This Row],[WIDTH_ORIG]], "")</f>
        <v>0.53168119638851485</v>
      </c>
      <c r="T695">
        <f>IF(OR(B695="boot", B695="independent", B695="parametric", B695="cart"), (Table21[[#This Row],[PERS_NEW]]+Table21[[#This Row],[PERS_ORIG]]) / 2, "")</f>
        <v>0.50779835945201279</v>
      </c>
      <c r="U695">
        <f>0.5*(Table21[[#This Row],[WIDTH_OVERLAP]]/Table21[[#This Row],[WIDTH_ORIG]] +Table21[[#This Row],[WIDTH_OVERLAP]]/Table21[[#This Row],[WIDTH_NEW]])</f>
        <v>0.50779835945201279</v>
      </c>
    </row>
    <row r="696" spans="1:21" hidden="1" x14ac:dyDescent="0.2">
      <c r="A696" t="s">
        <v>192</v>
      </c>
      <c r="B696" t="s">
        <v>71</v>
      </c>
      <c r="C696" s="3" t="s">
        <v>231</v>
      </c>
      <c r="D696" t="s">
        <v>203</v>
      </c>
      <c r="E696">
        <v>-2.5117518416642795E-3</v>
      </c>
      <c r="F696">
        <v>6.8696315826255072E-2</v>
      </c>
      <c r="G696" s="1">
        <v>-0.13683722378265042</v>
      </c>
      <c r="H696" s="1">
        <v>0.13803079705954305</v>
      </c>
      <c r="I696">
        <v>-3.6563122948498963E-2</v>
      </c>
      <c r="J696">
        <v>0.33797024276205284</v>
      </c>
      <c r="K696">
        <f>Table21[[#This Row],[VALUE_ORIGINAL]]-Table21[[#This Row],[ESTIMATE_VALUE]]</f>
        <v>0.34048199460371714</v>
      </c>
      <c r="L696">
        <v>0.19588310408818793</v>
      </c>
      <c r="M696">
        <v>0.4704793736604152</v>
      </c>
      <c r="N696">
        <f>Table21[[#This Row],[DIFFENCE_ORIGINAL]]^2</f>
        <v>0.11592798864932567</v>
      </c>
      <c r="O69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-5.7852307028644884E-2</v>
      </c>
      <c r="P696">
        <f>IF(OR(G696="NA", H696="NA"), "NA", IF(OR(B696="boot", B696="parametric", B696="independent", B696="cart"), Table21[[#This Row],[conf.high]]-Table21[[#This Row],[conf.low]], ""))</f>
        <v>0.27486802084219347</v>
      </c>
      <c r="Q696">
        <f>IF(OR(G696="NA", H696="NA"), "NA", IF(OR(B696="boot", B696="parametric", B696="independent", B696="cart"), Table21[[#This Row],[conf.high.orig]]-Table21[[#This Row],[conf.low.orig]], ""))</f>
        <v>0.27459626957222727</v>
      </c>
      <c r="R696">
        <f>IF(OR(B696="boot", B696="independent", B696="parametric", B696="cart"), Table21[[#This Row],[WIDTH_OVERLAP]]/Table21[[#This Row],[WIDTH_NEW]], "NA")</f>
        <v>-0.21047303666459949</v>
      </c>
      <c r="S696">
        <f>IF(OR(B696="boot", B696="independent", B696="parametric", B696="cart"), Table21[[#This Row],[WIDTH_OVERLAP]]/Table21[[#This Row],[WIDTH_ORIG]], "")</f>
        <v>-0.21068132906091044</v>
      </c>
      <c r="T696">
        <f>IF(OR(B696="boot", B696="independent", B696="parametric", B696="cart"), (Table21[[#This Row],[PERS_NEW]]+Table21[[#This Row],[PERS_ORIG]]) / 2, "")</f>
        <v>-0.21057718286275495</v>
      </c>
      <c r="U696">
        <f>0.5*(Table21[[#This Row],[WIDTH_OVERLAP]]/Table21[[#This Row],[WIDTH_ORIG]] +Table21[[#This Row],[WIDTH_OVERLAP]]/Table21[[#This Row],[WIDTH_NEW]])</f>
        <v>-0.21057718286275495</v>
      </c>
    </row>
    <row r="697" spans="1:21" hidden="1" x14ac:dyDescent="0.2">
      <c r="A697" t="s">
        <v>192</v>
      </c>
      <c r="B697" t="s">
        <v>71</v>
      </c>
      <c r="C697" s="3" t="s">
        <v>231</v>
      </c>
      <c r="D697" t="s">
        <v>204</v>
      </c>
      <c r="E697">
        <v>-0.24339042704198277</v>
      </c>
      <c r="F697">
        <v>0.13827048915807136</v>
      </c>
      <c r="G697" s="1">
        <v>-0.50690091544738891</v>
      </c>
      <c r="H697" s="1">
        <v>3.491677935476372E-2</v>
      </c>
      <c r="I697">
        <v>-1.7602485427222139</v>
      </c>
      <c r="J697">
        <v>0.93833895589413963</v>
      </c>
      <c r="K697">
        <f>Table21[[#This Row],[VALUE_ORIGINAL]]-Table21[[#This Row],[ESTIMATE_VALUE]]</f>
        <v>1.1817293829361224</v>
      </c>
      <c r="L697">
        <v>0.649763337869533</v>
      </c>
      <c r="M697">
        <v>1.2541378180613312</v>
      </c>
      <c r="N697">
        <f>Table21[[#This Row],[DIFFENCE_ORIGINAL]]^2</f>
        <v>1.3964843344945885</v>
      </c>
      <c r="O69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-0.61484655851476933</v>
      </c>
      <c r="P697">
        <f>IF(OR(G697="NA", H697="NA"), "NA", IF(OR(B697="boot", B697="parametric", B697="independent", B697="cart"), Table21[[#This Row],[conf.high]]-Table21[[#This Row],[conf.low]], ""))</f>
        <v>0.54181769480215258</v>
      </c>
      <c r="Q697">
        <f>IF(OR(G697="NA", H697="NA"), "NA", IF(OR(B697="boot", B697="parametric", B697="independent", B697="cart"), Table21[[#This Row],[conf.high.orig]]-Table21[[#This Row],[conf.low.orig]], ""))</f>
        <v>0.60437448019179818</v>
      </c>
      <c r="R697">
        <f>IF(OR(B697="boot", B697="independent", B697="parametric", B697="cart"), Table21[[#This Row],[WIDTH_OVERLAP]]/Table21[[#This Row],[WIDTH_NEW]], "NA")</f>
        <v>-1.1347849367291034</v>
      </c>
      <c r="S697">
        <f>IF(OR(B697="boot", B697="independent", B697="parametric", B697="cart"), Table21[[#This Row],[WIDTH_OVERLAP]]/Table21[[#This Row],[WIDTH_ORIG]], "")</f>
        <v>-1.0173271351888449</v>
      </c>
      <c r="T697">
        <f>IF(OR(B697="boot", B697="independent", B697="parametric", B697="cart"), (Table21[[#This Row],[PERS_NEW]]+Table21[[#This Row],[PERS_ORIG]]) / 2, "")</f>
        <v>-1.0760560359589741</v>
      </c>
      <c r="U697">
        <f>0.5*(Table21[[#This Row],[WIDTH_OVERLAP]]/Table21[[#This Row],[WIDTH_ORIG]] +Table21[[#This Row],[WIDTH_OVERLAP]]/Table21[[#This Row],[WIDTH_NEW]])</f>
        <v>-1.0760560359589741</v>
      </c>
    </row>
    <row r="698" spans="1:21" hidden="1" x14ac:dyDescent="0.2">
      <c r="A698" t="s">
        <v>192</v>
      </c>
      <c r="B698" t="s">
        <v>71</v>
      </c>
      <c r="C698" s="3" t="s">
        <v>231</v>
      </c>
      <c r="D698" t="s">
        <v>205</v>
      </c>
      <c r="E698">
        <v>-6.4294131189437234E-2</v>
      </c>
      <c r="F698">
        <v>0.10232472491065046</v>
      </c>
      <c r="G698" s="1">
        <v>-0.27054712655347052</v>
      </c>
      <c r="H698" s="1">
        <v>0.13318556633269818</v>
      </c>
      <c r="I698">
        <v>-0.62833426862939146</v>
      </c>
      <c r="J698">
        <v>0.60754936146128558</v>
      </c>
      <c r="K698">
        <f>Table21[[#This Row],[VALUE_ORIGINAL]]-Table21[[#This Row],[ESTIMATE_VALUE]]</f>
        <v>0.67184349265072285</v>
      </c>
      <c r="L698">
        <v>0.3890799372391795</v>
      </c>
      <c r="M698">
        <v>0.81724119147515395</v>
      </c>
      <c r="N698">
        <f>Table21[[#This Row],[DIFFENCE_ORIGINAL]]^2</f>
        <v>0.45137367861712191</v>
      </c>
      <c r="O69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-0.25589437090648132</v>
      </c>
      <c r="P698">
        <f>IF(OR(G698="NA", H698="NA"), "NA", IF(OR(B698="boot", B698="parametric", B698="independent", B698="cart"), Table21[[#This Row],[conf.high]]-Table21[[#This Row],[conf.low]], ""))</f>
        <v>0.4037326928861687</v>
      </c>
      <c r="Q698">
        <f>IF(OR(G698="NA", H698="NA"), "NA", IF(OR(B698="boot", B698="parametric", B698="independent", B698="cart"), Table21[[#This Row],[conf.high.orig]]-Table21[[#This Row],[conf.low.orig]], ""))</f>
        <v>0.42816125423597445</v>
      </c>
      <c r="R698">
        <f>IF(OR(B698="boot", B698="independent", B698="parametric", B698="cart"), Table21[[#This Row],[WIDTH_OVERLAP]]/Table21[[#This Row],[WIDTH_NEW]], "NA")</f>
        <v>-0.63382127683831146</v>
      </c>
      <c r="S698">
        <f>IF(OR(B698="boot", B698="independent", B698="parametric", B698="cart"), Table21[[#This Row],[WIDTH_OVERLAP]]/Table21[[#This Row],[WIDTH_ORIG]], "")</f>
        <v>-0.59765886888365916</v>
      </c>
      <c r="T698">
        <f>IF(OR(B698="boot", B698="independent", B698="parametric", B698="cart"), (Table21[[#This Row],[PERS_NEW]]+Table21[[#This Row],[PERS_ORIG]]) / 2, "")</f>
        <v>-0.61574007286098531</v>
      </c>
      <c r="U698">
        <f>0.5*(Table21[[#This Row],[WIDTH_OVERLAP]]/Table21[[#This Row],[WIDTH_ORIG]] +Table21[[#This Row],[WIDTH_OVERLAP]]/Table21[[#This Row],[WIDTH_NEW]])</f>
        <v>-0.61574007286098531</v>
      </c>
    </row>
    <row r="699" spans="1:21" hidden="1" x14ac:dyDescent="0.2">
      <c r="A699" t="s">
        <v>192</v>
      </c>
      <c r="B699" t="s">
        <v>71</v>
      </c>
      <c r="C699" s="3" t="s">
        <v>231</v>
      </c>
      <c r="D699" t="s">
        <v>206</v>
      </c>
      <c r="E699">
        <v>-0.49728064264899069</v>
      </c>
      <c r="F699">
        <v>0.20811173089766721</v>
      </c>
      <c r="G699" s="1">
        <v>-0.89290691859921645</v>
      </c>
      <c r="H699" s="1">
        <v>-8.075516256709081E-2</v>
      </c>
      <c r="I699">
        <v>-2.3894887640596951</v>
      </c>
      <c r="J699">
        <v>1.0866457673320569</v>
      </c>
      <c r="K699">
        <f>Table21[[#This Row],[VALUE_ORIGINAL]]-Table21[[#This Row],[ESTIMATE_VALUE]]</f>
        <v>1.5839264099810475</v>
      </c>
      <c r="L699">
        <v>0.70191334107215875</v>
      </c>
      <c r="M699">
        <v>1.4699806851192789</v>
      </c>
      <c r="N699">
        <f>Table21[[#This Row],[DIFFENCE_ORIGINAL]]^2</f>
        <v>2.5088228722354495</v>
      </c>
      <c r="O69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-0.78266850363924956</v>
      </c>
      <c r="P699">
        <f>IF(OR(G699="NA", H699="NA"), "NA", IF(OR(B699="boot", B699="parametric", B699="independent", B699="cart"), Table21[[#This Row],[conf.high]]-Table21[[#This Row],[conf.low]], ""))</f>
        <v>0.81215175603212564</v>
      </c>
      <c r="Q699">
        <f>IF(OR(G699="NA", H699="NA"), "NA", IF(OR(B699="boot", B699="parametric", B699="independent", B699="cart"), Table21[[#This Row],[conf.high.orig]]-Table21[[#This Row],[conf.low.orig]], ""))</f>
        <v>0.76806734404712018</v>
      </c>
      <c r="R699">
        <f>IF(OR(B699="boot", B699="independent", B699="parametric", B699="cart"), Table21[[#This Row],[WIDTH_OVERLAP]]/Table21[[#This Row],[WIDTH_NEW]], "NA")</f>
        <v>-0.96369736053158295</v>
      </c>
      <c r="S699">
        <f>IF(OR(B699="boot", B699="independent", B699="parametric", B699="cart"), Table21[[#This Row],[WIDTH_OVERLAP]]/Table21[[#This Row],[WIDTH_ORIG]], "")</f>
        <v>-1.0190102595889476</v>
      </c>
      <c r="T699">
        <f>IF(OR(B699="boot", B699="independent", B699="parametric", B699="cart"), (Table21[[#This Row],[PERS_NEW]]+Table21[[#This Row],[PERS_ORIG]]) / 2, "")</f>
        <v>-0.99135381006026524</v>
      </c>
      <c r="U699">
        <f>0.5*(Table21[[#This Row],[WIDTH_OVERLAP]]/Table21[[#This Row],[WIDTH_ORIG]] +Table21[[#This Row],[WIDTH_OVERLAP]]/Table21[[#This Row],[WIDTH_NEW]])</f>
        <v>-0.99135381006026524</v>
      </c>
    </row>
    <row r="700" spans="1:21" hidden="1" x14ac:dyDescent="0.2">
      <c r="A700" t="s">
        <v>192</v>
      </c>
      <c r="B700" t="s">
        <v>71</v>
      </c>
      <c r="C700" s="3" t="s">
        <v>231</v>
      </c>
      <c r="D700" t="s">
        <v>207</v>
      </c>
      <c r="E700">
        <v>-0.14826646285425832</v>
      </c>
      <c r="F700">
        <v>0.18457301385587646</v>
      </c>
      <c r="G700" s="1">
        <v>-0.51019041437580182</v>
      </c>
      <c r="H700" s="1">
        <v>0.21027731890215867</v>
      </c>
      <c r="I700">
        <v>-0.80329436983692504</v>
      </c>
      <c r="J700">
        <v>-0.61753343218162815</v>
      </c>
      <c r="K700">
        <f>Table21[[#This Row],[VALUE_ORIGINAL]]-Table21[[#This Row],[ESTIMATE_VALUE]]</f>
        <v>-0.46926696932736983</v>
      </c>
      <c r="L700">
        <v>-0.9369343261240245</v>
      </c>
      <c r="M700">
        <v>-0.30438037993583811</v>
      </c>
      <c r="N700">
        <f>Table21[[#This Row],[DIFFENCE_ORIGINAL]]^2</f>
        <v>0.22021148850169467</v>
      </c>
      <c r="O70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0.20581003443996371</v>
      </c>
      <c r="P700">
        <f>IF(OR(G700="NA", H700="NA"), "NA", IF(OR(B700="boot", B700="parametric", B700="independent", B700="cart"), Table21[[#This Row],[conf.high]]-Table21[[#This Row],[conf.low]], ""))</f>
        <v>0.72046773327796054</v>
      </c>
      <c r="Q700">
        <f>IF(OR(G700="NA", H700="NA"), "NA", IF(OR(B700="boot", B700="parametric", B700="independent", B700="cart"), Table21[[#This Row],[conf.high.orig]]-Table21[[#This Row],[conf.low.orig]], ""))</f>
        <v>0.63255394618818639</v>
      </c>
      <c r="R700">
        <f>IF(OR(B700="boot", B700="independent", B700="parametric", B700="cart"), Table21[[#This Row],[WIDTH_OVERLAP]]/Table21[[#This Row],[WIDTH_NEW]], "NA")</f>
        <v>0.28566169577584821</v>
      </c>
      <c r="S700">
        <f>IF(OR(B700="boot", B700="independent", B700="parametric", B700="cart"), Table21[[#This Row],[WIDTH_OVERLAP]]/Table21[[#This Row],[WIDTH_ORIG]], "")</f>
        <v>0.32536360840081568</v>
      </c>
      <c r="T700">
        <f>IF(OR(B700="boot", B700="independent", B700="parametric", B700="cart"), (Table21[[#This Row],[PERS_NEW]]+Table21[[#This Row],[PERS_ORIG]]) / 2, "")</f>
        <v>0.30551265208833195</v>
      </c>
      <c r="U700">
        <f>0.5*(Table21[[#This Row],[WIDTH_OVERLAP]]/Table21[[#This Row],[WIDTH_ORIG]] +Table21[[#This Row],[WIDTH_OVERLAP]]/Table21[[#This Row],[WIDTH_NEW]])</f>
        <v>0.30551265208833195</v>
      </c>
    </row>
    <row r="701" spans="1:21" hidden="1" x14ac:dyDescent="0.2">
      <c r="A701" t="s">
        <v>192</v>
      </c>
      <c r="B701" t="s">
        <v>71</v>
      </c>
      <c r="C701" s="3" t="s">
        <v>231</v>
      </c>
      <c r="D701" t="s">
        <v>208</v>
      </c>
      <c r="E701">
        <v>2.1942419769955396E-2</v>
      </c>
      <c r="F701">
        <v>0.20465576043706482</v>
      </c>
      <c r="G701" s="1">
        <v>-0.40440649490297176</v>
      </c>
      <c r="H701" s="1">
        <v>0.44859473701586605</v>
      </c>
      <c r="I701">
        <v>0.10721623336228089</v>
      </c>
      <c r="J701">
        <v>-0.71591539894851897</v>
      </c>
      <c r="K701">
        <f>Table21[[#This Row],[VALUE_ORIGINAL]]-Table21[[#This Row],[ESTIMATE_VALUE]]</f>
        <v>-0.73785781871847433</v>
      </c>
      <c r="L701">
        <v>-1.0069102241504477</v>
      </c>
      <c r="M701">
        <v>-0.42298543471107991</v>
      </c>
      <c r="N701">
        <f>Table21[[#This Row],[DIFFENCE_ORIGINAL]]^2</f>
        <v>0.54443416064398498</v>
      </c>
      <c r="O70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-1.8578939808108152E-2</v>
      </c>
      <c r="P701">
        <f>IF(OR(G701="NA", H701="NA"), "NA", IF(OR(B701="boot", B701="parametric", B701="independent", B701="cart"), Table21[[#This Row],[conf.high]]-Table21[[#This Row],[conf.low]], ""))</f>
        <v>0.85300123191883781</v>
      </c>
      <c r="Q701">
        <f>IF(OR(G701="NA", H701="NA"), "NA", IF(OR(B701="boot", B701="parametric", B701="independent", B701="cart"), Table21[[#This Row],[conf.high.orig]]-Table21[[#This Row],[conf.low.orig]], ""))</f>
        <v>0.58392478943936776</v>
      </c>
      <c r="R701">
        <f>IF(OR(B701="boot", B701="independent", B701="parametric", B701="cart"), Table21[[#This Row],[WIDTH_OVERLAP]]/Table21[[#This Row],[WIDTH_NEW]], "NA")</f>
        <v>-2.1780671718743684E-2</v>
      </c>
      <c r="S701">
        <f>IF(OR(B701="boot", B701="independent", B701="parametric", B701="cart"), Table21[[#This Row],[WIDTH_OVERLAP]]/Table21[[#This Row],[WIDTH_ORIG]], "")</f>
        <v>-3.181735070015778E-2</v>
      </c>
      <c r="T701">
        <f>IF(OR(B701="boot", B701="independent", B701="parametric", B701="cart"), (Table21[[#This Row],[PERS_NEW]]+Table21[[#This Row],[PERS_ORIG]]) / 2, "")</f>
        <v>-2.6799011209450732E-2</v>
      </c>
      <c r="U701">
        <f>0.5*(Table21[[#This Row],[WIDTH_OVERLAP]]/Table21[[#This Row],[WIDTH_ORIG]] +Table21[[#This Row],[WIDTH_OVERLAP]]/Table21[[#This Row],[WIDTH_NEW]])</f>
        <v>-2.6799011209450732E-2</v>
      </c>
    </row>
    <row r="702" spans="1:21" hidden="1" x14ac:dyDescent="0.2">
      <c r="A702" t="s">
        <v>192</v>
      </c>
      <c r="B702" t="s">
        <v>71</v>
      </c>
      <c r="C702" s="3" t="s">
        <v>231</v>
      </c>
      <c r="D702" t="s">
        <v>209</v>
      </c>
      <c r="E702">
        <v>1.126477343169263</v>
      </c>
      <c r="F702">
        <v>9.98707709401431E-2</v>
      </c>
      <c r="G702" s="1">
        <v>0.92204212161539167</v>
      </c>
      <c r="H702" s="1">
        <v>1.3036221908383581</v>
      </c>
      <c r="I702">
        <v>11.279349629176387</v>
      </c>
      <c r="J702">
        <v>1.2394604950166366</v>
      </c>
      <c r="K702">
        <f>Table21[[#This Row],[VALUE_ORIGINAL]]-Table21[[#This Row],[ESTIMATE_VALUE]]</f>
        <v>0.11298315184737362</v>
      </c>
      <c r="L702">
        <v>0.98206084643276947</v>
      </c>
      <c r="M702">
        <v>1.4525774346989884</v>
      </c>
      <c r="N702">
        <f>Table21[[#This Row],[DIFFENCE_ORIGINAL]]^2</f>
        <v>1.2765192601366685E-2</v>
      </c>
      <c r="O70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0.32156134440558859</v>
      </c>
      <c r="P702">
        <f>IF(OR(G702="NA", H702="NA"), "NA", IF(OR(B702="boot", B702="parametric", B702="independent", B702="cart"), Table21[[#This Row],[conf.high]]-Table21[[#This Row],[conf.low]], ""))</f>
        <v>0.38158006922296639</v>
      </c>
      <c r="Q702">
        <f>IF(OR(G702="NA", H702="NA"), "NA", IF(OR(B702="boot", B702="parametric", B702="independent", B702="cart"), Table21[[#This Row],[conf.high.orig]]-Table21[[#This Row],[conf.low.orig]], ""))</f>
        <v>0.47051658826621889</v>
      </c>
      <c r="R702">
        <f>IF(OR(B702="boot", B702="independent", B702="parametric", B702="cart"), Table21[[#This Row],[WIDTH_OVERLAP]]/Table21[[#This Row],[WIDTH_NEW]], "NA")</f>
        <v>0.84271001119215316</v>
      </c>
      <c r="S702">
        <f>IF(OR(B702="boot", B702="independent", B702="parametric", B702="cart"), Table21[[#This Row],[WIDTH_OVERLAP]]/Table21[[#This Row],[WIDTH_ORIG]], "")</f>
        <v>0.68342190780242751</v>
      </c>
      <c r="T702">
        <f>IF(OR(B702="boot", B702="independent", B702="parametric", B702="cart"), (Table21[[#This Row],[PERS_NEW]]+Table21[[#This Row],[PERS_ORIG]]) / 2, "")</f>
        <v>0.76306595949729039</v>
      </c>
      <c r="U702">
        <f>0.5*(Table21[[#This Row],[WIDTH_OVERLAP]]/Table21[[#This Row],[WIDTH_ORIG]] +Table21[[#This Row],[WIDTH_OVERLAP]]/Table21[[#This Row],[WIDTH_NEW]])</f>
        <v>0.76306595949729039</v>
      </c>
    </row>
    <row r="703" spans="1:21" hidden="1" x14ac:dyDescent="0.2">
      <c r="A703" t="s">
        <v>192</v>
      </c>
      <c r="B703" t="s">
        <v>71</v>
      </c>
      <c r="C703" s="3" t="s">
        <v>231</v>
      </c>
      <c r="D703" t="s">
        <v>210</v>
      </c>
      <c r="E703">
        <v>2.2028010795727369</v>
      </c>
      <c r="F703">
        <v>0.15817596031865369</v>
      </c>
      <c r="G703" s="1">
        <v>1.862669241156153</v>
      </c>
      <c r="H703" s="1">
        <v>2.4901121217724391</v>
      </c>
      <c r="I703">
        <v>13.926269675461933</v>
      </c>
      <c r="J703">
        <v>1.6724555880239564</v>
      </c>
      <c r="K703">
        <f>Table21[[#This Row],[VALUE_ORIGINAL]]-Table21[[#This Row],[ESTIMATE_VALUE]]</f>
        <v>-0.53034549154878041</v>
      </c>
      <c r="L703">
        <v>1.3451407352188074</v>
      </c>
      <c r="M703">
        <v>1.968927771533278</v>
      </c>
      <c r="N703">
        <f>Table21[[#This Row],[DIFFENCE_ORIGINAL]]^2</f>
        <v>0.28126634040611753</v>
      </c>
      <c r="O70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0.10625853037712507</v>
      </c>
      <c r="P703">
        <f>IF(OR(G703="NA", H703="NA"), "NA", IF(OR(B703="boot", B703="parametric", B703="independent", B703="cart"), Table21[[#This Row],[conf.high]]-Table21[[#This Row],[conf.low]], ""))</f>
        <v>0.62744288061628617</v>
      </c>
      <c r="Q703">
        <f>IF(OR(G703="NA", H703="NA"), "NA", IF(OR(B703="boot", B703="parametric", B703="independent", B703="cart"), Table21[[#This Row],[conf.high.orig]]-Table21[[#This Row],[conf.low.orig]], ""))</f>
        <v>0.62378703631447063</v>
      </c>
      <c r="R703">
        <f>IF(OR(B703="boot", B703="independent", B703="parametric", B703="cart"), Table21[[#This Row],[WIDTH_OVERLAP]]/Table21[[#This Row],[WIDTH_NEW]], "NA")</f>
        <v>0.16935171895289647</v>
      </c>
      <c r="S703">
        <f>IF(OR(B703="boot", B703="independent", B703="parametric", B703="cart"), Table21[[#This Row],[WIDTH_OVERLAP]]/Table21[[#This Row],[WIDTH_ORIG]], "")</f>
        <v>0.17034424281231264</v>
      </c>
      <c r="T703">
        <f>IF(OR(B703="boot", B703="independent", B703="parametric", B703="cart"), (Table21[[#This Row],[PERS_NEW]]+Table21[[#This Row],[PERS_ORIG]]) / 2, "")</f>
        <v>0.16984798088260455</v>
      </c>
      <c r="U703">
        <f>0.5*(Table21[[#This Row],[WIDTH_OVERLAP]]/Table21[[#This Row],[WIDTH_ORIG]] +Table21[[#This Row],[WIDTH_OVERLAP]]/Table21[[#This Row],[WIDTH_NEW]])</f>
        <v>0.16984798088260455</v>
      </c>
    </row>
    <row r="704" spans="1:21" hidden="1" x14ac:dyDescent="0.2">
      <c r="A704" t="s">
        <v>192</v>
      </c>
      <c r="B704" t="s">
        <v>71</v>
      </c>
      <c r="C704" s="3" t="s">
        <v>231</v>
      </c>
      <c r="D704" t="s">
        <v>211</v>
      </c>
      <c r="E704">
        <v>3.3671905718106148</v>
      </c>
      <c r="F704">
        <v>0.35912382570108548</v>
      </c>
      <c r="G704" s="1">
        <v>2.6635811172920509</v>
      </c>
      <c r="H704" s="1">
        <v>4.0491549174738477</v>
      </c>
      <c r="I704">
        <v>9.3761269256840549</v>
      </c>
      <c r="J704">
        <v>2.5272644775104984</v>
      </c>
      <c r="K704">
        <f>Table21[[#This Row],[VALUE_ORIGINAL]]-Table21[[#This Row],[ESTIMATE_VALUE]]</f>
        <v>-0.83992609430011633</v>
      </c>
      <c r="L704">
        <v>2.0134109094932522</v>
      </c>
      <c r="M704">
        <v>2.9960614305429973</v>
      </c>
      <c r="N704">
        <f>Table21[[#This Row],[DIFFENCE_ORIGINAL]]^2</f>
        <v>0.70547584388624796</v>
      </c>
      <c r="O70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0.3324803132509464</v>
      </c>
      <c r="P704">
        <f>IF(OR(G704="NA", H704="NA"), "NA", IF(OR(B704="boot", B704="parametric", B704="independent", B704="cart"), Table21[[#This Row],[conf.high]]-Table21[[#This Row],[conf.low]], ""))</f>
        <v>1.3855738001817968</v>
      </c>
      <c r="Q704">
        <f>IF(OR(G704="NA", H704="NA"), "NA", IF(OR(B704="boot", B704="parametric", B704="independent", B704="cart"), Table21[[#This Row],[conf.high.orig]]-Table21[[#This Row],[conf.low.orig]], ""))</f>
        <v>0.98265052104974515</v>
      </c>
      <c r="R704">
        <f>IF(OR(B704="boot", B704="independent", B704="parametric", B704="cart"), Table21[[#This Row],[WIDTH_OVERLAP]]/Table21[[#This Row],[WIDTH_NEW]], "NA")</f>
        <v>0.23995857399102286</v>
      </c>
      <c r="S704">
        <f>IF(OR(B704="boot", B704="independent", B704="parametric", B704="cart"), Table21[[#This Row],[WIDTH_OVERLAP]]/Table21[[#This Row],[WIDTH_ORIG]], "")</f>
        <v>0.33835051844857783</v>
      </c>
      <c r="T704">
        <f>IF(OR(B704="boot", B704="independent", B704="parametric", B704="cart"), (Table21[[#This Row],[PERS_NEW]]+Table21[[#This Row],[PERS_ORIG]]) / 2, "")</f>
        <v>0.28915454621980036</v>
      </c>
      <c r="U704">
        <f>0.5*(Table21[[#This Row],[WIDTH_OVERLAP]]/Table21[[#This Row],[WIDTH_ORIG]] +Table21[[#This Row],[WIDTH_OVERLAP]]/Table21[[#This Row],[WIDTH_NEW]])</f>
        <v>0.28915454621980036</v>
      </c>
    </row>
    <row r="705" spans="1:21" hidden="1" x14ac:dyDescent="0.2">
      <c r="A705" t="s">
        <v>192</v>
      </c>
      <c r="B705" t="s">
        <v>71</v>
      </c>
      <c r="C705" s="3" t="s">
        <v>231</v>
      </c>
      <c r="D705" t="s">
        <v>212</v>
      </c>
      <c r="E705">
        <v>3.1210429413386733</v>
      </c>
      <c r="F705">
        <v>0.20787467808289689</v>
      </c>
      <c r="G705" s="1">
        <v>2.675673586542918</v>
      </c>
      <c r="H705" s="1">
        <v>3.4864231277142927</v>
      </c>
      <c r="I705">
        <v>15.014060250734602</v>
      </c>
      <c r="J705">
        <v>2.4525327381213602</v>
      </c>
      <c r="K705">
        <f>Table21[[#This Row],[VALUE_ORIGINAL]]-Table21[[#This Row],[ESTIMATE_VALUE]]</f>
        <v>-0.66851020321731314</v>
      </c>
      <c r="L705">
        <v>2.0122115296595706</v>
      </c>
      <c r="M705">
        <v>2.8669835156240615</v>
      </c>
      <c r="N705">
        <f>Table21[[#This Row],[DIFFENCE_ORIGINAL]]^2</f>
        <v>0.44690589180565332</v>
      </c>
      <c r="O70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0.19130992908114353</v>
      </c>
      <c r="P705">
        <f>IF(OR(G705="NA", H705="NA"), "NA", IF(OR(B705="boot", B705="parametric", B705="independent", B705="cart"), Table21[[#This Row],[conf.high]]-Table21[[#This Row],[conf.low]], ""))</f>
        <v>0.81074954117137477</v>
      </c>
      <c r="Q705">
        <f>IF(OR(G705="NA", H705="NA"), "NA", IF(OR(B705="boot", B705="parametric", B705="independent", B705="cart"), Table21[[#This Row],[conf.high.orig]]-Table21[[#This Row],[conf.low.orig]], ""))</f>
        <v>0.85477198596449089</v>
      </c>
      <c r="R705">
        <f>IF(OR(B705="boot", B705="independent", B705="parametric", B705="cart"), Table21[[#This Row],[WIDTH_OVERLAP]]/Table21[[#This Row],[WIDTH_NEW]], "NA")</f>
        <v>0.23596674357007719</v>
      </c>
      <c r="S705">
        <f>IF(OR(B705="boot", B705="independent", B705="parametric", B705="cart"), Table21[[#This Row],[WIDTH_OVERLAP]]/Table21[[#This Row],[WIDTH_ORIG]], "")</f>
        <v>0.22381399042374672</v>
      </c>
      <c r="T705">
        <f>IF(OR(B705="boot", B705="independent", B705="parametric", B705="cart"), (Table21[[#This Row],[PERS_NEW]]+Table21[[#This Row],[PERS_ORIG]]) / 2, "")</f>
        <v>0.22989036699691195</v>
      </c>
      <c r="U705">
        <f>0.5*(Table21[[#This Row],[WIDTH_OVERLAP]]/Table21[[#This Row],[WIDTH_ORIG]] +Table21[[#This Row],[WIDTH_OVERLAP]]/Table21[[#This Row],[WIDTH_NEW]])</f>
        <v>0.22989036699691195</v>
      </c>
    </row>
    <row r="706" spans="1:21" hidden="1" x14ac:dyDescent="0.2">
      <c r="A706" t="s">
        <v>192</v>
      </c>
      <c r="B706" t="s">
        <v>71</v>
      </c>
      <c r="C706" s="3" t="s">
        <v>231</v>
      </c>
      <c r="D706" t="s">
        <v>213</v>
      </c>
      <c r="E706">
        <v>2.5021690937981895</v>
      </c>
      <c r="F706">
        <v>0.16379861293768566</v>
      </c>
      <c r="G706" s="1">
        <v>2.1184346683546789</v>
      </c>
      <c r="H706" s="1">
        <v>2.7645071784304824</v>
      </c>
      <c r="I706">
        <v>15.275886949971282</v>
      </c>
      <c r="J706">
        <v>2.1789633379921782</v>
      </c>
      <c r="K706">
        <f>Table21[[#This Row],[VALUE_ORIGINAL]]-Table21[[#This Row],[ESTIMATE_VALUE]]</f>
        <v>-0.3232057558060113</v>
      </c>
      <c r="L706">
        <v>1.8362354108489951</v>
      </c>
      <c r="M706">
        <v>2.4679095427132332</v>
      </c>
      <c r="N706">
        <f>Table21[[#This Row],[DIFFENCE_ORIGINAL]]^2</f>
        <v>0.10446196058613501</v>
      </c>
      <c r="O70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0.34947487435855429</v>
      </c>
      <c r="P706">
        <f>IF(OR(G706="NA", H706="NA"), "NA", IF(OR(B706="boot", B706="parametric", B706="independent", B706="cart"), Table21[[#This Row],[conf.high]]-Table21[[#This Row],[conf.low]], ""))</f>
        <v>0.64607251007580357</v>
      </c>
      <c r="Q706">
        <f>IF(OR(G706="NA", H706="NA"), "NA", IF(OR(B706="boot", B706="parametric", B706="independent", B706="cart"), Table21[[#This Row],[conf.high.orig]]-Table21[[#This Row],[conf.low.orig]], ""))</f>
        <v>0.63167413186423804</v>
      </c>
      <c r="R706">
        <f>IF(OR(B706="boot", B706="independent", B706="parametric", B706="cart"), Table21[[#This Row],[WIDTH_OVERLAP]]/Table21[[#This Row],[WIDTH_NEW]], "NA")</f>
        <v>0.54092206201057902</v>
      </c>
      <c r="S706">
        <f>IF(OR(B706="boot", B706="independent", B706="parametric", B706="cart"), Table21[[#This Row],[WIDTH_OVERLAP]]/Table21[[#This Row],[WIDTH_ORIG]], "")</f>
        <v>0.55325183782207632</v>
      </c>
      <c r="T706">
        <f>IF(OR(B706="boot", B706="independent", B706="parametric", B706="cart"), (Table21[[#This Row],[PERS_NEW]]+Table21[[#This Row],[PERS_ORIG]]) / 2, "")</f>
        <v>0.54708694991632767</v>
      </c>
      <c r="U706">
        <f>0.5*(Table21[[#This Row],[WIDTH_OVERLAP]]/Table21[[#This Row],[WIDTH_ORIG]] +Table21[[#This Row],[WIDTH_OVERLAP]]/Table21[[#This Row],[WIDTH_NEW]])</f>
        <v>0.54708694991632767</v>
      </c>
    </row>
    <row r="707" spans="1:21" hidden="1" x14ac:dyDescent="0.2">
      <c r="A707" t="s">
        <v>192</v>
      </c>
      <c r="B707" t="s">
        <v>71</v>
      </c>
      <c r="C707" s="3" t="s">
        <v>231</v>
      </c>
      <c r="D707" t="s">
        <v>214</v>
      </c>
      <c r="E707">
        <v>1.5447738602071224</v>
      </c>
      <c r="F707">
        <v>0.1491011198826368</v>
      </c>
      <c r="G707" s="1">
        <v>1.2526083420126584</v>
      </c>
      <c r="H707" s="1">
        <v>1.8359420894008842</v>
      </c>
      <c r="I707">
        <v>10.360578521630643</v>
      </c>
      <c r="J707">
        <v>1.6381983949503764</v>
      </c>
      <c r="K707">
        <f>Table21[[#This Row],[VALUE_ORIGINAL]]-Table21[[#This Row],[ESTIMATE_VALUE]]</f>
        <v>9.3424534743254073E-2</v>
      </c>
      <c r="L707">
        <v>1.3088727648926621</v>
      </c>
      <c r="M707">
        <v>1.9849980180125411</v>
      </c>
      <c r="N707">
        <f>Table21[[#This Row],[DIFFENCE_ORIGINAL]]^2</f>
        <v>8.7281436919934875E-3</v>
      </c>
      <c r="O70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0.52706932450822208</v>
      </c>
      <c r="P707">
        <f>IF(OR(G707="NA", H707="NA"), "NA", IF(OR(B707="boot", B707="parametric", B707="independent", B707="cart"), Table21[[#This Row],[conf.high]]-Table21[[#This Row],[conf.low]], ""))</f>
        <v>0.58333374738822585</v>
      </c>
      <c r="Q707">
        <f>IF(OR(G707="NA", H707="NA"), "NA", IF(OR(B707="boot", B707="parametric", B707="independent", B707="cart"), Table21[[#This Row],[conf.high.orig]]-Table21[[#This Row],[conf.low.orig]], ""))</f>
        <v>0.67612525311987892</v>
      </c>
      <c r="R707">
        <f>IF(OR(B707="boot", B707="independent", B707="parametric", B707="cart"), Table21[[#This Row],[WIDTH_OVERLAP]]/Table21[[#This Row],[WIDTH_NEW]], "NA")</f>
        <v>0.90354677209758938</v>
      </c>
      <c r="S707">
        <f>IF(OR(B707="boot", B707="independent", B707="parametric", B707="cart"), Table21[[#This Row],[WIDTH_OVERLAP]]/Table21[[#This Row],[WIDTH_ORIG]], "")</f>
        <v>0.77954391154026481</v>
      </c>
      <c r="T707">
        <f>IF(OR(B707="boot", B707="independent", B707="parametric", B707="cart"), (Table21[[#This Row],[PERS_NEW]]+Table21[[#This Row],[PERS_ORIG]]) / 2, "")</f>
        <v>0.84154534181892715</v>
      </c>
      <c r="U707">
        <f>0.5*(Table21[[#This Row],[WIDTH_OVERLAP]]/Table21[[#This Row],[WIDTH_ORIG]] +Table21[[#This Row],[WIDTH_OVERLAP]]/Table21[[#This Row],[WIDTH_NEW]])</f>
        <v>0.84154534181892715</v>
      </c>
    </row>
    <row r="708" spans="1:21" hidden="1" x14ac:dyDescent="0.2">
      <c r="A708" t="s">
        <v>192</v>
      </c>
      <c r="B708" t="s">
        <v>71</v>
      </c>
      <c r="C708" s="3" t="s">
        <v>231</v>
      </c>
      <c r="D708" t="s">
        <v>215</v>
      </c>
      <c r="E708">
        <v>2.093862186596116</v>
      </c>
      <c r="F708">
        <v>0.16720372817000478</v>
      </c>
      <c r="G708" s="1">
        <v>1.760465599017444</v>
      </c>
      <c r="H708" s="1">
        <v>2.4145445544075295</v>
      </c>
      <c r="I708">
        <v>12.522819972454064</v>
      </c>
      <c r="J708">
        <v>1.8620511679084852</v>
      </c>
      <c r="K708">
        <f>Table21[[#This Row],[VALUE_ORIGINAL]]-Table21[[#This Row],[ESTIMATE_VALUE]]</f>
        <v>-0.23181101868763077</v>
      </c>
      <c r="L708">
        <v>1.5661789561187083</v>
      </c>
      <c r="M708">
        <v>2.1688229289408376</v>
      </c>
      <c r="N708">
        <f>Table21[[#This Row],[DIFFENCE_ORIGINAL]]^2</f>
        <v>5.37363483849971E-2</v>
      </c>
      <c r="O70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0.40835732992339357</v>
      </c>
      <c r="P708">
        <f>IF(OR(G708="NA", H708="NA"), "NA", IF(OR(B708="boot", B708="parametric", B708="independent", B708="cart"), Table21[[#This Row],[conf.high]]-Table21[[#This Row],[conf.low]], ""))</f>
        <v>0.65407895539008543</v>
      </c>
      <c r="Q708">
        <f>IF(OR(G708="NA", H708="NA"), "NA", IF(OR(B708="boot", B708="parametric", B708="independent", B708="cart"), Table21[[#This Row],[conf.high.orig]]-Table21[[#This Row],[conf.low.orig]], ""))</f>
        <v>0.60264397282212934</v>
      </c>
      <c r="R708">
        <f>IF(OR(B708="boot", B708="independent", B708="parametric", B708="cart"), Table21[[#This Row],[WIDTH_OVERLAP]]/Table21[[#This Row],[WIDTH_NEW]], "NA")</f>
        <v>0.62432421431423946</v>
      </c>
      <c r="S708">
        <f>IF(OR(B708="boot", B708="independent", B708="parametric", B708="cart"), Table21[[#This Row],[WIDTH_OVERLAP]]/Table21[[#This Row],[WIDTH_ORIG]], "")</f>
        <v>0.67760958101197244</v>
      </c>
      <c r="T708">
        <f>IF(OR(B708="boot", B708="independent", B708="parametric", B708="cart"), (Table21[[#This Row],[PERS_NEW]]+Table21[[#This Row],[PERS_ORIG]]) / 2, "")</f>
        <v>0.650966897663106</v>
      </c>
      <c r="U708">
        <f>0.5*(Table21[[#This Row],[WIDTH_OVERLAP]]/Table21[[#This Row],[WIDTH_ORIG]] +Table21[[#This Row],[WIDTH_OVERLAP]]/Table21[[#This Row],[WIDTH_NEW]])</f>
        <v>0.650966897663106</v>
      </c>
    </row>
    <row r="709" spans="1:21" hidden="1" x14ac:dyDescent="0.2">
      <c r="A709" t="s">
        <v>192</v>
      </c>
      <c r="B709" t="s">
        <v>71</v>
      </c>
      <c r="C709" s="3" t="s">
        <v>231</v>
      </c>
      <c r="D709" t="s">
        <v>216</v>
      </c>
      <c r="E709">
        <v>-1.0037262407971755E-3</v>
      </c>
      <c r="F709">
        <v>1.0122393716380918E-2</v>
      </c>
      <c r="G709" s="1">
        <v>-2.5215611487543484E-2</v>
      </c>
      <c r="H709" s="1">
        <v>1.989203163478611E-2</v>
      </c>
      <c r="I709">
        <v>-9.9158980466533361E-2</v>
      </c>
      <c r="J709">
        <v>0.13511621706045548</v>
      </c>
      <c r="K709">
        <f>Table21[[#This Row],[VALUE_ORIGINAL]]-Table21[[#This Row],[ESTIMATE_VALUE]]</f>
        <v>0.13611994330125265</v>
      </c>
      <c r="L709">
        <v>2.6370572171813007E-2</v>
      </c>
      <c r="M709">
        <v>0.25785098058481282</v>
      </c>
      <c r="N709">
        <f>Table21[[#This Row],[DIFFENCE_ORIGINAL]]^2</f>
        <v>1.8528638964336236E-2</v>
      </c>
      <c r="O70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-6.4785405370268966E-3</v>
      </c>
      <c r="P709">
        <f>IF(OR(G709="NA", H709="NA"), "NA", IF(OR(B709="boot", B709="parametric", B709="independent", B709="cart"), Table21[[#This Row],[conf.high]]-Table21[[#This Row],[conf.low]], ""))</f>
        <v>4.5107643122329594E-2</v>
      </c>
      <c r="Q709">
        <f>IF(OR(G709="NA", H709="NA"), "NA", IF(OR(B709="boot", B709="parametric", B709="independent", B709="cart"), Table21[[#This Row],[conf.high.orig]]-Table21[[#This Row],[conf.low.orig]], ""))</f>
        <v>0.2314804084129998</v>
      </c>
      <c r="R709">
        <f>IF(OR(B709="boot", B709="independent", B709="parametric", B709="cart"), Table21[[#This Row],[WIDTH_OVERLAP]]/Table21[[#This Row],[WIDTH_NEW]], "NA")</f>
        <v>-0.14362400889484361</v>
      </c>
      <c r="S709">
        <f>IF(OR(B709="boot", B709="independent", B709="parametric", B709="cart"), Table21[[#This Row],[WIDTH_OVERLAP]]/Table21[[#This Row],[WIDTH_ORIG]], "")</f>
        <v>-2.7987424860025718E-2</v>
      </c>
      <c r="T709">
        <f>IF(OR(B709="boot", B709="independent", B709="parametric", B709="cart"), (Table21[[#This Row],[PERS_NEW]]+Table21[[#This Row],[PERS_ORIG]]) / 2, "")</f>
        <v>-8.5805716877434671E-2</v>
      </c>
      <c r="U709">
        <f>0.5*(Table21[[#This Row],[WIDTH_OVERLAP]]/Table21[[#This Row],[WIDTH_ORIG]] +Table21[[#This Row],[WIDTH_OVERLAP]]/Table21[[#This Row],[WIDTH_NEW]])</f>
        <v>-8.5805716877434671E-2</v>
      </c>
    </row>
    <row r="710" spans="1:21" hidden="1" x14ac:dyDescent="0.2">
      <c r="A710" t="s">
        <v>192</v>
      </c>
      <c r="B710" t="s">
        <v>71</v>
      </c>
      <c r="C710" s="3" t="s">
        <v>231</v>
      </c>
      <c r="D710" t="s">
        <v>217</v>
      </c>
      <c r="E710">
        <v>1.7580957006452412E-4</v>
      </c>
      <c r="F710">
        <v>5.611442140074344E-3</v>
      </c>
      <c r="G710" s="1">
        <v>-1.3195489768411334E-2</v>
      </c>
      <c r="H710" s="1">
        <v>1.2070461194888325E-2</v>
      </c>
      <c r="I710">
        <v>3.1330550271377273E-2</v>
      </c>
      <c r="J710">
        <v>-3.5504247213252446E-2</v>
      </c>
      <c r="K710">
        <f>Table21[[#This Row],[VALUE_ORIGINAL]]-Table21[[#This Row],[ESTIMATE_VALUE]]</f>
        <v>-3.5680056783316969E-2</v>
      </c>
      <c r="L710">
        <v>-9.115251829824432E-2</v>
      </c>
      <c r="M710">
        <v>4.7878857947652497E-3</v>
      </c>
      <c r="N710">
        <f>Table21[[#This Row],[DIFFENCE_ORIGINAL]]^2</f>
        <v>1.2730664520607233E-3</v>
      </c>
      <c r="O71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1.7983375563176585E-2</v>
      </c>
      <c r="P710">
        <f>IF(OR(G710="NA", H710="NA"), "NA", IF(OR(B710="boot", B710="parametric", B710="independent", B710="cart"), Table21[[#This Row],[conf.high]]-Table21[[#This Row],[conf.low]], ""))</f>
        <v>2.5265950963299658E-2</v>
      </c>
      <c r="Q710">
        <f>IF(OR(G710="NA", H710="NA"), "NA", IF(OR(B710="boot", B710="parametric", B710="independent", B710="cart"), Table21[[#This Row],[conf.high.orig]]-Table21[[#This Row],[conf.low.orig]], ""))</f>
        <v>9.5940404093009565E-2</v>
      </c>
      <c r="R710">
        <f>IF(OR(B710="boot", B710="independent", B710="parametric", B710="cart"), Table21[[#This Row],[WIDTH_OVERLAP]]/Table21[[#This Row],[WIDTH_NEW]], "NA")</f>
        <v>0.71176325756740921</v>
      </c>
      <c r="S710">
        <f>IF(OR(B710="boot", B710="independent", B710="parametric", B710="cart"), Table21[[#This Row],[WIDTH_OVERLAP]]/Table21[[#This Row],[WIDTH_ORIG]], "")</f>
        <v>0.18744319177291119</v>
      </c>
      <c r="T710">
        <f>IF(OR(B710="boot", B710="independent", B710="parametric", B710="cart"), (Table21[[#This Row],[PERS_NEW]]+Table21[[#This Row],[PERS_ORIG]]) / 2, "")</f>
        <v>0.44960322467016023</v>
      </c>
      <c r="U710">
        <f>0.5*(Table21[[#This Row],[WIDTH_OVERLAP]]/Table21[[#This Row],[WIDTH_ORIG]] +Table21[[#This Row],[WIDTH_OVERLAP]]/Table21[[#This Row],[WIDTH_NEW]])</f>
        <v>0.44960322467016023</v>
      </c>
    </row>
    <row r="711" spans="1:21" hidden="1" x14ac:dyDescent="0.2">
      <c r="A711" t="s">
        <v>192</v>
      </c>
      <c r="B711" t="s">
        <v>71</v>
      </c>
      <c r="C711" s="3" t="s">
        <v>231</v>
      </c>
      <c r="D711" t="s">
        <v>218</v>
      </c>
      <c r="E711">
        <v>4.4862698567427943E-4</v>
      </c>
      <c r="F711">
        <v>8.3224299223549712E-3</v>
      </c>
      <c r="G711" s="1">
        <v>-1.3320969240309484E-2</v>
      </c>
      <c r="H711" s="1">
        <v>2.28710415023896E-2</v>
      </c>
      <c r="I711">
        <v>5.3905769091454593E-2</v>
      </c>
      <c r="J711">
        <v>0.14365886136427777</v>
      </c>
      <c r="K711">
        <f>Table21[[#This Row],[VALUE_ORIGINAL]]-Table21[[#This Row],[ESTIMATE_VALUE]]</f>
        <v>0.1432102343786035</v>
      </c>
      <c r="L711">
        <v>2.7799800205257172E-2</v>
      </c>
      <c r="M711">
        <v>0.28962035047338713</v>
      </c>
      <c r="N711">
        <f>Table21[[#This Row],[DIFFENCE_ORIGINAL]]^2</f>
        <v>2.0509171230774548E-2</v>
      </c>
      <c r="O71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-4.9287587028675715E-3</v>
      </c>
      <c r="P711">
        <f>IF(OR(G711="NA", H711="NA"), "NA", IF(OR(B711="boot", B711="parametric", B711="independent", B711="cart"), Table21[[#This Row],[conf.high]]-Table21[[#This Row],[conf.low]], ""))</f>
        <v>3.6192010742699086E-2</v>
      </c>
      <c r="Q711">
        <f>IF(OR(G711="NA", H711="NA"), "NA", IF(OR(B711="boot", B711="parametric", B711="independent", B711="cart"), Table21[[#This Row],[conf.high.orig]]-Table21[[#This Row],[conf.low.orig]], ""))</f>
        <v>0.26182055026812995</v>
      </c>
      <c r="R711">
        <f>IF(OR(B711="boot", B711="independent", B711="parametric", B711="cart"), Table21[[#This Row],[WIDTH_OVERLAP]]/Table21[[#This Row],[WIDTH_NEW]], "NA")</f>
        <v>-0.13618361073961155</v>
      </c>
      <c r="S711">
        <f>IF(OR(B711="boot", B711="independent", B711="parametric", B711="cart"), Table21[[#This Row],[WIDTH_OVERLAP]]/Table21[[#This Row],[WIDTH_ORIG]], "")</f>
        <v>-1.8824949752110898E-2</v>
      </c>
      <c r="T711">
        <f>IF(OR(B711="boot", B711="independent", B711="parametric", B711="cart"), (Table21[[#This Row],[PERS_NEW]]+Table21[[#This Row],[PERS_ORIG]]) / 2, "")</f>
        <v>-7.7504280245861229E-2</v>
      </c>
      <c r="U711">
        <f>0.5*(Table21[[#This Row],[WIDTH_OVERLAP]]/Table21[[#This Row],[WIDTH_ORIG]] +Table21[[#This Row],[WIDTH_OVERLAP]]/Table21[[#This Row],[WIDTH_NEW]])</f>
        <v>-7.7504280245861229E-2</v>
      </c>
    </row>
    <row r="712" spans="1:21" hidden="1" x14ac:dyDescent="0.2">
      <c r="A712" t="s">
        <v>192</v>
      </c>
      <c r="B712" t="s">
        <v>71</v>
      </c>
      <c r="C712" s="3" t="s">
        <v>231</v>
      </c>
      <c r="D712" t="s">
        <v>219</v>
      </c>
      <c r="E712">
        <v>-8.7576174261048498E-3</v>
      </c>
      <c r="F712">
        <v>1.523261962292771E-2</v>
      </c>
      <c r="G712" s="1">
        <v>-4.5976398501976531E-2</v>
      </c>
      <c r="H712" s="1">
        <v>1.7853771348902616E-2</v>
      </c>
      <c r="I712">
        <v>-0.57492523563859832</v>
      </c>
      <c r="J712">
        <v>1.5517958650783888E-3</v>
      </c>
      <c r="K712">
        <f>Table21[[#This Row],[VALUE_ORIGINAL]]-Table21[[#This Row],[ESTIMATE_VALUE]]</f>
        <v>1.0309413291183239E-2</v>
      </c>
      <c r="L712">
        <v>-3.1839383292692432E-2</v>
      </c>
      <c r="M712">
        <v>3.5624096648774459E-2</v>
      </c>
      <c r="N712">
        <f>Table21[[#This Row],[DIFFENCE_ORIGINAL]]^2</f>
        <v>1.0628400240842562E-4</v>
      </c>
      <c r="O71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4.9693154641595044E-2</v>
      </c>
      <c r="P712">
        <f>IF(OR(G712="NA", H712="NA"), "NA", IF(OR(B712="boot", B712="parametric", B712="independent", B712="cart"), Table21[[#This Row],[conf.high]]-Table21[[#This Row],[conf.low]], ""))</f>
        <v>6.3830169850879151E-2</v>
      </c>
      <c r="Q712">
        <f>IF(OR(G712="NA", H712="NA"), "NA", IF(OR(B712="boot", B712="parametric", B712="independent", B712="cart"), Table21[[#This Row],[conf.high.orig]]-Table21[[#This Row],[conf.low.orig]], ""))</f>
        <v>6.7463479941466897E-2</v>
      </c>
      <c r="R712">
        <f>IF(OR(B712="boot", B712="independent", B712="parametric", B712="cart"), Table21[[#This Row],[WIDTH_OVERLAP]]/Table21[[#This Row],[WIDTH_NEW]], "NA")</f>
        <v>0.77852142267032687</v>
      </c>
      <c r="S712">
        <f>IF(OR(B712="boot", B712="independent", B712="parametric", B712="cart"), Table21[[#This Row],[WIDTH_OVERLAP]]/Table21[[#This Row],[WIDTH_ORIG]], "")</f>
        <v>0.73659340853318178</v>
      </c>
      <c r="T712">
        <f>IF(OR(B712="boot", B712="independent", B712="parametric", B712="cart"), (Table21[[#This Row],[PERS_NEW]]+Table21[[#This Row],[PERS_ORIG]]) / 2, "")</f>
        <v>0.75755741560175438</v>
      </c>
      <c r="U712">
        <f>0.5*(Table21[[#This Row],[WIDTH_OVERLAP]]/Table21[[#This Row],[WIDTH_ORIG]] +Table21[[#This Row],[WIDTH_OVERLAP]]/Table21[[#This Row],[WIDTH_NEW]])</f>
        <v>0.75755741560175438</v>
      </c>
    </row>
    <row r="713" spans="1:21" hidden="1" x14ac:dyDescent="0.2">
      <c r="A713" t="s">
        <v>192</v>
      </c>
      <c r="B713" t="s">
        <v>71</v>
      </c>
      <c r="C713" s="3" t="s">
        <v>231</v>
      </c>
      <c r="D713" t="s">
        <v>220</v>
      </c>
      <c r="E713">
        <v>1.4417452388115328E-4</v>
      </c>
      <c r="F713">
        <v>6.5475724338165207E-3</v>
      </c>
      <c r="G713" s="1">
        <v>-1.4641446260557153E-2</v>
      </c>
      <c r="H713" s="1">
        <v>1.4021190838658531E-2</v>
      </c>
      <c r="I713">
        <v>2.2019538590597194E-2</v>
      </c>
      <c r="J713">
        <v>6.7847157242330883E-2</v>
      </c>
      <c r="K713">
        <f>Table21[[#This Row],[VALUE_ORIGINAL]]-Table21[[#This Row],[ESTIMATE_VALUE]]</f>
        <v>6.7702982718449725E-2</v>
      </c>
      <c r="L713">
        <v>1.1624353843178767E-2</v>
      </c>
      <c r="M713">
        <v>0.13720645068818463</v>
      </c>
      <c r="N713">
        <f>Table21[[#This Row],[DIFFENCE_ORIGINAL]]^2</f>
        <v>4.5836938689747019E-3</v>
      </c>
      <c r="O71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2.396836995479764E-3</v>
      </c>
      <c r="P713">
        <f>IF(OR(G713="NA", H713="NA"), "NA", IF(OR(B713="boot", B713="parametric", B713="independent", B713="cart"), Table21[[#This Row],[conf.high]]-Table21[[#This Row],[conf.low]], ""))</f>
        <v>2.8662637099215682E-2</v>
      </c>
      <c r="Q713">
        <f>IF(OR(G713="NA", H713="NA"), "NA", IF(OR(B713="boot", B713="parametric", B713="independent", B713="cart"), Table21[[#This Row],[conf.high.orig]]-Table21[[#This Row],[conf.low.orig]], ""))</f>
        <v>0.12558209684500587</v>
      </c>
      <c r="R713">
        <f>IF(OR(B713="boot", B713="independent", B713="parametric", B713="cart"), Table21[[#This Row],[WIDTH_OVERLAP]]/Table21[[#This Row],[WIDTH_NEW]], "NA")</f>
        <v>8.3622347350075149E-2</v>
      </c>
      <c r="S713">
        <f>IF(OR(B713="boot", B713="independent", B713="parametric", B713="cart"), Table21[[#This Row],[WIDTH_OVERLAP]]/Table21[[#This Row],[WIDTH_ORIG]], "")</f>
        <v>1.9085817610116462E-2</v>
      </c>
      <c r="T713">
        <f>IF(OR(B713="boot", B713="independent", B713="parametric", B713="cart"), (Table21[[#This Row],[PERS_NEW]]+Table21[[#This Row],[PERS_ORIG]]) / 2, "")</f>
        <v>5.1354082480095806E-2</v>
      </c>
      <c r="U713">
        <f>0.5*(Table21[[#This Row],[WIDTH_OVERLAP]]/Table21[[#This Row],[WIDTH_ORIG]] +Table21[[#This Row],[WIDTH_OVERLAP]]/Table21[[#This Row],[WIDTH_NEW]])</f>
        <v>5.1354082480095806E-2</v>
      </c>
    </row>
    <row r="714" spans="1:21" hidden="1" x14ac:dyDescent="0.2">
      <c r="A714" t="s">
        <v>192</v>
      </c>
      <c r="B714" t="s">
        <v>71</v>
      </c>
      <c r="C714" s="3" t="s">
        <v>231</v>
      </c>
      <c r="D714" t="s">
        <v>221</v>
      </c>
      <c r="E714">
        <v>8.2236648210223427E-4</v>
      </c>
      <c r="F714">
        <v>8.1230395946127725E-3</v>
      </c>
      <c r="G714" s="1">
        <v>-1.6680675567224249E-2</v>
      </c>
      <c r="H714" s="1">
        <v>1.8941334411719961E-2</v>
      </c>
      <c r="I714">
        <v>0.10123876321465065</v>
      </c>
      <c r="J714">
        <v>-5.3636505937231576E-3</v>
      </c>
      <c r="K714">
        <f>Table21[[#This Row],[VALUE_ORIGINAL]]-Table21[[#This Row],[ESTIMATE_VALUE]]</f>
        <v>-6.1860170758253922E-3</v>
      </c>
      <c r="L714">
        <v>-4.2534139537411815E-2</v>
      </c>
      <c r="M714">
        <v>2.7755525764773616E-2</v>
      </c>
      <c r="N714">
        <f>Table21[[#This Row],[DIFFENCE_ORIGINAL]]^2</f>
        <v>3.8266807262403336E-5</v>
      </c>
      <c r="O71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3.5622009978944214E-2</v>
      </c>
      <c r="P714">
        <f>IF(OR(G714="NA", H714="NA"), "NA", IF(OR(B714="boot", B714="parametric", B714="independent", B714="cart"), Table21[[#This Row],[conf.high]]-Table21[[#This Row],[conf.low]], ""))</f>
        <v>3.5622009978944214E-2</v>
      </c>
      <c r="Q714">
        <f>IF(OR(G714="NA", H714="NA"), "NA", IF(OR(B714="boot", B714="parametric", B714="independent", B714="cart"), Table21[[#This Row],[conf.high.orig]]-Table21[[#This Row],[conf.low.orig]], ""))</f>
        <v>7.0289665302185431E-2</v>
      </c>
      <c r="R714">
        <f>IF(OR(B714="boot", B714="independent", B714="parametric", B714="cart"), Table21[[#This Row],[WIDTH_OVERLAP]]/Table21[[#This Row],[WIDTH_NEW]], "NA")</f>
        <v>1</v>
      </c>
      <c r="S714">
        <f>IF(OR(B714="boot", B714="independent", B714="parametric", B714="cart"), Table21[[#This Row],[WIDTH_OVERLAP]]/Table21[[#This Row],[WIDTH_ORIG]], "")</f>
        <v>0.50678872670399044</v>
      </c>
      <c r="T714">
        <f>IF(OR(B714="boot", B714="independent", B714="parametric", B714="cart"), (Table21[[#This Row],[PERS_NEW]]+Table21[[#This Row],[PERS_ORIG]]) / 2, "")</f>
        <v>0.75339436335199528</v>
      </c>
      <c r="U714">
        <f>0.5*(Table21[[#This Row],[WIDTH_OVERLAP]]/Table21[[#This Row],[WIDTH_ORIG]] +Table21[[#This Row],[WIDTH_OVERLAP]]/Table21[[#This Row],[WIDTH_NEW]])</f>
        <v>0.75339436335199528</v>
      </c>
    </row>
    <row r="715" spans="1:21" hidden="1" x14ac:dyDescent="0.2">
      <c r="A715" t="s">
        <v>192</v>
      </c>
      <c r="B715" t="s">
        <v>71</v>
      </c>
      <c r="C715" s="3" t="s">
        <v>231</v>
      </c>
      <c r="D715" t="s">
        <v>222</v>
      </c>
      <c r="E715">
        <v>2.8851492571204504E-3</v>
      </c>
      <c r="F715">
        <v>7.4012359253036765E-3</v>
      </c>
      <c r="G715" s="1">
        <v>-1.1765322699255348E-2</v>
      </c>
      <c r="H715" s="1">
        <v>1.9141578656888609E-2</v>
      </c>
      <c r="I715">
        <v>0.38981992821720129</v>
      </c>
      <c r="J715">
        <v>-3.3726435648836643E-2</v>
      </c>
      <c r="K715">
        <f>Table21[[#This Row],[VALUE_ORIGINAL]]-Table21[[#This Row],[ESTIMATE_VALUE]]</f>
        <v>-3.6611584905957097E-2</v>
      </c>
      <c r="L715">
        <v>-0.14828721806420403</v>
      </c>
      <c r="M715">
        <v>6.6201920401400535E-2</v>
      </c>
      <c r="N715">
        <f>Table21[[#This Row],[DIFFENCE_ORIGINAL]]^2</f>
        <v>1.3404081493261055E-3</v>
      </c>
      <c r="O71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3.0906901356143955E-2</v>
      </c>
      <c r="P715">
        <f>IF(OR(G715="NA", H715="NA"), "NA", IF(OR(B715="boot", B715="parametric", B715="independent", B715="cart"), Table21[[#This Row],[conf.high]]-Table21[[#This Row],[conf.low]], ""))</f>
        <v>3.0906901356143955E-2</v>
      </c>
      <c r="Q715">
        <f>IF(OR(G715="NA", H715="NA"), "NA", IF(OR(B715="boot", B715="parametric", B715="independent", B715="cart"), Table21[[#This Row],[conf.high.orig]]-Table21[[#This Row],[conf.low.orig]], ""))</f>
        <v>0.21448913846560458</v>
      </c>
      <c r="R715">
        <f>IF(OR(B715="boot", B715="independent", B715="parametric", B715="cart"), Table21[[#This Row],[WIDTH_OVERLAP]]/Table21[[#This Row],[WIDTH_NEW]], "NA")</f>
        <v>1</v>
      </c>
      <c r="S715">
        <f>IF(OR(B715="boot", B715="independent", B715="parametric", B715="cart"), Table21[[#This Row],[WIDTH_OVERLAP]]/Table21[[#This Row],[WIDTH_ORIG]], "")</f>
        <v>0.1440954147013844</v>
      </c>
      <c r="T715">
        <f>IF(OR(B715="boot", B715="independent", B715="parametric", B715="cart"), (Table21[[#This Row],[PERS_NEW]]+Table21[[#This Row],[PERS_ORIG]]) / 2, "")</f>
        <v>0.57204770735069221</v>
      </c>
      <c r="U715">
        <f>0.5*(Table21[[#This Row],[WIDTH_OVERLAP]]/Table21[[#This Row],[WIDTH_ORIG]] +Table21[[#This Row],[WIDTH_OVERLAP]]/Table21[[#This Row],[WIDTH_NEW]])</f>
        <v>0.57204770735069221</v>
      </c>
    </row>
    <row r="716" spans="1:21" hidden="1" x14ac:dyDescent="0.2">
      <c r="A716" t="s">
        <v>192</v>
      </c>
      <c r="B716" t="s">
        <v>71</v>
      </c>
      <c r="C716" s="3" t="s">
        <v>231</v>
      </c>
      <c r="D716" t="s">
        <v>223</v>
      </c>
      <c r="E716">
        <v>-5.0535378059207855E-4</v>
      </c>
      <c r="F716">
        <v>4.9916618101602051E-3</v>
      </c>
      <c r="G716" s="1">
        <v>-1.5016274707304923E-2</v>
      </c>
      <c r="H716" s="1">
        <v>7.0563970298258552E-3</v>
      </c>
      <c r="I716">
        <v>-0.10123958709772037</v>
      </c>
      <c r="J716">
        <v>8.8622353034230935E-3</v>
      </c>
      <c r="K716">
        <f>Table21[[#This Row],[VALUE_ORIGINAL]]-Table21[[#This Row],[ESTIMATE_VALUE]]</f>
        <v>9.3675890840151724E-3</v>
      </c>
      <c r="L716">
        <v>-1.8677812074439235E-2</v>
      </c>
      <c r="M716">
        <v>4.9568050211850088E-2</v>
      </c>
      <c r="N716">
        <f>Table21[[#This Row],[DIFFENCE_ORIGINAL]]^2</f>
        <v>8.7751725246960218E-5</v>
      </c>
      <c r="O71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2.2072671737130779E-2</v>
      </c>
      <c r="P716">
        <f>IF(OR(G716="NA", H716="NA"), "NA", IF(OR(B716="boot", B716="parametric", B716="independent", B716="cart"), Table21[[#This Row],[conf.high]]-Table21[[#This Row],[conf.low]], ""))</f>
        <v>2.2072671737130779E-2</v>
      </c>
      <c r="Q716">
        <f>IF(OR(G716="NA", H716="NA"), "NA", IF(OR(B716="boot", B716="parametric", B716="independent", B716="cart"), Table21[[#This Row],[conf.high.orig]]-Table21[[#This Row],[conf.low.orig]], ""))</f>
        <v>6.8245862286289316E-2</v>
      </c>
      <c r="R716">
        <f>IF(OR(B716="boot", B716="independent", B716="parametric", B716="cart"), Table21[[#This Row],[WIDTH_OVERLAP]]/Table21[[#This Row],[WIDTH_NEW]], "NA")</f>
        <v>1</v>
      </c>
      <c r="S716">
        <f>IF(OR(B716="boot", B716="independent", B716="parametric", B716="cart"), Table21[[#This Row],[WIDTH_OVERLAP]]/Table21[[#This Row],[WIDTH_ORIG]], "")</f>
        <v>0.32342871783986832</v>
      </c>
      <c r="T716">
        <f>IF(OR(B716="boot", B716="independent", B716="parametric", B716="cart"), (Table21[[#This Row],[PERS_NEW]]+Table21[[#This Row],[PERS_ORIG]]) / 2, "")</f>
        <v>0.66171435891993413</v>
      </c>
      <c r="U716">
        <f>0.5*(Table21[[#This Row],[WIDTH_OVERLAP]]/Table21[[#This Row],[WIDTH_ORIG]] +Table21[[#This Row],[WIDTH_OVERLAP]]/Table21[[#This Row],[WIDTH_NEW]])</f>
        <v>0.66171435891993413</v>
      </c>
    </row>
    <row r="717" spans="1:21" hidden="1" x14ac:dyDescent="0.2">
      <c r="A717" t="s">
        <v>192</v>
      </c>
      <c r="B717" t="s">
        <v>71</v>
      </c>
      <c r="C717" s="3" t="s">
        <v>231</v>
      </c>
      <c r="D717" t="s">
        <v>224</v>
      </c>
      <c r="E717">
        <v>-1.2895506382440856E-3</v>
      </c>
      <c r="F717">
        <v>7.0866640387333519E-3</v>
      </c>
      <c r="G717" s="1">
        <v>-1.900937586674897E-2</v>
      </c>
      <c r="H717" s="1">
        <v>1.0298751804129657E-2</v>
      </c>
      <c r="I717">
        <v>-0.18196864296033086</v>
      </c>
      <c r="J717">
        <v>-3.5858769943356239E-2</v>
      </c>
      <c r="K717">
        <f>Table21[[#This Row],[VALUE_ORIGINAL]]-Table21[[#This Row],[ESTIMATE_VALUE]]</f>
        <v>-3.4569219305112156E-2</v>
      </c>
      <c r="L717">
        <v>-0.15758959037275044</v>
      </c>
      <c r="M717">
        <v>7.4609593551042186E-2</v>
      </c>
      <c r="N717">
        <f>Table21[[#This Row],[DIFFENCE_ORIGINAL]]^2</f>
        <v>1.1950309233649389E-3</v>
      </c>
      <c r="O71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2.9308127670878627E-2</v>
      </c>
      <c r="P717">
        <f>IF(OR(G717="NA", H717="NA"), "NA", IF(OR(B717="boot", B717="parametric", B717="independent", B717="cart"), Table21[[#This Row],[conf.high]]-Table21[[#This Row],[conf.low]], ""))</f>
        <v>2.9308127670878627E-2</v>
      </c>
      <c r="Q717">
        <f>IF(OR(G717="NA", H717="NA"), "NA", IF(OR(B717="boot", B717="parametric", B717="independent", B717="cart"), Table21[[#This Row],[conf.high.orig]]-Table21[[#This Row],[conf.low.orig]], ""))</f>
        <v>0.23219918392379263</v>
      </c>
      <c r="R717">
        <f>IF(OR(B717="boot", B717="independent", B717="parametric", B717="cart"), Table21[[#This Row],[WIDTH_OVERLAP]]/Table21[[#This Row],[WIDTH_NEW]], "NA")</f>
        <v>1</v>
      </c>
      <c r="S717">
        <f>IF(OR(B717="boot", B717="independent", B717="parametric", B717="cart"), Table21[[#This Row],[WIDTH_OVERLAP]]/Table21[[#This Row],[WIDTH_ORIG]], "")</f>
        <v>0.12621977035241219</v>
      </c>
      <c r="T717">
        <f>IF(OR(B717="boot", B717="independent", B717="parametric", B717="cart"), (Table21[[#This Row],[PERS_NEW]]+Table21[[#This Row],[PERS_ORIG]]) / 2, "")</f>
        <v>0.56310988517620608</v>
      </c>
      <c r="U717">
        <f>0.5*(Table21[[#This Row],[WIDTH_OVERLAP]]/Table21[[#This Row],[WIDTH_ORIG]] +Table21[[#This Row],[WIDTH_OVERLAP]]/Table21[[#This Row],[WIDTH_NEW]])</f>
        <v>0.56310988517620608</v>
      </c>
    </row>
    <row r="718" spans="1:21" hidden="1" x14ac:dyDescent="0.2">
      <c r="A718" t="s">
        <v>192</v>
      </c>
      <c r="B718" t="s">
        <v>71</v>
      </c>
      <c r="C718" s="3" t="s">
        <v>231</v>
      </c>
      <c r="D718" t="s">
        <v>225</v>
      </c>
      <c r="E718">
        <v>2.5696208574497247E-2</v>
      </c>
      <c r="F718">
        <v>1.9075796194949944E-2</v>
      </c>
      <c r="G718" s="1">
        <v>-8.7817470541927335E-4</v>
      </c>
      <c r="H718" s="1">
        <v>7.3572119832659877E-2</v>
      </c>
      <c r="I718">
        <v>1.3470582465805525</v>
      </c>
      <c r="J718">
        <v>3.614389026533021E-3</v>
      </c>
      <c r="K718">
        <f>Table21[[#This Row],[VALUE_ORIGINAL]]-Table21[[#This Row],[ESTIMATE_VALUE]]</f>
        <v>-2.2081819547964225E-2</v>
      </c>
      <c r="L718">
        <v>-6.7779282854374415E-2</v>
      </c>
      <c r="M718">
        <v>7.8461966599168487E-2</v>
      </c>
      <c r="N718">
        <f>Table21[[#This Row],[DIFFENCE_ORIGINAL]]^2</f>
        <v>4.8760675454885495E-4</v>
      </c>
      <c r="O71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7.4450294538079151E-2</v>
      </c>
      <c r="P718">
        <f>IF(OR(G718="NA", H718="NA"), "NA", IF(OR(B718="boot", B718="parametric", B718="independent", B718="cart"), Table21[[#This Row],[conf.high]]-Table21[[#This Row],[conf.low]], ""))</f>
        <v>7.4450294538079151E-2</v>
      </c>
      <c r="Q718">
        <f>IF(OR(G718="NA", H718="NA"), "NA", IF(OR(B718="boot", B718="parametric", B718="independent", B718="cart"), Table21[[#This Row],[conf.high.orig]]-Table21[[#This Row],[conf.low.orig]], ""))</f>
        <v>0.14624124945354289</v>
      </c>
      <c r="R718">
        <f>IF(OR(B718="boot", B718="independent", B718="parametric", B718="cart"), Table21[[#This Row],[WIDTH_OVERLAP]]/Table21[[#This Row],[WIDTH_NEW]], "NA")</f>
        <v>1</v>
      </c>
      <c r="S718">
        <f>IF(OR(B718="boot", B718="independent", B718="parametric", B718="cart"), Table21[[#This Row],[WIDTH_OVERLAP]]/Table21[[#This Row],[WIDTH_ORIG]], "")</f>
        <v>0.50909230341149481</v>
      </c>
      <c r="T718">
        <f>IF(OR(B718="boot", B718="independent", B718="parametric", B718="cart"), (Table21[[#This Row],[PERS_NEW]]+Table21[[#This Row],[PERS_ORIG]]) / 2, "")</f>
        <v>0.75454615170574746</v>
      </c>
      <c r="U718">
        <f>0.5*(Table21[[#This Row],[WIDTH_OVERLAP]]/Table21[[#This Row],[WIDTH_ORIG]] +Table21[[#This Row],[WIDTH_OVERLAP]]/Table21[[#This Row],[WIDTH_NEW]])</f>
        <v>0.75454615170574746</v>
      </c>
    </row>
    <row r="719" spans="1:21" hidden="1" x14ac:dyDescent="0.2">
      <c r="A719" t="s">
        <v>192</v>
      </c>
      <c r="B719" t="s">
        <v>71</v>
      </c>
      <c r="C719" s="3" t="s">
        <v>231</v>
      </c>
      <c r="D719" t="s">
        <v>226</v>
      </c>
      <c r="E719">
        <v>-4.2303042671581006E-4</v>
      </c>
      <c r="F719">
        <v>1.2331688581479693E-2</v>
      </c>
      <c r="G719" s="1">
        <v>-2.7499919397546684E-2</v>
      </c>
      <c r="H719" s="1">
        <v>2.1569223981890175E-2</v>
      </c>
      <c r="I719">
        <v>-3.4304339095226337E-2</v>
      </c>
      <c r="J719">
        <v>0.15802724194380655</v>
      </c>
      <c r="K719">
        <f>Table21[[#This Row],[VALUE_ORIGINAL]]-Table21[[#This Row],[ESTIMATE_VALUE]]</f>
        <v>0.15845027237052237</v>
      </c>
      <c r="L719">
        <v>7.440755967983681E-2</v>
      </c>
      <c r="M719">
        <v>0.25629590317342227</v>
      </c>
      <c r="N719">
        <f>Table21[[#This Row],[DIFFENCE_ORIGINAL]]^2</f>
        <v>2.5106488814292723E-2</v>
      </c>
      <c r="O71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-5.2838335697946631E-2</v>
      </c>
      <c r="P719">
        <f>IF(OR(G719="NA", H719="NA"), "NA", IF(OR(B719="boot", B719="parametric", B719="independent", B719="cart"), Table21[[#This Row],[conf.high]]-Table21[[#This Row],[conf.low]], ""))</f>
        <v>4.9069143379436859E-2</v>
      </c>
      <c r="Q719">
        <f>IF(OR(G719="NA", H719="NA"), "NA", IF(OR(B719="boot", B719="parametric", B719="independent", B719="cart"), Table21[[#This Row],[conf.high.orig]]-Table21[[#This Row],[conf.low.orig]], ""))</f>
        <v>0.18188834349358546</v>
      </c>
      <c r="R719">
        <f>IF(OR(B719="boot", B719="independent", B719="parametric", B719="cart"), Table21[[#This Row],[WIDTH_OVERLAP]]/Table21[[#This Row],[WIDTH_NEW]], "NA")</f>
        <v>-1.0768139009349267</v>
      </c>
      <c r="S719">
        <f>IF(OR(B719="boot", B719="independent", B719="parametric", B719="cart"), Table21[[#This Row],[WIDTH_OVERLAP]]/Table21[[#This Row],[WIDTH_ORIG]], "")</f>
        <v>-0.29049874600573317</v>
      </c>
      <c r="T719">
        <f>IF(OR(B719="boot", B719="independent", B719="parametric", B719="cart"), (Table21[[#This Row],[PERS_NEW]]+Table21[[#This Row],[PERS_ORIG]]) / 2, "")</f>
        <v>-0.6836563234703299</v>
      </c>
      <c r="U719">
        <f>0.5*(Table21[[#This Row],[WIDTH_OVERLAP]]/Table21[[#This Row],[WIDTH_ORIG]] +Table21[[#This Row],[WIDTH_OVERLAP]]/Table21[[#This Row],[WIDTH_NEW]])</f>
        <v>-0.6836563234703299</v>
      </c>
    </row>
    <row r="720" spans="1:21" hidden="1" x14ac:dyDescent="0.2">
      <c r="A720" t="s">
        <v>192</v>
      </c>
      <c r="B720" t="s">
        <v>71</v>
      </c>
      <c r="C720" s="3" t="s">
        <v>231</v>
      </c>
      <c r="D720" t="s">
        <v>227</v>
      </c>
      <c r="E720">
        <v>-2.4129508770027847E-3</v>
      </c>
      <c r="F720">
        <v>1.5307969457110838E-2</v>
      </c>
      <c r="G720" s="1">
        <v>-3.5373213505949547E-2</v>
      </c>
      <c r="H720" s="1">
        <v>2.8548276881131329E-2</v>
      </c>
      <c r="I720">
        <v>-0.15762710291285065</v>
      </c>
      <c r="J720">
        <v>-1.2492828653806862E-2</v>
      </c>
      <c r="K720">
        <f>Table21[[#This Row],[VALUE_ORIGINAL]]-Table21[[#This Row],[ESTIMATE_VALUE]]</f>
        <v>-1.0079877776804077E-2</v>
      </c>
      <c r="L720">
        <v>-9.0687020859274187E-2</v>
      </c>
      <c r="M720">
        <v>6.2770911592668066E-2</v>
      </c>
      <c r="N720">
        <f>Table21[[#This Row],[DIFFENCE_ORIGINAL]]^2</f>
        <v>1.0160393599530869E-4</v>
      </c>
      <c r="O72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6.3921490387080879E-2</v>
      </c>
      <c r="P720">
        <f>IF(OR(G720="NA", H720="NA"), "NA", IF(OR(B720="boot", B720="parametric", B720="independent", B720="cart"), Table21[[#This Row],[conf.high]]-Table21[[#This Row],[conf.low]], ""))</f>
        <v>6.3921490387080879E-2</v>
      </c>
      <c r="Q720">
        <f>IF(OR(G720="NA", H720="NA"), "NA", IF(OR(B720="boot", B720="parametric", B720="independent", B720="cart"), Table21[[#This Row],[conf.high.orig]]-Table21[[#This Row],[conf.low.orig]], ""))</f>
        <v>0.15345793245194225</v>
      </c>
      <c r="R720">
        <f>IF(OR(B720="boot", B720="independent", B720="parametric", B720="cart"), Table21[[#This Row],[WIDTH_OVERLAP]]/Table21[[#This Row],[WIDTH_NEW]], "NA")</f>
        <v>1</v>
      </c>
      <c r="S720">
        <f>IF(OR(B720="boot", B720="independent", B720="parametric", B720="cart"), Table21[[#This Row],[WIDTH_OVERLAP]]/Table21[[#This Row],[WIDTH_ORIG]], "")</f>
        <v>0.41654080284900807</v>
      </c>
      <c r="T720">
        <f>IF(OR(B720="boot", B720="independent", B720="parametric", B720="cart"), (Table21[[#This Row],[PERS_NEW]]+Table21[[#This Row],[PERS_ORIG]]) / 2, "")</f>
        <v>0.70827040142450404</v>
      </c>
      <c r="U720">
        <f>0.5*(Table21[[#This Row],[WIDTH_OVERLAP]]/Table21[[#This Row],[WIDTH_ORIG]] +Table21[[#This Row],[WIDTH_OVERLAP]]/Table21[[#This Row],[WIDTH_NEW]])</f>
        <v>0.70827040142450404</v>
      </c>
    </row>
    <row r="721" spans="1:21" hidden="1" x14ac:dyDescent="0.2">
      <c r="A721" t="s">
        <v>192</v>
      </c>
      <c r="B721" t="s">
        <v>71</v>
      </c>
      <c r="C721" s="3" t="s">
        <v>231</v>
      </c>
      <c r="D721" t="s">
        <v>228</v>
      </c>
      <c r="E721">
        <v>1.5780106003883104E-2</v>
      </c>
      <c r="F721">
        <v>2.7627962048424118E-2</v>
      </c>
      <c r="G721" s="1">
        <v>-3.5002719630024701E-2</v>
      </c>
      <c r="H721" s="1">
        <v>8.0991412178474886E-2</v>
      </c>
      <c r="I721">
        <v>0.57116431448056049</v>
      </c>
      <c r="J721">
        <v>0.39573196575292979</v>
      </c>
      <c r="K721">
        <f>Table21[[#This Row],[VALUE_ORIGINAL]]-Table21[[#This Row],[ESTIMATE_VALUE]]</f>
        <v>0.37995185974904666</v>
      </c>
      <c r="L721">
        <v>0.15547583204462814</v>
      </c>
      <c r="M721">
        <v>0.67037123000175858</v>
      </c>
      <c r="N721">
        <f>Table21[[#This Row],[DIFFENCE_ORIGINAL]]^2</f>
        <v>0.14436341572675923</v>
      </c>
      <c r="O72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-7.4484419866153256E-2</v>
      </c>
      <c r="P721">
        <f>IF(OR(G721="NA", H721="NA"), "NA", IF(OR(B721="boot", B721="parametric", B721="independent", B721="cart"), Table21[[#This Row],[conf.high]]-Table21[[#This Row],[conf.low]], ""))</f>
        <v>0.11599413180849959</v>
      </c>
      <c r="Q721">
        <f>IF(OR(G721="NA", H721="NA"), "NA", IF(OR(B721="boot", B721="parametric", B721="independent", B721="cart"), Table21[[#This Row],[conf.high.orig]]-Table21[[#This Row],[conf.low.orig]], ""))</f>
        <v>0.51489539795713046</v>
      </c>
      <c r="R721">
        <f>IF(OR(B721="boot", B721="independent", B721="parametric", B721="cart"), Table21[[#This Row],[WIDTH_OVERLAP]]/Table21[[#This Row],[WIDTH_NEW]], "NA")</f>
        <v>-0.64213955227600006</v>
      </c>
      <c r="S721">
        <f>IF(OR(B721="boot", B721="independent", B721="parametric", B721="cart"), Table21[[#This Row],[WIDTH_OVERLAP]]/Table21[[#This Row],[WIDTH_ORIG]], "")</f>
        <v>-0.14465932335319637</v>
      </c>
      <c r="T721">
        <f>IF(OR(B721="boot", B721="independent", B721="parametric", B721="cart"), (Table21[[#This Row],[PERS_NEW]]+Table21[[#This Row],[PERS_ORIG]]) / 2, "")</f>
        <v>-0.39339943781459819</v>
      </c>
      <c r="U721">
        <f>0.5*(Table21[[#This Row],[WIDTH_OVERLAP]]/Table21[[#This Row],[WIDTH_ORIG]] +Table21[[#This Row],[WIDTH_OVERLAP]]/Table21[[#This Row],[WIDTH_NEW]])</f>
        <v>-0.39339943781459819</v>
      </c>
    </row>
    <row r="722" spans="1:21" hidden="1" x14ac:dyDescent="0.2">
      <c r="A722" t="s">
        <v>192</v>
      </c>
      <c r="B722" t="s">
        <v>71</v>
      </c>
      <c r="C722" s="3" t="s">
        <v>232</v>
      </c>
      <c r="D722" t="s">
        <v>194</v>
      </c>
      <c r="E722">
        <v>1.0167017052683931E-2</v>
      </c>
      <c r="F722">
        <v>5.7944165943041047E-2</v>
      </c>
      <c r="G722" s="1">
        <v>-0.11269026679023332</v>
      </c>
      <c r="H722" s="1">
        <v>0.11747628730819906</v>
      </c>
      <c r="I722">
        <v>0.17546230733009566</v>
      </c>
      <c r="J722">
        <v>0.17809481069039715</v>
      </c>
      <c r="K722">
        <f>Table21[[#This Row],[VALUE_ORIGINAL]]-Table21[[#This Row],[ESTIMATE_VALUE]]</f>
        <v>0.16792779363771321</v>
      </c>
      <c r="L722">
        <v>3.8017309435967525E-2</v>
      </c>
      <c r="M722">
        <v>0.34322255787812789</v>
      </c>
      <c r="N722">
        <f>Table21[[#This Row],[DIFFENCE_ORIGINAL]]^2</f>
        <v>2.8199743876030393E-2</v>
      </c>
      <c r="O72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7.9458977872231537E-2</v>
      </c>
      <c r="P722">
        <f>IF(OR(G722="NA", H722="NA"), "NA", IF(OR(B722="boot", B722="parametric", B722="independent", B722="cart"), Table21[[#This Row],[conf.high]]-Table21[[#This Row],[conf.low]], ""))</f>
        <v>0.2301665540984324</v>
      </c>
      <c r="Q722">
        <f>IF(OR(G722="NA", H722="NA"), "NA", IF(OR(B722="boot", B722="parametric", B722="independent", B722="cart"), Table21[[#This Row],[conf.high.orig]]-Table21[[#This Row],[conf.low.orig]], ""))</f>
        <v>0.30520524844216035</v>
      </c>
      <c r="R722">
        <f>IF(OR(B722="boot", B722="independent", B722="parametric", B722="cart"), Table21[[#This Row],[WIDTH_OVERLAP]]/Table21[[#This Row],[WIDTH_NEW]], "NA")</f>
        <v>0.3452238236066667</v>
      </c>
      <c r="S722">
        <f>IF(OR(B722="boot", B722="independent", B722="parametric", B722="cart"), Table21[[#This Row],[WIDTH_OVERLAP]]/Table21[[#This Row],[WIDTH_ORIG]], "")</f>
        <v>0.26034604017397772</v>
      </c>
      <c r="T722">
        <f>IF(OR(B722="boot", B722="independent", B722="parametric", B722="cart"), (Table21[[#This Row],[PERS_NEW]]+Table21[[#This Row],[PERS_ORIG]]) / 2, "")</f>
        <v>0.30278493189032218</v>
      </c>
      <c r="U722">
        <f>0.5*(Table21[[#This Row],[WIDTH_OVERLAP]]/Table21[[#This Row],[WIDTH_ORIG]] +Table21[[#This Row],[WIDTH_OVERLAP]]/Table21[[#This Row],[WIDTH_NEW]])</f>
        <v>0.30278493189032218</v>
      </c>
    </row>
    <row r="723" spans="1:21" hidden="1" x14ac:dyDescent="0.2">
      <c r="A723" t="s">
        <v>192</v>
      </c>
      <c r="B723" t="s">
        <v>71</v>
      </c>
      <c r="C723" s="3" t="s">
        <v>232</v>
      </c>
      <c r="D723" t="s">
        <v>196</v>
      </c>
      <c r="E723">
        <v>-5.7580866380584787E-2</v>
      </c>
      <c r="F723">
        <v>7.635021629002807E-2</v>
      </c>
      <c r="G723" s="1">
        <v>-0.22075281576541425</v>
      </c>
      <c r="H723" s="1">
        <v>8.6429505591957945E-2</v>
      </c>
      <c r="I723">
        <v>-0.75416769170443454</v>
      </c>
      <c r="J723">
        <v>0.18618608877542239</v>
      </c>
      <c r="K723">
        <f>Table21[[#This Row],[VALUE_ORIGINAL]]-Table21[[#This Row],[ESTIMATE_VALUE]]</f>
        <v>0.24376695515600719</v>
      </c>
      <c r="L723">
        <v>1.0013056772384074E-2</v>
      </c>
      <c r="M723">
        <v>0.35460897592095292</v>
      </c>
      <c r="N723">
        <f>Table21[[#This Row],[DIFFENCE_ORIGINAL]]^2</f>
        <v>5.9422328426030818E-2</v>
      </c>
      <c r="O72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7.6416448819573865E-2</v>
      </c>
      <c r="P723">
        <f>IF(OR(G723="NA", H723="NA"), "NA", IF(OR(B723="boot", B723="parametric", B723="independent", B723="cart"), Table21[[#This Row],[conf.high]]-Table21[[#This Row],[conf.low]], ""))</f>
        <v>0.30718232135737222</v>
      </c>
      <c r="Q723">
        <f>IF(OR(G723="NA", H723="NA"), "NA", IF(OR(B723="boot", B723="parametric", B723="independent", B723="cart"), Table21[[#This Row],[conf.high.orig]]-Table21[[#This Row],[conf.low.orig]], ""))</f>
        <v>0.34459591914856885</v>
      </c>
      <c r="R723">
        <f>IF(OR(B723="boot", B723="independent", B723="parametric", B723="cart"), Table21[[#This Row],[WIDTH_OVERLAP]]/Table21[[#This Row],[WIDTH_NEW]], "NA")</f>
        <v>0.24876577689076021</v>
      </c>
      <c r="S723">
        <f>IF(OR(B723="boot", B723="independent", B723="parametric", B723="cart"), Table21[[#This Row],[WIDTH_OVERLAP]]/Table21[[#This Row],[WIDTH_ORIG]], "")</f>
        <v>0.22175668536175475</v>
      </c>
      <c r="T723">
        <f>IF(OR(B723="boot", B723="independent", B723="parametric", B723="cart"), (Table21[[#This Row],[PERS_NEW]]+Table21[[#This Row],[PERS_ORIG]]) / 2, "")</f>
        <v>0.23526123112625746</v>
      </c>
      <c r="U723">
        <f>0.5*(Table21[[#This Row],[WIDTH_OVERLAP]]/Table21[[#This Row],[WIDTH_ORIG]] +Table21[[#This Row],[WIDTH_OVERLAP]]/Table21[[#This Row],[WIDTH_NEW]])</f>
        <v>0.23526123112625746</v>
      </c>
    </row>
    <row r="724" spans="1:21" hidden="1" x14ac:dyDescent="0.2">
      <c r="A724" t="s">
        <v>192</v>
      </c>
      <c r="B724" t="s">
        <v>71</v>
      </c>
      <c r="C724" s="3" t="s">
        <v>232</v>
      </c>
      <c r="D724" t="s">
        <v>197</v>
      </c>
      <c r="E724">
        <v>0.16727242772053044</v>
      </c>
      <c r="F724">
        <v>6.818323896901346E-2</v>
      </c>
      <c r="G724" s="1">
        <v>3.5131969214558405E-2</v>
      </c>
      <c r="H724" s="1">
        <v>0.30064164731093029</v>
      </c>
      <c r="I724">
        <v>2.4532778179773631</v>
      </c>
      <c r="J724">
        <v>0.49300215558615001</v>
      </c>
      <c r="K724">
        <f>Table21[[#This Row],[VALUE_ORIGINAL]]-Table21[[#This Row],[ESTIMATE_VALUE]]</f>
        <v>0.3257297278656196</v>
      </c>
      <c r="L724">
        <v>0.33828925276439847</v>
      </c>
      <c r="M724">
        <v>0.65830644871233068</v>
      </c>
      <c r="N724">
        <f>Table21[[#This Row],[DIFFENCE_ORIGINAL]]^2</f>
        <v>0.1060998556154106</v>
      </c>
      <c r="O72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-3.764760545346818E-2</v>
      </c>
      <c r="P724">
        <f>IF(OR(G724="NA", H724="NA"), "NA", IF(OR(B724="boot", B724="parametric", B724="independent", B724="cart"), Table21[[#This Row],[conf.high]]-Table21[[#This Row],[conf.low]], ""))</f>
        <v>0.26550967809637188</v>
      </c>
      <c r="Q724">
        <f>IF(OR(G724="NA", H724="NA"), "NA", IF(OR(B724="boot", B724="parametric", B724="independent", B724="cart"), Table21[[#This Row],[conf.high.orig]]-Table21[[#This Row],[conf.low.orig]], ""))</f>
        <v>0.32001719594793221</v>
      </c>
      <c r="R724">
        <f>IF(OR(B724="boot", B724="independent", B724="parametric", B724="cart"), Table21[[#This Row],[WIDTH_OVERLAP]]/Table21[[#This Row],[WIDTH_NEW]], "NA")</f>
        <v>-0.14179372188385259</v>
      </c>
      <c r="S724">
        <f>IF(OR(B724="boot", B724="independent", B724="parametric", B724="cart"), Table21[[#This Row],[WIDTH_OVERLAP]]/Table21[[#This Row],[WIDTH_ORIG]], "")</f>
        <v>-0.11764244525032824</v>
      </c>
      <c r="T724">
        <f>IF(OR(B724="boot", B724="independent", B724="parametric", B724="cart"), (Table21[[#This Row],[PERS_NEW]]+Table21[[#This Row],[PERS_ORIG]]) / 2, "")</f>
        <v>-0.12971808356709041</v>
      </c>
      <c r="U724">
        <f>0.5*(Table21[[#This Row],[WIDTH_OVERLAP]]/Table21[[#This Row],[WIDTH_ORIG]] +Table21[[#This Row],[WIDTH_OVERLAP]]/Table21[[#This Row],[WIDTH_NEW]])</f>
        <v>-0.12971808356709041</v>
      </c>
    </row>
    <row r="725" spans="1:21" hidden="1" x14ac:dyDescent="0.2">
      <c r="A725" t="s">
        <v>192</v>
      </c>
      <c r="B725" t="s">
        <v>71</v>
      </c>
      <c r="C725" s="3" t="s">
        <v>232</v>
      </c>
      <c r="D725" t="s">
        <v>198</v>
      </c>
      <c r="E725">
        <v>6.480593913047937E-2</v>
      </c>
      <c r="F725">
        <v>0.12333488870562942</v>
      </c>
      <c r="G725" s="1">
        <v>-0.16861029046922232</v>
      </c>
      <c r="H725" s="1">
        <v>0.30802978326352548</v>
      </c>
      <c r="I725">
        <v>0.5254469340395278</v>
      </c>
      <c r="J725">
        <v>0.6296703541777926</v>
      </c>
      <c r="K725">
        <f>Table21[[#This Row],[VALUE_ORIGINAL]]-Table21[[#This Row],[ESTIMATE_VALUE]]</f>
        <v>0.56486441504731322</v>
      </c>
      <c r="L725">
        <v>0.43210575876704355</v>
      </c>
      <c r="M725">
        <v>0.82109221715959124</v>
      </c>
      <c r="N725">
        <f>Table21[[#This Row],[DIFFENCE_ORIGINAL]]^2</f>
        <v>0.31907180738674334</v>
      </c>
      <c r="O72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-0.12407597550351807</v>
      </c>
      <c r="P725">
        <f>IF(OR(G725="NA", H725="NA"), "NA", IF(OR(B725="boot", B725="parametric", B725="independent", B725="cart"), Table21[[#This Row],[conf.high]]-Table21[[#This Row],[conf.low]], ""))</f>
        <v>0.4766400737327478</v>
      </c>
      <c r="Q725">
        <f>IF(OR(G725="NA", H725="NA"), "NA", IF(OR(B725="boot", B725="parametric", B725="independent", B725="cart"), Table21[[#This Row],[conf.high.orig]]-Table21[[#This Row],[conf.low.orig]], ""))</f>
        <v>0.3889864583925477</v>
      </c>
      <c r="R725">
        <f>IF(OR(B725="boot", B725="independent", B725="parametric", B725="cart"), Table21[[#This Row],[WIDTH_OVERLAP]]/Table21[[#This Row],[WIDTH_NEW]], "NA")</f>
        <v>-0.26031377204990847</v>
      </c>
      <c r="S725">
        <f>IF(OR(B725="boot", B725="independent", B725="parametric", B725="cart"), Table21[[#This Row],[WIDTH_OVERLAP]]/Table21[[#This Row],[WIDTH_ORIG]], "")</f>
        <v>-0.31897248047207377</v>
      </c>
      <c r="T725">
        <f>IF(OR(B725="boot", B725="independent", B725="parametric", B725="cart"), (Table21[[#This Row],[PERS_NEW]]+Table21[[#This Row],[PERS_ORIG]]) / 2, "")</f>
        <v>-0.28964312626099109</v>
      </c>
      <c r="U725">
        <f>0.5*(Table21[[#This Row],[WIDTH_OVERLAP]]/Table21[[#This Row],[WIDTH_ORIG]] +Table21[[#This Row],[WIDTH_OVERLAP]]/Table21[[#This Row],[WIDTH_NEW]])</f>
        <v>-0.28964312626099109</v>
      </c>
    </row>
    <row r="726" spans="1:21" hidden="1" x14ac:dyDescent="0.2">
      <c r="A726" t="s">
        <v>192</v>
      </c>
      <c r="B726" t="s">
        <v>71</v>
      </c>
      <c r="C726" s="3" t="s">
        <v>232</v>
      </c>
      <c r="D726" t="s">
        <v>200</v>
      </c>
      <c r="E726">
        <v>-0.15171997211478416</v>
      </c>
      <c r="F726">
        <v>0.10358552804808821</v>
      </c>
      <c r="G726" s="1">
        <v>-0.35833423468333964</v>
      </c>
      <c r="H726" s="1">
        <v>4.9687686351960109E-2</v>
      </c>
      <c r="I726">
        <v>-1.4646830978585172</v>
      </c>
      <c r="J726">
        <v>0.6141559553028032</v>
      </c>
      <c r="K726">
        <f>Table21[[#This Row],[VALUE_ORIGINAL]]-Table21[[#This Row],[ESTIMATE_VALUE]]</f>
        <v>0.76587592741758737</v>
      </c>
      <c r="L726">
        <v>0.42221750619658005</v>
      </c>
      <c r="M726">
        <v>0.79184601327828763</v>
      </c>
      <c r="N726">
        <f>Table21[[#This Row],[DIFFENCE_ORIGINAL]]^2</f>
        <v>0.58656593619774955</v>
      </c>
      <c r="O72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-0.37252981984461997</v>
      </c>
      <c r="P726">
        <f>IF(OR(G726="NA", H726="NA"), "NA", IF(OR(B726="boot", B726="parametric", B726="independent", B726="cart"), Table21[[#This Row],[conf.high]]-Table21[[#This Row],[conf.low]], ""))</f>
        <v>0.40802192103529977</v>
      </c>
      <c r="Q726">
        <f>IF(OR(G726="NA", H726="NA"), "NA", IF(OR(B726="boot", B726="parametric", B726="independent", B726="cart"), Table21[[#This Row],[conf.high.orig]]-Table21[[#This Row],[conf.low.orig]], ""))</f>
        <v>0.36962850708170758</v>
      </c>
      <c r="R726">
        <f>IF(OR(B726="boot", B726="independent", B726="parametric", B726="cart"), Table21[[#This Row],[WIDTH_OVERLAP]]/Table21[[#This Row],[WIDTH_NEW]], "NA")</f>
        <v>-0.91301422947908417</v>
      </c>
      <c r="S726">
        <f>IF(OR(B726="boot", B726="independent", B726="parametric", B726="cart"), Table21[[#This Row],[WIDTH_OVERLAP]]/Table21[[#This Row],[WIDTH_ORIG]], "")</f>
        <v>-1.0078492667836116</v>
      </c>
      <c r="T726">
        <f>IF(OR(B726="boot", B726="independent", B726="parametric", B726="cart"), (Table21[[#This Row],[PERS_NEW]]+Table21[[#This Row],[PERS_ORIG]]) / 2, "")</f>
        <v>-0.96043174813134791</v>
      </c>
      <c r="U726">
        <f>0.5*(Table21[[#This Row],[WIDTH_OVERLAP]]/Table21[[#This Row],[WIDTH_ORIG]] +Table21[[#This Row],[WIDTH_OVERLAP]]/Table21[[#This Row],[WIDTH_NEW]])</f>
        <v>-0.96043174813134791</v>
      </c>
    </row>
    <row r="727" spans="1:21" hidden="1" x14ac:dyDescent="0.2">
      <c r="A727" t="s">
        <v>192</v>
      </c>
      <c r="B727" t="s">
        <v>71</v>
      </c>
      <c r="C727" s="3" t="s">
        <v>232</v>
      </c>
      <c r="D727" t="s">
        <v>203</v>
      </c>
      <c r="E727">
        <v>3.9143527771258691E-3</v>
      </c>
      <c r="F727">
        <v>7.0389518023459885E-2</v>
      </c>
      <c r="G727" s="1">
        <v>-0.14019726148748604</v>
      </c>
      <c r="H727" s="1">
        <v>0.14454763996966252</v>
      </c>
      <c r="I727">
        <v>5.5609881798327807E-2</v>
      </c>
      <c r="J727">
        <v>0.2867938421283156</v>
      </c>
      <c r="K727">
        <f>Table21[[#This Row],[VALUE_ORIGINAL]]-Table21[[#This Row],[ESTIMATE_VALUE]]</f>
        <v>0.28287948935118973</v>
      </c>
      <c r="L727">
        <v>0.16431647751864059</v>
      </c>
      <c r="M727">
        <v>0.40571502915783314</v>
      </c>
      <c r="N727">
        <f>Table21[[#This Row],[DIFFENCE_ORIGINAL]]^2</f>
        <v>8.0020805495589861E-2</v>
      </c>
      <c r="O72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-1.9768837548978069E-2</v>
      </c>
      <c r="P727">
        <f>IF(OR(G727="NA", H727="NA"), "NA", IF(OR(B727="boot", B727="parametric", B727="independent", B727="cart"), Table21[[#This Row],[conf.high]]-Table21[[#This Row],[conf.low]], ""))</f>
        <v>0.28474490145714859</v>
      </c>
      <c r="Q727">
        <f>IF(OR(G727="NA", H727="NA"), "NA", IF(OR(B727="boot", B727="parametric", B727="independent", B727="cart"), Table21[[#This Row],[conf.high.orig]]-Table21[[#This Row],[conf.low.orig]], ""))</f>
        <v>0.24139855163919255</v>
      </c>
      <c r="R727">
        <f>IF(OR(B727="boot", B727="independent", B727="parametric", B727="cart"), Table21[[#This Row],[WIDTH_OVERLAP]]/Table21[[#This Row],[WIDTH_NEW]], "NA")</f>
        <v>-6.9426484716015507E-2</v>
      </c>
      <c r="S727">
        <f>IF(OR(B727="boot", B727="independent", B727="parametric", B727="cart"), Table21[[#This Row],[WIDTH_OVERLAP]]/Table21[[#This Row],[WIDTH_ORIG]], "")</f>
        <v>-8.1892941837222177E-2</v>
      </c>
      <c r="T727">
        <f>IF(OR(B727="boot", B727="independent", B727="parametric", B727="cart"), (Table21[[#This Row],[PERS_NEW]]+Table21[[#This Row],[PERS_ORIG]]) / 2, "")</f>
        <v>-7.5659713276618842E-2</v>
      </c>
      <c r="U727">
        <f>0.5*(Table21[[#This Row],[WIDTH_OVERLAP]]/Table21[[#This Row],[WIDTH_ORIG]] +Table21[[#This Row],[WIDTH_OVERLAP]]/Table21[[#This Row],[WIDTH_NEW]])</f>
        <v>-7.5659713276618842E-2</v>
      </c>
    </row>
    <row r="728" spans="1:21" hidden="1" x14ac:dyDescent="0.2">
      <c r="A728" t="s">
        <v>192</v>
      </c>
      <c r="B728" t="s">
        <v>71</v>
      </c>
      <c r="C728" s="3" t="s">
        <v>232</v>
      </c>
      <c r="D728" t="s">
        <v>204</v>
      </c>
      <c r="E728">
        <v>-0.24338957427348071</v>
      </c>
      <c r="F728">
        <v>0.13760526323613548</v>
      </c>
      <c r="G728" s="1">
        <v>-0.5206044744619952</v>
      </c>
      <c r="H728" s="1">
        <v>3.2054574612712203E-2</v>
      </c>
      <c r="I728">
        <v>-1.7687519252502402</v>
      </c>
      <c r="J728">
        <v>0.93833906021054048</v>
      </c>
      <c r="K728">
        <f>Table21[[#This Row],[VALUE_ORIGINAL]]-Table21[[#This Row],[ESTIMATE_VALUE]]</f>
        <v>1.1817286344840212</v>
      </c>
      <c r="L728">
        <v>0.63788758124871248</v>
      </c>
      <c r="M728">
        <v>1.2452698410286649</v>
      </c>
      <c r="N728">
        <f>Table21[[#This Row],[DIFFENCE_ORIGINAL]]^2</f>
        <v>1.3964825655594695</v>
      </c>
      <c r="O72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-0.60583300663600026</v>
      </c>
      <c r="P728">
        <f>IF(OR(G728="NA", H728="NA"), "NA", IF(OR(B728="boot", B728="parametric", B728="independent", B728="cart"), Table21[[#This Row],[conf.high]]-Table21[[#This Row],[conf.low]], ""))</f>
        <v>0.55265904907470742</v>
      </c>
      <c r="Q728">
        <f>IF(OR(G728="NA", H728="NA"), "NA", IF(OR(B728="boot", B728="parametric", B728="independent", B728="cart"), Table21[[#This Row],[conf.high.orig]]-Table21[[#This Row],[conf.low.orig]], ""))</f>
        <v>0.60738225977995242</v>
      </c>
      <c r="R728">
        <f>IF(OR(B728="boot", B728="independent", B728="parametric", B728="cart"), Table21[[#This Row],[WIDTH_OVERLAP]]/Table21[[#This Row],[WIDTH_NEW]], "NA")</f>
        <v>-1.0962147596249796</v>
      </c>
      <c r="S728">
        <f>IF(OR(B728="boot", B728="independent", B728="parametric", B728="cart"), Table21[[#This Row],[WIDTH_OVERLAP]]/Table21[[#This Row],[WIDTH_ORIG]], "")</f>
        <v>-0.99744929470855237</v>
      </c>
      <c r="T728">
        <f>IF(OR(B728="boot", B728="independent", B728="parametric", B728="cart"), (Table21[[#This Row],[PERS_NEW]]+Table21[[#This Row],[PERS_ORIG]]) / 2, "")</f>
        <v>-1.0468320271667659</v>
      </c>
      <c r="U728">
        <f>0.5*(Table21[[#This Row],[WIDTH_OVERLAP]]/Table21[[#This Row],[WIDTH_ORIG]] +Table21[[#This Row],[WIDTH_OVERLAP]]/Table21[[#This Row],[WIDTH_NEW]])</f>
        <v>-1.0468320271667659</v>
      </c>
    </row>
    <row r="729" spans="1:21" hidden="1" x14ac:dyDescent="0.2">
      <c r="A729" t="s">
        <v>192</v>
      </c>
      <c r="B729" t="s">
        <v>71</v>
      </c>
      <c r="C729" s="3" t="s">
        <v>232</v>
      </c>
      <c r="D729" t="s">
        <v>205</v>
      </c>
      <c r="E729">
        <v>-6.4341193982744821E-2</v>
      </c>
      <c r="F729">
        <v>0.10388216040590373</v>
      </c>
      <c r="G729" s="1">
        <v>-0.26631572584977536</v>
      </c>
      <c r="H729" s="1">
        <v>0.13626925548118712</v>
      </c>
      <c r="I729">
        <v>-0.61936711492465502</v>
      </c>
      <c r="J729">
        <v>0.60929653109160198</v>
      </c>
      <c r="K729">
        <f>Table21[[#This Row],[VALUE_ORIGINAL]]-Table21[[#This Row],[ESTIMATE_VALUE]]</f>
        <v>0.67363772507434683</v>
      </c>
      <c r="L729">
        <v>0.38489998520992202</v>
      </c>
      <c r="M729">
        <v>0.81150884429497838</v>
      </c>
      <c r="N729">
        <f>Table21[[#This Row],[DIFFENCE_ORIGINAL]]^2</f>
        <v>0.4537877846433413</v>
      </c>
      <c r="O72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-0.2486307297287349</v>
      </c>
      <c r="P729">
        <f>IF(OR(G729="NA", H729="NA"), "NA", IF(OR(B729="boot", B729="parametric", B729="independent", B729="cart"), Table21[[#This Row],[conf.high]]-Table21[[#This Row],[conf.low]], ""))</f>
        <v>0.40258498133096249</v>
      </c>
      <c r="Q729">
        <f>IF(OR(G729="NA", H729="NA"), "NA", IF(OR(B729="boot", B729="parametric", B729="independent", B729="cart"), Table21[[#This Row],[conf.high.orig]]-Table21[[#This Row],[conf.low.orig]], ""))</f>
        <v>0.42660885908505636</v>
      </c>
      <c r="R729">
        <f>IF(OR(B729="boot", B729="independent", B729="parametric", B729="cart"), Table21[[#This Row],[WIDTH_OVERLAP]]/Table21[[#This Row],[WIDTH_NEW]], "NA")</f>
        <v>-0.61758570552421377</v>
      </c>
      <c r="S729">
        <f>IF(OR(B729="boot", B729="independent", B729="parametric", B729="cart"), Table21[[#This Row],[WIDTH_OVERLAP]]/Table21[[#This Row],[WIDTH_ORIG]], "")</f>
        <v>-0.58280723532551737</v>
      </c>
      <c r="T729">
        <f>IF(OR(B729="boot", B729="independent", B729="parametric", B729="cart"), (Table21[[#This Row],[PERS_NEW]]+Table21[[#This Row],[PERS_ORIG]]) / 2, "")</f>
        <v>-0.60019647042486557</v>
      </c>
      <c r="U729">
        <f>0.5*(Table21[[#This Row],[WIDTH_OVERLAP]]/Table21[[#This Row],[WIDTH_ORIG]] +Table21[[#This Row],[WIDTH_OVERLAP]]/Table21[[#This Row],[WIDTH_NEW]])</f>
        <v>-0.60019647042486557</v>
      </c>
    </row>
    <row r="730" spans="1:21" hidden="1" x14ac:dyDescent="0.2">
      <c r="A730" t="s">
        <v>192</v>
      </c>
      <c r="B730" t="s">
        <v>71</v>
      </c>
      <c r="C730" s="3" t="s">
        <v>232</v>
      </c>
      <c r="D730" t="s">
        <v>206</v>
      </c>
      <c r="E730">
        <v>-0.50223735329036978</v>
      </c>
      <c r="F730">
        <v>0.21655144638516352</v>
      </c>
      <c r="G730" s="1">
        <v>-0.91967387447931404</v>
      </c>
      <c r="H730" s="1">
        <v>-5.0529105052995071E-2</v>
      </c>
      <c r="I730">
        <v>-2.3192518991403022</v>
      </c>
      <c r="J730">
        <v>1.0886973669257032</v>
      </c>
      <c r="K730">
        <f>Table21[[#This Row],[VALUE_ORIGINAL]]-Table21[[#This Row],[ESTIMATE_VALUE]]</f>
        <v>1.5909347202160729</v>
      </c>
      <c r="L730">
        <v>0.71646035881028236</v>
      </c>
      <c r="M730">
        <v>1.4783592457482737</v>
      </c>
      <c r="N730">
        <f>Table21[[#This Row],[DIFFENCE_ORIGINAL]]^2</f>
        <v>2.5310732839889938</v>
      </c>
      <c r="O73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-0.76698946386327749</v>
      </c>
      <c r="P730">
        <f>IF(OR(G730="NA", H730="NA"), "NA", IF(OR(B730="boot", B730="parametric", B730="independent", B730="cart"), Table21[[#This Row],[conf.high]]-Table21[[#This Row],[conf.low]], ""))</f>
        <v>0.86914476942631902</v>
      </c>
      <c r="Q730">
        <f>IF(OR(G730="NA", H730="NA"), "NA", IF(OR(B730="boot", B730="parametric", B730="independent", B730="cart"), Table21[[#This Row],[conf.high.orig]]-Table21[[#This Row],[conf.low.orig]], ""))</f>
        <v>0.76189888693799135</v>
      </c>
      <c r="R730">
        <f>IF(OR(B730="boot", B730="independent", B730="parametric", B730="cart"), Table21[[#This Row],[WIDTH_OVERLAP]]/Table21[[#This Row],[WIDTH_NEW]], "NA")</f>
        <v>-0.88246456843953702</v>
      </c>
      <c r="S730">
        <f>IF(OR(B730="boot", B730="independent", B730="parametric", B730="cart"), Table21[[#This Row],[WIDTH_OVERLAP]]/Table21[[#This Row],[WIDTH_ORIG]], "")</f>
        <v>-1.0066814337342647</v>
      </c>
      <c r="T730">
        <f>IF(OR(B730="boot", B730="independent", B730="parametric", B730="cart"), (Table21[[#This Row],[PERS_NEW]]+Table21[[#This Row],[PERS_ORIG]]) / 2, "")</f>
        <v>-0.9445730010869009</v>
      </c>
      <c r="U730">
        <f>0.5*(Table21[[#This Row],[WIDTH_OVERLAP]]/Table21[[#This Row],[WIDTH_ORIG]] +Table21[[#This Row],[WIDTH_OVERLAP]]/Table21[[#This Row],[WIDTH_NEW]])</f>
        <v>-0.9445730010869009</v>
      </c>
    </row>
    <row r="731" spans="1:21" hidden="1" x14ac:dyDescent="0.2">
      <c r="A731" t="s">
        <v>192</v>
      </c>
      <c r="B731" t="s">
        <v>71</v>
      </c>
      <c r="C731" s="3" t="s">
        <v>232</v>
      </c>
      <c r="D731" t="s">
        <v>207</v>
      </c>
      <c r="E731">
        <v>-0.15053010534492714</v>
      </c>
      <c r="F731">
        <v>0.18618660202910703</v>
      </c>
      <c r="G731" s="1">
        <v>-0.52782586534146636</v>
      </c>
      <c r="H731" s="1">
        <v>0.22614141302321558</v>
      </c>
      <c r="I731">
        <v>-0.80849053425119377</v>
      </c>
      <c r="J731">
        <v>-0.62421856699554268</v>
      </c>
      <c r="K731">
        <f>Table21[[#This Row],[VALUE_ORIGINAL]]-Table21[[#This Row],[ESTIMATE_VALUE]]</f>
        <v>-0.47368846165061551</v>
      </c>
      <c r="L731">
        <v>-0.94286260884821915</v>
      </c>
      <c r="M731">
        <v>-0.31283389014786905</v>
      </c>
      <c r="N731">
        <f>Table21[[#This Row],[DIFFENCE_ORIGINAL]]^2</f>
        <v>0.22438075870092664</v>
      </c>
      <c r="O73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0.21499197519359731</v>
      </c>
      <c r="P731">
        <f>IF(OR(G731="NA", H731="NA"), "NA", IF(OR(B731="boot", B731="parametric", B731="independent", B731="cart"), Table21[[#This Row],[conf.high]]-Table21[[#This Row],[conf.low]], ""))</f>
        <v>0.75396727836468191</v>
      </c>
      <c r="Q731">
        <f>IF(OR(G731="NA", H731="NA"), "NA", IF(OR(B731="boot", B731="parametric", B731="independent", B731="cart"), Table21[[#This Row],[conf.high.orig]]-Table21[[#This Row],[conf.low.orig]], ""))</f>
        <v>0.63002871870035015</v>
      </c>
      <c r="R731">
        <f>IF(OR(B731="boot", B731="independent", B731="parametric", B731="cart"), Table21[[#This Row],[WIDTH_OVERLAP]]/Table21[[#This Row],[WIDTH_NEW]], "NA")</f>
        <v>0.28514762027856749</v>
      </c>
      <c r="S731">
        <f>IF(OR(B731="boot", B731="independent", B731="parametric", B731="cart"), Table21[[#This Row],[WIDTH_OVERLAP]]/Table21[[#This Row],[WIDTH_ORIG]], "")</f>
        <v>0.34124154790450162</v>
      </c>
      <c r="T731">
        <f>IF(OR(B731="boot", B731="independent", B731="parametric", B731="cart"), (Table21[[#This Row],[PERS_NEW]]+Table21[[#This Row],[PERS_ORIG]]) / 2, "")</f>
        <v>0.31319458409153456</v>
      </c>
      <c r="U731">
        <f>0.5*(Table21[[#This Row],[WIDTH_OVERLAP]]/Table21[[#This Row],[WIDTH_ORIG]] +Table21[[#This Row],[WIDTH_OVERLAP]]/Table21[[#This Row],[WIDTH_NEW]])</f>
        <v>0.31319458409153456</v>
      </c>
    </row>
    <row r="732" spans="1:21" hidden="1" x14ac:dyDescent="0.2">
      <c r="A732" t="s">
        <v>192</v>
      </c>
      <c r="B732" t="s">
        <v>71</v>
      </c>
      <c r="C732" s="3" t="s">
        <v>232</v>
      </c>
      <c r="D732" t="s">
        <v>208</v>
      </c>
      <c r="E732">
        <v>2.2156362328815047E-2</v>
      </c>
      <c r="F732">
        <v>0.1953603361390332</v>
      </c>
      <c r="G732" s="1">
        <v>-0.34889173899719034</v>
      </c>
      <c r="H732" s="1">
        <v>0.40924051279329765</v>
      </c>
      <c r="I732">
        <v>0.1134127979440356</v>
      </c>
      <c r="J732">
        <v>-0.72723214521847124</v>
      </c>
      <c r="K732">
        <f>Table21[[#This Row],[VALUE_ORIGINAL]]-Table21[[#This Row],[ESTIMATE_VALUE]]</f>
        <v>-0.74938850754728625</v>
      </c>
      <c r="L732">
        <v>-1.0101790707959437</v>
      </c>
      <c r="M732">
        <v>-0.44208999914923913</v>
      </c>
      <c r="N732">
        <f>Table21[[#This Row],[DIFFENCE_ORIGINAL]]^2</f>
        <v>0.56158313524394909</v>
      </c>
      <c r="O73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-9.3198260152048795E-2</v>
      </c>
      <c r="P732">
        <f>IF(OR(G732="NA", H732="NA"), "NA", IF(OR(B732="boot", B732="parametric", B732="independent", B732="cart"), Table21[[#This Row],[conf.high]]-Table21[[#This Row],[conf.low]], ""))</f>
        <v>0.75813225179048804</v>
      </c>
      <c r="Q732">
        <f>IF(OR(G732="NA", H732="NA"), "NA", IF(OR(B732="boot", B732="parametric", B732="independent", B732="cart"), Table21[[#This Row],[conf.high.orig]]-Table21[[#This Row],[conf.low.orig]], ""))</f>
        <v>0.56808907164670464</v>
      </c>
      <c r="R732">
        <f>IF(OR(B732="boot", B732="independent", B732="parametric", B732="cart"), Table21[[#This Row],[WIDTH_OVERLAP]]/Table21[[#This Row],[WIDTH_NEW]], "NA")</f>
        <v>-0.12293140139064337</v>
      </c>
      <c r="S732">
        <f>IF(OR(B732="boot", B732="independent", B732="parametric", B732="cart"), Table21[[#This Row],[WIDTH_OVERLAP]]/Table21[[#This Row],[WIDTH_ORIG]], "")</f>
        <v>-0.164055717322457</v>
      </c>
      <c r="T732">
        <f>IF(OR(B732="boot", B732="independent", B732="parametric", B732="cart"), (Table21[[#This Row],[PERS_NEW]]+Table21[[#This Row],[PERS_ORIG]]) / 2, "")</f>
        <v>-0.14349355935655017</v>
      </c>
      <c r="U732">
        <f>0.5*(Table21[[#This Row],[WIDTH_OVERLAP]]/Table21[[#This Row],[WIDTH_ORIG]] +Table21[[#This Row],[WIDTH_OVERLAP]]/Table21[[#This Row],[WIDTH_NEW]])</f>
        <v>-0.14349355935655017</v>
      </c>
    </row>
    <row r="733" spans="1:21" hidden="1" x14ac:dyDescent="0.2">
      <c r="A733" t="s">
        <v>192</v>
      </c>
      <c r="B733" t="s">
        <v>71</v>
      </c>
      <c r="C733" s="3" t="s">
        <v>232</v>
      </c>
      <c r="D733" t="s">
        <v>209</v>
      </c>
      <c r="E733">
        <v>1.1273094375138166</v>
      </c>
      <c r="F733">
        <v>0.10963461473008641</v>
      </c>
      <c r="G733" s="1">
        <v>0.89448621783790183</v>
      </c>
      <c r="H733" s="1">
        <v>1.3441662796886231</v>
      </c>
      <c r="I733">
        <v>10.282422575107161</v>
      </c>
      <c r="J733">
        <v>1.2430246361528332</v>
      </c>
      <c r="K733">
        <f>Table21[[#This Row],[VALUE_ORIGINAL]]-Table21[[#This Row],[ESTIMATE_VALUE]]</f>
        <v>0.11571519863901658</v>
      </c>
      <c r="L733">
        <v>1.0185107816429058</v>
      </c>
      <c r="M733">
        <v>1.4443375162512104</v>
      </c>
      <c r="N733">
        <f>Table21[[#This Row],[DIFFENCE_ORIGINAL]]^2</f>
        <v>1.3390007196067064E-2</v>
      </c>
      <c r="O73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0.32565549804571736</v>
      </c>
      <c r="P733">
        <f>IF(OR(G733="NA", H733="NA"), "NA", IF(OR(B733="boot", B733="parametric", B733="independent", B733="cart"), Table21[[#This Row],[conf.high]]-Table21[[#This Row],[conf.low]], ""))</f>
        <v>0.44968006185072129</v>
      </c>
      <c r="Q733">
        <f>IF(OR(G733="NA", H733="NA"), "NA", IF(OR(B733="boot", B733="parametric", B733="independent", B733="cart"), Table21[[#This Row],[conf.high.orig]]-Table21[[#This Row],[conf.low.orig]], ""))</f>
        <v>0.42582673460830467</v>
      </c>
      <c r="R733">
        <f>IF(OR(B733="boot", B733="independent", B733="parametric", B733="cart"), Table21[[#This Row],[WIDTH_OVERLAP]]/Table21[[#This Row],[WIDTH_NEW]], "NA")</f>
        <v>0.7241937672429517</v>
      </c>
      <c r="S733">
        <f>IF(OR(B733="boot", B733="independent", B733="parametric", B733="cart"), Table21[[#This Row],[WIDTH_OVERLAP]]/Table21[[#This Row],[WIDTH_ORIG]], "")</f>
        <v>0.76476057414589182</v>
      </c>
      <c r="T733">
        <f>IF(OR(B733="boot", B733="independent", B733="parametric", B733="cart"), (Table21[[#This Row],[PERS_NEW]]+Table21[[#This Row],[PERS_ORIG]]) / 2, "")</f>
        <v>0.74447717069442176</v>
      </c>
      <c r="U733">
        <f>0.5*(Table21[[#This Row],[WIDTH_OVERLAP]]/Table21[[#This Row],[WIDTH_ORIG]] +Table21[[#This Row],[WIDTH_OVERLAP]]/Table21[[#This Row],[WIDTH_NEW]])</f>
        <v>0.74447717069442176</v>
      </c>
    </row>
    <row r="734" spans="1:21" hidden="1" x14ac:dyDescent="0.2">
      <c r="A734" t="s">
        <v>192</v>
      </c>
      <c r="B734" t="s">
        <v>71</v>
      </c>
      <c r="C734" s="3" t="s">
        <v>232</v>
      </c>
      <c r="D734" t="s">
        <v>210</v>
      </c>
      <c r="E734">
        <v>2.2028033890875851</v>
      </c>
      <c r="F734">
        <v>0.1577008983114486</v>
      </c>
      <c r="G734" s="1">
        <v>1.8495473178054487</v>
      </c>
      <c r="H734" s="1">
        <v>2.4738761685608281</v>
      </c>
      <c r="I734">
        <v>13.968236152575349</v>
      </c>
      <c r="J734">
        <v>1.6733120944990389</v>
      </c>
      <c r="K734">
        <f>Table21[[#This Row],[VALUE_ORIGINAL]]-Table21[[#This Row],[ESTIMATE_VALUE]]</f>
        <v>-0.52949129458854616</v>
      </c>
      <c r="L734">
        <v>1.3572096197949302</v>
      </c>
      <c r="M734">
        <v>1.9370869117201388</v>
      </c>
      <c r="N734">
        <f>Table21[[#This Row],[DIFFENCE_ORIGINAL]]^2</f>
        <v>0.28036103104505455</v>
      </c>
      <c r="O73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8.7539593914690128E-2</v>
      </c>
      <c r="P734">
        <f>IF(OR(G734="NA", H734="NA"), "NA", IF(OR(B734="boot", B734="parametric", B734="independent", B734="cart"), Table21[[#This Row],[conf.high]]-Table21[[#This Row],[conf.low]], ""))</f>
        <v>0.62432885075537947</v>
      </c>
      <c r="Q734">
        <f>IF(OR(G734="NA", H734="NA"), "NA", IF(OR(B734="boot", B734="parametric", B734="independent", B734="cart"), Table21[[#This Row],[conf.high.orig]]-Table21[[#This Row],[conf.low.orig]], ""))</f>
        <v>0.57987729192520865</v>
      </c>
      <c r="R734">
        <f>IF(OR(B734="boot", B734="independent", B734="parametric", B734="cart"), Table21[[#This Row],[WIDTH_OVERLAP]]/Table21[[#This Row],[WIDTH_NEW]], "NA")</f>
        <v>0.14021391740710912</v>
      </c>
      <c r="S734">
        <f>IF(OR(B734="boot", B734="independent", B734="parametric", B734="cart"), Table21[[#This Row],[WIDTH_OVERLAP]]/Table21[[#This Row],[WIDTH_ORIG]], "")</f>
        <v>0.15096227276646107</v>
      </c>
      <c r="T734">
        <f>IF(OR(B734="boot", B734="independent", B734="parametric", B734="cart"), (Table21[[#This Row],[PERS_NEW]]+Table21[[#This Row],[PERS_ORIG]]) / 2, "")</f>
        <v>0.14558809508678511</v>
      </c>
      <c r="U734">
        <f>0.5*(Table21[[#This Row],[WIDTH_OVERLAP]]/Table21[[#This Row],[WIDTH_ORIG]] +Table21[[#This Row],[WIDTH_OVERLAP]]/Table21[[#This Row],[WIDTH_NEW]])</f>
        <v>0.14558809508678511</v>
      </c>
    </row>
    <row r="735" spans="1:21" hidden="1" x14ac:dyDescent="0.2">
      <c r="A735" t="s">
        <v>192</v>
      </c>
      <c r="B735" t="s">
        <v>71</v>
      </c>
      <c r="C735" s="3" t="s">
        <v>232</v>
      </c>
      <c r="D735" t="s">
        <v>211</v>
      </c>
      <c r="E735">
        <v>3.3676560477812165</v>
      </c>
      <c r="F735">
        <v>0.3692476376221398</v>
      </c>
      <c r="G735" s="1">
        <v>2.6433178077139652</v>
      </c>
      <c r="H735" s="1">
        <v>4.105710485642315</v>
      </c>
      <c r="I735">
        <v>9.1203184655914349</v>
      </c>
      <c r="J735">
        <v>2.5314968979657961</v>
      </c>
      <c r="K735">
        <f>Table21[[#This Row],[VALUE_ORIGINAL]]-Table21[[#This Row],[ESTIMATE_VALUE]]</f>
        <v>-0.83615914981542039</v>
      </c>
      <c r="L735">
        <v>2.0495917088549134</v>
      </c>
      <c r="M735">
        <v>2.9930866195942496</v>
      </c>
      <c r="N735">
        <f>Table21[[#This Row],[DIFFENCE_ORIGINAL]]^2</f>
        <v>0.69916212382004661</v>
      </c>
      <c r="O73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0.34976881188028441</v>
      </c>
      <c r="P735">
        <f>IF(OR(G735="NA", H735="NA"), "NA", IF(OR(B735="boot", B735="parametric", B735="independent", B735="cart"), Table21[[#This Row],[conf.high]]-Table21[[#This Row],[conf.low]], ""))</f>
        <v>1.4623926779283498</v>
      </c>
      <c r="Q735">
        <f>IF(OR(G735="NA", H735="NA"), "NA", IF(OR(B735="boot", B735="parametric", B735="independent", B735="cart"), Table21[[#This Row],[conf.high.orig]]-Table21[[#This Row],[conf.low.orig]], ""))</f>
        <v>0.94349491073933622</v>
      </c>
      <c r="R735">
        <f>IF(OR(B735="boot", B735="independent", B735="parametric", B735="cart"), Table21[[#This Row],[WIDTH_OVERLAP]]/Table21[[#This Row],[WIDTH_NEW]], "NA")</f>
        <v>0.23917571330825646</v>
      </c>
      <c r="S735">
        <f>IF(OR(B735="boot", B735="independent", B735="parametric", B735="cart"), Table21[[#This Row],[WIDTH_OVERLAP]]/Table21[[#This Row],[WIDTH_ORIG]], "")</f>
        <v>0.3707161616867658</v>
      </c>
      <c r="T735">
        <f>IF(OR(B735="boot", B735="independent", B735="parametric", B735="cart"), (Table21[[#This Row],[PERS_NEW]]+Table21[[#This Row],[PERS_ORIG]]) / 2, "")</f>
        <v>0.30494593749751114</v>
      </c>
      <c r="U735">
        <f>0.5*(Table21[[#This Row],[WIDTH_OVERLAP]]/Table21[[#This Row],[WIDTH_ORIG]] +Table21[[#This Row],[WIDTH_OVERLAP]]/Table21[[#This Row],[WIDTH_NEW]])</f>
        <v>0.30494593749751114</v>
      </c>
    </row>
    <row r="736" spans="1:21" hidden="1" x14ac:dyDescent="0.2">
      <c r="A736" t="s">
        <v>192</v>
      </c>
      <c r="B736" t="s">
        <v>71</v>
      </c>
      <c r="C736" s="3" t="s">
        <v>232</v>
      </c>
      <c r="D736" t="s">
        <v>212</v>
      </c>
      <c r="E736">
        <v>3.1738239568362725</v>
      </c>
      <c r="F736">
        <v>0.21580104405145858</v>
      </c>
      <c r="G736" s="1">
        <v>2.7352718871789414</v>
      </c>
      <c r="H736" s="1">
        <v>3.5956561645446605</v>
      </c>
      <c r="I736">
        <v>14.707176097254942</v>
      </c>
      <c r="J736">
        <v>2.4547512895524033</v>
      </c>
      <c r="K736">
        <f>Table21[[#This Row],[VALUE_ORIGINAL]]-Table21[[#This Row],[ESTIMATE_VALUE]]</f>
        <v>-0.7190726672838692</v>
      </c>
      <c r="L736">
        <v>2.0246877889037229</v>
      </c>
      <c r="M736">
        <v>2.8628070729558082</v>
      </c>
      <c r="N736">
        <f>Table21[[#This Row],[DIFFENCE_ORIGINAL]]^2</f>
        <v>0.51706550083473801</v>
      </c>
      <c r="O73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0.12753518577686673</v>
      </c>
      <c r="P736">
        <f>IF(OR(G736="NA", H736="NA"), "NA", IF(OR(B736="boot", B736="parametric", B736="independent", B736="cart"), Table21[[#This Row],[conf.high]]-Table21[[#This Row],[conf.low]], ""))</f>
        <v>0.8603842773657191</v>
      </c>
      <c r="Q736">
        <f>IF(OR(G736="NA", H736="NA"), "NA", IF(OR(B736="boot", B736="parametric", B736="independent", B736="cart"), Table21[[#This Row],[conf.high.orig]]-Table21[[#This Row],[conf.low.orig]], ""))</f>
        <v>0.83811928405208524</v>
      </c>
      <c r="R736">
        <f>IF(OR(B736="boot", B736="independent", B736="parametric", B736="cart"), Table21[[#This Row],[WIDTH_OVERLAP]]/Table21[[#This Row],[WIDTH_NEW]], "NA")</f>
        <v>0.1482304932016511</v>
      </c>
      <c r="S736">
        <f>IF(OR(B736="boot", B736="independent", B736="parametric", B736="cart"), Table21[[#This Row],[WIDTH_OVERLAP]]/Table21[[#This Row],[WIDTH_ORIG]], "")</f>
        <v>0.15216829895652539</v>
      </c>
      <c r="T736">
        <f>IF(OR(B736="boot", B736="independent", B736="parametric", B736="cart"), (Table21[[#This Row],[PERS_NEW]]+Table21[[#This Row],[PERS_ORIG]]) / 2, "")</f>
        <v>0.15019939607908825</v>
      </c>
      <c r="U736">
        <f>0.5*(Table21[[#This Row],[WIDTH_OVERLAP]]/Table21[[#This Row],[WIDTH_ORIG]] +Table21[[#This Row],[WIDTH_OVERLAP]]/Table21[[#This Row],[WIDTH_NEW]])</f>
        <v>0.15019939607908825</v>
      </c>
    </row>
    <row r="737" spans="1:21" hidden="1" x14ac:dyDescent="0.2">
      <c r="A737" t="s">
        <v>192</v>
      </c>
      <c r="B737" t="s">
        <v>71</v>
      </c>
      <c r="C737" s="3" t="s">
        <v>232</v>
      </c>
      <c r="D737" t="s">
        <v>213</v>
      </c>
      <c r="E737">
        <v>2.5029964438775338</v>
      </c>
      <c r="F737">
        <v>0.16572457621662484</v>
      </c>
      <c r="G737" s="1">
        <v>2.150860011809888</v>
      </c>
      <c r="H737" s="1">
        <v>2.8022770670257557</v>
      </c>
      <c r="I737">
        <v>15.10335099970793</v>
      </c>
      <c r="J737">
        <v>2.2103929548828756</v>
      </c>
      <c r="K737">
        <f>Table21[[#This Row],[VALUE_ORIGINAL]]-Table21[[#This Row],[ESTIMATE_VALUE]]</f>
        <v>-0.29260348899465827</v>
      </c>
      <c r="L737">
        <v>1.8786927270464626</v>
      </c>
      <c r="M737">
        <v>2.5039954522144465</v>
      </c>
      <c r="N737">
        <f>Table21[[#This Row],[DIFFENCE_ORIGINAL]]^2</f>
        <v>8.5616801771847106E-2</v>
      </c>
      <c r="O73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0.35313544040455858</v>
      </c>
      <c r="P737">
        <f>IF(OR(G737="NA", H737="NA"), "NA", IF(OR(B737="boot", B737="parametric", B737="independent", B737="cart"), Table21[[#This Row],[conf.high]]-Table21[[#This Row],[conf.low]], ""))</f>
        <v>0.65141705521586779</v>
      </c>
      <c r="Q737">
        <f>IF(OR(G737="NA", H737="NA"), "NA", IF(OR(B737="boot", B737="parametric", B737="independent", B737="cart"), Table21[[#This Row],[conf.high.orig]]-Table21[[#This Row],[conf.low.orig]], ""))</f>
        <v>0.62530272516798391</v>
      </c>
      <c r="R737">
        <f>IF(OR(B737="boot", B737="independent", B737="parametric", B737="cart"), Table21[[#This Row],[WIDTH_OVERLAP]]/Table21[[#This Row],[WIDTH_NEW]], "NA")</f>
        <v>0.54210346133405407</v>
      </c>
      <c r="S737">
        <f>IF(OR(B737="boot", B737="independent", B737="parametric", B737="cart"), Table21[[#This Row],[WIDTH_OVERLAP]]/Table21[[#This Row],[WIDTH_ORIG]], "")</f>
        <v>0.56474316549586567</v>
      </c>
      <c r="T737">
        <f>IF(OR(B737="boot", B737="independent", B737="parametric", B737="cart"), (Table21[[#This Row],[PERS_NEW]]+Table21[[#This Row],[PERS_ORIG]]) / 2, "")</f>
        <v>0.55342331341495987</v>
      </c>
      <c r="U737">
        <f>0.5*(Table21[[#This Row],[WIDTH_OVERLAP]]/Table21[[#This Row],[WIDTH_ORIG]] +Table21[[#This Row],[WIDTH_OVERLAP]]/Table21[[#This Row],[WIDTH_NEW]])</f>
        <v>0.55342331341495987</v>
      </c>
    </row>
    <row r="738" spans="1:21" hidden="1" x14ac:dyDescent="0.2">
      <c r="A738" t="s">
        <v>192</v>
      </c>
      <c r="B738" t="s">
        <v>71</v>
      </c>
      <c r="C738" s="3" t="s">
        <v>232</v>
      </c>
      <c r="D738" t="s">
        <v>214</v>
      </c>
      <c r="E738">
        <v>1.5447732494868214</v>
      </c>
      <c r="F738">
        <v>0.1475197752593512</v>
      </c>
      <c r="G738" s="1">
        <v>1.2566348919112815</v>
      </c>
      <c r="H738" s="1">
        <v>1.8440674917860134</v>
      </c>
      <c r="I738">
        <v>10.471635052120913</v>
      </c>
      <c r="J738">
        <v>1.6381988893183386</v>
      </c>
      <c r="K738">
        <f>Table21[[#This Row],[VALUE_ORIGINAL]]-Table21[[#This Row],[ESTIMATE_VALUE]]</f>
        <v>9.3425639831517193E-2</v>
      </c>
      <c r="L738">
        <v>1.3026178229378362</v>
      </c>
      <c r="M738">
        <v>1.9691377796362057</v>
      </c>
      <c r="N738">
        <f>Table21[[#This Row],[DIFFENCE_ORIGINAL]]^2</f>
        <v>8.7283501779283727E-3</v>
      </c>
      <c r="O73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0.54144966884817713</v>
      </c>
      <c r="P738">
        <f>IF(OR(G738="NA", H738="NA"), "NA", IF(OR(B738="boot", B738="parametric", B738="independent", B738="cart"), Table21[[#This Row],[conf.high]]-Table21[[#This Row],[conf.low]], ""))</f>
        <v>0.58743259987473184</v>
      </c>
      <c r="Q738">
        <f>IF(OR(G738="NA", H738="NA"), "NA", IF(OR(B738="boot", B738="parametric", B738="independent", B738="cart"), Table21[[#This Row],[conf.high.orig]]-Table21[[#This Row],[conf.low.orig]], ""))</f>
        <v>0.6665199566983695</v>
      </c>
      <c r="R738">
        <f>IF(OR(B738="boot", B738="independent", B738="parametric", B738="cart"), Table21[[#This Row],[WIDTH_OVERLAP]]/Table21[[#This Row],[WIDTH_NEW]], "NA")</f>
        <v>0.9217222009191175</v>
      </c>
      <c r="S738">
        <f>IF(OR(B738="boot", B738="independent", B738="parametric", B738="cart"), Table21[[#This Row],[WIDTH_OVERLAP]]/Table21[[#This Row],[WIDTH_ORIG]], "")</f>
        <v>0.8123532737568242</v>
      </c>
      <c r="T738">
        <f>IF(OR(B738="boot", B738="independent", B738="parametric", B738="cart"), (Table21[[#This Row],[PERS_NEW]]+Table21[[#This Row],[PERS_ORIG]]) / 2, "")</f>
        <v>0.86703773733797085</v>
      </c>
      <c r="U738">
        <f>0.5*(Table21[[#This Row],[WIDTH_OVERLAP]]/Table21[[#This Row],[WIDTH_ORIG]] +Table21[[#This Row],[WIDTH_OVERLAP]]/Table21[[#This Row],[WIDTH_NEW]])</f>
        <v>0.86703773733797085</v>
      </c>
    </row>
    <row r="739" spans="1:21" hidden="1" x14ac:dyDescent="0.2">
      <c r="A739" t="s">
        <v>192</v>
      </c>
      <c r="B739" t="s">
        <v>71</v>
      </c>
      <c r="C739" s="3" t="s">
        <v>232</v>
      </c>
      <c r="D739" t="s">
        <v>215</v>
      </c>
      <c r="E739">
        <v>2.0938626011384924</v>
      </c>
      <c r="F739">
        <v>0.15836500965112807</v>
      </c>
      <c r="G739" s="1">
        <v>1.789985964371148</v>
      </c>
      <c r="H739" s="1">
        <v>2.3881017200254777</v>
      </c>
      <c r="I739">
        <v>13.221750219642521</v>
      </c>
      <c r="J739">
        <v>1.8620513228561157</v>
      </c>
      <c r="K739">
        <f>Table21[[#This Row],[VALUE_ORIGINAL]]-Table21[[#This Row],[ESTIMATE_VALUE]]</f>
        <v>-0.23181127828237669</v>
      </c>
      <c r="L739">
        <v>1.5437512759186744</v>
      </c>
      <c r="M739">
        <v>2.1614847182978911</v>
      </c>
      <c r="N739">
        <f>Table21[[#This Row],[DIFFENCE_ORIGINAL]]^2</f>
        <v>5.3736468738909485E-2</v>
      </c>
      <c r="O73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0.37149875392674314</v>
      </c>
      <c r="P739">
        <f>IF(OR(G739="NA", H739="NA"), "NA", IF(OR(B739="boot", B739="parametric", B739="independent", B739="cart"), Table21[[#This Row],[conf.high]]-Table21[[#This Row],[conf.low]], ""))</f>
        <v>0.59811575565432973</v>
      </c>
      <c r="Q739">
        <f>IF(OR(G739="NA", H739="NA"), "NA", IF(OR(B739="boot", B739="parametric", B739="independent", B739="cart"), Table21[[#This Row],[conf.high.orig]]-Table21[[#This Row],[conf.low.orig]], ""))</f>
        <v>0.61773344237921668</v>
      </c>
      <c r="R739">
        <f>IF(OR(B739="boot", B739="independent", B739="parametric", B739="cart"), Table21[[#This Row],[WIDTH_OVERLAP]]/Table21[[#This Row],[WIDTH_NEW]], "NA")</f>
        <v>0.62111514437590598</v>
      </c>
      <c r="S739">
        <f>IF(OR(B739="boot", B739="independent", B739="parametric", B739="cart"), Table21[[#This Row],[WIDTH_OVERLAP]]/Table21[[#This Row],[WIDTH_ORIG]], "")</f>
        <v>0.60139006315718613</v>
      </c>
      <c r="T739">
        <f>IF(OR(B739="boot", B739="independent", B739="parametric", B739="cart"), (Table21[[#This Row],[PERS_NEW]]+Table21[[#This Row],[PERS_ORIG]]) / 2, "")</f>
        <v>0.611252603766546</v>
      </c>
      <c r="U739">
        <f>0.5*(Table21[[#This Row],[WIDTH_OVERLAP]]/Table21[[#This Row],[WIDTH_ORIG]] +Table21[[#This Row],[WIDTH_OVERLAP]]/Table21[[#This Row],[WIDTH_NEW]])</f>
        <v>0.611252603766546</v>
      </c>
    </row>
    <row r="740" spans="1:21" hidden="1" x14ac:dyDescent="0.2">
      <c r="A740" t="s">
        <v>192</v>
      </c>
      <c r="B740" t="s">
        <v>71</v>
      </c>
      <c r="C740" s="3" t="s">
        <v>232</v>
      </c>
      <c r="D740" t="s">
        <v>216</v>
      </c>
      <c r="E740">
        <v>-1.5425395437237411E-3</v>
      </c>
      <c r="F740">
        <v>1.0806600858658207E-2</v>
      </c>
      <c r="G740" s="1">
        <v>-2.5535589960904676E-2</v>
      </c>
      <c r="H740" s="1">
        <v>2.0043671160592715E-2</v>
      </c>
      <c r="I740">
        <v>-0.1427404938795222</v>
      </c>
      <c r="J740">
        <v>0.10937798859403275</v>
      </c>
      <c r="K740">
        <f>Table21[[#This Row],[VALUE_ORIGINAL]]-Table21[[#This Row],[ESTIMATE_VALUE]]</f>
        <v>0.11092052813775649</v>
      </c>
      <c r="L740">
        <v>2.1736562737254869E-2</v>
      </c>
      <c r="M740">
        <v>0.21366430850576187</v>
      </c>
      <c r="N740">
        <f>Table21[[#This Row],[DIFFENCE_ORIGINAL]]^2</f>
        <v>1.2303363562358829E-2</v>
      </c>
      <c r="O74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-1.692891576662154E-3</v>
      </c>
      <c r="P740">
        <f>IF(OR(G740="NA", H740="NA"), "NA", IF(OR(B740="boot", B740="parametric", B740="independent", B740="cart"), Table21[[#This Row],[conf.high]]-Table21[[#This Row],[conf.low]], ""))</f>
        <v>4.5579261121497391E-2</v>
      </c>
      <c r="Q740">
        <f>IF(OR(G740="NA", H740="NA"), "NA", IF(OR(B740="boot", B740="parametric", B740="independent", B740="cart"), Table21[[#This Row],[conf.high.orig]]-Table21[[#This Row],[conf.low.orig]], ""))</f>
        <v>0.19192774576850702</v>
      </c>
      <c r="R740">
        <f>IF(OR(B740="boot", B740="independent", B740="parametric", B740="cart"), Table21[[#This Row],[WIDTH_OVERLAP]]/Table21[[#This Row],[WIDTH_NEW]], "NA")</f>
        <v>-3.7141707324950562E-2</v>
      </c>
      <c r="S740">
        <f>IF(OR(B740="boot", B740="independent", B740="parametric", B740="cart"), Table21[[#This Row],[WIDTH_OVERLAP]]/Table21[[#This Row],[WIDTH_ORIG]], "")</f>
        <v>-8.8204629814390111E-3</v>
      </c>
      <c r="T740">
        <f>IF(OR(B740="boot", B740="independent", B740="parametric", B740="cart"), (Table21[[#This Row],[PERS_NEW]]+Table21[[#This Row],[PERS_ORIG]]) / 2, "")</f>
        <v>-2.2981085153194789E-2</v>
      </c>
      <c r="U740">
        <f>0.5*(Table21[[#This Row],[WIDTH_OVERLAP]]/Table21[[#This Row],[WIDTH_ORIG]] +Table21[[#This Row],[WIDTH_OVERLAP]]/Table21[[#This Row],[WIDTH_NEW]])</f>
        <v>-2.2981085153194789E-2</v>
      </c>
    </row>
    <row r="741" spans="1:21" hidden="1" x14ac:dyDescent="0.2">
      <c r="A741" t="s">
        <v>192</v>
      </c>
      <c r="B741" t="s">
        <v>71</v>
      </c>
      <c r="C741" s="3" t="s">
        <v>232</v>
      </c>
      <c r="D741" t="s">
        <v>218</v>
      </c>
      <c r="E741">
        <v>6.5888308825478052E-4</v>
      </c>
      <c r="F741">
        <v>8.2467111250522206E-3</v>
      </c>
      <c r="G741" s="1">
        <v>-1.2784585238868195E-2</v>
      </c>
      <c r="H741" s="1">
        <v>2.2842746862320473E-2</v>
      </c>
      <c r="I741">
        <v>7.9896467605515678E-2</v>
      </c>
      <c r="J741">
        <v>0.1121410225246493</v>
      </c>
      <c r="K741">
        <f>Table21[[#This Row],[VALUE_ORIGINAL]]-Table21[[#This Row],[ESTIMATE_VALUE]]</f>
        <v>0.11148213943639453</v>
      </c>
      <c r="L741">
        <v>2.2039336146454695E-2</v>
      </c>
      <c r="M741">
        <v>0.2302792685921618</v>
      </c>
      <c r="N741">
        <f>Table21[[#This Row],[DIFFENCE_ORIGINAL]]^2</f>
        <v>1.2428267413315711E-2</v>
      </c>
      <c r="O74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8.0341071586577731E-4</v>
      </c>
      <c r="P741">
        <f>IF(OR(G741="NA", H741="NA"), "NA", IF(OR(B741="boot", B741="parametric", B741="independent", B741="cart"), Table21[[#This Row],[conf.high]]-Table21[[#This Row],[conf.low]], ""))</f>
        <v>3.5627332101188666E-2</v>
      </c>
      <c r="Q741">
        <f>IF(OR(G741="NA", H741="NA"), "NA", IF(OR(B741="boot", B741="parametric", B741="independent", B741="cart"), Table21[[#This Row],[conf.high.orig]]-Table21[[#This Row],[conf.low.orig]], ""))</f>
        <v>0.2082399324457071</v>
      </c>
      <c r="R741">
        <f>IF(OR(B741="boot", B741="independent", B741="parametric", B741="cart"), Table21[[#This Row],[WIDTH_OVERLAP]]/Table21[[#This Row],[WIDTH_NEW]], "NA")</f>
        <v>2.2550403538045792E-2</v>
      </c>
      <c r="S741">
        <f>IF(OR(B741="boot", B741="independent", B741="parametric", B741="cart"), Table21[[#This Row],[WIDTH_OVERLAP]]/Table21[[#This Row],[WIDTH_ORIG]], "")</f>
        <v>3.8581011164861225E-3</v>
      </c>
      <c r="T741">
        <f>IF(OR(B741="boot", B741="independent", B741="parametric", B741="cart"), (Table21[[#This Row],[PERS_NEW]]+Table21[[#This Row],[PERS_ORIG]]) / 2, "")</f>
        <v>1.3204252327265957E-2</v>
      </c>
      <c r="U741">
        <f>0.5*(Table21[[#This Row],[WIDTH_OVERLAP]]/Table21[[#This Row],[WIDTH_ORIG]] +Table21[[#This Row],[WIDTH_OVERLAP]]/Table21[[#This Row],[WIDTH_NEW]])</f>
        <v>1.3204252327265957E-2</v>
      </c>
    </row>
    <row r="742" spans="1:21" hidden="1" x14ac:dyDescent="0.2">
      <c r="A742" t="s">
        <v>192</v>
      </c>
      <c r="B742" t="s">
        <v>71</v>
      </c>
      <c r="C742" s="3" t="s">
        <v>232</v>
      </c>
      <c r="D742" t="s">
        <v>220</v>
      </c>
      <c r="E742">
        <v>-2.2539182422615567E-4</v>
      </c>
      <c r="F742">
        <v>6.5286981512361906E-3</v>
      </c>
      <c r="G742" s="1">
        <v>-1.4934241383016895E-2</v>
      </c>
      <c r="H742" s="1">
        <v>1.3480884178564396E-2</v>
      </c>
      <c r="I742">
        <v>-3.4523241694590881E-2</v>
      </c>
      <c r="J742">
        <v>5.3397023750747043E-2</v>
      </c>
      <c r="K742">
        <f>Table21[[#This Row],[VALUE_ORIGINAL]]-Table21[[#This Row],[ESTIMATE_VALUE]]</f>
        <v>5.3622415574973201E-2</v>
      </c>
      <c r="L742">
        <v>2.9855396132581814E-3</v>
      </c>
      <c r="M742">
        <v>0.10482802018117358</v>
      </c>
      <c r="N742">
        <f>Table21[[#This Row],[DIFFENCE_ORIGINAL]]^2</f>
        <v>2.8753634520951284E-3</v>
      </c>
      <c r="O74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1.0495344565306215E-2</v>
      </c>
      <c r="P742">
        <f>IF(OR(G742="NA", H742="NA"), "NA", IF(OR(B742="boot", B742="parametric", B742="independent", B742="cart"), Table21[[#This Row],[conf.high]]-Table21[[#This Row],[conf.low]], ""))</f>
        <v>2.8415125561581291E-2</v>
      </c>
      <c r="Q742">
        <f>IF(OR(G742="NA", H742="NA"), "NA", IF(OR(B742="boot", B742="parametric", B742="independent", B742="cart"), Table21[[#This Row],[conf.high.orig]]-Table21[[#This Row],[conf.low.orig]], ""))</f>
        <v>0.10184248056791541</v>
      </c>
      <c r="R742">
        <f>IF(OR(B742="boot", B742="independent", B742="parametric", B742="cart"), Table21[[#This Row],[WIDTH_OVERLAP]]/Table21[[#This Row],[WIDTH_NEW]], "NA")</f>
        <v>0.36935766982836987</v>
      </c>
      <c r="S742">
        <f>IF(OR(B742="boot", B742="independent", B742="parametric", B742="cart"), Table21[[#This Row],[WIDTH_OVERLAP]]/Table21[[#This Row],[WIDTH_ORIG]], "")</f>
        <v>0.10305468314184683</v>
      </c>
      <c r="T742">
        <f>IF(OR(B742="boot", B742="independent", B742="parametric", B742="cart"), (Table21[[#This Row],[PERS_NEW]]+Table21[[#This Row],[PERS_ORIG]]) / 2, "")</f>
        <v>0.23620617648510836</v>
      </c>
      <c r="U742">
        <f>0.5*(Table21[[#This Row],[WIDTH_OVERLAP]]/Table21[[#This Row],[WIDTH_ORIG]] +Table21[[#This Row],[WIDTH_OVERLAP]]/Table21[[#This Row],[WIDTH_NEW]])</f>
        <v>0.23620617648510836</v>
      </c>
    </row>
    <row r="743" spans="1:21" hidden="1" x14ac:dyDescent="0.2">
      <c r="A743" t="s">
        <v>192</v>
      </c>
      <c r="B743" t="s">
        <v>71</v>
      </c>
      <c r="C743" s="3" t="s">
        <v>232</v>
      </c>
      <c r="D743" t="s">
        <v>226</v>
      </c>
      <c r="E743">
        <v>6.5476329198444459E-4</v>
      </c>
      <c r="F743">
        <v>1.2758646073331369E-2</v>
      </c>
      <c r="G743" s="1">
        <v>-2.8807262996992704E-2</v>
      </c>
      <c r="H743" s="1">
        <v>2.5337165329705369E-2</v>
      </c>
      <c r="I743">
        <v>5.1319182946304699E-2</v>
      </c>
      <c r="J743">
        <v>0.14138998237809358</v>
      </c>
      <c r="K743">
        <f>Table21[[#This Row],[VALUE_ORIGINAL]]-Table21[[#This Row],[ESTIMATE_VALUE]]</f>
        <v>0.14073521908610914</v>
      </c>
      <c r="L743">
        <v>6.7477621351376832E-2</v>
      </c>
      <c r="M743">
        <v>0.22778948583639166</v>
      </c>
      <c r="N743">
        <f>Table21[[#This Row],[DIFFENCE_ORIGINAL]]^2</f>
        <v>1.9806401891215138E-2</v>
      </c>
      <c r="O74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-4.2140456021671463E-2</v>
      </c>
      <c r="P743">
        <f>IF(OR(G743="NA", H743="NA"), "NA", IF(OR(B743="boot", B743="parametric", B743="independent", B743="cart"), Table21[[#This Row],[conf.high]]-Table21[[#This Row],[conf.low]], ""))</f>
        <v>5.4144428326698073E-2</v>
      </c>
      <c r="Q743">
        <f>IF(OR(G743="NA", H743="NA"), "NA", IF(OR(B743="boot", B743="parametric", B743="independent", B743="cart"), Table21[[#This Row],[conf.high.orig]]-Table21[[#This Row],[conf.low.orig]], ""))</f>
        <v>0.16031186448501483</v>
      </c>
      <c r="R743">
        <f>IF(OR(B743="boot", B743="independent", B743="parametric", B743="cart"), Table21[[#This Row],[WIDTH_OVERLAP]]/Table21[[#This Row],[WIDTH_NEW]], "NA")</f>
        <v>-0.77829718262797554</v>
      </c>
      <c r="S743">
        <f>IF(OR(B743="boot", B743="independent", B743="parametric", B743="cart"), Table21[[#This Row],[WIDTH_OVERLAP]]/Table21[[#This Row],[WIDTH_ORIG]], "")</f>
        <v>-0.26286548507837076</v>
      </c>
      <c r="T743">
        <f>IF(OR(B743="boot", B743="independent", B743="parametric", B743="cart"), (Table21[[#This Row],[PERS_NEW]]+Table21[[#This Row],[PERS_ORIG]]) / 2, "")</f>
        <v>-0.52058133385317318</v>
      </c>
      <c r="U743">
        <f>0.5*(Table21[[#This Row],[WIDTH_OVERLAP]]/Table21[[#This Row],[WIDTH_ORIG]] +Table21[[#This Row],[WIDTH_OVERLAP]]/Table21[[#This Row],[WIDTH_NEW]])</f>
        <v>-0.52058133385317318</v>
      </c>
    </row>
    <row r="744" spans="1:21" hidden="1" x14ac:dyDescent="0.2">
      <c r="A744" t="s">
        <v>192</v>
      </c>
      <c r="B744" t="s">
        <v>71</v>
      </c>
      <c r="C744" s="3" t="s">
        <v>232</v>
      </c>
      <c r="D744" t="s">
        <v>230</v>
      </c>
      <c r="E744">
        <v>-4.542849877106715E-4</v>
      </c>
      <c r="F744">
        <v>1.4670069585332892E-2</v>
      </c>
      <c r="G744" s="1">
        <v>-3.3885325952271068E-2</v>
      </c>
      <c r="H744" s="1">
        <v>3.2469605606889593E-2</v>
      </c>
      <c r="I744">
        <v>-3.0966791607100811E-2</v>
      </c>
      <c r="J744">
        <v>0.4163060172475227</v>
      </c>
      <c r="K744">
        <f>Table21[[#This Row],[VALUE_ORIGINAL]]-Table21[[#This Row],[ESTIMATE_VALUE]]</f>
        <v>0.41676030223523336</v>
      </c>
      <c r="L744">
        <v>0.22586551386134376</v>
      </c>
      <c r="M744">
        <v>0.64946538394190001</v>
      </c>
      <c r="N744">
        <f>Table21[[#This Row],[DIFFENCE_ORIGINAL]]^2</f>
        <v>0.17368914951920306</v>
      </c>
      <c r="O74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-0.19339590825445419</v>
      </c>
      <c r="P744">
        <f>IF(OR(G744="NA", H744="NA"), "NA", IF(OR(B744="boot", B744="parametric", B744="independent", B744="cart"), Table21[[#This Row],[conf.high]]-Table21[[#This Row],[conf.low]], ""))</f>
        <v>6.6354931559160668E-2</v>
      </c>
      <c r="Q744">
        <f>IF(OR(G744="NA", H744="NA"), "NA", IF(OR(B744="boot", B744="parametric", B744="independent", B744="cart"), Table21[[#This Row],[conf.high.orig]]-Table21[[#This Row],[conf.low.orig]], ""))</f>
        <v>0.42359987008055622</v>
      </c>
      <c r="R744">
        <f>IF(OR(B744="boot", B744="independent", B744="parametric", B744="cart"), Table21[[#This Row],[WIDTH_OVERLAP]]/Table21[[#This Row],[WIDTH_NEW]], "NA")</f>
        <v>-2.9145672176909176</v>
      </c>
      <c r="S744">
        <f>IF(OR(B744="boot", B744="independent", B744="parametric", B744="cart"), Table21[[#This Row],[WIDTH_OVERLAP]]/Table21[[#This Row],[WIDTH_ORIG]], "")</f>
        <v>-0.45655327566006093</v>
      </c>
      <c r="T744">
        <f>IF(OR(B744="boot", B744="independent", B744="parametric", B744="cart"), (Table21[[#This Row],[PERS_NEW]]+Table21[[#This Row],[PERS_ORIG]]) / 2, "")</f>
        <v>-1.6855602466754893</v>
      </c>
      <c r="U744">
        <f>0.5*(Table21[[#This Row],[WIDTH_OVERLAP]]/Table21[[#This Row],[WIDTH_ORIG]] +Table21[[#This Row],[WIDTH_OVERLAP]]/Table21[[#This Row],[WIDTH_NEW]])</f>
        <v>-1.6855602466754893</v>
      </c>
    </row>
    <row r="745" spans="1:21" hidden="1" x14ac:dyDescent="0.2">
      <c r="A745" t="s">
        <v>192</v>
      </c>
      <c r="B745" t="s">
        <v>92</v>
      </c>
      <c r="C745" s="3" t="s">
        <v>193</v>
      </c>
      <c r="D745" t="s">
        <v>194</v>
      </c>
      <c r="E745">
        <v>0.26016202030445673</v>
      </c>
      <c r="F745">
        <v>7.3974297170706568E-2</v>
      </c>
      <c r="G745" s="1">
        <v>0.11517506206820868</v>
      </c>
      <c r="H745" s="1">
        <v>0.40514897854070475</v>
      </c>
      <c r="I745">
        <v>3.5169245299363183</v>
      </c>
      <c r="J745">
        <v>0.20780521852805617</v>
      </c>
      <c r="K745">
        <f>Table21[[#This Row],[VALUE_ORIGINAL]]-Table21[[#This Row],[ESTIMATE_VALUE]]</f>
        <v>-5.2356801776400563E-2</v>
      </c>
      <c r="L745">
        <v>3.4555781644118072E-2</v>
      </c>
      <c r="M745">
        <v>0.38105465541199424</v>
      </c>
      <c r="N745">
        <f>Table21[[#This Row],[DIFFENCE_ORIGINAL]]^2</f>
        <v>2.7412346922533011E-3</v>
      </c>
      <c r="O74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0.26587959334378553</v>
      </c>
      <c r="P745">
        <f>IF(OR(G745="NA", H745="NA"), "NA", IF(OR(B745="boot", B745="parametric", B745="independent", B745="cart"), Table21[[#This Row],[conf.high]]-Table21[[#This Row],[conf.low]], ""))</f>
        <v>0.28997391647249604</v>
      </c>
      <c r="Q745">
        <f>IF(OR(G745="NA", H745="NA"), "NA", IF(OR(B745="boot", B745="parametric", B745="independent", B745="cart"), Table21[[#This Row],[conf.high.orig]]-Table21[[#This Row],[conf.low.orig]], ""))</f>
        <v>0.34649887376787614</v>
      </c>
      <c r="R745">
        <f>IF(OR(B745="boot", B745="independent", B745="parametric", B745="cart"), Table21[[#This Row],[WIDTH_OVERLAP]]/Table21[[#This Row],[WIDTH_NEW]], "NA")</f>
        <v>0.91690865364093577</v>
      </c>
      <c r="S745">
        <f>IF(OR(B745="boot", B745="independent", B745="parametric", B745="cart"), Table21[[#This Row],[WIDTH_OVERLAP]]/Table21[[#This Row],[WIDTH_ORIG]], "")</f>
        <v>0.76733176778491219</v>
      </c>
      <c r="T745">
        <f>IF(OR(B745="boot", B745="independent", B745="parametric", B745="cart"), (Table21[[#This Row],[PERS_NEW]]+Table21[[#This Row],[PERS_ORIG]]) / 2, "")</f>
        <v>0.84212021071292398</v>
      </c>
      <c r="U745">
        <f>0.5*(Table21[[#This Row],[WIDTH_OVERLAP]]/Table21[[#This Row],[WIDTH_ORIG]] +Table21[[#This Row],[WIDTH_OVERLAP]]/Table21[[#This Row],[WIDTH_NEW]])</f>
        <v>0.84212021071292398</v>
      </c>
    </row>
    <row r="746" spans="1:21" hidden="1" x14ac:dyDescent="0.2">
      <c r="A746" t="s">
        <v>192</v>
      </c>
      <c r="B746" t="s">
        <v>92</v>
      </c>
      <c r="C746" s="3" t="s">
        <v>193</v>
      </c>
      <c r="D746" t="s">
        <v>195</v>
      </c>
      <c r="E746">
        <v>-5.3298992360904247E-2</v>
      </c>
      <c r="F746">
        <v>7.2269558989520505E-2</v>
      </c>
      <c r="G746" s="1">
        <v>-0.1949447251589573</v>
      </c>
      <c r="H746" s="1">
        <v>8.8346740437148824E-2</v>
      </c>
      <c r="I746">
        <v>-0.73750266510735041</v>
      </c>
      <c r="J746">
        <v>-5.1870095621875237E-2</v>
      </c>
      <c r="K746">
        <f>Table21[[#This Row],[VALUE_ORIGINAL]]-Table21[[#This Row],[ESTIMATE_VALUE]]</f>
        <v>1.4288967390290105E-3</v>
      </c>
      <c r="L746">
        <v>-0.21286562082501231</v>
      </c>
      <c r="M746">
        <v>0.10912542958126183</v>
      </c>
      <c r="N746">
        <f>Table21[[#This Row],[DIFFENCE_ORIGINAL]]^2</f>
        <v>2.0417458908077405E-6</v>
      </c>
      <c r="O74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0.28329146559610613</v>
      </c>
      <c r="P746">
        <f>IF(OR(G746="NA", H746="NA"), "NA", IF(OR(B746="boot", B746="parametric", B746="independent", B746="cart"), Table21[[#This Row],[conf.high]]-Table21[[#This Row],[conf.low]], ""))</f>
        <v>0.28329146559610613</v>
      </c>
      <c r="Q746">
        <f>IF(OR(G746="NA", H746="NA"), "NA", IF(OR(B746="boot", B746="parametric", B746="independent", B746="cart"), Table21[[#This Row],[conf.high.orig]]-Table21[[#This Row],[conf.low.orig]], ""))</f>
        <v>0.32199105040627413</v>
      </c>
      <c r="R746">
        <f>IF(OR(B746="boot", B746="independent", B746="parametric", B746="cart"), Table21[[#This Row],[WIDTH_OVERLAP]]/Table21[[#This Row],[WIDTH_NEW]], "NA")</f>
        <v>1</v>
      </c>
      <c r="S746">
        <f>IF(OR(B746="boot", B746="independent", B746="parametric", B746="cart"), Table21[[#This Row],[WIDTH_OVERLAP]]/Table21[[#This Row],[WIDTH_ORIG]], "")</f>
        <v>0.87981161351739878</v>
      </c>
      <c r="T746">
        <f>IF(OR(B746="boot", B746="independent", B746="parametric", B746="cart"), (Table21[[#This Row],[PERS_NEW]]+Table21[[#This Row],[PERS_ORIG]]) / 2, "")</f>
        <v>0.93990580675869939</v>
      </c>
      <c r="U746">
        <f>0.5*(Table21[[#This Row],[WIDTH_OVERLAP]]/Table21[[#This Row],[WIDTH_ORIG]] +Table21[[#This Row],[WIDTH_OVERLAP]]/Table21[[#This Row],[WIDTH_NEW]])</f>
        <v>0.93990580675869939</v>
      </c>
    </row>
    <row r="747" spans="1:21" hidden="1" x14ac:dyDescent="0.2">
      <c r="A747" t="s">
        <v>192</v>
      </c>
      <c r="B747" t="s">
        <v>92</v>
      </c>
      <c r="C747" s="3" t="s">
        <v>193</v>
      </c>
      <c r="D747" t="s">
        <v>196</v>
      </c>
      <c r="E747">
        <v>0.32110545305792815</v>
      </c>
      <c r="F747">
        <v>8.8798397488741146E-2</v>
      </c>
      <c r="G747" s="1">
        <v>0.14706379209512357</v>
      </c>
      <c r="H747" s="1">
        <v>0.49514711402073275</v>
      </c>
      <c r="I747">
        <v>3.6161176568376865</v>
      </c>
      <c r="J747">
        <v>0.20074876318686907</v>
      </c>
      <c r="K747">
        <f>Table21[[#This Row],[VALUE_ORIGINAL]]-Table21[[#This Row],[ESTIMATE_VALUE]]</f>
        <v>-0.12035668987105907</v>
      </c>
      <c r="L747">
        <v>3.0038381906260847E-2</v>
      </c>
      <c r="M747">
        <v>0.3714591444674773</v>
      </c>
      <c r="N747">
        <f>Table21[[#This Row],[DIFFENCE_ORIGINAL]]^2</f>
        <v>1.4485732796718295E-2</v>
      </c>
      <c r="O74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0.22439535237235372</v>
      </c>
      <c r="P747">
        <f>IF(OR(G747="NA", H747="NA"), "NA", IF(OR(B747="boot", B747="parametric", B747="independent", B747="cart"), Table21[[#This Row],[conf.high]]-Table21[[#This Row],[conf.low]], ""))</f>
        <v>0.3480833219256092</v>
      </c>
      <c r="Q747">
        <f>IF(OR(G747="NA", H747="NA"), "NA", IF(OR(B747="boot", B747="parametric", B747="independent", B747="cart"), Table21[[#This Row],[conf.high.orig]]-Table21[[#This Row],[conf.low.orig]], ""))</f>
        <v>0.34142076256121645</v>
      </c>
      <c r="R747">
        <f>IF(OR(B747="boot", B747="independent", B747="parametric", B747="cart"), Table21[[#This Row],[WIDTH_OVERLAP]]/Table21[[#This Row],[WIDTH_NEW]], "NA")</f>
        <v>0.64465987951100534</v>
      </c>
      <c r="S747">
        <f>IF(OR(B747="boot", B747="independent", B747="parametric", B747="cart"), Table21[[#This Row],[WIDTH_OVERLAP]]/Table21[[#This Row],[WIDTH_ORIG]], "")</f>
        <v>0.65723991326426678</v>
      </c>
      <c r="T747">
        <f>IF(OR(B747="boot", B747="independent", B747="parametric", B747="cart"), (Table21[[#This Row],[PERS_NEW]]+Table21[[#This Row],[PERS_ORIG]]) / 2, "")</f>
        <v>0.65094989638763612</v>
      </c>
      <c r="U747">
        <f>0.5*(Table21[[#This Row],[WIDTH_OVERLAP]]/Table21[[#This Row],[WIDTH_ORIG]] +Table21[[#This Row],[WIDTH_OVERLAP]]/Table21[[#This Row],[WIDTH_NEW]])</f>
        <v>0.65094989638763612</v>
      </c>
    </row>
    <row r="748" spans="1:21" hidden="1" x14ac:dyDescent="0.2">
      <c r="A748" t="s">
        <v>192</v>
      </c>
      <c r="B748" t="s">
        <v>92</v>
      </c>
      <c r="C748" s="3" t="s">
        <v>193</v>
      </c>
      <c r="D748" t="s">
        <v>197</v>
      </c>
      <c r="E748">
        <v>0.40746767050634353</v>
      </c>
      <c r="F748">
        <v>9.4755229957144721E-2</v>
      </c>
      <c r="G748" s="1">
        <v>0.22175083244352911</v>
      </c>
      <c r="H748" s="1">
        <v>0.59318450856915794</v>
      </c>
      <c r="I748">
        <v>4.3002129876169404</v>
      </c>
      <c r="J748">
        <v>0.46757722054030804</v>
      </c>
      <c r="K748">
        <f>Table21[[#This Row],[VALUE_ORIGINAL]]-Table21[[#This Row],[ESTIMATE_VALUE]]</f>
        <v>6.0109550033964509E-2</v>
      </c>
      <c r="L748">
        <v>0.28729197627463854</v>
      </c>
      <c r="M748">
        <v>0.64786246480597753</v>
      </c>
      <c r="N748">
        <f>Table21[[#This Row],[DIFFENCE_ORIGINAL]]^2</f>
        <v>3.6131580052856829E-3</v>
      </c>
      <c r="O74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0.3058925322945194</v>
      </c>
      <c r="P748">
        <f>IF(OR(G748="NA", H748="NA"), "NA", IF(OR(B748="boot", B748="parametric", B748="independent", B748="cart"), Table21[[#This Row],[conf.high]]-Table21[[#This Row],[conf.low]], ""))</f>
        <v>0.37143367612562883</v>
      </c>
      <c r="Q748">
        <f>IF(OR(G748="NA", H748="NA"), "NA", IF(OR(B748="boot", B748="parametric", B748="independent", B748="cart"), Table21[[#This Row],[conf.high.orig]]-Table21[[#This Row],[conf.low.orig]], ""))</f>
        <v>0.360570488531339</v>
      </c>
      <c r="R748">
        <f>IF(OR(B748="boot", B748="independent", B748="parametric", B748="cart"), Table21[[#This Row],[WIDTH_OVERLAP]]/Table21[[#This Row],[WIDTH_NEW]], "NA")</f>
        <v>0.823545499388317</v>
      </c>
      <c r="S748">
        <f>IF(OR(B748="boot", B748="independent", B748="parametric", B748="cart"), Table21[[#This Row],[WIDTH_OVERLAP]]/Table21[[#This Row],[WIDTH_ORIG]], "")</f>
        <v>0.84835709528105974</v>
      </c>
      <c r="T748">
        <f>IF(OR(B748="boot", B748="independent", B748="parametric", B748="cart"), (Table21[[#This Row],[PERS_NEW]]+Table21[[#This Row],[PERS_ORIG]]) / 2, "")</f>
        <v>0.83595129733468831</v>
      </c>
      <c r="U748">
        <f>0.5*(Table21[[#This Row],[WIDTH_OVERLAP]]/Table21[[#This Row],[WIDTH_ORIG]] +Table21[[#This Row],[WIDTH_OVERLAP]]/Table21[[#This Row],[WIDTH_NEW]])</f>
        <v>0.83595129733468831</v>
      </c>
    </row>
    <row r="749" spans="1:21" hidden="1" x14ac:dyDescent="0.2">
      <c r="A749" t="s">
        <v>192</v>
      </c>
      <c r="B749" t="s">
        <v>92</v>
      </c>
      <c r="C749" s="3" t="s">
        <v>193</v>
      </c>
      <c r="D749" t="s">
        <v>198</v>
      </c>
      <c r="E749">
        <v>0.72291725940384821</v>
      </c>
      <c r="F749">
        <v>9.7579842838074693E-2</v>
      </c>
      <c r="G749" s="1">
        <v>0.53166428182414316</v>
      </c>
      <c r="H749" s="1">
        <v>0.91417023698355326</v>
      </c>
      <c r="I749">
        <v>7.4084691917721868</v>
      </c>
      <c r="J749">
        <v>0.69131566830111679</v>
      </c>
      <c r="K749">
        <f>Table21[[#This Row],[VALUE_ORIGINAL]]-Table21[[#This Row],[ESTIMATE_VALUE]]</f>
        <v>-3.1601591102731419E-2</v>
      </c>
      <c r="L749">
        <v>0.48153232425721193</v>
      </c>
      <c r="M749">
        <v>0.90109901234502165</v>
      </c>
      <c r="N749">
        <f>Table21[[#This Row],[DIFFENCE_ORIGINAL]]^2</f>
        <v>9.986605602242335E-4</v>
      </c>
      <c r="O74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0.3694347305208785</v>
      </c>
      <c r="P749">
        <f>IF(OR(G749="NA", H749="NA"), "NA", IF(OR(B749="boot", B749="parametric", B749="independent", B749="cart"), Table21[[#This Row],[conf.high]]-Table21[[#This Row],[conf.low]], ""))</f>
        <v>0.3825059551594101</v>
      </c>
      <c r="Q749">
        <f>IF(OR(G749="NA", H749="NA"), "NA", IF(OR(B749="boot", B749="parametric", B749="independent", B749="cart"), Table21[[#This Row],[conf.high.orig]]-Table21[[#This Row],[conf.low.orig]], ""))</f>
        <v>0.41956668808780972</v>
      </c>
      <c r="R749">
        <f>IF(OR(B749="boot", B749="independent", B749="parametric", B749="cart"), Table21[[#This Row],[WIDTH_OVERLAP]]/Table21[[#This Row],[WIDTH_NEW]], "NA")</f>
        <v>0.96582739572490017</v>
      </c>
      <c r="S749">
        <f>IF(OR(B749="boot", B749="independent", B749="parametric", B749="cart"), Table21[[#This Row],[WIDTH_OVERLAP]]/Table21[[#This Row],[WIDTH_ORIG]], "")</f>
        <v>0.88051492411037346</v>
      </c>
      <c r="T749">
        <f>IF(OR(B749="boot", B749="independent", B749="parametric", B749="cart"), (Table21[[#This Row],[PERS_NEW]]+Table21[[#This Row],[PERS_ORIG]]) / 2, "")</f>
        <v>0.92317115991763687</v>
      </c>
      <c r="U749">
        <f>0.5*(Table21[[#This Row],[WIDTH_OVERLAP]]/Table21[[#This Row],[WIDTH_ORIG]] +Table21[[#This Row],[WIDTH_OVERLAP]]/Table21[[#This Row],[WIDTH_NEW]])</f>
        <v>0.92317115991763687</v>
      </c>
    </row>
    <row r="750" spans="1:21" hidden="1" x14ac:dyDescent="0.2">
      <c r="A750" t="s">
        <v>192</v>
      </c>
      <c r="B750" t="s">
        <v>92</v>
      </c>
      <c r="C750" s="3" t="s">
        <v>193</v>
      </c>
      <c r="D750" t="s">
        <v>199</v>
      </c>
      <c r="E750">
        <v>4.3808773726112443E-2</v>
      </c>
      <c r="F750">
        <v>6.9301741758349078E-2</v>
      </c>
      <c r="G750" s="1">
        <v>-9.2020144186147235E-2</v>
      </c>
      <c r="H750" s="1">
        <v>0.17963769163837212</v>
      </c>
      <c r="I750">
        <v>0.63214534894189167</v>
      </c>
      <c r="J750">
        <v>-2.6718205551524845E-2</v>
      </c>
      <c r="K750">
        <f>Table21[[#This Row],[VALUE_ORIGINAL]]-Table21[[#This Row],[ESTIMATE_VALUE]]</f>
        <v>-7.0526979277637292E-2</v>
      </c>
      <c r="L750">
        <v>-0.17412839368296618</v>
      </c>
      <c r="M750">
        <v>0.12069198257991648</v>
      </c>
      <c r="N750">
        <f>Table21[[#This Row],[DIFFENCE_ORIGINAL]]^2</f>
        <v>4.97405480602828E-3</v>
      </c>
      <c r="O75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0.21271212676606371</v>
      </c>
      <c r="P750">
        <f>IF(OR(G750="NA", H750="NA"), "NA", IF(OR(B750="boot", B750="parametric", B750="independent", B750="cart"), Table21[[#This Row],[conf.high]]-Table21[[#This Row],[conf.low]], ""))</f>
        <v>0.27165783582451936</v>
      </c>
      <c r="Q750">
        <f>IF(OR(G750="NA", H750="NA"), "NA", IF(OR(B750="boot", B750="parametric", B750="independent", B750="cart"), Table21[[#This Row],[conf.high.orig]]-Table21[[#This Row],[conf.low.orig]], ""))</f>
        <v>0.29482037626288266</v>
      </c>
      <c r="R750">
        <f>IF(OR(B750="boot", B750="independent", B750="parametric", B750="cart"), Table21[[#This Row],[WIDTH_OVERLAP]]/Table21[[#This Row],[WIDTH_NEW]], "NA")</f>
        <v>0.78301487649142454</v>
      </c>
      <c r="S750">
        <f>IF(OR(B750="boot", B750="independent", B750="parametric", B750="cart"), Table21[[#This Row],[WIDTH_OVERLAP]]/Table21[[#This Row],[WIDTH_ORIG]], "")</f>
        <v>0.72149737227251409</v>
      </c>
      <c r="T750">
        <f>IF(OR(B750="boot", B750="independent", B750="parametric", B750="cart"), (Table21[[#This Row],[PERS_NEW]]+Table21[[#This Row],[PERS_ORIG]]) / 2, "")</f>
        <v>0.75225612438196932</v>
      </c>
      <c r="U750">
        <f>0.5*(Table21[[#This Row],[WIDTH_OVERLAP]]/Table21[[#This Row],[WIDTH_ORIG]] +Table21[[#This Row],[WIDTH_OVERLAP]]/Table21[[#This Row],[WIDTH_NEW]])</f>
        <v>0.75225612438196932</v>
      </c>
    </row>
    <row r="751" spans="1:21" hidden="1" x14ac:dyDescent="0.2">
      <c r="A751" t="s">
        <v>192</v>
      </c>
      <c r="B751" t="s">
        <v>92</v>
      </c>
      <c r="C751" s="3" t="s">
        <v>193</v>
      </c>
      <c r="D751" t="s">
        <v>200</v>
      </c>
      <c r="E751">
        <v>0.71967262634502027</v>
      </c>
      <c r="F751">
        <v>8.5038866598361768E-2</v>
      </c>
      <c r="G751" s="1">
        <v>0.55299951052612506</v>
      </c>
      <c r="H751" s="1">
        <v>0.88634574216391548</v>
      </c>
      <c r="I751">
        <v>8.4628670998642459</v>
      </c>
      <c r="J751">
        <v>0.65020672590940032</v>
      </c>
      <c r="K751">
        <f>Table21[[#This Row],[VALUE_ORIGINAL]]-Table21[[#This Row],[ESTIMATE_VALUE]]</f>
        <v>-6.9465900435619954E-2</v>
      </c>
      <c r="L751">
        <v>0.45032741722549852</v>
      </c>
      <c r="M751">
        <v>0.85008603459330212</v>
      </c>
      <c r="N751">
        <f>Table21[[#This Row],[DIFFENCE_ORIGINAL]]^2</f>
        <v>4.8255113233314642E-3</v>
      </c>
      <c r="O75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0.29708652406717706</v>
      </c>
      <c r="P751">
        <f>IF(OR(G751="NA", H751="NA"), "NA", IF(OR(B751="boot", B751="parametric", B751="independent", B751="cart"), Table21[[#This Row],[conf.high]]-Table21[[#This Row],[conf.low]], ""))</f>
        <v>0.33334623163779042</v>
      </c>
      <c r="Q751">
        <f>IF(OR(G751="NA", H751="NA"), "NA", IF(OR(B751="boot", B751="parametric", B751="independent", B751="cart"), Table21[[#This Row],[conf.high.orig]]-Table21[[#This Row],[conf.low.orig]], ""))</f>
        <v>0.3997586173678036</v>
      </c>
      <c r="R751">
        <f>IF(OR(B751="boot", B751="independent", B751="parametric", B751="cart"), Table21[[#This Row],[WIDTH_OVERLAP]]/Table21[[#This Row],[WIDTH_NEW]], "NA")</f>
        <v>0.89122508632402153</v>
      </c>
      <c r="S751">
        <f>IF(OR(B751="boot", B751="independent", B751="parametric", B751="cart"), Table21[[#This Row],[WIDTH_OVERLAP]]/Table21[[#This Row],[WIDTH_ORIG]], "")</f>
        <v>0.74316477784352142</v>
      </c>
      <c r="T751">
        <f>IF(OR(B751="boot", B751="independent", B751="parametric", B751="cart"), (Table21[[#This Row],[PERS_NEW]]+Table21[[#This Row],[PERS_ORIG]]) / 2, "")</f>
        <v>0.81719493208377147</v>
      </c>
      <c r="U751">
        <f>0.5*(Table21[[#This Row],[WIDTH_OVERLAP]]/Table21[[#This Row],[WIDTH_ORIG]] +Table21[[#This Row],[WIDTH_OVERLAP]]/Table21[[#This Row],[WIDTH_NEW]])</f>
        <v>0.81719493208377147</v>
      </c>
    </row>
    <row r="752" spans="1:21" hidden="1" x14ac:dyDescent="0.2">
      <c r="A752" t="s">
        <v>192</v>
      </c>
      <c r="B752" t="s">
        <v>92</v>
      </c>
      <c r="C752" s="3" t="s">
        <v>193</v>
      </c>
      <c r="D752" t="s">
        <v>201</v>
      </c>
      <c r="E752">
        <v>-1.5488915203715129E-2</v>
      </c>
      <c r="F752">
        <v>7.6558973320839219E-2</v>
      </c>
      <c r="G752" s="1">
        <v>-0.1655417456059228</v>
      </c>
      <c r="H752" s="1">
        <v>0.13456391519849256</v>
      </c>
      <c r="I752">
        <v>-0.202313517695764</v>
      </c>
      <c r="J752">
        <v>7.7300338965894623E-3</v>
      </c>
      <c r="K752">
        <f>Table21[[#This Row],[VALUE_ORIGINAL]]-Table21[[#This Row],[ESTIMATE_VALUE]]</f>
        <v>2.321894910030459E-2</v>
      </c>
      <c r="L752">
        <v>-0.13983404390815179</v>
      </c>
      <c r="M752">
        <v>0.15529411170133073</v>
      </c>
      <c r="N752">
        <f>Table21[[#This Row],[DIFFENCE_ORIGINAL]]^2</f>
        <v>5.3911959732253531E-4</v>
      </c>
      <c r="O75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0.27439795910664433</v>
      </c>
      <c r="P752">
        <f>IF(OR(G752="NA", H752="NA"), "NA", IF(OR(B752="boot", B752="parametric", B752="independent", B752="cart"), Table21[[#This Row],[conf.high]]-Table21[[#This Row],[conf.low]], ""))</f>
        <v>0.30010566080441536</v>
      </c>
      <c r="Q752">
        <f>IF(OR(G752="NA", H752="NA"), "NA", IF(OR(B752="boot", B752="parametric", B752="independent", B752="cart"), Table21[[#This Row],[conf.high.orig]]-Table21[[#This Row],[conf.low.orig]], ""))</f>
        <v>0.29512815560948252</v>
      </c>
      <c r="R752">
        <f>IF(OR(B752="boot", B752="independent", B752="parametric", B752="cart"), Table21[[#This Row],[WIDTH_OVERLAP]]/Table21[[#This Row],[WIDTH_NEW]], "NA")</f>
        <v>0.91433783145288539</v>
      </c>
      <c r="S752">
        <f>IF(OR(B752="boot", B752="independent", B752="parametric", B752="cart"), Table21[[#This Row],[WIDTH_OVERLAP]]/Table21[[#This Row],[WIDTH_ORIG]], "")</f>
        <v>0.92975866209705638</v>
      </c>
      <c r="T752">
        <f>IF(OR(B752="boot", B752="independent", B752="parametric", B752="cart"), (Table21[[#This Row],[PERS_NEW]]+Table21[[#This Row],[PERS_ORIG]]) / 2, "")</f>
        <v>0.92204824677497088</v>
      </c>
      <c r="U752">
        <f>0.5*(Table21[[#This Row],[WIDTH_OVERLAP]]/Table21[[#This Row],[WIDTH_ORIG]] +Table21[[#This Row],[WIDTH_OVERLAP]]/Table21[[#This Row],[WIDTH_NEW]])</f>
        <v>0.92204824677497088</v>
      </c>
    </row>
    <row r="753" spans="1:21" hidden="1" x14ac:dyDescent="0.2">
      <c r="A753" t="s">
        <v>192</v>
      </c>
      <c r="B753" t="s">
        <v>92</v>
      </c>
      <c r="C753" s="3" t="s">
        <v>193</v>
      </c>
      <c r="D753" t="s">
        <v>202</v>
      </c>
      <c r="E753">
        <v>-0.20438905427452811</v>
      </c>
      <c r="F753">
        <v>9.6047522126054469E-2</v>
      </c>
      <c r="G753" s="1">
        <v>-0.3926387384459088</v>
      </c>
      <c r="H753" s="1">
        <v>-1.6139370103147421E-2</v>
      </c>
      <c r="I753">
        <v>-2.1279992419407168</v>
      </c>
      <c r="J753">
        <v>-0.17085366093454202</v>
      </c>
      <c r="K753">
        <f>Table21[[#This Row],[VALUE_ORIGINAL]]-Table21[[#This Row],[ESTIMATE_VALUE]]</f>
        <v>3.3535393339986092E-2</v>
      </c>
      <c r="L753">
        <v>-0.35328420937342714</v>
      </c>
      <c r="M753">
        <v>1.1576887504343103E-2</v>
      </c>
      <c r="N753">
        <f>Table21[[#This Row],[DIFFENCE_ORIGINAL]]^2</f>
        <v>1.1246226064675834E-3</v>
      </c>
      <c r="O75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0.33714483927027972</v>
      </c>
      <c r="P753">
        <f>IF(OR(G753="NA", H753="NA"), "NA", IF(OR(B753="boot", B753="parametric", B753="independent", B753="cart"), Table21[[#This Row],[conf.high]]-Table21[[#This Row],[conf.low]], ""))</f>
        <v>0.37649936834276138</v>
      </c>
      <c r="Q753">
        <f>IF(OR(G753="NA", H753="NA"), "NA", IF(OR(B753="boot", B753="parametric", B753="independent", B753="cart"), Table21[[#This Row],[conf.high.orig]]-Table21[[#This Row],[conf.low.orig]], ""))</f>
        <v>0.36486109687777024</v>
      </c>
      <c r="R753">
        <f>IF(OR(B753="boot", B753="independent", B753="parametric", B753="cart"), Table21[[#This Row],[WIDTH_OVERLAP]]/Table21[[#This Row],[WIDTH_NEW]], "NA")</f>
        <v>0.89547252298002877</v>
      </c>
      <c r="S753">
        <f>IF(OR(B753="boot", B753="independent", B753="parametric", B753="cart"), Table21[[#This Row],[WIDTH_OVERLAP]]/Table21[[#This Row],[WIDTH_ORIG]], "")</f>
        <v>0.92403613910974025</v>
      </c>
      <c r="T753">
        <f>IF(OR(B753="boot", B753="independent", B753="parametric", B753="cart"), (Table21[[#This Row],[PERS_NEW]]+Table21[[#This Row],[PERS_ORIG]]) / 2, "")</f>
        <v>0.90975433104488457</v>
      </c>
      <c r="U753">
        <f>0.5*(Table21[[#This Row],[WIDTH_OVERLAP]]/Table21[[#This Row],[WIDTH_ORIG]] +Table21[[#This Row],[WIDTH_OVERLAP]]/Table21[[#This Row],[WIDTH_NEW]])</f>
        <v>0.90975433104488457</v>
      </c>
    </row>
    <row r="754" spans="1:21" hidden="1" x14ac:dyDescent="0.2">
      <c r="A754" t="s">
        <v>192</v>
      </c>
      <c r="B754" t="s">
        <v>92</v>
      </c>
      <c r="C754" s="3" t="s">
        <v>193</v>
      </c>
      <c r="D754" t="s">
        <v>203</v>
      </c>
      <c r="E754">
        <v>0.26244235652798015</v>
      </c>
      <c r="F754">
        <v>6.6562301375411026E-2</v>
      </c>
      <c r="G754" s="1">
        <v>0.13198264310407365</v>
      </c>
      <c r="H754" s="1">
        <v>0.39290206995188665</v>
      </c>
      <c r="I754">
        <v>3.9428077320795545</v>
      </c>
      <c r="J754">
        <v>0.33797024276195176</v>
      </c>
      <c r="K754">
        <f>Table21[[#This Row],[VALUE_ORIGINAL]]-Table21[[#This Row],[ESTIMATE_VALUE]]</f>
        <v>7.5527886233971608E-2</v>
      </c>
      <c r="L754">
        <v>0.20379158321182014</v>
      </c>
      <c r="M754">
        <v>0.4721489023120834</v>
      </c>
      <c r="N754">
        <f>Table21[[#This Row],[DIFFENCE_ORIGINAL]]^2</f>
        <v>5.7044615989717577E-3</v>
      </c>
      <c r="O75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0.1891104867400665</v>
      </c>
      <c r="P754">
        <f>IF(OR(G754="NA", H754="NA"), "NA", IF(OR(B754="boot", B754="parametric", B754="independent", B754="cart"), Table21[[#This Row],[conf.high]]-Table21[[#This Row],[conf.low]], ""))</f>
        <v>0.260919426847813</v>
      </c>
      <c r="Q754">
        <f>IF(OR(G754="NA", H754="NA"), "NA", IF(OR(B754="boot", B754="parametric", B754="independent", B754="cart"), Table21[[#This Row],[conf.high.orig]]-Table21[[#This Row],[conf.low.orig]], ""))</f>
        <v>0.26835731910026328</v>
      </c>
      <c r="R754">
        <f>IF(OR(B754="boot", B754="independent", B754="parametric", B754="cart"), Table21[[#This Row],[WIDTH_OVERLAP]]/Table21[[#This Row],[WIDTH_NEW]], "NA")</f>
        <v>0.72478499981670341</v>
      </c>
      <c r="S754">
        <f>IF(OR(B754="boot", B754="independent", B754="parametric", B754="cart"), Table21[[#This Row],[WIDTH_OVERLAP]]/Table21[[#This Row],[WIDTH_ORIG]], "")</f>
        <v>0.70469658652913925</v>
      </c>
      <c r="T754">
        <f>IF(OR(B754="boot", B754="independent", B754="parametric", B754="cart"), (Table21[[#This Row],[PERS_NEW]]+Table21[[#This Row],[PERS_ORIG]]) / 2, "")</f>
        <v>0.71474079317292127</v>
      </c>
      <c r="U754">
        <f>0.5*(Table21[[#This Row],[WIDTH_OVERLAP]]/Table21[[#This Row],[WIDTH_ORIG]] +Table21[[#This Row],[WIDTH_OVERLAP]]/Table21[[#This Row],[WIDTH_NEW]])</f>
        <v>0.71474079317292127</v>
      </c>
    </row>
    <row r="755" spans="1:21" hidden="1" x14ac:dyDescent="0.2">
      <c r="A755" t="s">
        <v>192</v>
      </c>
      <c r="B755" t="s">
        <v>92</v>
      </c>
      <c r="C755" s="3" t="s">
        <v>193</v>
      </c>
      <c r="D755" t="s">
        <v>204</v>
      </c>
      <c r="E755">
        <v>0.82907482615636063</v>
      </c>
      <c r="F755">
        <v>0.1275380675442416</v>
      </c>
      <c r="G755" s="1">
        <v>0.57910480711181034</v>
      </c>
      <c r="H755" s="1">
        <v>1.0790448452009109</v>
      </c>
      <c r="I755">
        <v>6.5006067766297573</v>
      </c>
      <c r="J755">
        <v>0.9383390542325335</v>
      </c>
      <c r="K755">
        <f>Table21[[#This Row],[VALUE_ORIGINAL]]-Table21[[#This Row],[ESTIMATE_VALUE]]</f>
        <v>0.10926422807617286</v>
      </c>
      <c r="L755">
        <v>0.64018832593864405</v>
      </c>
      <c r="M755">
        <v>1.2364897825264229</v>
      </c>
      <c r="N755">
        <f>Table21[[#This Row],[DIFFENCE_ORIGINAL]]^2</f>
        <v>1.1938671537081922E-2</v>
      </c>
      <c r="O75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0.43885651926226688</v>
      </c>
      <c r="P755">
        <f>IF(OR(G755="NA", H755="NA"), "NA", IF(OR(B755="boot", B755="parametric", B755="independent", B755="cart"), Table21[[#This Row],[conf.high]]-Table21[[#This Row],[conf.low]], ""))</f>
        <v>0.49994003808910059</v>
      </c>
      <c r="Q755">
        <f>IF(OR(G755="NA", H755="NA"), "NA", IF(OR(B755="boot", B755="parametric", B755="independent", B755="cart"), Table21[[#This Row],[conf.high.orig]]-Table21[[#This Row],[conf.low.orig]], ""))</f>
        <v>0.59630145658777889</v>
      </c>
      <c r="R755">
        <f>IF(OR(B755="boot", B755="independent", B755="parametric", B755="cart"), Table21[[#This Row],[WIDTH_OVERLAP]]/Table21[[#This Row],[WIDTH_NEW]], "NA")</f>
        <v>0.8778183098510961</v>
      </c>
      <c r="S755">
        <f>IF(OR(B755="boot", B755="independent", B755="parametric", B755="cart"), Table21[[#This Row],[WIDTH_OVERLAP]]/Table21[[#This Row],[WIDTH_ORIG]], "")</f>
        <v>0.73596419128931767</v>
      </c>
      <c r="T755">
        <f>IF(OR(B755="boot", B755="independent", B755="parametric", B755="cart"), (Table21[[#This Row],[PERS_NEW]]+Table21[[#This Row],[PERS_ORIG]]) / 2, "")</f>
        <v>0.80689125057020683</v>
      </c>
      <c r="U755">
        <f>0.5*(Table21[[#This Row],[WIDTH_OVERLAP]]/Table21[[#This Row],[WIDTH_ORIG]] +Table21[[#This Row],[WIDTH_OVERLAP]]/Table21[[#This Row],[WIDTH_NEW]])</f>
        <v>0.80689125057020683</v>
      </c>
    </row>
    <row r="756" spans="1:21" hidden="1" x14ac:dyDescent="0.2">
      <c r="A756" t="s">
        <v>192</v>
      </c>
      <c r="B756" t="s">
        <v>92</v>
      </c>
      <c r="C756" s="3" t="s">
        <v>193</v>
      </c>
      <c r="D756" t="s">
        <v>205</v>
      </c>
      <c r="E756">
        <v>0.67336636472923517</v>
      </c>
      <c r="F756">
        <v>0.10436663201943661</v>
      </c>
      <c r="G756" s="1">
        <v>0.46881152478339466</v>
      </c>
      <c r="H756" s="1">
        <v>0.87792120467507573</v>
      </c>
      <c r="I756">
        <v>6.4519315388450167</v>
      </c>
      <c r="J756">
        <v>0.6075493255989568</v>
      </c>
      <c r="K756">
        <f>Table21[[#This Row],[VALUE_ORIGINAL]]-Table21[[#This Row],[ESTIMATE_VALUE]]</f>
        <v>-6.5817039130278365E-2</v>
      </c>
      <c r="L756">
        <v>0.39835863949511552</v>
      </c>
      <c r="M756">
        <v>0.81674001170279809</v>
      </c>
      <c r="N756">
        <f>Table21[[#This Row],[DIFFENCE_ORIGINAL]]^2</f>
        <v>4.3318826398765931E-3</v>
      </c>
      <c r="O75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0.34792848691940342</v>
      </c>
      <c r="P756">
        <f>IF(OR(G756="NA", H756="NA"), "NA", IF(OR(B756="boot", B756="parametric", B756="independent", B756="cart"), Table21[[#This Row],[conf.high]]-Table21[[#This Row],[conf.low]], ""))</f>
        <v>0.40910967989168107</v>
      </c>
      <c r="Q756">
        <f>IF(OR(G756="NA", H756="NA"), "NA", IF(OR(B756="boot", B756="parametric", B756="independent", B756="cart"), Table21[[#This Row],[conf.high.orig]]-Table21[[#This Row],[conf.low.orig]], ""))</f>
        <v>0.41838137220768257</v>
      </c>
      <c r="R756">
        <f>IF(OR(B756="boot", B756="independent", B756="parametric", B756="cart"), Table21[[#This Row],[WIDTH_OVERLAP]]/Table21[[#This Row],[WIDTH_NEW]], "NA")</f>
        <v>0.85045283458343879</v>
      </c>
      <c r="S756">
        <f>IF(OR(B756="boot", B756="independent", B756="parametric", B756="cart"), Table21[[#This Row],[WIDTH_OVERLAP]]/Table21[[#This Row],[WIDTH_ORIG]], "")</f>
        <v>0.83160606573729901</v>
      </c>
      <c r="T756">
        <f>IF(OR(B756="boot", B756="independent", B756="parametric", B756="cart"), (Table21[[#This Row],[PERS_NEW]]+Table21[[#This Row],[PERS_ORIG]]) / 2, "")</f>
        <v>0.8410294501603689</v>
      </c>
      <c r="U756">
        <f>0.5*(Table21[[#This Row],[WIDTH_OVERLAP]]/Table21[[#This Row],[WIDTH_ORIG]] +Table21[[#This Row],[WIDTH_OVERLAP]]/Table21[[#This Row],[WIDTH_NEW]])</f>
        <v>0.8410294501603689</v>
      </c>
    </row>
    <row r="757" spans="1:21" hidden="1" x14ac:dyDescent="0.2">
      <c r="A757" t="s">
        <v>192</v>
      </c>
      <c r="B757" t="s">
        <v>92</v>
      </c>
      <c r="C757" s="3" t="s">
        <v>193</v>
      </c>
      <c r="D757" t="s">
        <v>206</v>
      </c>
      <c r="E757">
        <v>1.0621243279795496</v>
      </c>
      <c r="F757">
        <v>0.17484187002593657</v>
      </c>
      <c r="G757" s="1">
        <v>0.71944055973908072</v>
      </c>
      <c r="H757" s="1">
        <v>1.4048080962200185</v>
      </c>
      <c r="I757">
        <v>6.0747710363769896</v>
      </c>
      <c r="J757">
        <v>1.08664570593377</v>
      </c>
      <c r="K757">
        <f>Table21[[#This Row],[VALUE_ORIGINAL]]-Table21[[#This Row],[ESTIMATE_VALUE]]</f>
        <v>2.452137795422038E-2</v>
      </c>
      <c r="L757">
        <v>0.71258706598298294</v>
      </c>
      <c r="M757">
        <v>1.460704345884557</v>
      </c>
      <c r="N757">
        <f>Table21[[#This Row],[DIFFENCE_ORIGINAL]]^2</f>
        <v>6.0129797677372526E-4</v>
      </c>
      <c r="O75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0.68536753648093773</v>
      </c>
      <c r="P757">
        <f>IF(OR(G757="NA", H757="NA"), "NA", IF(OR(B757="boot", B757="parametric", B757="independent", B757="cart"), Table21[[#This Row],[conf.high]]-Table21[[#This Row],[conf.low]], ""))</f>
        <v>0.68536753648093773</v>
      </c>
      <c r="Q757">
        <f>IF(OR(G757="NA", H757="NA"), "NA", IF(OR(B757="boot", B757="parametric", B757="independent", B757="cart"), Table21[[#This Row],[conf.high.orig]]-Table21[[#This Row],[conf.low.orig]], ""))</f>
        <v>0.74811727990157406</v>
      </c>
      <c r="R757">
        <f>IF(OR(B757="boot", B757="independent", B757="parametric", B757="cart"), Table21[[#This Row],[WIDTH_OVERLAP]]/Table21[[#This Row],[WIDTH_NEW]], "NA")</f>
        <v>1</v>
      </c>
      <c r="S757">
        <f>IF(OR(B757="boot", B757="independent", B757="parametric", B757="cart"), Table21[[#This Row],[WIDTH_OVERLAP]]/Table21[[#This Row],[WIDTH_ORIG]], "")</f>
        <v>0.91612311985509542</v>
      </c>
      <c r="T757">
        <f>IF(OR(B757="boot", B757="independent", B757="parametric", B757="cart"), (Table21[[#This Row],[PERS_NEW]]+Table21[[#This Row],[PERS_ORIG]]) / 2, "")</f>
        <v>0.95806155992754771</v>
      </c>
      <c r="U757">
        <f>0.5*(Table21[[#This Row],[WIDTH_OVERLAP]]/Table21[[#This Row],[WIDTH_ORIG]] +Table21[[#This Row],[WIDTH_OVERLAP]]/Table21[[#This Row],[WIDTH_NEW]])</f>
        <v>0.95806155992754771</v>
      </c>
    </row>
    <row r="758" spans="1:21" hidden="1" x14ac:dyDescent="0.2">
      <c r="A758" t="s">
        <v>192</v>
      </c>
      <c r="B758" t="s">
        <v>92</v>
      </c>
      <c r="C758" s="3" t="s">
        <v>193</v>
      </c>
      <c r="D758" t="s">
        <v>207</v>
      </c>
      <c r="E758">
        <v>-0.73933489305712907</v>
      </c>
      <c r="F758">
        <v>0.15939995040937355</v>
      </c>
      <c r="G758" s="1">
        <v>-1.0517530549969718</v>
      </c>
      <c r="H758" s="1">
        <v>-0.42691673111728634</v>
      </c>
      <c r="I758">
        <v>-4.6382379113566667</v>
      </c>
      <c r="J758">
        <v>-0.61753334723645281</v>
      </c>
      <c r="K758">
        <f>Table21[[#This Row],[VALUE_ORIGINAL]]-Table21[[#This Row],[ESTIMATE_VALUE]]</f>
        <v>0.12180154582067626</v>
      </c>
      <c r="L758">
        <v>-0.93152692772050738</v>
      </c>
      <c r="M758">
        <v>-0.3035397667523983</v>
      </c>
      <c r="N758">
        <f>Table21[[#This Row],[DIFFENCE_ORIGINAL]]^2</f>
        <v>1.4835616564306299E-2</v>
      </c>
      <c r="O75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0.50461019660322104</v>
      </c>
      <c r="P758">
        <f>IF(OR(G758="NA", H758="NA"), "NA", IF(OR(B758="boot", B758="parametric", B758="independent", B758="cart"), Table21[[#This Row],[conf.high]]-Table21[[#This Row],[conf.low]], ""))</f>
        <v>0.62483632387968546</v>
      </c>
      <c r="Q758">
        <f>IF(OR(G758="NA", H758="NA"), "NA", IF(OR(B758="boot", B758="parametric", B758="independent", B758="cart"), Table21[[#This Row],[conf.high.orig]]-Table21[[#This Row],[conf.low.orig]], ""))</f>
        <v>0.62798716096810914</v>
      </c>
      <c r="R758">
        <f>IF(OR(B758="boot", B758="independent", B758="parametric", B758="cart"), Table21[[#This Row],[WIDTH_OVERLAP]]/Table21[[#This Row],[WIDTH_NEW]], "NA")</f>
        <v>0.80758780710768285</v>
      </c>
      <c r="S758">
        <f>IF(OR(B758="boot", B758="independent", B758="parametric", B758="cart"), Table21[[#This Row],[WIDTH_OVERLAP]]/Table21[[#This Row],[WIDTH_ORIG]], "")</f>
        <v>0.8035358490853709</v>
      </c>
      <c r="T758">
        <f>IF(OR(B758="boot", B758="independent", B758="parametric", B758="cart"), (Table21[[#This Row],[PERS_NEW]]+Table21[[#This Row],[PERS_ORIG]]) / 2, "")</f>
        <v>0.80556182809652688</v>
      </c>
      <c r="U758">
        <f>0.5*(Table21[[#This Row],[WIDTH_OVERLAP]]/Table21[[#This Row],[WIDTH_ORIG]] +Table21[[#This Row],[WIDTH_OVERLAP]]/Table21[[#This Row],[WIDTH_NEW]])</f>
        <v>0.80556182809652688</v>
      </c>
    </row>
    <row r="759" spans="1:21" hidden="1" x14ac:dyDescent="0.2">
      <c r="A759" t="s">
        <v>192</v>
      </c>
      <c r="B759" t="s">
        <v>92</v>
      </c>
      <c r="C759" s="3" t="s">
        <v>193</v>
      </c>
      <c r="D759" t="s">
        <v>208</v>
      </c>
      <c r="E759">
        <v>-0.93603570030181504</v>
      </c>
      <c r="F759">
        <v>0.17797917971301475</v>
      </c>
      <c r="G759" s="1">
        <v>-1.2848684825373056</v>
      </c>
      <c r="H759" s="1">
        <v>-0.58720291806632441</v>
      </c>
      <c r="I759">
        <v>-5.2592426923819975</v>
      </c>
      <c r="J759">
        <v>-0.71591551141548337</v>
      </c>
      <c r="K759">
        <f>Table21[[#This Row],[VALUE_ORIGINAL]]-Table21[[#This Row],[ESTIMATE_VALUE]]</f>
        <v>0.22012018888633167</v>
      </c>
      <c r="L759">
        <v>-1.0028339528794772</v>
      </c>
      <c r="M759">
        <v>-0.42899706995148962</v>
      </c>
      <c r="N759">
        <f>Table21[[#This Row],[DIFFENCE_ORIGINAL]]^2</f>
        <v>4.8452897555354334E-2</v>
      </c>
      <c r="O75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0.41563103481315278</v>
      </c>
      <c r="P759">
        <f>IF(OR(G759="NA", H759="NA"), "NA", IF(OR(B759="boot", B759="parametric", B759="independent", B759="cart"), Table21[[#This Row],[conf.high]]-Table21[[#This Row],[conf.low]], ""))</f>
        <v>0.69766556447098116</v>
      </c>
      <c r="Q759">
        <f>IF(OR(G759="NA", H759="NA"), "NA", IF(OR(B759="boot", B759="parametric", B759="independent", B759="cart"), Table21[[#This Row],[conf.high.orig]]-Table21[[#This Row],[conf.low.orig]], ""))</f>
        <v>0.57383688292798762</v>
      </c>
      <c r="R759">
        <f>IF(OR(B759="boot", B759="independent", B759="parametric", B759="cart"), Table21[[#This Row],[WIDTH_OVERLAP]]/Table21[[#This Row],[WIDTH_NEW]], "NA")</f>
        <v>0.59574537712537567</v>
      </c>
      <c r="S759">
        <f>IF(OR(B759="boot", B759="independent", B759="parametric", B759="cart"), Table21[[#This Row],[WIDTH_OVERLAP]]/Table21[[#This Row],[WIDTH_ORIG]], "")</f>
        <v>0.72430170868837562</v>
      </c>
      <c r="T759">
        <f>IF(OR(B759="boot", B759="independent", B759="parametric", B759="cart"), (Table21[[#This Row],[PERS_NEW]]+Table21[[#This Row],[PERS_ORIG]]) / 2, "")</f>
        <v>0.6600235429068757</v>
      </c>
      <c r="U759">
        <f>0.5*(Table21[[#This Row],[WIDTH_OVERLAP]]/Table21[[#This Row],[WIDTH_ORIG]] +Table21[[#This Row],[WIDTH_OVERLAP]]/Table21[[#This Row],[WIDTH_NEW]])</f>
        <v>0.6600235429068757</v>
      </c>
    </row>
    <row r="760" spans="1:21" hidden="1" x14ac:dyDescent="0.2">
      <c r="A760" t="s">
        <v>192</v>
      </c>
      <c r="B760" t="s">
        <v>92</v>
      </c>
      <c r="C760" s="3" t="s">
        <v>193</v>
      </c>
      <c r="D760" t="s">
        <v>209</v>
      </c>
      <c r="E760">
        <v>1.3843853612933357</v>
      </c>
      <c r="F760">
        <v>0.11298725790373215</v>
      </c>
      <c r="G760" s="1">
        <v>1.1629344050900821</v>
      </c>
      <c r="H760" s="1">
        <v>1.6058363174965893</v>
      </c>
      <c r="I760">
        <v>12.252579511867303</v>
      </c>
      <c r="J760">
        <v>1.2394604645576883</v>
      </c>
      <c r="K760">
        <f>Table21[[#This Row],[VALUE_ORIGINAL]]-Table21[[#This Row],[ESTIMATE_VALUE]]</f>
        <v>-0.14492489673564735</v>
      </c>
      <c r="L760">
        <v>1.0084761555613406</v>
      </c>
      <c r="M760">
        <v>1.470444773554036</v>
      </c>
      <c r="N760">
        <f>Table21[[#This Row],[DIFFENCE_ORIGINAL]]^2</f>
        <v>2.1003225693838046E-2</v>
      </c>
      <c r="O76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0.30751036846395396</v>
      </c>
      <c r="P760">
        <f>IF(OR(G760="NA", H760="NA"), "NA", IF(OR(B760="boot", B760="parametric", B760="independent", B760="cart"), Table21[[#This Row],[conf.high]]-Table21[[#This Row],[conf.low]], ""))</f>
        <v>0.44290191240650723</v>
      </c>
      <c r="Q760">
        <f>IF(OR(G760="NA", H760="NA"), "NA", IF(OR(B760="boot", B760="parametric", B760="independent", B760="cart"), Table21[[#This Row],[conf.high.orig]]-Table21[[#This Row],[conf.low.orig]], ""))</f>
        <v>0.4619686179926954</v>
      </c>
      <c r="R760">
        <f>IF(OR(B760="boot", B760="independent", B760="parametric", B760="cart"), Table21[[#This Row],[WIDTH_OVERLAP]]/Table21[[#This Row],[WIDTH_NEW]], "NA")</f>
        <v>0.69430806201105932</v>
      </c>
      <c r="S760">
        <f>IF(OR(B760="boot", B760="independent", B760="parametric", B760="cart"), Table21[[#This Row],[WIDTH_OVERLAP]]/Table21[[#This Row],[WIDTH_ORIG]], "")</f>
        <v>0.66565207351122779</v>
      </c>
      <c r="T760">
        <f>IF(OR(B760="boot", B760="independent", B760="parametric", B760="cart"), (Table21[[#This Row],[PERS_NEW]]+Table21[[#This Row],[PERS_ORIG]]) / 2, "")</f>
        <v>0.67998006776114361</v>
      </c>
      <c r="U760">
        <f>0.5*(Table21[[#This Row],[WIDTH_OVERLAP]]/Table21[[#This Row],[WIDTH_ORIG]] +Table21[[#This Row],[WIDTH_OVERLAP]]/Table21[[#This Row],[WIDTH_NEW]])</f>
        <v>0.67998006776114361</v>
      </c>
    </row>
    <row r="761" spans="1:21" hidden="1" x14ac:dyDescent="0.2">
      <c r="A761" t="s">
        <v>192</v>
      </c>
      <c r="B761" t="s">
        <v>92</v>
      </c>
      <c r="C761" s="3" t="s">
        <v>193</v>
      </c>
      <c r="D761" t="s">
        <v>210</v>
      </c>
      <c r="E761">
        <v>1.8307229173669166</v>
      </c>
      <c r="F761">
        <v>0.13769794017982065</v>
      </c>
      <c r="G761" s="1">
        <v>1.5608399138691174</v>
      </c>
      <c r="H761" s="1">
        <v>2.1006059208647159</v>
      </c>
      <c r="I761">
        <v>13.295209172890774</v>
      </c>
      <c r="J761">
        <v>1.6724555469236593</v>
      </c>
      <c r="K761">
        <f>Table21[[#This Row],[VALUE_ORIGINAL]]-Table21[[#This Row],[ESTIMATE_VALUE]]</f>
        <v>-0.15826737044325734</v>
      </c>
      <c r="L761">
        <v>1.3704968212176603</v>
      </c>
      <c r="M761">
        <v>1.9744142726296583</v>
      </c>
      <c r="N761">
        <f>Table21[[#This Row],[DIFFENCE_ORIGINAL]]^2</f>
        <v>2.5048560547023247E-2</v>
      </c>
      <c r="O76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0.41357435876054094</v>
      </c>
      <c r="P761">
        <f>IF(OR(G761="NA", H761="NA"), "NA", IF(OR(B761="boot", B761="parametric", B761="independent", B761="cart"), Table21[[#This Row],[conf.high]]-Table21[[#This Row],[conf.low]], ""))</f>
        <v>0.53976600699559851</v>
      </c>
      <c r="Q761">
        <f>IF(OR(G761="NA", H761="NA"), "NA", IF(OR(B761="boot", B761="parametric", B761="independent", B761="cart"), Table21[[#This Row],[conf.high.orig]]-Table21[[#This Row],[conf.low.orig]], ""))</f>
        <v>0.60391745141199804</v>
      </c>
      <c r="R761">
        <f>IF(OR(B761="boot", B761="independent", B761="parametric", B761="cart"), Table21[[#This Row],[WIDTH_OVERLAP]]/Table21[[#This Row],[WIDTH_NEW]], "NA")</f>
        <v>0.76621045675429766</v>
      </c>
      <c r="S761">
        <f>IF(OR(B761="boot", B761="independent", B761="parametric", B761="cart"), Table21[[#This Row],[WIDTH_OVERLAP]]/Table21[[#This Row],[WIDTH_ORIG]], "")</f>
        <v>0.68481935369408076</v>
      </c>
      <c r="T761">
        <f>IF(OR(B761="boot", B761="independent", B761="parametric", B761="cart"), (Table21[[#This Row],[PERS_NEW]]+Table21[[#This Row],[PERS_ORIG]]) / 2, "")</f>
        <v>0.72551490522418915</v>
      </c>
      <c r="U761">
        <f>0.5*(Table21[[#This Row],[WIDTH_OVERLAP]]/Table21[[#This Row],[WIDTH_ORIG]] +Table21[[#This Row],[WIDTH_OVERLAP]]/Table21[[#This Row],[WIDTH_NEW]])</f>
        <v>0.72551490522418915</v>
      </c>
    </row>
    <row r="762" spans="1:21" hidden="1" x14ac:dyDescent="0.2">
      <c r="A762" t="s">
        <v>192</v>
      </c>
      <c r="B762" t="s">
        <v>92</v>
      </c>
      <c r="C762" s="3" t="s">
        <v>193</v>
      </c>
      <c r="D762" t="s">
        <v>211</v>
      </c>
      <c r="E762">
        <v>2.4895559095669428</v>
      </c>
      <c r="F762">
        <v>0.25876786155504783</v>
      </c>
      <c r="G762" s="1">
        <v>1.9823802205626024</v>
      </c>
      <c r="H762" s="1">
        <v>2.9967315985712832</v>
      </c>
      <c r="I762">
        <v>9.6208079883109381</v>
      </c>
      <c r="J762">
        <v>2.5272646073036431</v>
      </c>
      <c r="K762">
        <f>Table21[[#This Row],[VALUE_ORIGINAL]]-Table21[[#This Row],[ESTIMATE_VALUE]]</f>
        <v>3.770869773670027E-2</v>
      </c>
      <c r="L762">
        <v>2.0122247784662393</v>
      </c>
      <c r="M762">
        <v>3.042304436141047</v>
      </c>
      <c r="N762">
        <f>Table21[[#This Row],[DIFFENCE_ORIGINAL]]^2</f>
        <v>1.4219458849978241E-3</v>
      </c>
      <c r="O76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0.98450682010504398</v>
      </c>
      <c r="P762">
        <f>IF(OR(G762="NA", H762="NA"), "NA", IF(OR(B762="boot", B762="parametric", B762="independent", B762="cart"), Table21[[#This Row],[conf.high]]-Table21[[#This Row],[conf.low]], ""))</f>
        <v>1.0143513780086808</v>
      </c>
      <c r="Q762">
        <f>IF(OR(G762="NA", H762="NA"), "NA", IF(OR(B762="boot", B762="parametric", B762="independent", B762="cart"), Table21[[#This Row],[conf.high.orig]]-Table21[[#This Row],[conf.low.orig]], ""))</f>
        <v>1.0300796576748077</v>
      </c>
      <c r="R762">
        <f>IF(OR(B762="boot", B762="independent", B762="parametric", B762="cart"), Table21[[#This Row],[WIDTH_OVERLAP]]/Table21[[#This Row],[WIDTH_NEW]], "NA")</f>
        <v>0.97057769274960115</v>
      </c>
      <c r="S762">
        <f>IF(OR(B762="boot", B762="independent", B762="parametric", B762="cart"), Table21[[#This Row],[WIDTH_OVERLAP]]/Table21[[#This Row],[WIDTH_ORIG]], "")</f>
        <v>0.95575794820311766</v>
      </c>
      <c r="T762">
        <f>IF(OR(B762="boot", B762="independent", B762="parametric", B762="cart"), (Table21[[#This Row],[PERS_NEW]]+Table21[[#This Row],[PERS_ORIG]]) / 2, "")</f>
        <v>0.9631678204763594</v>
      </c>
      <c r="U762">
        <f>0.5*(Table21[[#This Row],[WIDTH_OVERLAP]]/Table21[[#This Row],[WIDTH_ORIG]] +Table21[[#This Row],[WIDTH_OVERLAP]]/Table21[[#This Row],[WIDTH_NEW]])</f>
        <v>0.9631678204763594</v>
      </c>
    </row>
    <row r="763" spans="1:21" hidden="1" x14ac:dyDescent="0.2">
      <c r="A763" t="s">
        <v>192</v>
      </c>
      <c r="B763" t="s">
        <v>92</v>
      </c>
      <c r="C763" s="3" t="s">
        <v>193</v>
      </c>
      <c r="D763" t="s">
        <v>212</v>
      </c>
      <c r="E763">
        <v>2.3304255671433434</v>
      </c>
      <c r="F763">
        <v>0.18789519803762833</v>
      </c>
      <c r="G763" s="1">
        <v>1.9621577461215709</v>
      </c>
      <c r="H763" s="1">
        <v>2.6986933881651156</v>
      </c>
      <c r="I763">
        <v>12.402794704080979</v>
      </c>
      <c r="J763">
        <v>2.4525326132505092</v>
      </c>
      <c r="K763">
        <f>Table21[[#This Row],[VALUE_ORIGINAL]]-Table21[[#This Row],[ESTIMATE_VALUE]]</f>
        <v>0.12210704610716583</v>
      </c>
      <c r="L763">
        <v>2.0184038903232242</v>
      </c>
      <c r="M763">
        <v>2.8866613361777942</v>
      </c>
      <c r="N763">
        <f>Table21[[#This Row],[DIFFENCE_ORIGINAL]]^2</f>
        <v>1.4910130709017522E-2</v>
      </c>
      <c r="O76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0.68028949784189141</v>
      </c>
      <c r="P763">
        <f>IF(OR(G763="NA", H763="NA"), "NA", IF(OR(B763="boot", B763="parametric", B763="independent", B763="cart"), Table21[[#This Row],[conf.high]]-Table21[[#This Row],[conf.low]], ""))</f>
        <v>0.73653564204354471</v>
      </c>
      <c r="Q763">
        <f>IF(OR(G763="NA", H763="NA"), "NA", IF(OR(B763="boot", B763="parametric", B763="independent", B763="cart"), Table21[[#This Row],[conf.high.orig]]-Table21[[#This Row],[conf.low.orig]], ""))</f>
        <v>0.86825744585456999</v>
      </c>
      <c r="R763">
        <f>IF(OR(B763="boot", B763="independent", B763="parametric", B763="cart"), Table21[[#This Row],[WIDTH_OVERLAP]]/Table21[[#This Row],[WIDTH_NEW]], "NA")</f>
        <v>0.92363418551531828</v>
      </c>
      <c r="S763">
        <f>IF(OR(B763="boot", B763="independent", B763="parametric", B763="cart"), Table21[[#This Row],[WIDTH_OVERLAP]]/Table21[[#This Row],[WIDTH_ORIG]], "")</f>
        <v>0.78351127432293566</v>
      </c>
      <c r="T763">
        <f>IF(OR(B763="boot", B763="independent", B763="parametric", B763="cart"), (Table21[[#This Row],[PERS_NEW]]+Table21[[#This Row],[PERS_ORIG]]) / 2, "")</f>
        <v>0.85357272991912692</v>
      </c>
      <c r="U763">
        <f>0.5*(Table21[[#This Row],[WIDTH_OVERLAP]]/Table21[[#This Row],[WIDTH_ORIG]] +Table21[[#This Row],[WIDTH_OVERLAP]]/Table21[[#This Row],[WIDTH_NEW]])</f>
        <v>0.85357272991912692</v>
      </c>
    </row>
    <row r="764" spans="1:21" hidden="1" x14ac:dyDescent="0.2">
      <c r="A764" t="s">
        <v>192</v>
      </c>
      <c r="B764" t="s">
        <v>92</v>
      </c>
      <c r="C764" s="3" t="s">
        <v>193</v>
      </c>
      <c r="D764" t="s">
        <v>213</v>
      </c>
      <c r="E764">
        <v>2.2791396782329674</v>
      </c>
      <c r="F764">
        <v>0.17053210914525421</v>
      </c>
      <c r="G764" s="1">
        <v>1.9449028861006157</v>
      </c>
      <c r="H764" s="1">
        <v>2.6133764703653193</v>
      </c>
      <c r="I764">
        <v>13.364871223704057</v>
      </c>
      <c r="J764">
        <v>2.1789632911969177</v>
      </c>
      <c r="K764">
        <f>Table21[[#This Row],[VALUE_ORIGINAL]]-Table21[[#This Row],[ESTIMATE_VALUE]]</f>
        <v>-0.1001763870360497</v>
      </c>
      <c r="L764">
        <v>1.8617178476195746</v>
      </c>
      <c r="M764">
        <v>2.4962087347742608</v>
      </c>
      <c r="N764">
        <f>Table21[[#This Row],[DIFFENCE_ORIGINAL]]^2</f>
        <v>1.0035308519596426E-2</v>
      </c>
      <c r="O76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0.55130584867364507</v>
      </c>
      <c r="P764">
        <f>IF(OR(G764="NA", H764="NA"), "NA", IF(OR(B764="boot", B764="parametric", B764="independent", B764="cart"), Table21[[#This Row],[conf.high]]-Table21[[#This Row],[conf.low]], ""))</f>
        <v>0.6684735842647036</v>
      </c>
      <c r="Q764">
        <f>IF(OR(G764="NA", H764="NA"), "NA", IF(OR(B764="boot", B764="parametric", B764="independent", B764="cart"), Table21[[#This Row],[conf.high.orig]]-Table21[[#This Row],[conf.low.orig]], ""))</f>
        <v>0.63449088715468616</v>
      </c>
      <c r="R764">
        <f>IF(OR(B764="boot", B764="independent", B764="parametric", B764="cart"), Table21[[#This Row],[WIDTH_OVERLAP]]/Table21[[#This Row],[WIDTH_NEW]], "NA")</f>
        <v>0.82472346200495161</v>
      </c>
      <c r="S764">
        <f>IF(OR(B764="boot", B764="independent", B764="parametric", B764="cart"), Table21[[#This Row],[WIDTH_OVERLAP]]/Table21[[#This Row],[WIDTH_ORIG]], "")</f>
        <v>0.86889482549690122</v>
      </c>
      <c r="T764">
        <f>IF(OR(B764="boot", B764="independent", B764="parametric", B764="cart"), (Table21[[#This Row],[PERS_NEW]]+Table21[[#This Row],[PERS_ORIG]]) / 2, "")</f>
        <v>0.84680914375092642</v>
      </c>
      <c r="U764">
        <f>0.5*(Table21[[#This Row],[WIDTH_OVERLAP]]/Table21[[#This Row],[WIDTH_ORIG]] +Table21[[#This Row],[WIDTH_OVERLAP]]/Table21[[#This Row],[WIDTH_NEW]])</f>
        <v>0.84680914375092642</v>
      </c>
    </row>
    <row r="765" spans="1:21" hidden="1" x14ac:dyDescent="0.2">
      <c r="A765" t="s">
        <v>192</v>
      </c>
      <c r="B765" t="s">
        <v>92</v>
      </c>
      <c r="C765" s="3" t="s">
        <v>193</v>
      </c>
      <c r="D765" t="s">
        <v>214</v>
      </c>
      <c r="E765">
        <v>1.4715038215600837</v>
      </c>
      <c r="F765">
        <v>0.15519368963572347</v>
      </c>
      <c r="G765" s="1">
        <v>1.1673297792461788</v>
      </c>
      <c r="H765" s="1">
        <v>1.7756778638739887</v>
      </c>
      <c r="I765">
        <v>9.4817245792277607</v>
      </c>
      <c r="J765">
        <v>1.63819866406962</v>
      </c>
      <c r="K765">
        <f>Table21[[#This Row],[VALUE_ORIGINAL]]-Table21[[#This Row],[ESTIMATE_VALUE]]</f>
        <v>0.16669484250953626</v>
      </c>
      <c r="L765">
        <v>1.2905835761463058</v>
      </c>
      <c r="M765">
        <v>1.9858137519929342</v>
      </c>
      <c r="N765">
        <f>Table21[[#This Row],[DIFFENCE_ORIGINAL]]^2</f>
        <v>2.7787170519279095E-2</v>
      </c>
      <c r="O76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0.48509428772768293</v>
      </c>
      <c r="P765">
        <f>IF(OR(G765="NA", H765="NA"), "NA", IF(OR(B765="boot", B765="parametric", B765="independent", B765="cart"), Table21[[#This Row],[conf.high]]-Table21[[#This Row],[conf.low]], ""))</f>
        <v>0.60834808462780998</v>
      </c>
      <c r="Q765">
        <f>IF(OR(G765="NA", H765="NA"), "NA", IF(OR(B765="boot", B765="parametric", B765="independent", B765="cart"), Table21[[#This Row],[conf.high.orig]]-Table21[[#This Row],[conf.low.orig]], ""))</f>
        <v>0.69523017584662838</v>
      </c>
      <c r="R765">
        <f>IF(OR(B765="boot", B765="independent", B765="parametric", B765="cart"), Table21[[#This Row],[WIDTH_OVERLAP]]/Table21[[#This Row],[WIDTH_NEW]], "NA")</f>
        <v>0.79739593168024148</v>
      </c>
      <c r="S765">
        <f>IF(OR(B765="boot", B765="independent", B765="parametric", B765="cart"), Table21[[#This Row],[WIDTH_OVERLAP]]/Table21[[#This Row],[WIDTH_ORIG]], "")</f>
        <v>0.69774630702263618</v>
      </c>
      <c r="T765">
        <f>IF(OR(B765="boot", B765="independent", B765="parametric", B765="cart"), (Table21[[#This Row],[PERS_NEW]]+Table21[[#This Row],[PERS_ORIG]]) / 2, "")</f>
        <v>0.74757111935143883</v>
      </c>
      <c r="U765">
        <f>0.5*(Table21[[#This Row],[WIDTH_OVERLAP]]/Table21[[#This Row],[WIDTH_ORIG]] +Table21[[#This Row],[WIDTH_OVERLAP]]/Table21[[#This Row],[WIDTH_NEW]])</f>
        <v>0.74757111935143883</v>
      </c>
    </row>
    <row r="766" spans="1:21" hidden="1" x14ac:dyDescent="0.2">
      <c r="A766" t="s">
        <v>192</v>
      </c>
      <c r="B766" t="s">
        <v>92</v>
      </c>
      <c r="C766" s="3" t="s">
        <v>193</v>
      </c>
      <c r="D766" t="s">
        <v>215</v>
      </c>
      <c r="E766">
        <v>1.6593018660856218</v>
      </c>
      <c r="F766">
        <v>0.14664254303541929</v>
      </c>
      <c r="G766" s="1">
        <v>1.3718877631348352</v>
      </c>
      <c r="H766" s="1">
        <v>1.9467159690364084</v>
      </c>
      <c r="I766">
        <v>11.315282944082895</v>
      </c>
      <c r="J766">
        <v>1.8620504944211793</v>
      </c>
      <c r="K766">
        <f>Table21[[#This Row],[VALUE_ORIGINAL]]-Table21[[#This Row],[ESTIMATE_VALUE]]</f>
        <v>0.20274862833555751</v>
      </c>
      <c r="L766">
        <v>1.557066634563713</v>
      </c>
      <c r="M766">
        <v>2.1670343542786457</v>
      </c>
      <c r="N766">
        <f>Table21[[#This Row],[DIFFENCE_ORIGINAL]]^2</f>
        <v>4.1107006291950035E-2</v>
      </c>
      <c r="O76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0.38964933447269545</v>
      </c>
      <c r="P766">
        <f>IF(OR(G766="NA", H766="NA"), "NA", IF(OR(B766="boot", B766="parametric", B766="independent", B766="cart"), Table21[[#This Row],[conf.high]]-Table21[[#This Row],[conf.low]], ""))</f>
        <v>0.57482820590157324</v>
      </c>
      <c r="Q766">
        <f>IF(OR(G766="NA", H766="NA"), "NA", IF(OR(B766="boot", B766="parametric", B766="independent", B766="cart"), Table21[[#This Row],[conf.high.orig]]-Table21[[#This Row],[conf.low.orig]], ""))</f>
        <v>0.60996771971493269</v>
      </c>
      <c r="R766">
        <f>IF(OR(B766="boot", B766="independent", B766="parametric", B766="cart"), Table21[[#This Row],[WIDTH_OVERLAP]]/Table21[[#This Row],[WIDTH_NEW]], "NA")</f>
        <v>0.67785354036613577</v>
      </c>
      <c r="S766">
        <f>IF(OR(B766="boot", B766="independent", B766="parametric", B766="cart"), Table21[[#This Row],[WIDTH_OVERLAP]]/Table21[[#This Row],[WIDTH_ORIG]], "")</f>
        <v>0.63880320528239976</v>
      </c>
      <c r="T766">
        <f>IF(OR(B766="boot", B766="independent", B766="parametric", B766="cart"), (Table21[[#This Row],[PERS_NEW]]+Table21[[#This Row],[PERS_ORIG]]) / 2, "")</f>
        <v>0.6583283728242677</v>
      </c>
      <c r="U766">
        <f>0.5*(Table21[[#This Row],[WIDTH_OVERLAP]]/Table21[[#This Row],[WIDTH_ORIG]] +Table21[[#This Row],[WIDTH_OVERLAP]]/Table21[[#This Row],[WIDTH_NEW]])</f>
        <v>0.6583283728242677</v>
      </c>
    </row>
    <row r="767" spans="1:21" hidden="1" x14ac:dyDescent="0.2">
      <c r="A767" t="s">
        <v>192</v>
      </c>
      <c r="B767" t="s">
        <v>92</v>
      </c>
      <c r="C767" s="3" t="s">
        <v>193</v>
      </c>
      <c r="D767" t="s">
        <v>216</v>
      </c>
      <c r="E767">
        <v>0.18723148442773488</v>
      </c>
      <c r="F767">
        <v>5.7146444326429853E-2</v>
      </c>
      <c r="G767" s="1">
        <v>7.5226511703409091E-2</v>
      </c>
      <c r="H767" s="1">
        <v>0.29923645715206065</v>
      </c>
      <c r="I767">
        <v>3.2763453025745219</v>
      </c>
      <c r="J767">
        <v>0.13511635076601486</v>
      </c>
      <c r="K767">
        <f>Table21[[#This Row],[VALUE_ORIGINAL]]-Table21[[#This Row],[ESTIMATE_VALUE]]</f>
        <v>-5.211513366172002E-2</v>
      </c>
      <c r="L767">
        <v>2.2798251514426063E-2</v>
      </c>
      <c r="M767">
        <v>0.24743445001760367</v>
      </c>
      <c r="N767">
        <f>Table21[[#This Row],[DIFFENCE_ORIGINAL]]^2</f>
        <v>2.715987156578943E-3</v>
      </c>
      <c r="O76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0.17220793831419456</v>
      </c>
      <c r="P767">
        <f>IF(OR(G767="NA", H767="NA"), "NA", IF(OR(B767="boot", B767="parametric", B767="independent", B767="cart"), Table21[[#This Row],[conf.high]]-Table21[[#This Row],[conf.low]], ""))</f>
        <v>0.22400994544865155</v>
      </c>
      <c r="Q767">
        <f>IF(OR(G767="NA", H767="NA"), "NA", IF(OR(B767="boot", B767="parametric", B767="independent", B767="cart"), Table21[[#This Row],[conf.high.orig]]-Table21[[#This Row],[conf.low.orig]], ""))</f>
        <v>0.22463619850317762</v>
      </c>
      <c r="R767">
        <f>IF(OR(B767="boot", B767="independent", B767="parametric", B767="cart"), Table21[[#This Row],[WIDTH_OVERLAP]]/Table21[[#This Row],[WIDTH_NEW]], "NA")</f>
        <v>0.76875130686404614</v>
      </c>
      <c r="S767">
        <f>IF(OR(B767="boot", B767="independent", B767="parametric", B767="cart"), Table21[[#This Row],[WIDTH_OVERLAP]]/Table21[[#This Row],[WIDTH_ORIG]], "")</f>
        <v>0.7666081400133673</v>
      </c>
      <c r="T767">
        <f>IF(OR(B767="boot", B767="independent", B767="parametric", B767="cart"), (Table21[[#This Row],[PERS_NEW]]+Table21[[#This Row],[PERS_ORIG]]) / 2, "")</f>
        <v>0.76767972343870672</v>
      </c>
      <c r="U767">
        <f>0.5*(Table21[[#This Row],[WIDTH_OVERLAP]]/Table21[[#This Row],[WIDTH_ORIG]] +Table21[[#This Row],[WIDTH_OVERLAP]]/Table21[[#This Row],[WIDTH_NEW]])</f>
        <v>0.76767972343870672</v>
      </c>
    </row>
    <row r="768" spans="1:21" hidden="1" x14ac:dyDescent="0.2">
      <c r="A768" t="s">
        <v>192</v>
      </c>
      <c r="B768" t="s">
        <v>92</v>
      </c>
      <c r="C768" s="3" t="s">
        <v>193</v>
      </c>
      <c r="D768" t="s">
        <v>217</v>
      </c>
      <c r="E768">
        <v>-5.3174269288178491E-2</v>
      </c>
      <c r="F768">
        <v>2.8007160622132498E-2</v>
      </c>
      <c r="G768" s="1">
        <v>-0.10806729541678659</v>
      </c>
      <c r="H768" s="1">
        <v>1.7187568404296028E-3</v>
      </c>
      <c r="I768">
        <v>-1.8985955058278143</v>
      </c>
      <c r="J768">
        <v>-3.5504282346820917E-2</v>
      </c>
      <c r="K768">
        <f>Table21[[#This Row],[VALUE_ORIGINAL]]-Table21[[#This Row],[ESTIMATE_VALUE]]</f>
        <v>1.7669986941357574E-2</v>
      </c>
      <c r="L768">
        <v>-7.7895914402883709E-2</v>
      </c>
      <c r="M768">
        <v>6.8873497092418745E-3</v>
      </c>
      <c r="N768">
        <f>Table21[[#This Row],[DIFFENCE_ORIGINAL]]^2</f>
        <v>3.1222843850774721E-4</v>
      </c>
      <c r="O76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7.9614671243313312E-2</v>
      </c>
      <c r="P768">
        <f>IF(OR(G768="NA", H768="NA"), "NA", IF(OR(B768="boot", B768="parametric", B768="independent", B768="cart"), Table21[[#This Row],[conf.high]]-Table21[[#This Row],[conf.low]], ""))</f>
        <v>0.10978605225721619</v>
      </c>
      <c r="Q768">
        <f>IF(OR(G768="NA", H768="NA"), "NA", IF(OR(B768="boot", B768="parametric", B768="independent", B768="cart"), Table21[[#This Row],[conf.high.orig]]-Table21[[#This Row],[conf.low.orig]], ""))</f>
        <v>8.4783264112125584E-2</v>
      </c>
      <c r="R768">
        <f>IF(OR(B768="boot", B768="independent", B768="parametric", B768="cart"), Table21[[#This Row],[WIDTH_OVERLAP]]/Table21[[#This Row],[WIDTH_NEW]], "NA")</f>
        <v>0.72518019918218046</v>
      </c>
      <c r="S768">
        <f>IF(OR(B768="boot", B768="independent", B768="parametric", B768="cart"), Table21[[#This Row],[WIDTH_OVERLAP]]/Table21[[#This Row],[WIDTH_ORIG]], "")</f>
        <v>0.93903758102569834</v>
      </c>
      <c r="T768">
        <f>IF(OR(B768="boot", B768="independent", B768="parametric", B768="cart"), (Table21[[#This Row],[PERS_NEW]]+Table21[[#This Row],[PERS_ORIG]]) / 2, "")</f>
        <v>0.8321088901039394</v>
      </c>
      <c r="U768">
        <f>0.5*(Table21[[#This Row],[WIDTH_OVERLAP]]/Table21[[#This Row],[WIDTH_ORIG]] +Table21[[#This Row],[WIDTH_OVERLAP]]/Table21[[#This Row],[WIDTH_NEW]])</f>
        <v>0.8321088901039394</v>
      </c>
    </row>
    <row r="769" spans="1:21" hidden="1" x14ac:dyDescent="0.2">
      <c r="A769" t="s">
        <v>192</v>
      </c>
      <c r="B769" t="s">
        <v>92</v>
      </c>
      <c r="C769" s="3" t="s">
        <v>193</v>
      </c>
      <c r="D769" t="s">
        <v>218</v>
      </c>
      <c r="E769">
        <v>0.18807561471946618</v>
      </c>
      <c r="F769">
        <v>5.9402058835872358E-2</v>
      </c>
      <c r="G769" s="1">
        <v>7.1649718793627096E-2</v>
      </c>
      <c r="H769" s="1">
        <v>0.30450151064530528</v>
      </c>
      <c r="I769">
        <v>3.1661463997252741</v>
      </c>
      <c r="J769">
        <v>0.14365900352318275</v>
      </c>
      <c r="K769">
        <f>Table21[[#This Row],[VALUE_ORIGINAL]]-Table21[[#This Row],[ESTIMATE_VALUE]]</f>
        <v>-4.4416611196283429E-2</v>
      </c>
      <c r="L769">
        <v>1.7667780072560757E-2</v>
      </c>
      <c r="M769">
        <v>0.26965022697380475</v>
      </c>
      <c r="N769">
        <f>Table21[[#This Row],[DIFFENCE_ORIGINAL]]^2</f>
        <v>1.9728353501618106E-3</v>
      </c>
      <c r="O76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0.19800050818017767</v>
      </c>
      <c r="P769">
        <f>IF(OR(G769="NA", H769="NA"), "NA", IF(OR(B769="boot", B769="parametric", B769="independent", B769="cart"), Table21[[#This Row],[conf.high]]-Table21[[#This Row],[conf.low]], ""))</f>
        <v>0.2328517918516782</v>
      </c>
      <c r="Q769">
        <f>IF(OR(G769="NA", H769="NA"), "NA", IF(OR(B769="boot", B769="parametric", B769="independent", B769="cart"), Table21[[#This Row],[conf.high.orig]]-Table21[[#This Row],[conf.low.orig]], ""))</f>
        <v>0.25198244690124399</v>
      </c>
      <c r="R769">
        <f>IF(OR(B769="boot", B769="independent", B769="parametric", B769="cart"), Table21[[#This Row],[WIDTH_OVERLAP]]/Table21[[#This Row],[WIDTH_NEW]], "NA")</f>
        <v>0.8503284711946727</v>
      </c>
      <c r="S769">
        <f>IF(OR(B769="boot", B769="independent", B769="parametric", B769="cart"), Table21[[#This Row],[WIDTH_OVERLAP]]/Table21[[#This Row],[WIDTH_ORIG]], "")</f>
        <v>0.78577103530460313</v>
      </c>
      <c r="T769">
        <f>IF(OR(B769="boot", B769="independent", B769="parametric", B769="cart"), (Table21[[#This Row],[PERS_NEW]]+Table21[[#This Row],[PERS_ORIG]]) / 2, "")</f>
        <v>0.81804975324963791</v>
      </c>
      <c r="U769">
        <f>0.5*(Table21[[#This Row],[WIDTH_OVERLAP]]/Table21[[#This Row],[WIDTH_ORIG]] +Table21[[#This Row],[WIDTH_OVERLAP]]/Table21[[#This Row],[WIDTH_NEW]])</f>
        <v>0.81804975324963791</v>
      </c>
    </row>
    <row r="770" spans="1:21" hidden="1" x14ac:dyDescent="0.2">
      <c r="A770" t="s">
        <v>192</v>
      </c>
      <c r="B770" t="s">
        <v>92</v>
      </c>
      <c r="C770" s="3" t="s">
        <v>193</v>
      </c>
      <c r="D770" t="s">
        <v>219</v>
      </c>
      <c r="E770">
        <v>-4.9735751338647778E-3</v>
      </c>
      <c r="F770">
        <v>2.4587374007477129E-2</v>
      </c>
      <c r="G770" s="1">
        <v>-5.3163942662936198E-2</v>
      </c>
      <c r="H770" s="1">
        <v>4.3216792395206635E-2</v>
      </c>
      <c r="I770">
        <v>-0.20228167238812456</v>
      </c>
      <c r="J770">
        <v>1.5517947441329087E-3</v>
      </c>
      <c r="K770">
        <f>Table21[[#This Row],[VALUE_ORIGINAL]]-Table21[[#This Row],[ESTIMATE_VALUE]]</f>
        <v>6.5253698779976863E-3</v>
      </c>
      <c r="L770">
        <v>-2.7945193322810098E-2</v>
      </c>
      <c r="M770">
        <v>3.1048782811075919E-2</v>
      </c>
      <c r="N770">
        <f>Table21[[#This Row],[DIFFENCE_ORIGINAL]]^2</f>
        <v>4.2580452044679537E-5</v>
      </c>
      <c r="O77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5.8993976133886017E-2</v>
      </c>
      <c r="P770">
        <f>IF(OR(G770="NA", H770="NA"), "NA", IF(OR(B770="boot", B770="parametric", B770="independent", B770="cart"), Table21[[#This Row],[conf.high]]-Table21[[#This Row],[conf.low]], ""))</f>
        <v>9.6380735058142833E-2</v>
      </c>
      <c r="Q770">
        <f>IF(OR(G770="NA", H770="NA"), "NA", IF(OR(B770="boot", B770="parametric", B770="independent", B770="cart"), Table21[[#This Row],[conf.high.orig]]-Table21[[#This Row],[conf.low.orig]], ""))</f>
        <v>5.8993976133886017E-2</v>
      </c>
      <c r="R770">
        <f>IF(OR(B770="boot", B770="independent", B770="parametric", B770="cart"), Table21[[#This Row],[WIDTH_OVERLAP]]/Table21[[#This Row],[WIDTH_NEW]], "NA")</f>
        <v>0.61209302977713542</v>
      </c>
      <c r="S770">
        <f>IF(OR(B770="boot", B770="independent", B770="parametric", B770="cart"), Table21[[#This Row],[WIDTH_OVERLAP]]/Table21[[#This Row],[WIDTH_ORIG]], "")</f>
        <v>1</v>
      </c>
      <c r="T770">
        <f>IF(OR(B770="boot", B770="independent", B770="parametric", B770="cart"), (Table21[[#This Row],[PERS_NEW]]+Table21[[#This Row],[PERS_ORIG]]) / 2, "")</f>
        <v>0.80604651488856771</v>
      </c>
      <c r="U770">
        <f>0.5*(Table21[[#This Row],[WIDTH_OVERLAP]]/Table21[[#This Row],[WIDTH_ORIG]] +Table21[[#This Row],[WIDTH_OVERLAP]]/Table21[[#This Row],[WIDTH_NEW]])</f>
        <v>0.80604651488856771</v>
      </c>
    </row>
    <row r="771" spans="1:21" hidden="1" x14ac:dyDescent="0.2">
      <c r="A771" t="s">
        <v>192</v>
      </c>
      <c r="B771" t="s">
        <v>92</v>
      </c>
      <c r="C771" s="3" t="s">
        <v>193</v>
      </c>
      <c r="D771" t="s">
        <v>220</v>
      </c>
      <c r="E771">
        <v>8.4271671794507369E-2</v>
      </c>
      <c r="F771">
        <v>3.2138929552768938E-2</v>
      </c>
      <c r="G771" s="1">
        <v>2.1280527369410274E-2</v>
      </c>
      <c r="H771" s="1">
        <v>0.14726281621960446</v>
      </c>
      <c r="I771">
        <v>2.6221057442545384</v>
      </c>
      <c r="J771">
        <v>6.784710822842771E-2</v>
      </c>
      <c r="K771">
        <f>Table21[[#This Row],[VALUE_ORIGINAL]]-Table21[[#This Row],[ESTIMATE_VALUE]]</f>
        <v>-1.6424563566079659E-2</v>
      </c>
      <c r="L771">
        <v>4.0697440392095385E-3</v>
      </c>
      <c r="M771">
        <v>0.13162447241764588</v>
      </c>
      <c r="N771">
        <f>Table21[[#This Row],[DIFFENCE_ORIGINAL]]^2</f>
        <v>2.6976628833619135E-4</v>
      </c>
      <c r="O77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0.11034394504823561</v>
      </c>
      <c r="P771">
        <f>IF(OR(G771="NA", H771="NA"), "NA", IF(OR(B771="boot", B771="parametric", B771="independent", B771="cart"), Table21[[#This Row],[conf.high]]-Table21[[#This Row],[conf.low]], ""))</f>
        <v>0.12598228885019419</v>
      </c>
      <c r="Q771">
        <f>IF(OR(G771="NA", H771="NA"), "NA", IF(OR(B771="boot", B771="parametric", B771="independent", B771="cart"), Table21[[#This Row],[conf.high.orig]]-Table21[[#This Row],[conf.low.orig]], ""))</f>
        <v>0.12755472837843634</v>
      </c>
      <c r="R771">
        <f>IF(OR(B771="boot", B771="independent", B771="parametric", B771="cart"), Table21[[#This Row],[WIDTH_OVERLAP]]/Table21[[#This Row],[WIDTH_NEW]], "NA")</f>
        <v>0.875868711826992</v>
      </c>
      <c r="S771">
        <f>IF(OR(B771="boot", B771="independent", B771="parametric", B771="cart"), Table21[[#This Row],[WIDTH_OVERLAP]]/Table21[[#This Row],[WIDTH_ORIG]], "")</f>
        <v>0.86507138113187898</v>
      </c>
      <c r="T771">
        <f>IF(OR(B771="boot", B771="independent", B771="parametric", B771="cart"), (Table21[[#This Row],[PERS_NEW]]+Table21[[#This Row],[PERS_ORIG]]) / 2, "")</f>
        <v>0.87047004647943549</v>
      </c>
      <c r="U771">
        <f>0.5*(Table21[[#This Row],[WIDTH_OVERLAP]]/Table21[[#This Row],[WIDTH_ORIG]] +Table21[[#This Row],[WIDTH_OVERLAP]]/Table21[[#This Row],[WIDTH_NEW]])</f>
        <v>0.87047004647943549</v>
      </c>
    </row>
    <row r="772" spans="1:21" hidden="1" x14ac:dyDescent="0.2">
      <c r="A772" t="s">
        <v>192</v>
      </c>
      <c r="B772" t="s">
        <v>92</v>
      </c>
      <c r="C772" s="3" t="s">
        <v>193</v>
      </c>
      <c r="D772" t="s">
        <v>221</v>
      </c>
      <c r="E772">
        <v>1.4067236135235596E-2</v>
      </c>
      <c r="F772">
        <v>2.2800318573989353E-2</v>
      </c>
      <c r="G772" s="1">
        <v>-3.0620567105823164E-2</v>
      </c>
      <c r="H772" s="1">
        <v>5.8755039376294359E-2</v>
      </c>
      <c r="I772">
        <v>0.61697542030327268</v>
      </c>
      <c r="J772">
        <v>-5.3636467190411518E-3</v>
      </c>
      <c r="K772">
        <f>Table21[[#This Row],[VALUE_ORIGINAL]]-Table21[[#This Row],[ESTIMATE_VALUE]]</f>
        <v>-1.9430882854276747E-2</v>
      </c>
      <c r="L772">
        <v>-3.5484647678203612E-2</v>
      </c>
      <c r="M772">
        <v>2.4757354240121307E-2</v>
      </c>
      <c r="N772">
        <f>Table21[[#This Row],[DIFFENCE_ORIGINAL]]^2</f>
        <v>3.7755920849662607E-4</v>
      </c>
      <c r="O77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5.5377921345944471E-2</v>
      </c>
      <c r="P772">
        <f>IF(OR(G772="NA", H772="NA"), "NA", IF(OR(B772="boot", B772="parametric", B772="independent", B772="cart"), Table21[[#This Row],[conf.high]]-Table21[[#This Row],[conf.low]], ""))</f>
        <v>8.9375606482117523E-2</v>
      </c>
      <c r="Q772">
        <f>IF(OR(G772="NA", H772="NA"), "NA", IF(OR(B772="boot", B772="parametric", B772="independent", B772="cart"), Table21[[#This Row],[conf.high.orig]]-Table21[[#This Row],[conf.low.orig]], ""))</f>
        <v>6.0242001918324919E-2</v>
      </c>
      <c r="R772">
        <f>IF(OR(B772="boot", B772="independent", B772="parametric", B772="cart"), Table21[[#This Row],[WIDTH_OVERLAP]]/Table21[[#This Row],[WIDTH_NEW]], "NA")</f>
        <v>0.61960890141791225</v>
      </c>
      <c r="S772">
        <f>IF(OR(B772="boot", B772="independent", B772="parametric", B772="cart"), Table21[[#This Row],[WIDTH_OVERLAP]]/Table21[[#This Row],[WIDTH_ORIG]], "")</f>
        <v>0.9192576538380135</v>
      </c>
      <c r="T772">
        <f>IF(OR(B772="boot", B772="independent", B772="parametric", B772="cart"), (Table21[[#This Row],[PERS_NEW]]+Table21[[#This Row],[PERS_ORIG]]) / 2, "")</f>
        <v>0.76943327762796287</v>
      </c>
      <c r="U772">
        <f>0.5*(Table21[[#This Row],[WIDTH_OVERLAP]]/Table21[[#This Row],[WIDTH_ORIG]] +Table21[[#This Row],[WIDTH_OVERLAP]]/Table21[[#This Row],[WIDTH_NEW]])</f>
        <v>0.76943327762796287</v>
      </c>
    </row>
    <row r="773" spans="1:21" hidden="1" x14ac:dyDescent="0.2">
      <c r="A773" t="s">
        <v>192</v>
      </c>
      <c r="B773" t="s">
        <v>92</v>
      </c>
      <c r="C773" s="3" t="s">
        <v>193</v>
      </c>
      <c r="D773" t="s">
        <v>222</v>
      </c>
      <c r="E773">
        <v>-3.8357825813915135E-2</v>
      </c>
      <c r="F773">
        <v>5.2228090105608908E-2</v>
      </c>
      <c r="G773" s="1">
        <v>-0.14072300140222133</v>
      </c>
      <c r="H773" s="1">
        <v>6.4007349774391042E-2</v>
      </c>
      <c r="I773">
        <v>-0.7344290349571061</v>
      </c>
      <c r="J773">
        <v>-3.3726285046907015E-2</v>
      </c>
      <c r="K773">
        <f>Table21[[#This Row],[VALUE_ORIGINAL]]-Table21[[#This Row],[ESTIMATE_VALUE]]</f>
        <v>4.6315407670081202E-3</v>
      </c>
      <c r="L773">
        <v>-0.13975206066875379</v>
      </c>
      <c r="M773">
        <v>7.229949057493977E-2</v>
      </c>
      <c r="N773">
        <f>Table21[[#This Row],[DIFFENCE_ORIGINAL]]^2</f>
        <v>2.1451169876458164E-5</v>
      </c>
      <c r="O77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0.20375941044314483</v>
      </c>
      <c r="P773">
        <f>IF(OR(G773="NA", H773="NA"), "NA", IF(OR(B773="boot", B773="parametric", B773="independent", B773="cart"), Table21[[#This Row],[conf.high]]-Table21[[#This Row],[conf.low]], ""))</f>
        <v>0.20473035117661237</v>
      </c>
      <c r="Q773">
        <f>IF(OR(G773="NA", H773="NA"), "NA", IF(OR(B773="boot", B773="parametric", B773="independent", B773="cart"), Table21[[#This Row],[conf.high.orig]]-Table21[[#This Row],[conf.low.orig]], ""))</f>
        <v>0.21205155124369357</v>
      </c>
      <c r="R773">
        <f>IF(OR(B773="boot", B773="independent", B773="parametric", B773="cart"), Table21[[#This Row],[WIDTH_OVERLAP]]/Table21[[#This Row],[WIDTH_NEW]], "NA")</f>
        <v>0.99525746559859141</v>
      </c>
      <c r="S773">
        <f>IF(OR(B773="boot", B773="independent", B773="parametric", B773="cart"), Table21[[#This Row],[WIDTH_OVERLAP]]/Table21[[#This Row],[WIDTH_ORIG]], "")</f>
        <v>0.96089563716032778</v>
      </c>
      <c r="T773">
        <f>IF(OR(B773="boot", B773="independent", B773="parametric", B773="cart"), (Table21[[#This Row],[PERS_NEW]]+Table21[[#This Row],[PERS_ORIG]]) / 2, "")</f>
        <v>0.97807655137945959</v>
      </c>
      <c r="U773">
        <f>0.5*(Table21[[#This Row],[WIDTH_OVERLAP]]/Table21[[#This Row],[WIDTH_ORIG]] +Table21[[#This Row],[WIDTH_OVERLAP]]/Table21[[#This Row],[WIDTH_NEW]])</f>
        <v>0.97807655137945959</v>
      </c>
    </row>
    <row r="774" spans="1:21" hidden="1" x14ac:dyDescent="0.2">
      <c r="A774" t="s">
        <v>192</v>
      </c>
      <c r="B774" t="s">
        <v>92</v>
      </c>
      <c r="C774" s="3" t="s">
        <v>193</v>
      </c>
      <c r="D774" t="s">
        <v>223</v>
      </c>
      <c r="E774">
        <v>1.0893730642430518E-2</v>
      </c>
      <c r="F774">
        <v>1.5250263033440004E-2</v>
      </c>
      <c r="G774" s="1">
        <v>-1.8996235657874436E-2</v>
      </c>
      <c r="H774" s="1">
        <v>4.0783696942735474E-2</v>
      </c>
      <c r="I774">
        <v>0.7143306721033793</v>
      </c>
      <c r="J774">
        <v>8.8621957300221432E-3</v>
      </c>
      <c r="K774">
        <f>Table21[[#This Row],[VALUE_ORIGINAL]]-Table21[[#This Row],[ESTIMATE_VALUE]]</f>
        <v>-2.0315349124083743E-3</v>
      </c>
      <c r="L774">
        <v>-2.0679944735388721E-2</v>
      </c>
      <c r="M774">
        <v>3.8404336195433007E-2</v>
      </c>
      <c r="N774">
        <f>Table21[[#This Row],[DIFFENCE_ORIGINAL]]^2</f>
        <v>4.1271341003341014E-6</v>
      </c>
      <c r="O77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5.7400571853307443E-2</v>
      </c>
      <c r="P774">
        <f>IF(OR(G774="NA", H774="NA"), "NA", IF(OR(B774="boot", B774="parametric", B774="independent", B774="cart"), Table21[[#This Row],[conf.high]]-Table21[[#This Row],[conf.low]], ""))</f>
        <v>5.977993260060991E-2</v>
      </c>
      <c r="Q774">
        <f>IF(OR(G774="NA", H774="NA"), "NA", IF(OR(B774="boot", B774="parametric", B774="independent", B774="cart"), Table21[[#This Row],[conf.high.orig]]-Table21[[#This Row],[conf.low.orig]], ""))</f>
        <v>5.9084280930821728E-2</v>
      </c>
      <c r="R774">
        <f>IF(OR(B774="boot", B774="independent", B774="parametric", B774="cart"), Table21[[#This Row],[WIDTH_OVERLAP]]/Table21[[#This Row],[WIDTH_NEW]], "NA")</f>
        <v>0.96019800217576368</v>
      </c>
      <c r="S774">
        <f>IF(OR(B774="boot", B774="independent", B774="parametric", B774="cart"), Table21[[#This Row],[WIDTH_OVERLAP]]/Table21[[#This Row],[WIDTH_ORIG]], "")</f>
        <v>0.97150326531881404</v>
      </c>
      <c r="T774">
        <f>IF(OR(B774="boot", B774="independent", B774="parametric", B774="cart"), (Table21[[#This Row],[PERS_NEW]]+Table21[[#This Row],[PERS_ORIG]]) / 2, "")</f>
        <v>0.96585063374728886</v>
      </c>
      <c r="U774">
        <f>0.5*(Table21[[#This Row],[WIDTH_OVERLAP]]/Table21[[#This Row],[WIDTH_ORIG]] +Table21[[#This Row],[WIDTH_OVERLAP]]/Table21[[#This Row],[WIDTH_NEW]])</f>
        <v>0.96585063374728886</v>
      </c>
    </row>
    <row r="775" spans="1:21" hidden="1" x14ac:dyDescent="0.2">
      <c r="A775" t="s">
        <v>192</v>
      </c>
      <c r="B775" t="s">
        <v>92</v>
      </c>
      <c r="C775" s="3" t="s">
        <v>193</v>
      </c>
      <c r="D775" t="s">
        <v>224</v>
      </c>
      <c r="E775">
        <v>-3.8530761486531541E-2</v>
      </c>
      <c r="F775">
        <v>5.2399731984860393E-2</v>
      </c>
      <c r="G775" s="1">
        <v>-0.14123234897640941</v>
      </c>
      <c r="H775" s="1">
        <v>6.4170826003346337E-2</v>
      </c>
      <c r="I775">
        <v>-0.73532363672516587</v>
      </c>
      <c r="J775">
        <v>-3.5858609819679511E-2</v>
      </c>
      <c r="K775">
        <f>Table21[[#This Row],[VALUE_ORIGINAL]]-Table21[[#This Row],[ESTIMATE_VALUE]]</f>
        <v>2.6721516668520295E-3</v>
      </c>
      <c r="L775">
        <v>-0.14763432260345902</v>
      </c>
      <c r="M775">
        <v>7.5917102964100008E-2</v>
      </c>
      <c r="N775">
        <f>Table21[[#This Row],[DIFFENCE_ORIGINAL]]^2</f>
        <v>7.1403945306600798E-6</v>
      </c>
      <c r="O77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0.20540317497975574</v>
      </c>
      <c r="P775">
        <f>IF(OR(G775="NA", H775="NA"), "NA", IF(OR(B775="boot", B775="parametric", B775="independent", B775="cart"), Table21[[#This Row],[conf.high]]-Table21[[#This Row],[conf.low]], ""))</f>
        <v>0.20540317497975574</v>
      </c>
      <c r="Q775">
        <f>IF(OR(G775="NA", H775="NA"), "NA", IF(OR(B775="boot", B775="parametric", B775="independent", B775="cart"), Table21[[#This Row],[conf.high.orig]]-Table21[[#This Row],[conf.low.orig]], ""))</f>
        <v>0.22355142556755903</v>
      </c>
      <c r="R775">
        <f>IF(OR(B775="boot", B775="independent", B775="parametric", B775="cart"), Table21[[#This Row],[WIDTH_OVERLAP]]/Table21[[#This Row],[WIDTH_NEW]], "NA")</f>
        <v>1</v>
      </c>
      <c r="S775">
        <f>IF(OR(B775="boot", B775="independent", B775="parametric", B775="cart"), Table21[[#This Row],[WIDTH_OVERLAP]]/Table21[[#This Row],[WIDTH_ORIG]], "")</f>
        <v>0.91881845288291963</v>
      </c>
      <c r="T775">
        <f>IF(OR(B775="boot", B775="independent", B775="parametric", B775="cart"), (Table21[[#This Row],[PERS_NEW]]+Table21[[#This Row],[PERS_ORIG]]) / 2, "")</f>
        <v>0.95940922644145976</v>
      </c>
      <c r="U775">
        <f>0.5*(Table21[[#This Row],[WIDTH_OVERLAP]]/Table21[[#This Row],[WIDTH_ORIG]] +Table21[[#This Row],[WIDTH_OVERLAP]]/Table21[[#This Row],[WIDTH_NEW]])</f>
        <v>0.95940922644145976</v>
      </c>
    </row>
    <row r="776" spans="1:21" hidden="1" x14ac:dyDescent="0.2">
      <c r="A776" t="s">
        <v>192</v>
      </c>
      <c r="B776" t="s">
        <v>92</v>
      </c>
      <c r="C776" s="3" t="s">
        <v>193</v>
      </c>
      <c r="D776" t="s">
        <v>225</v>
      </c>
      <c r="E776">
        <v>-6.3112321967280912E-3</v>
      </c>
      <c r="F776">
        <v>3.1210703462397252E-2</v>
      </c>
      <c r="G776" s="1">
        <v>-6.7483086915186258E-2</v>
      </c>
      <c r="H776" s="1">
        <v>5.4860622521730074E-2</v>
      </c>
      <c r="I776">
        <v>-0.20221371185471301</v>
      </c>
      <c r="J776">
        <v>3.6143877640496679E-3</v>
      </c>
      <c r="K776">
        <f>Table21[[#This Row],[VALUE_ORIGINAL]]-Table21[[#This Row],[ESTIMATE_VALUE]]</f>
        <v>9.9256199607777595E-3</v>
      </c>
      <c r="L776">
        <v>-6.5437687758478247E-2</v>
      </c>
      <c r="M776">
        <v>7.2666463286577582E-2</v>
      </c>
      <c r="N776">
        <f>Table21[[#This Row],[DIFFENCE_ORIGINAL]]^2</f>
        <v>9.8517931605789899E-5</v>
      </c>
      <c r="O77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0.12029831028020832</v>
      </c>
      <c r="P776">
        <f>IF(OR(G776="NA", H776="NA"), "NA", IF(OR(B776="boot", B776="parametric", B776="independent", B776="cart"), Table21[[#This Row],[conf.high]]-Table21[[#This Row],[conf.low]], ""))</f>
        <v>0.12234370943691633</v>
      </c>
      <c r="Q776">
        <f>IF(OR(G776="NA", H776="NA"), "NA", IF(OR(B776="boot", B776="parametric", B776="independent", B776="cart"), Table21[[#This Row],[conf.high.orig]]-Table21[[#This Row],[conf.low.orig]], ""))</f>
        <v>0.13810415104505583</v>
      </c>
      <c r="R776">
        <f>IF(OR(B776="boot", B776="independent", B776="parametric", B776="cart"), Table21[[#This Row],[WIDTH_OVERLAP]]/Table21[[#This Row],[WIDTH_NEW]], "NA")</f>
        <v>0.98328153391684858</v>
      </c>
      <c r="S776">
        <f>IF(OR(B776="boot", B776="independent", B776="parametric", B776="cart"), Table21[[#This Row],[WIDTH_OVERLAP]]/Table21[[#This Row],[WIDTH_ORIG]], "")</f>
        <v>0.87106947452261274</v>
      </c>
      <c r="T776">
        <f>IF(OR(B776="boot", B776="independent", B776="parametric", B776="cart"), (Table21[[#This Row],[PERS_NEW]]+Table21[[#This Row],[PERS_ORIG]]) / 2, "")</f>
        <v>0.92717550421973072</v>
      </c>
      <c r="U776">
        <f>0.5*(Table21[[#This Row],[WIDTH_OVERLAP]]/Table21[[#This Row],[WIDTH_ORIG]] +Table21[[#This Row],[WIDTH_OVERLAP]]/Table21[[#This Row],[WIDTH_NEW]])</f>
        <v>0.92717550421973072</v>
      </c>
    </row>
    <row r="777" spans="1:21" hidden="1" x14ac:dyDescent="0.2">
      <c r="A777" t="s">
        <v>192</v>
      </c>
      <c r="B777" t="s">
        <v>92</v>
      </c>
      <c r="C777" s="3" t="s">
        <v>193</v>
      </c>
      <c r="D777" t="s">
        <v>226</v>
      </c>
      <c r="E777">
        <v>0.10693677565665134</v>
      </c>
      <c r="F777">
        <v>3.690760858371063E-2</v>
      </c>
      <c r="G777" s="1">
        <v>3.4599192077077165E-2</v>
      </c>
      <c r="H777" s="1">
        <v>0.17927435923622553</v>
      </c>
      <c r="I777">
        <v>2.8974181682377669</v>
      </c>
      <c r="J777">
        <v>0.15802718673596655</v>
      </c>
      <c r="K777">
        <f>Table21[[#This Row],[VALUE_ORIGINAL]]-Table21[[#This Row],[ESTIMATE_VALUE]]</f>
        <v>5.1090411079315209E-2</v>
      </c>
      <c r="L777">
        <v>6.7625935600554604E-2</v>
      </c>
      <c r="M777">
        <v>0.2484284378713785</v>
      </c>
      <c r="N777">
        <f>Table21[[#This Row],[DIFFENCE_ORIGINAL]]^2</f>
        <v>2.6102301042534143E-3</v>
      </c>
      <c r="O77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0.11164842363567093</v>
      </c>
      <c r="P777">
        <f>IF(OR(G777="NA", H777="NA"), "NA", IF(OR(B777="boot", B777="parametric", B777="independent", B777="cart"), Table21[[#This Row],[conf.high]]-Table21[[#This Row],[conf.low]], ""))</f>
        <v>0.14467516715914835</v>
      </c>
      <c r="Q777">
        <f>IF(OR(G777="NA", H777="NA"), "NA", IF(OR(B777="boot", B777="parametric", B777="independent", B777="cart"), Table21[[#This Row],[conf.high.orig]]-Table21[[#This Row],[conf.low.orig]], ""))</f>
        <v>0.18080250227082389</v>
      </c>
      <c r="R777">
        <f>IF(OR(B777="boot", B777="independent", B777="parametric", B777="cart"), Table21[[#This Row],[WIDTH_OVERLAP]]/Table21[[#This Row],[WIDTH_NEW]], "NA")</f>
        <v>0.77171795151861333</v>
      </c>
      <c r="S777">
        <f>IF(OR(B777="boot", B777="independent", B777="parametric", B777="cart"), Table21[[#This Row],[WIDTH_OVERLAP]]/Table21[[#This Row],[WIDTH_ORIG]], "")</f>
        <v>0.61751592059513016</v>
      </c>
      <c r="T777">
        <f>IF(OR(B777="boot", B777="independent", B777="parametric", B777="cart"), (Table21[[#This Row],[PERS_NEW]]+Table21[[#This Row],[PERS_ORIG]]) / 2, "")</f>
        <v>0.69461693605687169</v>
      </c>
      <c r="U777">
        <f>0.5*(Table21[[#This Row],[WIDTH_OVERLAP]]/Table21[[#This Row],[WIDTH_ORIG]] +Table21[[#This Row],[WIDTH_OVERLAP]]/Table21[[#This Row],[WIDTH_NEW]])</f>
        <v>0.69461693605687169</v>
      </c>
    </row>
    <row r="778" spans="1:21" hidden="1" x14ac:dyDescent="0.2">
      <c r="A778" t="s">
        <v>192</v>
      </c>
      <c r="B778" t="s">
        <v>92</v>
      </c>
      <c r="C778" s="3" t="s">
        <v>193</v>
      </c>
      <c r="D778" t="s">
        <v>227</v>
      </c>
      <c r="E778">
        <v>1.7850658977918543E-2</v>
      </c>
      <c r="F778">
        <v>2.845667844108753E-2</v>
      </c>
      <c r="G778" s="1">
        <v>-3.7923405886250414E-2</v>
      </c>
      <c r="H778" s="1">
        <v>7.36247238420875E-2</v>
      </c>
      <c r="I778">
        <v>0.62729243031205806</v>
      </c>
      <c r="J778">
        <v>-1.2492824289606614E-2</v>
      </c>
      <c r="K778">
        <f>Table21[[#This Row],[VALUE_ORIGINAL]]-Table21[[#This Row],[ESTIMATE_VALUE]]</f>
        <v>-3.0343483267525159E-2</v>
      </c>
      <c r="L778">
        <v>-8.1765151651005813E-2</v>
      </c>
      <c r="M778">
        <v>5.6779503071792581E-2</v>
      </c>
      <c r="N778">
        <f>Table21[[#This Row],[DIFFENCE_ORIGINAL]]^2</f>
        <v>9.2072697680657927E-4</v>
      </c>
      <c r="O77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9.4702908958042994E-2</v>
      </c>
      <c r="P778">
        <f>IF(OR(G778="NA", H778="NA"), "NA", IF(OR(B778="boot", B778="parametric", B778="independent", B778="cart"), Table21[[#This Row],[conf.high]]-Table21[[#This Row],[conf.low]], ""))</f>
        <v>0.11154812972833791</v>
      </c>
      <c r="Q778">
        <f>IF(OR(G778="NA", H778="NA"), "NA", IF(OR(B778="boot", B778="parametric", B778="independent", B778="cart"), Table21[[#This Row],[conf.high.orig]]-Table21[[#This Row],[conf.low.orig]], ""))</f>
        <v>0.13854465472279839</v>
      </c>
      <c r="R778">
        <f>IF(OR(B778="boot", B778="independent", B778="parametric", B778="cart"), Table21[[#This Row],[WIDTH_OVERLAP]]/Table21[[#This Row],[WIDTH_NEW]], "NA")</f>
        <v>0.84898697260707612</v>
      </c>
      <c r="S778">
        <f>IF(OR(B778="boot", B778="independent", B778="parametric", B778="cart"), Table21[[#This Row],[WIDTH_OVERLAP]]/Table21[[#This Row],[WIDTH_ORIG]], "")</f>
        <v>0.68355512630585114</v>
      </c>
      <c r="T778">
        <f>IF(OR(B778="boot", B778="independent", B778="parametric", B778="cart"), (Table21[[#This Row],[PERS_NEW]]+Table21[[#This Row],[PERS_ORIG]]) / 2, "")</f>
        <v>0.76627104945646363</v>
      </c>
      <c r="U778">
        <f>0.5*(Table21[[#This Row],[WIDTH_OVERLAP]]/Table21[[#This Row],[WIDTH_ORIG]] +Table21[[#This Row],[WIDTH_OVERLAP]]/Table21[[#This Row],[WIDTH_NEW]])</f>
        <v>0.76627104945646363</v>
      </c>
    </row>
    <row r="779" spans="1:21" hidden="1" x14ac:dyDescent="0.2">
      <c r="A779" t="s">
        <v>192</v>
      </c>
      <c r="B779" t="s">
        <v>92</v>
      </c>
      <c r="C779" s="3" t="s">
        <v>193</v>
      </c>
      <c r="D779" t="s">
        <v>228</v>
      </c>
      <c r="E779">
        <v>0.46797950843472641</v>
      </c>
      <c r="F779">
        <v>0.12272080756772151</v>
      </c>
      <c r="G779" s="1">
        <v>0.22745114544832179</v>
      </c>
      <c r="H779" s="1">
        <v>0.70850787142113103</v>
      </c>
      <c r="I779">
        <v>3.8133672496938176</v>
      </c>
      <c r="J779">
        <v>0.39573237926974142</v>
      </c>
      <c r="K779">
        <f>Table21[[#This Row],[VALUE_ORIGINAL]]-Table21[[#This Row],[ESTIMATE_VALUE]]</f>
        <v>-7.2247129164984991E-2</v>
      </c>
      <c r="L779">
        <v>0.14399214671492527</v>
      </c>
      <c r="M779">
        <v>0.64747261182455751</v>
      </c>
      <c r="N779">
        <f>Table21[[#This Row],[DIFFENCE_ORIGINAL]]^2</f>
        <v>5.2196476725820248E-3</v>
      </c>
      <c r="O77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0.42002146637623572</v>
      </c>
      <c r="P779">
        <f>IF(OR(G779="NA", H779="NA"), "NA", IF(OR(B779="boot", B779="parametric", B779="independent", B779="cart"), Table21[[#This Row],[conf.high]]-Table21[[#This Row],[conf.low]], ""))</f>
        <v>0.48105672597280924</v>
      </c>
      <c r="Q779">
        <f>IF(OR(G779="NA", H779="NA"), "NA", IF(OR(B779="boot", B779="parametric", B779="independent", B779="cart"), Table21[[#This Row],[conf.high.orig]]-Table21[[#This Row],[conf.low.orig]], ""))</f>
        <v>0.50348046510963229</v>
      </c>
      <c r="R779">
        <f>IF(OR(B779="boot", B779="independent", B779="parametric", B779="cart"), Table21[[#This Row],[WIDTH_OVERLAP]]/Table21[[#This Row],[WIDTH_NEW]], "NA")</f>
        <v>0.87312253149949015</v>
      </c>
      <c r="S779">
        <f>IF(OR(B779="boot", B779="independent", B779="parametric", B779="cart"), Table21[[#This Row],[WIDTH_OVERLAP]]/Table21[[#This Row],[WIDTH_ORIG]], "")</f>
        <v>0.83423587503991148</v>
      </c>
      <c r="T779">
        <f>IF(OR(B779="boot", B779="independent", B779="parametric", B779="cart"), (Table21[[#This Row],[PERS_NEW]]+Table21[[#This Row],[PERS_ORIG]]) / 2, "")</f>
        <v>0.85367920326970081</v>
      </c>
      <c r="U779">
        <f>0.5*(Table21[[#This Row],[WIDTH_OVERLAP]]/Table21[[#This Row],[WIDTH_ORIG]] +Table21[[#This Row],[WIDTH_OVERLAP]]/Table21[[#This Row],[WIDTH_NEW]])</f>
        <v>0.85367920326970081</v>
      </c>
    </row>
    <row r="780" spans="1:21" hidden="1" x14ac:dyDescent="0.2">
      <c r="A780" t="s">
        <v>192</v>
      </c>
      <c r="B780" t="s">
        <v>92</v>
      </c>
      <c r="C780" s="3" t="s">
        <v>229</v>
      </c>
      <c r="D780" t="s">
        <v>194</v>
      </c>
      <c r="E780">
        <v>0.23013232365196648</v>
      </c>
      <c r="F780">
        <v>6.1699174048314466E-2</v>
      </c>
      <c r="G780" s="1">
        <v>0.10920416464140179</v>
      </c>
      <c r="H780" s="1">
        <v>0.3510604826625312</v>
      </c>
      <c r="I780">
        <v>3.729909309187152</v>
      </c>
      <c r="J780">
        <v>0.17809498483468869</v>
      </c>
      <c r="K780">
        <f>Table21[[#This Row],[VALUE_ORIGINAL]]-Table21[[#This Row],[ESTIMATE_VALUE]]</f>
        <v>-5.203733881727779E-2</v>
      </c>
      <c r="L780">
        <v>3.1004501860775718E-2</v>
      </c>
      <c r="M780">
        <v>0.32518546780860169</v>
      </c>
      <c r="N780">
        <f>Table21[[#This Row],[DIFFENCE_ORIGINAL]]^2</f>
        <v>2.7078846311841659E-3</v>
      </c>
      <c r="O78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0.21598130316719991</v>
      </c>
      <c r="P780">
        <f>IF(OR(G780="NA", H780="NA"), "NA", IF(OR(B780="boot", B780="parametric", B780="independent", B780="cart"), Table21[[#This Row],[conf.high]]-Table21[[#This Row],[conf.low]], ""))</f>
        <v>0.24185631802112942</v>
      </c>
      <c r="Q780">
        <f>IF(OR(G780="NA", H780="NA"), "NA", IF(OR(B780="boot", B780="parametric", B780="independent", B780="cart"), Table21[[#This Row],[conf.high.orig]]-Table21[[#This Row],[conf.low.orig]], ""))</f>
        <v>0.29418096594782595</v>
      </c>
      <c r="R780">
        <f>IF(OR(B780="boot", B780="independent", B780="parametric", B780="cart"), Table21[[#This Row],[WIDTH_OVERLAP]]/Table21[[#This Row],[WIDTH_NEW]], "NA")</f>
        <v>0.8930149310729647</v>
      </c>
      <c r="S780">
        <f>IF(OR(B780="boot", B780="independent", B780="parametric", B780="cart"), Table21[[#This Row],[WIDTH_OVERLAP]]/Table21[[#This Row],[WIDTH_ORIG]], "")</f>
        <v>0.73417837374803152</v>
      </c>
      <c r="T780">
        <f>IF(OR(B780="boot", B780="independent", B780="parametric", B780="cart"), (Table21[[#This Row],[PERS_NEW]]+Table21[[#This Row],[PERS_ORIG]]) / 2, "")</f>
        <v>0.81359665241049806</v>
      </c>
      <c r="U780">
        <f>0.5*(Table21[[#This Row],[WIDTH_OVERLAP]]/Table21[[#This Row],[WIDTH_ORIG]] +Table21[[#This Row],[WIDTH_OVERLAP]]/Table21[[#This Row],[WIDTH_NEW]])</f>
        <v>0.81359665241049806</v>
      </c>
    </row>
    <row r="781" spans="1:21" hidden="1" x14ac:dyDescent="0.2">
      <c r="A781" t="s">
        <v>192</v>
      </c>
      <c r="B781" t="s">
        <v>92</v>
      </c>
      <c r="C781" s="3" t="s">
        <v>229</v>
      </c>
      <c r="D781" t="s">
        <v>196</v>
      </c>
      <c r="E781">
        <v>0.30649888602687464</v>
      </c>
      <c r="F781">
        <v>8.3720628440743877E-2</v>
      </c>
      <c r="G781" s="1">
        <v>0.14240946951995692</v>
      </c>
      <c r="H781" s="1">
        <v>0.47058830253379236</v>
      </c>
      <c r="I781">
        <v>3.6609721132684721</v>
      </c>
      <c r="J781">
        <v>0.1861868037015833</v>
      </c>
      <c r="K781">
        <f>Table21[[#This Row],[VALUE_ORIGINAL]]-Table21[[#This Row],[ESTIMATE_VALUE]]</f>
        <v>-0.12031208232529134</v>
      </c>
      <c r="L781">
        <v>2.761276649224953E-2</v>
      </c>
      <c r="M781">
        <v>0.34476084091091708</v>
      </c>
      <c r="N781">
        <f>Table21[[#This Row],[DIFFENCE_ORIGINAL]]^2</f>
        <v>1.447499715344768E-2</v>
      </c>
      <c r="O78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0.20235137139096016</v>
      </c>
      <c r="P781">
        <f>IF(OR(G781="NA", H781="NA"), "NA", IF(OR(B781="boot", B781="parametric", B781="independent", B781="cart"), Table21[[#This Row],[conf.high]]-Table21[[#This Row],[conf.low]], ""))</f>
        <v>0.32817883301383544</v>
      </c>
      <c r="Q781">
        <f>IF(OR(G781="NA", H781="NA"), "NA", IF(OR(B781="boot", B781="parametric", B781="independent", B781="cart"), Table21[[#This Row],[conf.high.orig]]-Table21[[#This Row],[conf.low.orig]], ""))</f>
        <v>0.31714807441866755</v>
      </c>
      <c r="R781">
        <f>IF(OR(B781="boot", B781="independent", B781="parametric", B781="cart"), Table21[[#This Row],[WIDTH_OVERLAP]]/Table21[[#This Row],[WIDTH_NEW]], "NA")</f>
        <v>0.61658873466232778</v>
      </c>
      <c r="S781">
        <f>IF(OR(B781="boot", B781="independent", B781="parametric", B781="cart"), Table21[[#This Row],[WIDTH_OVERLAP]]/Table21[[#This Row],[WIDTH_ORIG]], "")</f>
        <v>0.63803436852602757</v>
      </c>
      <c r="T781">
        <f>IF(OR(B781="boot", B781="independent", B781="parametric", B781="cart"), (Table21[[#This Row],[PERS_NEW]]+Table21[[#This Row],[PERS_ORIG]]) / 2, "")</f>
        <v>0.62731155159417762</v>
      </c>
      <c r="U781">
        <f>0.5*(Table21[[#This Row],[WIDTH_OVERLAP]]/Table21[[#This Row],[WIDTH_ORIG]] +Table21[[#This Row],[WIDTH_OVERLAP]]/Table21[[#This Row],[WIDTH_NEW]])</f>
        <v>0.62731155159417762</v>
      </c>
    </row>
    <row r="782" spans="1:21" hidden="1" x14ac:dyDescent="0.2">
      <c r="A782" t="s">
        <v>192</v>
      </c>
      <c r="B782" t="s">
        <v>92</v>
      </c>
      <c r="C782" s="3" t="s">
        <v>229</v>
      </c>
      <c r="D782" t="s">
        <v>197</v>
      </c>
      <c r="E782">
        <v>0.43339233441648439</v>
      </c>
      <c r="F782">
        <v>8.2608427165064821E-2</v>
      </c>
      <c r="G782" s="1">
        <v>0.27148279235345718</v>
      </c>
      <c r="H782" s="1">
        <v>0.5953018764795116</v>
      </c>
      <c r="I782">
        <v>5.2463453099100574</v>
      </c>
      <c r="J782">
        <v>0.49300171462900477</v>
      </c>
      <c r="K782">
        <f>Table21[[#This Row],[VALUE_ORIGINAL]]-Table21[[#This Row],[ESTIMATE_VALUE]]</f>
        <v>5.960938021252038E-2</v>
      </c>
      <c r="L782">
        <v>0.33353457510458673</v>
      </c>
      <c r="M782">
        <v>0.65246885415342282</v>
      </c>
      <c r="N782">
        <f>Table21[[#This Row],[DIFFENCE_ORIGINAL]]^2</f>
        <v>3.5532782093208163E-3</v>
      </c>
      <c r="O78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0.26176730137492488</v>
      </c>
      <c r="P782">
        <f>IF(OR(G782="NA", H782="NA"), "NA", IF(OR(B782="boot", B782="parametric", B782="independent", B782="cart"), Table21[[#This Row],[conf.high]]-Table21[[#This Row],[conf.low]], ""))</f>
        <v>0.32381908412605442</v>
      </c>
      <c r="Q782">
        <f>IF(OR(G782="NA", H782="NA"), "NA", IF(OR(B782="boot", B782="parametric", B782="independent", B782="cart"), Table21[[#This Row],[conf.high.orig]]-Table21[[#This Row],[conf.low.orig]], ""))</f>
        <v>0.31893427904883609</v>
      </c>
      <c r="R782">
        <f>IF(OR(B782="boot", B782="independent", B782="parametric", B782="cart"), Table21[[#This Row],[WIDTH_OVERLAP]]/Table21[[#This Row],[WIDTH_NEW]], "NA")</f>
        <v>0.80837515207419219</v>
      </c>
      <c r="S782">
        <f>IF(OR(B782="boot", B782="independent", B782="parametric", B782="cart"), Table21[[#This Row],[WIDTH_OVERLAP]]/Table21[[#This Row],[WIDTH_ORIG]], "")</f>
        <v>0.82075624531674241</v>
      </c>
      <c r="T782">
        <f>IF(OR(B782="boot", B782="independent", B782="parametric", B782="cart"), (Table21[[#This Row],[PERS_NEW]]+Table21[[#This Row],[PERS_ORIG]]) / 2, "")</f>
        <v>0.81456569869546724</v>
      </c>
      <c r="U782">
        <f>0.5*(Table21[[#This Row],[WIDTH_OVERLAP]]/Table21[[#This Row],[WIDTH_ORIG]] +Table21[[#This Row],[WIDTH_OVERLAP]]/Table21[[#This Row],[WIDTH_NEW]])</f>
        <v>0.81456569869546724</v>
      </c>
    </row>
    <row r="783" spans="1:21" hidden="1" x14ac:dyDescent="0.2">
      <c r="A783" t="s">
        <v>192</v>
      </c>
      <c r="B783" t="s">
        <v>92</v>
      </c>
      <c r="C783" s="3" t="s">
        <v>229</v>
      </c>
      <c r="D783" t="s">
        <v>198</v>
      </c>
      <c r="E783">
        <v>0.67600924098973569</v>
      </c>
      <c r="F783">
        <v>8.047329630169768E-2</v>
      </c>
      <c r="G783" s="1">
        <v>0.51828447852118797</v>
      </c>
      <c r="H783" s="1">
        <v>0.83373400345828341</v>
      </c>
      <c r="I783">
        <v>8.4004169340267776</v>
      </c>
      <c r="J783">
        <v>0.62967048026352512</v>
      </c>
      <c r="K783">
        <f>Table21[[#This Row],[VALUE_ORIGINAL]]-Table21[[#This Row],[ESTIMATE_VALUE]]</f>
        <v>-4.6338760726210571E-2</v>
      </c>
      <c r="L783">
        <v>0.44355856188107279</v>
      </c>
      <c r="M783">
        <v>0.81578239864597746</v>
      </c>
      <c r="N783">
        <f>Table21[[#This Row],[DIFFENCE_ORIGINAL]]^2</f>
        <v>2.1472807456409952E-3</v>
      </c>
      <c r="O78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0.29749792012478948</v>
      </c>
      <c r="P783">
        <f>IF(OR(G783="NA", H783="NA"), "NA", IF(OR(B783="boot", B783="parametric", B783="independent", B783="cart"), Table21[[#This Row],[conf.high]]-Table21[[#This Row],[conf.low]], ""))</f>
        <v>0.31544952493709544</v>
      </c>
      <c r="Q783">
        <f>IF(OR(G783="NA", H783="NA"), "NA", IF(OR(B783="boot", B783="parametric", B783="independent", B783="cart"), Table21[[#This Row],[conf.high.orig]]-Table21[[#This Row],[conf.low.orig]], ""))</f>
        <v>0.37222383676490467</v>
      </c>
      <c r="R783">
        <f>IF(OR(B783="boot", B783="independent", B783="parametric", B783="cart"), Table21[[#This Row],[WIDTH_OVERLAP]]/Table21[[#This Row],[WIDTH_NEW]], "NA")</f>
        <v>0.94309198970616381</v>
      </c>
      <c r="S783">
        <f>IF(OR(B783="boot", B783="independent", B783="parametric", B783="cart"), Table21[[#This Row],[WIDTH_OVERLAP]]/Table21[[#This Row],[WIDTH_ORIG]], "")</f>
        <v>0.79924467683322542</v>
      </c>
      <c r="T783">
        <f>IF(OR(B783="boot", B783="independent", B783="parametric", B783="cart"), (Table21[[#This Row],[PERS_NEW]]+Table21[[#This Row],[PERS_ORIG]]) / 2, "")</f>
        <v>0.87116833326969467</v>
      </c>
      <c r="U783">
        <f>0.5*(Table21[[#This Row],[WIDTH_OVERLAP]]/Table21[[#This Row],[WIDTH_ORIG]] +Table21[[#This Row],[WIDTH_OVERLAP]]/Table21[[#This Row],[WIDTH_NEW]])</f>
        <v>0.87116833326969467</v>
      </c>
    </row>
    <row r="784" spans="1:21" hidden="1" x14ac:dyDescent="0.2">
      <c r="A784" t="s">
        <v>192</v>
      </c>
      <c r="B784" t="s">
        <v>92</v>
      </c>
      <c r="C784" s="3" t="s">
        <v>229</v>
      </c>
      <c r="D784" t="s">
        <v>200</v>
      </c>
      <c r="E784">
        <v>0.65373674446047303</v>
      </c>
      <c r="F784">
        <v>7.1165414797006915E-2</v>
      </c>
      <c r="G784" s="1">
        <v>0.51425509451348561</v>
      </c>
      <c r="H784" s="1">
        <v>0.79321839440746045</v>
      </c>
      <c r="I784">
        <v>9.1861579999947942</v>
      </c>
      <c r="J784">
        <v>0.61415608553746992</v>
      </c>
      <c r="K784">
        <f>Table21[[#This Row],[VALUE_ORIGINAL]]-Table21[[#This Row],[ESTIMATE_VALUE]]</f>
        <v>-3.9580658923003109E-2</v>
      </c>
      <c r="L784">
        <v>0.43387748506057555</v>
      </c>
      <c r="M784">
        <v>0.79443468601436429</v>
      </c>
      <c r="N784">
        <f>Table21[[#This Row],[DIFFENCE_ORIGINAL]]^2</f>
        <v>1.5666285607791057E-3</v>
      </c>
      <c r="O78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0.27896329989397484</v>
      </c>
      <c r="P784">
        <f>IF(OR(G784="NA", H784="NA"), "NA", IF(OR(B784="boot", B784="parametric", B784="independent", B784="cart"), Table21[[#This Row],[conf.high]]-Table21[[#This Row],[conf.low]], ""))</f>
        <v>0.27896329989397484</v>
      </c>
      <c r="Q784">
        <f>IF(OR(G784="NA", H784="NA"), "NA", IF(OR(B784="boot", B784="parametric", B784="independent", B784="cart"), Table21[[#This Row],[conf.high.orig]]-Table21[[#This Row],[conf.low.orig]], ""))</f>
        <v>0.36055720095378874</v>
      </c>
      <c r="R784">
        <f>IF(OR(B784="boot", B784="independent", B784="parametric", B784="cart"), Table21[[#This Row],[WIDTH_OVERLAP]]/Table21[[#This Row],[WIDTH_NEW]], "NA")</f>
        <v>1</v>
      </c>
      <c r="S784">
        <f>IF(OR(B784="boot", B784="independent", B784="parametric", B784="cart"), Table21[[#This Row],[WIDTH_OVERLAP]]/Table21[[#This Row],[WIDTH_ORIG]], "")</f>
        <v>0.77370053671380845</v>
      </c>
      <c r="T784">
        <f>IF(OR(B784="boot", B784="independent", B784="parametric", B784="cart"), (Table21[[#This Row],[PERS_NEW]]+Table21[[#This Row],[PERS_ORIG]]) / 2, "")</f>
        <v>0.88685026835690417</v>
      </c>
      <c r="U784">
        <f>0.5*(Table21[[#This Row],[WIDTH_OVERLAP]]/Table21[[#This Row],[WIDTH_ORIG]] +Table21[[#This Row],[WIDTH_OVERLAP]]/Table21[[#This Row],[WIDTH_NEW]])</f>
        <v>0.88685026835690417</v>
      </c>
    </row>
    <row r="785" spans="1:21" hidden="1" x14ac:dyDescent="0.2">
      <c r="A785" t="s">
        <v>192</v>
      </c>
      <c r="B785" t="s">
        <v>92</v>
      </c>
      <c r="C785" s="3" t="s">
        <v>229</v>
      </c>
      <c r="D785" t="s">
        <v>203</v>
      </c>
      <c r="E785">
        <v>0.21273726564453477</v>
      </c>
      <c r="F785">
        <v>5.653292767521273E-2</v>
      </c>
      <c r="G785" s="1">
        <v>0.10193476346051016</v>
      </c>
      <c r="H785" s="1">
        <v>0.32353976782855937</v>
      </c>
      <c r="I785">
        <v>3.7630682576131815</v>
      </c>
      <c r="J785">
        <v>0.28679382089966404</v>
      </c>
      <c r="K785">
        <f>Table21[[#This Row],[VALUE_ORIGINAL]]-Table21[[#This Row],[ESTIMATE_VALUE]]</f>
        <v>7.4056555255129275E-2</v>
      </c>
      <c r="L785">
        <v>0.16567031038844041</v>
      </c>
      <c r="M785">
        <v>0.40791733141088771</v>
      </c>
      <c r="N785">
        <f>Table21[[#This Row],[DIFFENCE_ORIGINAL]]^2</f>
        <v>5.4843733762560158E-3</v>
      </c>
      <c r="O78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0.15786945744011896</v>
      </c>
      <c r="P785">
        <f>IF(OR(G785="NA", H785="NA"), "NA", IF(OR(B785="boot", B785="parametric", B785="independent", B785="cart"), Table21[[#This Row],[conf.high]]-Table21[[#This Row],[conf.low]], ""))</f>
        <v>0.2216050043680492</v>
      </c>
      <c r="Q785">
        <f>IF(OR(G785="NA", H785="NA"), "NA", IF(OR(B785="boot", B785="parametric", B785="independent", B785="cart"), Table21[[#This Row],[conf.high.orig]]-Table21[[#This Row],[conf.low.orig]], ""))</f>
        <v>0.2422470210224473</v>
      </c>
      <c r="R785">
        <f>IF(OR(B785="boot", B785="independent", B785="parametric", B785="cart"), Table21[[#This Row],[WIDTH_OVERLAP]]/Table21[[#This Row],[WIDTH_NEW]], "NA")</f>
        <v>0.71239121106635273</v>
      </c>
      <c r="S785">
        <f>IF(OR(B785="boot", B785="independent", B785="parametric", B785="cart"), Table21[[#This Row],[WIDTH_OVERLAP]]/Table21[[#This Row],[WIDTH_ORIG]], "")</f>
        <v>0.65168792075874615</v>
      </c>
      <c r="T785">
        <f>IF(OR(B785="boot", B785="independent", B785="parametric", B785="cart"), (Table21[[#This Row],[PERS_NEW]]+Table21[[#This Row],[PERS_ORIG]]) / 2, "")</f>
        <v>0.68203956591254944</v>
      </c>
      <c r="U785">
        <f>0.5*(Table21[[#This Row],[WIDTH_OVERLAP]]/Table21[[#This Row],[WIDTH_ORIG]] +Table21[[#This Row],[WIDTH_OVERLAP]]/Table21[[#This Row],[WIDTH_NEW]])</f>
        <v>0.68203956591254944</v>
      </c>
    </row>
    <row r="786" spans="1:21" hidden="1" x14ac:dyDescent="0.2">
      <c r="A786" t="s">
        <v>192</v>
      </c>
      <c r="B786" t="s">
        <v>92</v>
      </c>
      <c r="C786" s="3" t="s">
        <v>229</v>
      </c>
      <c r="D786" t="s">
        <v>204</v>
      </c>
      <c r="E786">
        <v>0.82907490604138201</v>
      </c>
      <c r="F786">
        <v>0.12753805206675828</v>
      </c>
      <c r="G786" s="1">
        <v>0.57910491733214164</v>
      </c>
      <c r="H786" s="1">
        <v>1.0790448947506224</v>
      </c>
      <c r="I786">
        <v>6.5006081918783938</v>
      </c>
      <c r="J786">
        <v>0.93833938901761638</v>
      </c>
      <c r="K786">
        <f>Table21[[#This Row],[VALUE_ORIGINAL]]-Table21[[#This Row],[ESTIMATE_VALUE]]</f>
        <v>0.10926448297623437</v>
      </c>
      <c r="L786">
        <v>0.64018856602783769</v>
      </c>
      <c r="M786">
        <v>1.2364902120073951</v>
      </c>
      <c r="N786">
        <f>Table21[[#This Row],[DIFFENCE_ORIGINAL]]^2</f>
        <v>1.1938727240063811E-2</v>
      </c>
      <c r="O78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0.43885632872278468</v>
      </c>
      <c r="P786">
        <f>IF(OR(G786="NA", H786="NA"), "NA", IF(OR(B786="boot", B786="parametric", B786="independent", B786="cart"), Table21[[#This Row],[conf.high]]-Table21[[#This Row],[conf.low]], ""))</f>
        <v>0.49993997741848073</v>
      </c>
      <c r="Q786">
        <f>IF(OR(G786="NA", H786="NA"), "NA", IF(OR(B786="boot", B786="parametric", B786="independent", B786="cart"), Table21[[#This Row],[conf.high.orig]]-Table21[[#This Row],[conf.low.orig]], ""))</f>
        <v>0.59630164597955737</v>
      </c>
      <c r="R786">
        <f>IF(OR(B786="boot", B786="independent", B786="parametric", B786="cart"), Table21[[#This Row],[WIDTH_OVERLAP]]/Table21[[#This Row],[WIDTH_NEW]], "NA")</f>
        <v>0.87781803525472968</v>
      </c>
      <c r="S786">
        <f>IF(OR(B786="boot", B786="independent", B786="parametric", B786="cart"), Table21[[#This Row],[WIDTH_OVERLAP]]/Table21[[#This Row],[WIDTH_ORIG]], "")</f>
        <v>0.73596363800382625</v>
      </c>
      <c r="T786">
        <f>IF(OR(B786="boot", B786="independent", B786="parametric", B786="cart"), (Table21[[#This Row],[PERS_NEW]]+Table21[[#This Row],[PERS_ORIG]]) / 2, "")</f>
        <v>0.80689083662927796</v>
      </c>
      <c r="U786">
        <f>0.5*(Table21[[#This Row],[WIDTH_OVERLAP]]/Table21[[#This Row],[WIDTH_ORIG]] +Table21[[#This Row],[WIDTH_OVERLAP]]/Table21[[#This Row],[WIDTH_NEW]])</f>
        <v>0.80689083662927796</v>
      </c>
    </row>
    <row r="787" spans="1:21" hidden="1" x14ac:dyDescent="0.2">
      <c r="A787" t="s">
        <v>192</v>
      </c>
      <c r="B787" t="s">
        <v>92</v>
      </c>
      <c r="C787" s="3" t="s">
        <v>229</v>
      </c>
      <c r="D787" t="s">
        <v>205</v>
      </c>
      <c r="E787">
        <v>0.67501376112913891</v>
      </c>
      <c r="F787">
        <v>0.10481055181342362</v>
      </c>
      <c r="G787" s="1">
        <v>0.46958885437505937</v>
      </c>
      <c r="H787" s="1">
        <v>0.88043866788321845</v>
      </c>
      <c r="I787">
        <v>6.4403225577015464</v>
      </c>
      <c r="J787">
        <v>0.60929656060243609</v>
      </c>
      <c r="K787">
        <f>Table21[[#This Row],[VALUE_ORIGINAL]]-Table21[[#This Row],[ESTIMATE_VALUE]]</f>
        <v>-6.5717200526702824E-2</v>
      </c>
      <c r="L787">
        <v>0.39865042583370236</v>
      </c>
      <c r="M787">
        <v>0.81994269537116982</v>
      </c>
      <c r="N787">
        <f>Table21[[#This Row],[DIFFENCE_ORIGINAL]]^2</f>
        <v>4.3187504450668702E-3</v>
      </c>
      <c r="O78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0.35035384099611044</v>
      </c>
      <c r="P787">
        <f>IF(OR(G787="NA", H787="NA"), "NA", IF(OR(B787="boot", B787="parametric", B787="independent", B787="cart"), Table21[[#This Row],[conf.high]]-Table21[[#This Row],[conf.low]], ""))</f>
        <v>0.41084981350815908</v>
      </c>
      <c r="Q787">
        <f>IF(OR(G787="NA", H787="NA"), "NA", IF(OR(B787="boot", B787="parametric", B787="independent", B787="cart"), Table21[[#This Row],[conf.high.orig]]-Table21[[#This Row],[conf.low.orig]], ""))</f>
        <v>0.42129226953746746</v>
      </c>
      <c r="R787">
        <f>IF(OR(B787="boot", B787="independent", B787="parametric", B787="cart"), Table21[[#This Row],[WIDTH_OVERLAP]]/Table21[[#This Row],[WIDTH_NEW]], "NA")</f>
        <v>0.85275404655660814</v>
      </c>
      <c r="S787">
        <f>IF(OR(B787="boot", B787="independent", B787="parametric", B787="cart"), Table21[[#This Row],[WIDTH_OVERLAP]]/Table21[[#This Row],[WIDTH_ORIG]], "")</f>
        <v>0.83161706570301042</v>
      </c>
      <c r="T787">
        <f>IF(OR(B787="boot", B787="independent", B787="parametric", B787="cart"), (Table21[[#This Row],[PERS_NEW]]+Table21[[#This Row],[PERS_ORIG]]) / 2, "")</f>
        <v>0.84218555612980928</v>
      </c>
      <c r="U787">
        <f>0.5*(Table21[[#This Row],[WIDTH_OVERLAP]]/Table21[[#This Row],[WIDTH_ORIG]] +Table21[[#This Row],[WIDTH_OVERLAP]]/Table21[[#This Row],[WIDTH_NEW]])</f>
        <v>0.84218555612980928</v>
      </c>
    </row>
    <row r="788" spans="1:21" hidden="1" x14ac:dyDescent="0.2">
      <c r="A788" t="s">
        <v>192</v>
      </c>
      <c r="B788" t="s">
        <v>92</v>
      </c>
      <c r="C788" s="3" t="s">
        <v>229</v>
      </c>
      <c r="D788" t="s">
        <v>206</v>
      </c>
      <c r="E788">
        <v>1.0667808836266592</v>
      </c>
      <c r="F788">
        <v>0.17621328924722521</v>
      </c>
      <c r="G788" s="1">
        <v>0.72140918310475866</v>
      </c>
      <c r="H788" s="1">
        <v>1.4121525841485598</v>
      </c>
      <c r="I788">
        <v>6.0539184540728819</v>
      </c>
      <c r="J788">
        <v>1.0886970694377851</v>
      </c>
      <c r="K788">
        <f>Table21[[#This Row],[VALUE_ORIGINAL]]-Table21[[#This Row],[ESTIMATE_VALUE]]</f>
        <v>2.1916185811125866E-2</v>
      </c>
      <c r="L788">
        <v>0.71382989483203851</v>
      </c>
      <c r="M788">
        <v>1.4635642440435317</v>
      </c>
      <c r="N788">
        <f>Table21[[#This Row],[DIFFENCE_ORIGINAL]]^2</f>
        <v>4.8031920050779471E-4</v>
      </c>
      <c r="O78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0.69074340104380116</v>
      </c>
      <c r="P788">
        <f>IF(OR(G788="NA", H788="NA"), "NA", IF(OR(B788="boot", B788="parametric", B788="independent", B788="cart"), Table21[[#This Row],[conf.high]]-Table21[[#This Row],[conf.low]], ""))</f>
        <v>0.69074340104380116</v>
      </c>
      <c r="Q788">
        <f>IF(OR(G788="NA", H788="NA"), "NA", IF(OR(B788="boot", B788="parametric", B788="independent", B788="cart"), Table21[[#This Row],[conf.high.orig]]-Table21[[#This Row],[conf.low.orig]], ""))</f>
        <v>0.74973434921149318</v>
      </c>
      <c r="R788">
        <f>IF(OR(B788="boot", B788="independent", B788="parametric", B788="cart"), Table21[[#This Row],[WIDTH_OVERLAP]]/Table21[[#This Row],[WIDTH_NEW]], "NA")</f>
        <v>1</v>
      </c>
      <c r="S788">
        <f>IF(OR(B788="boot", B788="independent", B788="parametric", B788="cart"), Table21[[#This Row],[WIDTH_OVERLAP]]/Table21[[#This Row],[WIDTH_ORIG]], "")</f>
        <v>0.92131753303055453</v>
      </c>
      <c r="T788">
        <f>IF(OR(B788="boot", B788="independent", B788="parametric", B788="cart"), (Table21[[#This Row],[PERS_NEW]]+Table21[[#This Row],[PERS_ORIG]]) / 2, "")</f>
        <v>0.96065876651527726</v>
      </c>
      <c r="U788">
        <f>0.5*(Table21[[#This Row],[WIDTH_OVERLAP]]/Table21[[#This Row],[WIDTH_ORIG]] +Table21[[#This Row],[WIDTH_OVERLAP]]/Table21[[#This Row],[WIDTH_NEW]])</f>
        <v>0.96065876651527726</v>
      </c>
    </row>
    <row r="789" spans="1:21" hidden="1" x14ac:dyDescent="0.2">
      <c r="A789" t="s">
        <v>192</v>
      </c>
      <c r="B789" t="s">
        <v>92</v>
      </c>
      <c r="C789" s="3" t="s">
        <v>229</v>
      </c>
      <c r="D789" t="s">
        <v>207</v>
      </c>
      <c r="E789">
        <v>-0.75562033554373509</v>
      </c>
      <c r="F789">
        <v>0.1618214403024606</v>
      </c>
      <c r="G789" s="1">
        <v>-1.0727845304629562</v>
      </c>
      <c r="H789" s="1">
        <v>-0.43845614062451399</v>
      </c>
      <c r="I789">
        <v>-4.6694698436214912</v>
      </c>
      <c r="J789">
        <v>-0.62421866503422796</v>
      </c>
      <c r="K789">
        <f>Table21[[#This Row],[VALUE_ORIGINAL]]-Table21[[#This Row],[ESTIMATE_VALUE]]</f>
        <v>0.13140167050950713</v>
      </c>
      <c r="L789">
        <v>-0.94232608717301913</v>
      </c>
      <c r="M789">
        <v>-0.30611124289543679</v>
      </c>
      <c r="N789">
        <f>Table21[[#This Row],[DIFFENCE_ORIGINAL]]^2</f>
        <v>1.7266399012689077E-2</v>
      </c>
      <c r="O78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0.50386994654850514</v>
      </c>
      <c r="P789">
        <f>IF(OR(G789="NA", H789="NA"), "NA", IF(OR(B789="boot", B789="parametric", B789="independent", B789="cart"), Table21[[#This Row],[conf.high]]-Table21[[#This Row],[conf.low]], ""))</f>
        <v>0.6343283898384422</v>
      </c>
      <c r="Q789">
        <f>IF(OR(G789="NA", H789="NA"), "NA", IF(OR(B789="boot", B789="parametric", B789="independent", B789="cart"), Table21[[#This Row],[conf.high.orig]]-Table21[[#This Row],[conf.low.orig]], ""))</f>
        <v>0.63621484427758235</v>
      </c>
      <c r="R789">
        <f>IF(OR(B789="boot", B789="independent", B789="parametric", B789="cart"), Table21[[#This Row],[WIDTH_OVERLAP]]/Table21[[#This Row],[WIDTH_NEW]], "NA")</f>
        <v>0.79433611142146154</v>
      </c>
      <c r="S789">
        <f>IF(OR(B789="boot", B789="independent", B789="parametric", B789="cart"), Table21[[#This Row],[WIDTH_OVERLAP]]/Table21[[#This Row],[WIDTH_ORIG]], "")</f>
        <v>0.79198080818225181</v>
      </c>
      <c r="T789">
        <f>IF(OR(B789="boot", B789="independent", B789="parametric", B789="cart"), (Table21[[#This Row],[PERS_NEW]]+Table21[[#This Row],[PERS_ORIG]]) / 2, "")</f>
        <v>0.79315845980185662</v>
      </c>
      <c r="U789">
        <f>0.5*(Table21[[#This Row],[WIDTH_OVERLAP]]/Table21[[#This Row],[WIDTH_ORIG]] +Table21[[#This Row],[WIDTH_OVERLAP]]/Table21[[#This Row],[WIDTH_NEW]])</f>
        <v>0.79315845980185662</v>
      </c>
    </row>
    <row r="790" spans="1:21" hidden="1" x14ac:dyDescent="0.2">
      <c r="A790" t="s">
        <v>192</v>
      </c>
      <c r="B790" t="s">
        <v>92</v>
      </c>
      <c r="C790" s="3" t="s">
        <v>229</v>
      </c>
      <c r="D790" t="s">
        <v>208</v>
      </c>
      <c r="E790">
        <v>-0.95022172711825315</v>
      </c>
      <c r="F790">
        <v>0.18063989094622659</v>
      </c>
      <c r="G790" s="1">
        <v>-1.3042694075441001</v>
      </c>
      <c r="H790" s="1">
        <v>-0.59617404669240615</v>
      </c>
      <c r="I790">
        <v>-5.2603094595596156</v>
      </c>
      <c r="J790">
        <v>-0.72723229200793349</v>
      </c>
      <c r="K790">
        <f>Table21[[#This Row],[VALUE_ORIGINAL]]-Table21[[#This Row],[ESTIMATE_VALUE]]</f>
        <v>0.22298943511031966</v>
      </c>
      <c r="L790">
        <v>-1.0179441000208387</v>
      </c>
      <c r="M790">
        <v>-0.43652048399502824</v>
      </c>
      <c r="N790">
        <f>Table21[[#This Row],[DIFFENCE_ORIGINAL]]^2</f>
        <v>4.9724288170819461E-2</v>
      </c>
      <c r="O79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0.42177005332843254</v>
      </c>
      <c r="P790">
        <f>IF(OR(G790="NA", H790="NA"), "NA", IF(OR(B790="boot", B790="parametric", B790="independent", B790="cart"), Table21[[#This Row],[conf.high]]-Table21[[#This Row],[conf.low]], ""))</f>
        <v>0.708095360851694</v>
      </c>
      <c r="Q790">
        <f>IF(OR(G790="NA", H790="NA"), "NA", IF(OR(B790="boot", B790="parametric", B790="independent", B790="cart"), Table21[[#This Row],[conf.high.orig]]-Table21[[#This Row],[conf.low.orig]], ""))</f>
        <v>0.58142361602581039</v>
      </c>
      <c r="R790">
        <f>IF(OR(B790="boot", B790="independent", B790="parametric", B790="cart"), Table21[[#This Row],[WIDTH_OVERLAP]]/Table21[[#This Row],[WIDTH_NEW]], "NA")</f>
        <v>0.59564018724982093</v>
      </c>
      <c r="S790">
        <f>IF(OR(B790="boot", B790="independent", B790="parametric", B790="cart"), Table21[[#This Row],[WIDTH_OVERLAP]]/Table21[[#This Row],[WIDTH_ORIG]], "")</f>
        <v>0.7254092226444917</v>
      </c>
      <c r="T790">
        <f>IF(OR(B790="boot", B790="independent", B790="parametric", B790="cart"), (Table21[[#This Row],[PERS_NEW]]+Table21[[#This Row],[PERS_ORIG]]) / 2, "")</f>
        <v>0.66052470494715632</v>
      </c>
      <c r="U790">
        <f>0.5*(Table21[[#This Row],[WIDTH_OVERLAP]]/Table21[[#This Row],[WIDTH_ORIG]] +Table21[[#This Row],[WIDTH_OVERLAP]]/Table21[[#This Row],[WIDTH_NEW]])</f>
        <v>0.66052470494715632</v>
      </c>
    </row>
    <row r="791" spans="1:21" hidden="1" x14ac:dyDescent="0.2">
      <c r="A791" t="s">
        <v>192</v>
      </c>
      <c r="B791" t="s">
        <v>92</v>
      </c>
      <c r="C791" s="3" t="s">
        <v>229</v>
      </c>
      <c r="D791" t="s">
        <v>209</v>
      </c>
      <c r="E791">
        <v>1.3877723408213389</v>
      </c>
      <c r="F791">
        <v>0.11214333283773974</v>
      </c>
      <c r="G791" s="1">
        <v>1.167975447353081</v>
      </c>
      <c r="H791" s="1">
        <v>1.6075692342895969</v>
      </c>
      <c r="I791">
        <v>12.374987488817617</v>
      </c>
      <c r="J791">
        <v>1.2430248254460445</v>
      </c>
      <c r="K791">
        <f>Table21[[#This Row],[VALUE_ORIGINAL]]-Table21[[#This Row],[ESTIMATE_VALUE]]</f>
        <v>-0.1447475153752944</v>
      </c>
      <c r="L791">
        <v>1.0138740576212264</v>
      </c>
      <c r="M791">
        <v>1.4721755932708627</v>
      </c>
      <c r="N791">
        <f>Table21[[#This Row],[DIFFENCE_ORIGINAL]]^2</f>
        <v>2.0951843207321089E-2</v>
      </c>
      <c r="O79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0.30420014591778166</v>
      </c>
      <c r="P791">
        <f>IF(OR(G791="NA", H791="NA"), "NA", IF(OR(B791="boot", B791="parametric", B791="independent", B791="cart"), Table21[[#This Row],[conf.high]]-Table21[[#This Row],[conf.low]], ""))</f>
        <v>0.43959378693651585</v>
      </c>
      <c r="Q791">
        <f>IF(OR(G791="NA", H791="NA"), "NA", IF(OR(B791="boot", B791="parametric", B791="independent", B791="cart"), Table21[[#This Row],[conf.high.orig]]-Table21[[#This Row],[conf.low.orig]], ""))</f>
        <v>0.45830153564963627</v>
      </c>
      <c r="R791">
        <f>IF(OR(B791="boot", B791="independent", B791="parametric", B791="cart"), Table21[[#This Row],[WIDTH_OVERLAP]]/Table21[[#This Row],[WIDTH_NEW]], "NA")</f>
        <v>0.692002832973872</v>
      </c>
      <c r="S791">
        <f>IF(OR(B791="boot", B791="independent", B791="parametric", B791="cart"), Table21[[#This Row],[WIDTH_OVERLAP]]/Table21[[#This Row],[WIDTH_ORIG]], "")</f>
        <v>0.66375545848124218</v>
      </c>
      <c r="T791">
        <f>IF(OR(B791="boot", B791="independent", B791="parametric", B791="cart"), (Table21[[#This Row],[PERS_NEW]]+Table21[[#This Row],[PERS_ORIG]]) / 2, "")</f>
        <v>0.67787914572755703</v>
      </c>
      <c r="U791">
        <f>0.5*(Table21[[#This Row],[WIDTH_OVERLAP]]/Table21[[#This Row],[WIDTH_ORIG]] +Table21[[#This Row],[WIDTH_OVERLAP]]/Table21[[#This Row],[WIDTH_NEW]])</f>
        <v>0.67787914572755703</v>
      </c>
    </row>
    <row r="792" spans="1:21" hidden="1" x14ac:dyDescent="0.2">
      <c r="A792" t="s">
        <v>192</v>
      </c>
      <c r="B792" t="s">
        <v>92</v>
      </c>
      <c r="C792" s="3" t="s">
        <v>229</v>
      </c>
      <c r="D792" t="s">
        <v>210</v>
      </c>
      <c r="E792">
        <v>1.8315245014811263</v>
      </c>
      <c r="F792">
        <v>0.13787956673933111</v>
      </c>
      <c r="G792" s="1">
        <v>1.5612855164680508</v>
      </c>
      <c r="H792" s="1">
        <v>2.1017634864942019</v>
      </c>
      <c r="I792">
        <v>13.283509259524466</v>
      </c>
      <c r="J792">
        <v>1.6733121077986997</v>
      </c>
      <c r="K792">
        <f>Table21[[#This Row],[VALUE_ORIGINAL]]-Table21[[#This Row],[ESTIMATE_VALUE]]</f>
        <v>-0.15821239368242668</v>
      </c>
      <c r="L792">
        <v>1.370818639094014</v>
      </c>
      <c r="M792">
        <v>1.9758055765033853</v>
      </c>
      <c r="N792">
        <f>Table21[[#This Row],[DIFFENCE_ORIGINAL]]^2</f>
        <v>2.5031161514723167E-2</v>
      </c>
      <c r="O79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0.41452006003533448</v>
      </c>
      <c r="P792">
        <f>IF(OR(G792="NA", H792="NA"), "NA", IF(OR(B792="boot", B792="parametric", B792="independent", B792="cart"), Table21[[#This Row],[conf.high]]-Table21[[#This Row],[conf.low]], ""))</f>
        <v>0.54047797002615106</v>
      </c>
      <c r="Q792">
        <f>IF(OR(G792="NA", H792="NA"), "NA", IF(OR(B792="boot", B792="parametric", B792="independent", B792="cart"), Table21[[#This Row],[conf.high.orig]]-Table21[[#This Row],[conf.low.orig]], ""))</f>
        <v>0.60498693740937126</v>
      </c>
      <c r="R792">
        <f>IF(OR(B792="boot", B792="independent", B792="parametric", B792="cart"), Table21[[#This Row],[WIDTH_OVERLAP]]/Table21[[#This Row],[WIDTH_NEW]], "NA")</f>
        <v>0.76695088981198978</v>
      </c>
      <c r="S792">
        <f>IF(OR(B792="boot", B792="independent", B792="parametric", B792="cart"), Table21[[#This Row],[WIDTH_OVERLAP]]/Table21[[#This Row],[WIDTH_ORIG]], "")</f>
        <v>0.68517191761256957</v>
      </c>
      <c r="T792">
        <f>IF(OR(B792="boot", B792="independent", B792="parametric", B792="cart"), (Table21[[#This Row],[PERS_NEW]]+Table21[[#This Row],[PERS_ORIG]]) / 2, "")</f>
        <v>0.72606140371227967</v>
      </c>
      <c r="U792">
        <f>0.5*(Table21[[#This Row],[WIDTH_OVERLAP]]/Table21[[#This Row],[WIDTH_ORIG]] +Table21[[#This Row],[WIDTH_OVERLAP]]/Table21[[#This Row],[WIDTH_NEW]])</f>
        <v>0.72606140371227967</v>
      </c>
    </row>
    <row r="793" spans="1:21" hidden="1" x14ac:dyDescent="0.2">
      <c r="A793" t="s">
        <v>192</v>
      </c>
      <c r="B793" t="s">
        <v>92</v>
      </c>
      <c r="C793" s="3" t="s">
        <v>229</v>
      </c>
      <c r="D793" t="s">
        <v>211</v>
      </c>
      <c r="E793">
        <v>2.5009578136174091</v>
      </c>
      <c r="F793">
        <v>0.26097260783104326</v>
      </c>
      <c r="G793" s="1">
        <v>1.9894609013170688</v>
      </c>
      <c r="H793" s="1">
        <v>3.0124547259177494</v>
      </c>
      <c r="I793">
        <v>9.5832196122152347</v>
      </c>
      <c r="J793">
        <v>2.5314973886483343</v>
      </c>
      <c r="K793">
        <f>Table21[[#This Row],[VALUE_ORIGINAL]]-Table21[[#This Row],[ESTIMATE_VALUE]]</f>
        <v>3.0539575030925192E-2</v>
      </c>
      <c r="L793">
        <v>2.0154598884137371</v>
      </c>
      <c r="M793">
        <v>3.0475348888829314</v>
      </c>
      <c r="N793">
        <f>Table21[[#This Row],[DIFFENCE_ORIGINAL]]^2</f>
        <v>9.3266564306950948E-4</v>
      </c>
      <c r="O79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0.9969948375040123</v>
      </c>
      <c r="P793">
        <f>IF(OR(G793="NA", H793="NA"), "NA", IF(OR(B793="boot", B793="parametric", B793="independent", B793="cart"), Table21[[#This Row],[conf.high]]-Table21[[#This Row],[conf.low]], ""))</f>
        <v>1.0229938246006807</v>
      </c>
      <c r="Q793">
        <f>IF(OR(G793="NA", H793="NA"), "NA", IF(OR(B793="boot", B793="parametric", B793="independent", B793="cart"), Table21[[#This Row],[conf.high.orig]]-Table21[[#This Row],[conf.low.orig]], ""))</f>
        <v>1.0320750004691943</v>
      </c>
      <c r="R793">
        <f>IF(OR(B793="boot", B793="independent", B793="parametric", B793="cart"), Table21[[#This Row],[WIDTH_OVERLAP]]/Table21[[#This Row],[WIDTH_NEW]], "NA")</f>
        <v>0.97458539194328286</v>
      </c>
      <c r="S793">
        <f>IF(OR(B793="boot", B793="independent", B793="parametric", B793="cart"), Table21[[#This Row],[WIDTH_OVERLAP]]/Table21[[#This Row],[WIDTH_ORIG]], "")</f>
        <v>0.96601006424025959</v>
      </c>
      <c r="T793">
        <f>IF(OR(B793="boot", B793="independent", B793="parametric", B793="cart"), (Table21[[#This Row],[PERS_NEW]]+Table21[[#This Row],[PERS_ORIG]]) / 2, "")</f>
        <v>0.97029772809177128</v>
      </c>
      <c r="U793">
        <f>0.5*(Table21[[#This Row],[WIDTH_OVERLAP]]/Table21[[#This Row],[WIDTH_ORIG]] +Table21[[#This Row],[WIDTH_OVERLAP]]/Table21[[#This Row],[WIDTH_NEW]])</f>
        <v>0.97029772809177128</v>
      </c>
    </row>
    <row r="794" spans="1:21" hidden="1" x14ac:dyDescent="0.2">
      <c r="A794" t="s">
        <v>192</v>
      </c>
      <c r="B794" t="s">
        <v>92</v>
      </c>
      <c r="C794" s="3" t="s">
        <v>229</v>
      </c>
      <c r="D794" t="s">
        <v>212</v>
      </c>
      <c r="E794">
        <v>2.3356883404992699</v>
      </c>
      <c r="F794">
        <v>0.18812641841753747</v>
      </c>
      <c r="G794" s="1">
        <v>1.9669673358603839</v>
      </c>
      <c r="H794" s="1">
        <v>2.7044093451381559</v>
      </c>
      <c r="I794">
        <v>12.415525475615672</v>
      </c>
      <c r="J794">
        <v>2.4547514023718633</v>
      </c>
      <c r="K794">
        <f>Table21[[#This Row],[VALUE_ORIGINAL]]-Table21[[#This Row],[ESTIMATE_VALUE]]</f>
        <v>0.11906306187259341</v>
      </c>
      <c r="L794">
        <v>2.0204636851299913</v>
      </c>
      <c r="M794">
        <v>2.8890391196137353</v>
      </c>
      <c r="N794">
        <f>Table21[[#This Row],[DIFFENCE_ORIGINAL]]^2</f>
        <v>1.4176012702477007E-2</v>
      </c>
      <c r="O79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0.68394566000816459</v>
      </c>
      <c r="P794">
        <f>IF(OR(G794="NA", H794="NA"), "NA", IF(OR(B794="boot", B794="parametric", B794="independent", B794="cart"), Table21[[#This Row],[conf.high]]-Table21[[#This Row],[conf.low]], ""))</f>
        <v>0.73744200927777204</v>
      </c>
      <c r="Q794">
        <f>IF(OR(G794="NA", H794="NA"), "NA", IF(OR(B794="boot", B794="parametric", B794="independent", B794="cart"), Table21[[#This Row],[conf.high.orig]]-Table21[[#This Row],[conf.low.orig]], ""))</f>
        <v>0.86857543448374397</v>
      </c>
      <c r="R794">
        <f>IF(OR(B794="boot", B794="independent", B794="parametric", B794="cart"), Table21[[#This Row],[WIDTH_OVERLAP]]/Table21[[#This Row],[WIDTH_NEW]], "NA")</f>
        <v>0.92745687308755287</v>
      </c>
      <c r="S794">
        <f>IF(OR(B794="boot", B794="independent", B794="parametric", B794="cart"), Table21[[#This Row],[WIDTH_OVERLAP]]/Table21[[#This Row],[WIDTH_ORIG]], "")</f>
        <v>0.78743380580948852</v>
      </c>
      <c r="T794">
        <f>IF(OR(B794="boot", B794="independent", B794="parametric", B794="cart"), (Table21[[#This Row],[PERS_NEW]]+Table21[[#This Row],[PERS_ORIG]]) / 2, "")</f>
        <v>0.85744533944852064</v>
      </c>
      <c r="U794">
        <f>0.5*(Table21[[#This Row],[WIDTH_OVERLAP]]/Table21[[#This Row],[WIDTH_ORIG]] +Table21[[#This Row],[WIDTH_OVERLAP]]/Table21[[#This Row],[WIDTH_NEW]])</f>
        <v>0.85744533944852064</v>
      </c>
    </row>
    <row r="795" spans="1:21" hidden="1" x14ac:dyDescent="0.2">
      <c r="A795" t="s">
        <v>192</v>
      </c>
      <c r="B795" t="s">
        <v>92</v>
      </c>
      <c r="C795" s="3" t="s">
        <v>229</v>
      </c>
      <c r="D795" t="s">
        <v>213</v>
      </c>
      <c r="E795">
        <v>2.3295397278669392</v>
      </c>
      <c r="F795">
        <v>0.16805670768097952</v>
      </c>
      <c r="G795" s="1">
        <v>2.0001546334518436</v>
      </c>
      <c r="H795" s="1">
        <v>2.6589248222820348</v>
      </c>
      <c r="I795">
        <v>13.861628970437065</v>
      </c>
      <c r="J795">
        <v>2.2103927780125763</v>
      </c>
      <c r="K795">
        <f>Table21[[#This Row],[VALUE_ORIGINAL]]-Table21[[#This Row],[ESTIMATE_VALUE]]</f>
        <v>-0.11914694985436292</v>
      </c>
      <c r="L795">
        <v>1.8974129024331869</v>
      </c>
      <c r="M795">
        <v>2.5233726535919656</v>
      </c>
      <c r="N795">
        <f>Table21[[#This Row],[DIFFENCE_ORIGINAL]]^2</f>
        <v>1.4195995659598072E-2</v>
      </c>
      <c r="O79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0.52321802014012198</v>
      </c>
      <c r="P795">
        <f>IF(OR(G795="NA", H795="NA"), "NA", IF(OR(B795="boot", B795="parametric", B795="independent", B795="cart"), Table21[[#This Row],[conf.high]]-Table21[[#This Row],[conf.low]], ""))</f>
        <v>0.65877018883019112</v>
      </c>
      <c r="Q795">
        <f>IF(OR(G795="NA", H795="NA"), "NA", IF(OR(B795="boot", B795="parametric", B795="independent", B795="cart"), Table21[[#This Row],[conf.high.orig]]-Table21[[#This Row],[conf.low.orig]], ""))</f>
        <v>0.62595975115877867</v>
      </c>
      <c r="R795">
        <f>IF(OR(B795="boot", B795="independent", B795="parametric", B795="cart"), Table21[[#This Row],[WIDTH_OVERLAP]]/Table21[[#This Row],[WIDTH_NEW]], "NA")</f>
        <v>0.79423451305412673</v>
      </c>
      <c r="S795">
        <f>IF(OR(B795="boot", B795="independent", B795="parametric", B795="cart"), Table21[[#This Row],[WIDTH_OVERLAP]]/Table21[[#This Row],[WIDTH_ORIG]], "")</f>
        <v>0.83586527595670346</v>
      </c>
      <c r="T795">
        <f>IF(OR(B795="boot", B795="independent", B795="parametric", B795="cart"), (Table21[[#This Row],[PERS_NEW]]+Table21[[#This Row],[PERS_ORIG]]) / 2, "")</f>
        <v>0.8150498945054151</v>
      </c>
      <c r="U795">
        <f>0.5*(Table21[[#This Row],[WIDTH_OVERLAP]]/Table21[[#This Row],[WIDTH_ORIG]] +Table21[[#This Row],[WIDTH_OVERLAP]]/Table21[[#This Row],[WIDTH_NEW]])</f>
        <v>0.8150498945054151</v>
      </c>
    </row>
    <row r="796" spans="1:21" hidden="1" x14ac:dyDescent="0.2">
      <c r="A796" t="s">
        <v>192</v>
      </c>
      <c r="B796" t="s">
        <v>92</v>
      </c>
      <c r="C796" s="3" t="s">
        <v>229</v>
      </c>
      <c r="D796" t="s">
        <v>214</v>
      </c>
      <c r="E796">
        <v>1.4715036725868234</v>
      </c>
      <c r="F796">
        <v>0.15519366154943806</v>
      </c>
      <c r="G796" s="1">
        <v>1.1673296853210262</v>
      </c>
      <c r="H796" s="1">
        <v>1.7756776598526205</v>
      </c>
      <c r="I796">
        <v>9.4817253352712818</v>
      </c>
      <c r="J796">
        <v>1.6381993326590256</v>
      </c>
      <c r="K796">
        <f>Table21[[#This Row],[VALUE_ORIGINAL]]-Table21[[#This Row],[ESTIMATE_VALUE]]</f>
        <v>0.16669566007220227</v>
      </c>
      <c r="L796">
        <v>1.2905839639855108</v>
      </c>
      <c r="M796">
        <v>1.9858147013325405</v>
      </c>
      <c r="N796">
        <f>Table21[[#This Row],[DIFFENCE_ORIGINAL]]^2</f>
        <v>2.7787443086907209E-2</v>
      </c>
      <c r="O79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0.48509369586710971</v>
      </c>
      <c r="P796">
        <f>IF(OR(G796="NA", H796="NA"), "NA", IF(OR(B796="boot", B796="parametric", B796="independent", B796="cart"), Table21[[#This Row],[conf.high]]-Table21[[#This Row],[conf.low]], ""))</f>
        <v>0.60834797453159428</v>
      </c>
      <c r="Q796">
        <f>IF(OR(G796="NA", H796="NA"), "NA", IF(OR(B796="boot", B796="parametric", B796="independent", B796="cart"), Table21[[#This Row],[conf.high.orig]]-Table21[[#This Row],[conf.low.orig]], ""))</f>
        <v>0.69523073734702967</v>
      </c>
      <c r="R796">
        <f>IF(OR(B796="boot", B796="independent", B796="parametric", B796="cart"), Table21[[#This Row],[WIDTH_OVERLAP]]/Table21[[#This Row],[WIDTH_NEW]], "NA")</f>
        <v>0.79739510309147343</v>
      </c>
      <c r="S796">
        <f>IF(OR(B796="boot", B796="independent", B796="parametric", B796="cart"), Table21[[#This Row],[WIDTH_OVERLAP]]/Table21[[#This Row],[WIDTH_ORIG]], "")</f>
        <v>0.69774489217523117</v>
      </c>
      <c r="T796">
        <f>IF(OR(B796="boot", B796="independent", B796="parametric", B796="cart"), (Table21[[#This Row],[PERS_NEW]]+Table21[[#This Row],[PERS_ORIG]]) / 2, "")</f>
        <v>0.7475699976333523</v>
      </c>
      <c r="U796">
        <f>0.5*(Table21[[#This Row],[WIDTH_OVERLAP]]/Table21[[#This Row],[WIDTH_ORIG]] +Table21[[#This Row],[WIDTH_OVERLAP]]/Table21[[#This Row],[WIDTH_NEW]])</f>
        <v>0.7475699976333523</v>
      </c>
    </row>
    <row r="797" spans="1:21" hidden="1" x14ac:dyDescent="0.2">
      <c r="A797" t="s">
        <v>192</v>
      </c>
      <c r="B797" t="s">
        <v>92</v>
      </c>
      <c r="C797" s="3" t="s">
        <v>229</v>
      </c>
      <c r="D797" t="s">
        <v>215</v>
      </c>
      <c r="E797">
        <v>1.6593016878725124</v>
      </c>
      <c r="F797">
        <v>0.14664251203695697</v>
      </c>
      <c r="G797" s="1">
        <v>1.3718876456775955</v>
      </c>
      <c r="H797" s="1">
        <v>1.9467157300674294</v>
      </c>
      <c r="I797">
        <v>11.315284120708011</v>
      </c>
      <c r="J797">
        <v>1.8620498846317752</v>
      </c>
      <c r="K797">
        <f>Table21[[#This Row],[VALUE_ORIGINAL]]-Table21[[#This Row],[ESTIMATE_VALUE]]</f>
        <v>0.20274819675926281</v>
      </c>
      <c r="L797">
        <v>1.5570661816520679</v>
      </c>
      <c r="M797">
        <v>2.1670335876114826</v>
      </c>
      <c r="N797">
        <f>Table21[[#This Row],[DIFFENCE_ORIGINAL]]^2</f>
        <v>4.1106831289132749E-2</v>
      </c>
      <c r="O79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0.38964954841536148</v>
      </c>
      <c r="P797">
        <f>IF(OR(G797="NA", H797="NA"), "NA", IF(OR(B797="boot", B797="parametric", B797="independent", B797="cart"), Table21[[#This Row],[conf.high]]-Table21[[#This Row],[conf.low]], ""))</f>
        <v>0.5748280843898339</v>
      </c>
      <c r="Q797">
        <f>IF(OR(G797="NA", H797="NA"), "NA", IF(OR(B797="boot", B797="parametric", B797="independent", B797="cart"), Table21[[#This Row],[conf.high.orig]]-Table21[[#This Row],[conf.low.orig]], ""))</f>
        <v>0.60996740595941468</v>
      </c>
      <c r="R797">
        <f>IF(OR(B797="boot", B797="independent", B797="parametric", B797="cart"), Table21[[#This Row],[WIDTH_OVERLAP]]/Table21[[#This Row],[WIDTH_NEW]], "NA")</f>
        <v>0.67785405584169578</v>
      </c>
      <c r="S797">
        <f>IF(OR(B797="boot", B797="independent", B797="parametric", B797="cart"), Table21[[#This Row],[WIDTH_OVERLAP]]/Table21[[#This Row],[WIDTH_ORIG]], "")</f>
        <v>0.63880388461492243</v>
      </c>
      <c r="T797">
        <f>IF(OR(B797="boot", B797="independent", B797="parametric", B797="cart"), (Table21[[#This Row],[PERS_NEW]]+Table21[[#This Row],[PERS_ORIG]]) / 2, "")</f>
        <v>0.65832897022830905</v>
      </c>
      <c r="U797">
        <f>0.5*(Table21[[#This Row],[WIDTH_OVERLAP]]/Table21[[#This Row],[WIDTH_ORIG]] +Table21[[#This Row],[WIDTH_OVERLAP]]/Table21[[#This Row],[WIDTH_NEW]])</f>
        <v>0.65832897022830905</v>
      </c>
    </row>
    <row r="798" spans="1:21" hidden="1" x14ac:dyDescent="0.2">
      <c r="A798" t="s">
        <v>192</v>
      </c>
      <c r="B798" t="s">
        <v>92</v>
      </c>
      <c r="C798" s="3" t="s">
        <v>229</v>
      </c>
      <c r="D798" t="s">
        <v>216</v>
      </c>
      <c r="E798">
        <v>0.15044595605936048</v>
      </c>
      <c r="F798">
        <v>4.3495096258232654E-2</v>
      </c>
      <c r="G798" s="1">
        <v>6.5197133889121628E-2</v>
      </c>
      <c r="H798" s="1">
        <v>0.23569477822959933</v>
      </c>
      <c r="I798">
        <v>3.4589176482368265</v>
      </c>
      <c r="J798">
        <v>0.10937811873992748</v>
      </c>
      <c r="K798">
        <f>Table21[[#This Row],[VALUE_ORIGINAL]]-Table21[[#This Row],[ESTIMATE_VALUE]]</f>
        <v>-4.1067837319433004E-2</v>
      </c>
      <c r="L798">
        <v>1.8328442189837396E-2</v>
      </c>
      <c r="M798">
        <v>0.20042779529001756</v>
      </c>
      <c r="N798">
        <f>Table21[[#This Row],[DIFFENCE_ORIGINAL]]^2</f>
        <v>1.6865672620954141E-3</v>
      </c>
      <c r="O79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0.13523066140089593</v>
      </c>
      <c r="P798">
        <f>IF(OR(G798="NA", H798="NA"), "NA", IF(OR(B798="boot", B798="parametric", B798="independent", B798="cart"), Table21[[#This Row],[conf.high]]-Table21[[#This Row],[conf.low]], ""))</f>
        <v>0.17049764434047771</v>
      </c>
      <c r="Q798">
        <f>IF(OR(G798="NA", H798="NA"), "NA", IF(OR(B798="boot", B798="parametric", B798="independent", B798="cart"), Table21[[#This Row],[conf.high.orig]]-Table21[[#This Row],[conf.low.orig]], ""))</f>
        <v>0.18209935310018016</v>
      </c>
      <c r="R798">
        <f>IF(OR(B798="boot", B798="independent", B798="parametric", B798="cart"), Table21[[#This Row],[WIDTH_OVERLAP]]/Table21[[#This Row],[WIDTH_NEW]], "NA")</f>
        <v>0.79315266744005641</v>
      </c>
      <c r="S798">
        <f>IF(OR(B798="boot", B798="independent", B798="parametric", B798="cart"), Table21[[#This Row],[WIDTH_OVERLAP]]/Table21[[#This Row],[WIDTH_ORIG]], "")</f>
        <v>0.74262021857101335</v>
      </c>
      <c r="T798">
        <f>IF(OR(B798="boot", B798="independent", B798="parametric", B798="cart"), (Table21[[#This Row],[PERS_NEW]]+Table21[[#This Row],[PERS_ORIG]]) / 2, "")</f>
        <v>0.76788644300553488</v>
      </c>
      <c r="U798">
        <f>0.5*(Table21[[#This Row],[WIDTH_OVERLAP]]/Table21[[#This Row],[WIDTH_ORIG]] +Table21[[#This Row],[WIDTH_OVERLAP]]/Table21[[#This Row],[WIDTH_NEW]])</f>
        <v>0.76788644300553488</v>
      </c>
    </row>
    <row r="799" spans="1:21" hidden="1" x14ac:dyDescent="0.2">
      <c r="A799" t="s">
        <v>192</v>
      </c>
      <c r="B799" t="s">
        <v>92</v>
      </c>
      <c r="C799" s="3" t="s">
        <v>229</v>
      </c>
      <c r="D799" t="s">
        <v>218</v>
      </c>
      <c r="E799">
        <v>0.15557157743917005</v>
      </c>
      <c r="F799">
        <v>4.6448258511808171E-2</v>
      </c>
      <c r="G799" s="1">
        <v>6.4534663611420046E-2</v>
      </c>
      <c r="H799" s="1">
        <v>0.24660849126692005</v>
      </c>
      <c r="I799">
        <v>3.349352213057037</v>
      </c>
      <c r="J799">
        <v>0.11214115463338366</v>
      </c>
      <c r="K799">
        <f>Table21[[#This Row],[VALUE_ORIGINAL]]-Table21[[#This Row],[ESTIMATE_VALUE]]</f>
        <v>-4.3430422805786392E-2</v>
      </c>
      <c r="L799">
        <v>1.2206945385760198E-2</v>
      </c>
      <c r="M799">
        <v>0.21207536388100712</v>
      </c>
      <c r="N799">
        <f>Table21[[#This Row],[DIFFENCE_ORIGINAL]]^2</f>
        <v>1.8862016250893708E-3</v>
      </c>
      <c r="O79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0.14754070026958707</v>
      </c>
      <c r="P799">
        <f>IF(OR(G799="NA", H799="NA"), "NA", IF(OR(B799="boot", B799="parametric", B799="independent", B799="cart"), Table21[[#This Row],[conf.high]]-Table21[[#This Row],[conf.low]], ""))</f>
        <v>0.18207382765550001</v>
      </c>
      <c r="Q799">
        <f>IF(OR(G799="NA", H799="NA"), "NA", IF(OR(B799="boot", B799="parametric", B799="independent", B799="cart"), Table21[[#This Row],[conf.high.orig]]-Table21[[#This Row],[conf.low.orig]], ""))</f>
        <v>0.19986841849524692</v>
      </c>
      <c r="R799">
        <f>IF(OR(B799="boot", B799="independent", B799="parametric", B799="cart"), Table21[[#This Row],[WIDTH_OVERLAP]]/Table21[[#This Row],[WIDTH_NEW]], "NA")</f>
        <v>0.81033447898259869</v>
      </c>
      <c r="S799">
        <f>IF(OR(B799="boot", B799="independent", B799="parametric", B799="cart"), Table21[[#This Row],[WIDTH_OVERLAP]]/Table21[[#This Row],[WIDTH_ORIG]], "")</f>
        <v>0.738189161551282</v>
      </c>
      <c r="T799">
        <f>IF(OR(B799="boot", B799="independent", B799="parametric", B799="cart"), (Table21[[#This Row],[PERS_NEW]]+Table21[[#This Row],[PERS_ORIG]]) / 2, "")</f>
        <v>0.77426182026694035</v>
      </c>
      <c r="U799">
        <f>0.5*(Table21[[#This Row],[WIDTH_OVERLAP]]/Table21[[#This Row],[WIDTH_ORIG]] +Table21[[#This Row],[WIDTH_OVERLAP]]/Table21[[#This Row],[WIDTH_NEW]])</f>
        <v>0.77426182026694035</v>
      </c>
    </row>
    <row r="800" spans="1:21" hidden="1" x14ac:dyDescent="0.2">
      <c r="A800" t="s">
        <v>192</v>
      </c>
      <c r="B800" t="s">
        <v>92</v>
      </c>
      <c r="C800" s="3" t="s">
        <v>229</v>
      </c>
      <c r="D800" t="s">
        <v>220</v>
      </c>
      <c r="E800">
        <v>6.520373493645322E-2</v>
      </c>
      <c r="F800">
        <v>2.5307613930346206E-2</v>
      </c>
      <c r="G800" s="1">
        <v>1.5601723098330501E-2</v>
      </c>
      <c r="H800" s="1">
        <v>0.11480574677457595</v>
      </c>
      <c r="I800">
        <v>2.5764473535874441</v>
      </c>
      <c r="J800">
        <v>5.3397224834672789E-2</v>
      </c>
      <c r="K800">
        <f>Table21[[#This Row],[VALUE_ORIGINAL]]-Table21[[#This Row],[ESTIMATE_VALUE]]</f>
        <v>-1.1806510101780431E-2</v>
      </c>
      <c r="L800">
        <v>4.7481544305260429E-3</v>
      </c>
      <c r="M800">
        <v>0.10204629523881953</v>
      </c>
      <c r="N800">
        <f>Table21[[#This Row],[DIFFENCE_ORIGINAL]]^2</f>
        <v>1.3939368078344334E-4</v>
      </c>
      <c r="O80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8.6444572140489034E-2</v>
      </c>
      <c r="P800">
        <f>IF(OR(G800="NA", H800="NA"), "NA", IF(OR(B800="boot", B800="parametric", B800="independent", B800="cart"), Table21[[#This Row],[conf.high]]-Table21[[#This Row],[conf.low]], ""))</f>
        <v>9.9204023676245451E-2</v>
      </c>
      <c r="Q800">
        <f>IF(OR(G800="NA", H800="NA"), "NA", IF(OR(B800="boot", B800="parametric", B800="independent", B800="cart"), Table21[[#This Row],[conf.high.orig]]-Table21[[#This Row],[conf.low.orig]], ""))</f>
        <v>9.7298140808293493E-2</v>
      </c>
      <c r="R800">
        <f>IF(OR(B800="boot", B800="independent", B800="parametric", B800="cart"), Table21[[#This Row],[WIDTH_OVERLAP]]/Table21[[#This Row],[WIDTH_NEW]], "NA")</f>
        <v>0.87138171353414884</v>
      </c>
      <c r="S800">
        <f>IF(OR(B800="boot", B800="independent", B800="parametric", B800="cart"), Table21[[#This Row],[WIDTH_OVERLAP]]/Table21[[#This Row],[WIDTH_ORIG]], "")</f>
        <v>0.88845040020662636</v>
      </c>
      <c r="T800">
        <f>IF(OR(B800="boot", B800="independent", B800="parametric", B800="cart"), (Table21[[#This Row],[PERS_NEW]]+Table21[[#This Row],[PERS_ORIG]]) / 2, "")</f>
        <v>0.87991605687038765</v>
      </c>
      <c r="U800">
        <f>0.5*(Table21[[#This Row],[WIDTH_OVERLAP]]/Table21[[#This Row],[WIDTH_ORIG]] +Table21[[#This Row],[WIDTH_OVERLAP]]/Table21[[#This Row],[WIDTH_NEW]])</f>
        <v>0.87991605687038765</v>
      </c>
    </row>
    <row r="801" spans="1:21" hidden="1" x14ac:dyDescent="0.2">
      <c r="A801" t="s">
        <v>192</v>
      </c>
      <c r="B801" t="s">
        <v>92</v>
      </c>
      <c r="C801" s="3" t="s">
        <v>229</v>
      </c>
      <c r="D801" t="s">
        <v>226</v>
      </c>
      <c r="E801">
        <v>9.2198700175064693E-2</v>
      </c>
      <c r="F801">
        <v>2.9821566648644934E-2</v>
      </c>
      <c r="G801" s="1">
        <v>3.3749503581159794E-2</v>
      </c>
      <c r="H801" s="1">
        <v>0.15064789676896959</v>
      </c>
      <c r="I801">
        <v>3.0916786251152275</v>
      </c>
      <c r="J801">
        <v>0.14138984544853808</v>
      </c>
      <c r="K801">
        <f>Table21[[#This Row],[VALUE_ORIGINAL]]-Table21[[#This Row],[ESTIMATE_VALUE]]</f>
        <v>4.9191145273473388E-2</v>
      </c>
      <c r="L801">
        <v>6.2408423660789247E-2</v>
      </c>
      <c r="M801">
        <v>0.22037126723628692</v>
      </c>
      <c r="N801">
        <f>Table21[[#This Row],[DIFFENCE_ORIGINAL]]^2</f>
        <v>2.4197687733159634E-3</v>
      </c>
      <c r="O80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8.8239473108180339E-2</v>
      </c>
      <c r="P801">
        <f>IF(OR(G801="NA", H801="NA"), "NA", IF(OR(B801="boot", B801="parametric", B801="independent", B801="cart"), Table21[[#This Row],[conf.high]]-Table21[[#This Row],[conf.low]], ""))</f>
        <v>0.11689839318780978</v>
      </c>
      <c r="Q801">
        <f>IF(OR(G801="NA", H801="NA"), "NA", IF(OR(B801="boot", B801="parametric", B801="independent", B801="cart"), Table21[[#This Row],[conf.high.orig]]-Table21[[#This Row],[conf.low.orig]], ""))</f>
        <v>0.15796284357549767</v>
      </c>
      <c r="R801">
        <f>IF(OR(B801="boot", B801="independent", B801="parametric", B801="cart"), Table21[[#This Row],[WIDTH_OVERLAP]]/Table21[[#This Row],[WIDTH_NEW]], "NA")</f>
        <v>0.7548390589630618</v>
      </c>
      <c r="S801">
        <f>IF(OR(B801="boot", B801="independent", B801="parametric", B801="cart"), Table21[[#This Row],[WIDTH_OVERLAP]]/Table21[[#This Row],[WIDTH_ORIG]], "")</f>
        <v>0.55860904444915649</v>
      </c>
      <c r="T801">
        <f>IF(OR(B801="boot", B801="independent", B801="parametric", B801="cart"), (Table21[[#This Row],[PERS_NEW]]+Table21[[#This Row],[PERS_ORIG]]) / 2, "")</f>
        <v>0.65672405170610915</v>
      </c>
      <c r="U801">
        <f>0.5*(Table21[[#This Row],[WIDTH_OVERLAP]]/Table21[[#This Row],[WIDTH_ORIG]] +Table21[[#This Row],[WIDTH_OVERLAP]]/Table21[[#This Row],[WIDTH_NEW]])</f>
        <v>0.65672405170610915</v>
      </c>
    </row>
    <row r="802" spans="1:21" hidden="1" x14ac:dyDescent="0.2">
      <c r="A802" t="s">
        <v>192</v>
      </c>
      <c r="B802" t="s">
        <v>92</v>
      </c>
      <c r="C802" s="3" t="s">
        <v>229</v>
      </c>
      <c r="D802" t="s">
        <v>230</v>
      </c>
      <c r="E802">
        <v>0.46341996861004847</v>
      </c>
      <c r="F802">
        <v>9.7936064040723567E-2</v>
      </c>
      <c r="G802" s="1">
        <v>0.27146881030262204</v>
      </c>
      <c r="H802" s="1">
        <v>0.6553711269174749</v>
      </c>
      <c r="I802">
        <v>4.7318622935198844</v>
      </c>
      <c r="J802">
        <v>0.41630634365652197</v>
      </c>
      <c r="K802">
        <f>Table21[[#This Row],[VALUE_ORIGINAL]]-Table21[[#This Row],[ESTIMATE_VALUE]]</f>
        <v>-4.7113624953526501E-2</v>
      </c>
      <c r="L802">
        <v>0.21209462643610208</v>
      </c>
      <c r="M802">
        <v>0.62051806087694183</v>
      </c>
      <c r="N802">
        <f>Table21[[#This Row],[DIFFENCE_ORIGINAL]]^2</f>
        <v>2.2196936562615551E-3</v>
      </c>
      <c r="O80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0.34904925057431979</v>
      </c>
      <c r="P802">
        <f>IF(OR(G802="NA", H802="NA"), "NA", IF(OR(B802="boot", B802="parametric", B802="independent", B802="cart"), Table21[[#This Row],[conf.high]]-Table21[[#This Row],[conf.low]], ""))</f>
        <v>0.38390231661485286</v>
      </c>
      <c r="Q802">
        <f>IF(OR(G802="NA", H802="NA"), "NA", IF(OR(B802="boot", B802="parametric", B802="independent", B802="cart"), Table21[[#This Row],[conf.high.orig]]-Table21[[#This Row],[conf.low.orig]], ""))</f>
        <v>0.40842343444083973</v>
      </c>
      <c r="R802">
        <f>IF(OR(B802="boot", B802="independent", B802="parametric", B802="cart"), Table21[[#This Row],[WIDTH_OVERLAP]]/Table21[[#This Row],[WIDTH_NEW]], "NA")</f>
        <v>0.90921371262393513</v>
      </c>
      <c r="S802">
        <f>IF(OR(B802="boot", B802="independent", B802="parametric", B802="cart"), Table21[[#This Row],[WIDTH_OVERLAP]]/Table21[[#This Row],[WIDTH_ORIG]], "")</f>
        <v>0.85462591306052904</v>
      </c>
      <c r="T802">
        <f>IF(OR(B802="boot", B802="independent", B802="parametric", B802="cart"), (Table21[[#This Row],[PERS_NEW]]+Table21[[#This Row],[PERS_ORIG]]) / 2, "")</f>
        <v>0.88191981284223209</v>
      </c>
      <c r="U802">
        <f>0.5*(Table21[[#This Row],[WIDTH_OVERLAP]]/Table21[[#This Row],[WIDTH_ORIG]] +Table21[[#This Row],[WIDTH_OVERLAP]]/Table21[[#This Row],[WIDTH_NEW]])</f>
        <v>0.88191981284223209</v>
      </c>
    </row>
    <row r="803" spans="1:21" hidden="1" x14ac:dyDescent="0.2">
      <c r="A803" t="s">
        <v>192</v>
      </c>
      <c r="B803" t="s">
        <v>92</v>
      </c>
      <c r="C803" s="3" t="s">
        <v>231</v>
      </c>
      <c r="D803" t="s">
        <v>194</v>
      </c>
      <c r="E803">
        <v>0.26016208207992197</v>
      </c>
      <c r="F803">
        <v>7.4485453500840626E-2</v>
      </c>
      <c r="G803" s="1">
        <v>0.11459806641267289</v>
      </c>
      <c r="H803" s="1">
        <v>0.41246041594638549</v>
      </c>
      <c r="I803">
        <v>3.4927904691751102</v>
      </c>
      <c r="J803">
        <v>0.20780501289267483</v>
      </c>
      <c r="K803">
        <f>Table21[[#This Row],[VALUE_ORIGINAL]]-Table21[[#This Row],[ESTIMATE_VALUE]]</f>
        <v>-5.2357069187247141E-2</v>
      </c>
      <c r="L803">
        <v>4.104077329256188E-2</v>
      </c>
      <c r="M803">
        <v>0.38185202350250647</v>
      </c>
      <c r="N803">
        <f>Table21[[#This Row],[DIFFENCE_ORIGINAL]]^2</f>
        <v>2.741262693878184E-3</v>
      </c>
      <c r="O80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0.26725395708983357</v>
      </c>
      <c r="P803">
        <f>IF(OR(G803="NA", H803="NA"), "NA", IF(OR(B803="boot", B803="parametric", B803="independent", B803="cart"), Table21[[#This Row],[conf.high]]-Table21[[#This Row],[conf.low]], ""))</f>
        <v>0.2978623495337126</v>
      </c>
      <c r="Q803">
        <f>IF(OR(G803="NA", H803="NA"), "NA", IF(OR(B803="boot", B803="parametric", B803="independent", B803="cart"), Table21[[#This Row],[conf.high.orig]]-Table21[[#This Row],[conf.low.orig]], ""))</f>
        <v>0.34081125020994457</v>
      </c>
      <c r="R803">
        <f>IF(OR(B803="boot", B803="independent", B803="parametric", B803="cart"), Table21[[#This Row],[WIDTH_OVERLAP]]/Table21[[#This Row],[WIDTH_NEW]], "NA")</f>
        <v>0.89723980727408215</v>
      </c>
      <c r="S803">
        <f>IF(OR(B803="boot", B803="independent", B803="parametric", B803="cart"), Table21[[#This Row],[WIDTH_OVERLAP]]/Table21[[#This Row],[WIDTH_ORIG]], "")</f>
        <v>0.78416999710309254</v>
      </c>
      <c r="T803">
        <f>IF(OR(B803="boot", B803="independent", B803="parametric", B803="cart"), (Table21[[#This Row],[PERS_NEW]]+Table21[[#This Row],[PERS_ORIG]]) / 2, "")</f>
        <v>0.84070490218858729</v>
      </c>
      <c r="U803">
        <f>0.5*(Table21[[#This Row],[WIDTH_OVERLAP]]/Table21[[#This Row],[WIDTH_ORIG]] +Table21[[#This Row],[WIDTH_OVERLAP]]/Table21[[#This Row],[WIDTH_NEW]])</f>
        <v>0.84070490218858729</v>
      </c>
    </row>
    <row r="804" spans="1:21" hidden="1" x14ac:dyDescent="0.2">
      <c r="A804" t="s">
        <v>192</v>
      </c>
      <c r="B804" t="s">
        <v>92</v>
      </c>
      <c r="C804" s="3" t="s">
        <v>231</v>
      </c>
      <c r="D804" t="s">
        <v>195</v>
      </c>
      <c r="E804">
        <v>-5.3298923193943686E-2</v>
      </c>
      <c r="F804">
        <v>7.0271350523584061E-2</v>
      </c>
      <c r="G804" s="1">
        <v>-0.19213153477850814</v>
      </c>
      <c r="H804" s="1">
        <v>8.0999298105443693E-2</v>
      </c>
      <c r="I804">
        <v>-0.75847301634050435</v>
      </c>
      <c r="J804">
        <v>-5.1870327243506383E-2</v>
      </c>
      <c r="K804">
        <f>Table21[[#This Row],[VALUE_ORIGINAL]]-Table21[[#This Row],[ESTIMATE_VALUE]]</f>
        <v>1.428595950437303E-3</v>
      </c>
      <c r="L804">
        <v>-0.21633614106448693</v>
      </c>
      <c r="M804">
        <v>0.10549656208244819</v>
      </c>
      <c r="N804">
        <f>Table21[[#This Row],[DIFFENCE_ORIGINAL]]^2</f>
        <v>2.0408863896058614E-6</v>
      </c>
      <c r="O80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0.27313083288395185</v>
      </c>
      <c r="P804">
        <f>IF(OR(G804="NA", H804="NA"), "NA", IF(OR(B804="boot", B804="parametric", B804="independent", B804="cart"), Table21[[#This Row],[conf.high]]-Table21[[#This Row],[conf.low]], ""))</f>
        <v>0.27313083288395185</v>
      </c>
      <c r="Q804">
        <f>IF(OR(G804="NA", H804="NA"), "NA", IF(OR(B804="boot", B804="parametric", B804="independent", B804="cart"), Table21[[#This Row],[conf.high.orig]]-Table21[[#This Row],[conf.low.orig]], ""))</f>
        <v>0.32183270314693513</v>
      </c>
      <c r="R804">
        <f>IF(OR(B804="boot", B804="independent", B804="parametric", B804="cart"), Table21[[#This Row],[WIDTH_OVERLAP]]/Table21[[#This Row],[WIDTH_NEW]], "NA")</f>
        <v>1</v>
      </c>
      <c r="S804">
        <f>IF(OR(B804="boot", B804="independent", B804="parametric", B804="cart"), Table21[[#This Row],[WIDTH_OVERLAP]]/Table21[[#This Row],[WIDTH_ORIG]], "")</f>
        <v>0.84867333311137094</v>
      </c>
      <c r="T804">
        <f>IF(OR(B804="boot", B804="independent", B804="parametric", B804="cart"), (Table21[[#This Row],[PERS_NEW]]+Table21[[#This Row],[PERS_ORIG]]) / 2, "")</f>
        <v>0.92433666655568547</v>
      </c>
      <c r="U804">
        <f>0.5*(Table21[[#This Row],[WIDTH_OVERLAP]]/Table21[[#This Row],[WIDTH_ORIG]] +Table21[[#This Row],[WIDTH_OVERLAP]]/Table21[[#This Row],[WIDTH_NEW]])</f>
        <v>0.92433666655568547</v>
      </c>
    </row>
    <row r="805" spans="1:21" hidden="1" x14ac:dyDescent="0.2">
      <c r="A805" t="s">
        <v>192</v>
      </c>
      <c r="B805" t="s">
        <v>92</v>
      </c>
      <c r="C805" s="3" t="s">
        <v>231</v>
      </c>
      <c r="D805" t="s">
        <v>196</v>
      </c>
      <c r="E805">
        <v>0.32110540845188001</v>
      </c>
      <c r="F805">
        <v>8.9406487267432028E-2</v>
      </c>
      <c r="G805" s="1">
        <v>0.1538893199023994</v>
      </c>
      <c r="H805" s="1">
        <v>0.5056161759907899</v>
      </c>
      <c r="I805">
        <v>3.5915224752247772</v>
      </c>
      <c r="J805">
        <v>0.20074890821112473</v>
      </c>
      <c r="K805">
        <f>Table21[[#This Row],[VALUE_ORIGINAL]]-Table21[[#This Row],[ESTIMATE_VALUE]]</f>
        <v>-0.12035650024075528</v>
      </c>
      <c r="L805">
        <v>3.5227552727498682E-2</v>
      </c>
      <c r="M805">
        <v>0.36612632607496648</v>
      </c>
      <c r="N805">
        <f>Table21[[#This Row],[DIFFENCE_ORIGINAL]]^2</f>
        <v>1.4485687150202927E-2</v>
      </c>
      <c r="O80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0.21223700617256708</v>
      </c>
      <c r="P805">
        <f>IF(OR(G805="NA", H805="NA"), "NA", IF(OR(B805="boot", B805="parametric", B805="independent", B805="cart"), Table21[[#This Row],[conf.high]]-Table21[[#This Row],[conf.low]], ""))</f>
        <v>0.35172685608839049</v>
      </c>
      <c r="Q805">
        <f>IF(OR(G805="NA", H805="NA"), "NA", IF(OR(B805="boot", B805="parametric", B805="independent", B805="cart"), Table21[[#This Row],[conf.high.orig]]-Table21[[#This Row],[conf.low.orig]], ""))</f>
        <v>0.33089877334746781</v>
      </c>
      <c r="R805">
        <f>IF(OR(B805="boot", B805="independent", B805="parametric", B805="cart"), Table21[[#This Row],[WIDTH_OVERLAP]]/Table21[[#This Row],[WIDTH_NEW]], "NA")</f>
        <v>0.60341427587557028</v>
      </c>
      <c r="S805">
        <f>IF(OR(B805="boot", B805="independent", B805="parametric", B805="cart"), Table21[[#This Row],[WIDTH_OVERLAP]]/Table21[[#This Row],[WIDTH_ORIG]], "")</f>
        <v>0.64139556646135631</v>
      </c>
      <c r="T805">
        <f>IF(OR(B805="boot", B805="independent", B805="parametric", B805="cart"), (Table21[[#This Row],[PERS_NEW]]+Table21[[#This Row],[PERS_ORIG]]) / 2, "")</f>
        <v>0.62240492116846324</v>
      </c>
      <c r="U805">
        <f>0.5*(Table21[[#This Row],[WIDTH_OVERLAP]]/Table21[[#This Row],[WIDTH_ORIG]] +Table21[[#This Row],[WIDTH_OVERLAP]]/Table21[[#This Row],[WIDTH_NEW]])</f>
        <v>0.62240492116846324</v>
      </c>
    </row>
    <row r="806" spans="1:21" hidden="1" x14ac:dyDescent="0.2">
      <c r="A806" t="s">
        <v>192</v>
      </c>
      <c r="B806" t="s">
        <v>92</v>
      </c>
      <c r="C806" s="3" t="s">
        <v>231</v>
      </c>
      <c r="D806" t="s">
        <v>197</v>
      </c>
      <c r="E806">
        <v>0.40746762056313768</v>
      </c>
      <c r="F806">
        <v>9.4526837167160913E-2</v>
      </c>
      <c r="G806" s="1">
        <v>0.21173750720701812</v>
      </c>
      <c r="H806" s="1">
        <v>0.58584110676074275</v>
      </c>
      <c r="I806">
        <v>4.3106024995057588</v>
      </c>
      <c r="J806">
        <v>0.46757738389135417</v>
      </c>
      <c r="K806">
        <f>Table21[[#This Row],[VALUE_ORIGINAL]]-Table21[[#This Row],[ESTIMATE_VALUE]]</f>
        <v>6.0109763328216492E-2</v>
      </c>
      <c r="L806">
        <v>0.2948695204631484</v>
      </c>
      <c r="M806">
        <v>0.64572873304402112</v>
      </c>
      <c r="N806">
        <f>Table21[[#This Row],[DIFFENCE_ORIGINAL]]^2</f>
        <v>3.6131836473742001E-3</v>
      </c>
      <c r="O80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0.29097158629759434</v>
      </c>
      <c r="P806">
        <f>IF(OR(G806="NA", H806="NA"), "NA", IF(OR(B806="boot", B806="parametric", B806="independent", B806="cart"), Table21[[#This Row],[conf.high]]-Table21[[#This Row],[conf.low]], ""))</f>
        <v>0.37410359955372463</v>
      </c>
      <c r="Q806">
        <f>IF(OR(G806="NA", H806="NA"), "NA", IF(OR(B806="boot", B806="parametric", B806="independent", B806="cart"), Table21[[#This Row],[conf.high.orig]]-Table21[[#This Row],[conf.low.orig]], ""))</f>
        <v>0.35085921258087271</v>
      </c>
      <c r="R806">
        <f>IF(OR(B806="boot", B806="independent", B806="parametric", B806="cart"), Table21[[#This Row],[WIDTH_OVERLAP]]/Table21[[#This Row],[WIDTH_NEW]], "NA")</f>
        <v>0.77778344459850146</v>
      </c>
      <c r="S806">
        <f>IF(OR(B806="boot", B806="independent", B806="parametric", B806="cart"), Table21[[#This Row],[WIDTH_OVERLAP]]/Table21[[#This Row],[WIDTH_ORIG]], "")</f>
        <v>0.8293115183074341</v>
      </c>
      <c r="T806">
        <f>IF(OR(B806="boot", B806="independent", B806="parametric", B806="cart"), (Table21[[#This Row],[PERS_NEW]]+Table21[[#This Row],[PERS_ORIG]]) / 2, "")</f>
        <v>0.80354748145296773</v>
      </c>
      <c r="U806">
        <f>0.5*(Table21[[#This Row],[WIDTH_OVERLAP]]/Table21[[#This Row],[WIDTH_ORIG]] +Table21[[#This Row],[WIDTH_OVERLAP]]/Table21[[#This Row],[WIDTH_NEW]])</f>
        <v>0.80354748145296773</v>
      </c>
    </row>
    <row r="807" spans="1:21" hidden="1" x14ac:dyDescent="0.2">
      <c r="A807" t="s">
        <v>192</v>
      </c>
      <c r="B807" t="s">
        <v>92</v>
      </c>
      <c r="C807" s="3" t="s">
        <v>231</v>
      </c>
      <c r="D807" t="s">
        <v>198</v>
      </c>
      <c r="E807">
        <v>0.72291725977699395</v>
      </c>
      <c r="F807">
        <v>9.6897834015727394E-2</v>
      </c>
      <c r="G807" s="1">
        <v>0.54249633150557885</v>
      </c>
      <c r="H807" s="1">
        <v>0.92101811660069766</v>
      </c>
      <c r="I807">
        <v>7.4606132027642431</v>
      </c>
      <c r="J807">
        <v>0.69131566830138669</v>
      </c>
      <c r="K807">
        <f>Table21[[#This Row],[VALUE_ORIGINAL]]-Table21[[#This Row],[ESTIMATE_VALUE]]</f>
        <v>-3.160159147560726E-2</v>
      </c>
      <c r="L807">
        <v>0.47858876943409823</v>
      </c>
      <c r="M807">
        <v>0.88675166060705979</v>
      </c>
      <c r="N807">
        <f>Table21[[#This Row],[DIFFENCE_ORIGINAL]]^2</f>
        <v>9.9866058379117356E-4</v>
      </c>
      <c r="O80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0.34425532910148093</v>
      </c>
      <c r="P807">
        <f>IF(OR(G807="NA", H807="NA"), "NA", IF(OR(B807="boot", B807="parametric", B807="independent", B807="cart"), Table21[[#This Row],[conf.high]]-Table21[[#This Row],[conf.low]], ""))</f>
        <v>0.3785217850951188</v>
      </c>
      <c r="Q807">
        <f>IF(OR(G807="NA", H807="NA"), "NA", IF(OR(B807="boot", B807="parametric", B807="independent", B807="cart"), Table21[[#This Row],[conf.high.orig]]-Table21[[#This Row],[conf.low.orig]], ""))</f>
        <v>0.40816289117296156</v>
      </c>
      <c r="R807">
        <f>IF(OR(B807="boot", B807="independent", B807="parametric", B807="cart"), Table21[[#This Row],[WIDTH_OVERLAP]]/Table21[[#This Row],[WIDTH_NEW]], "NA")</f>
        <v>0.90947296207792361</v>
      </c>
      <c r="S807">
        <f>IF(OR(B807="boot", B807="independent", B807="parametric", B807="cart"), Table21[[#This Row],[WIDTH_OVERLAP]]/Table21[[#This Row],[WIDTH_ORIG]], "")</f>
        <v>0.84342632940533679</v>
      </c>
      <c r="T807">
        <f>IF(OR(B807="boot", B807="independent", B807="parametric", B807="cart"), (Table21[[#This Row],[PERS_NEW]]+Table21[[#This Row],[PERS_ORIG]]) / 2, "")</f>
        <v>0.8764496457416302</v>
      </c>
      <c r="U807">
        <f>0.5*(Table21[[#This Row],[WIDTH_OVERLAP]]/Table21[[#This Row],[WIDTH_ORIG]] +Table21[[#This Row],[WIDTH_OVERLAP]]/Table21[[#This Row],[WIDTH_NEW]])</f>
        <v>0.8764496457416302</v>
      </c>
    </row>
    <row r="808" spans="1:21" hidden="1" x14ac:dyDescent="0.2">
      <c r="A808" t="s">
        <v>192</v>
      </c>
      <c r="B808" t="s">
        <v>92</v>
      </c>
      <c r="C808" s="3" t="s">
        <v>231</v>
      </c>
      <c r="D808" t="s">
        <v>199</v>
      </c>
      <c r="E808">
        <v>4.3808774388021818E-2</v>
      </c>
      <c r="F808">
        <v>6.9241944975861974E-2</v>
      </c>
      <c r="G808" s="1">
        <v>-9.1421481287747589E-2</v>
      </c>
      <c r="H808" s="1">
        <v>0.1721657212824271</v>
      </c>
      <c r="I808">
        <v>0.63269127410117865</v>
      </c>
      <c r="J808">
        <v>-2.6718205550997486E-2</v>
      </c>
      <c r="K808">
        <f>Table21[[#This Row],[VALUE_ORIGINAL]]-Table21[[#This Row],[ESTIMATE_VALUE]]</f>
        <v>-7.0526979939019296E-2</v>
      </c>
      <c r="L808">
        <v>-0.18087620601987359</v>
      </c>
      <c r="M808">
        <v>0.13396720612133242</v>
      </c>
      <c r="N808">
        <f>Table21[[#This Row],[DIFFENCE_ORIGINAL]]^2</f>
        <v>4.9740548993188307E-3</v>
      </c>
      <c r="O80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0.22538868740908002</v>
      </c>
      <c r="P808">
        <f>IF(OR(G808="NA", H808="NA"), "NA", IF(OR(B808="boot", B808="parametric", B808="independent", B808="cart"), Table21[[#This Row],[conf.high]]-Table21[[#This Row],[conf.low]], ""))</f>
        <v>0.26358720257017471</v>
      </c>
      <c r="Q808">
        <f>IF(OR(G808="NA", H808="NA"), "NA", IF(OR(B808="boot", B808="parametric", B808="independent", B808="cart"), Table21[[#This Row],[conf.high.orig]]-Table21[[#This Row],[conf.low.orig]], ""))</f>
        <v>0.31484341214120604</v>
      </c>
      <c r="R808">
        <f>IF(OR(B808="boot", B808="independent", B808="parametric", B808="cart"), Table21[[#This Row],[WIDTH_OVERLAP]]/Table21[[#This Row],[WIDTH_NEW]], "NA")</f>
        <v>0.85508205713847163</v>
      </c>
      <c r="S808">
        <f>IF(OR(B808="boot", B808="independent", B808="parametric", B808="cart"), Table21[[#This Row],[WIDTH_OVERLAP]]/Table21[[#This Row],[WIDTH_ORIG]], "")</f>
        <v>0.7158755073712455</v>
      </c>
      <c r="T808">
        <f>IF(OR(B808="boot", B808="independent", B808="parametric", B808="cart"), (Table21[[#This Row],[PERS_NEW]]+Table21[[#This Row],[PERS_ORIG]]) / 2, "")</f>
        <v>0.78547878225485857</v>
      </c>
      <c r="U808">
        <f>0.5*(Table21[[#This Row],[WIDTH_OVERLAP]]/Table21[[#This Row],[WIDTH_ORIG]] +Table21[[#This Row],[WIDTH_OVERLAP]]/Table21[[#This Row],[WIDTH_NEW]])</f>
        <v>0.78547878225485857</v>
      </c>
    </row>
    <row r="809" spans="1:21" hidden="1" x14ac:dyDescent="0.2">
      <c r="A809" t="s">
        <v>192</v>
      </c>
      <c r="B809" t="s">
        <v>92</v>
      </c>
      <c r="C809" s="3" t="s">
        <v>231</v>
      </c>
      <c r="D809" t="s">
        <v>200</v>
      </c>
      <c r="E809">
        <v>0.71967262605816773</v>
      </c>
      <c r="F809">
        <v>8.4673534175433232E-2</v>
      </c>
      <c r="G809" s="1">
        <v>0.54779582719681374</v>
      </c>
      <c r="H809" s="1">
        <v>0.8807618904990353</v>
      </c>
      <c r="I809">
        <v>8.4993809821034976</v>
      </c>
      <c r="J809">
        <v>0.65020672590915329</v>
      </c>
      <c r="K809">
        <f>Table21[[#This Row],[VALUE_ORIGINAL]]-Table21[[#This Row],[ESTIMATE_VALUE]]</f>
        <v>-6.9465900149014437E-2</v>
      </c>
      <c r="L809">
        <v>0.42881221281689064</v>
      </c>
      <c r="M809">
        <v>0.8410455516564127</v>
      </c>
      <c r="N809">
        <f>Table21[[#This Row],[DIFFENCE_ORIGINAL]]^2</f>
        <v>4.8255112835128436E-3</v>
      </c>
      <c r="O80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0.29324972445959896</v>
      </c>
      <c r="P809">
        <f>IF(OR(G809="NA", H809="NA"), "NA", IF(OR(B809="boot", B809="parametric", B809="independent", B809="cart"), Table21[[#This Row],[conf.high]]-Table21[[#This Row],[conf.low]], ""))</f>
        <v>0.33296606330222156</v>
      </c>
      <c r="Q809">
        <f>IF(OR(G809="NA", H809="NA"), "NA", IF(OR(B809="boot", B809="parametric", B809="independent", B809="cart"), Table21[[#This Row],[conf.high.orig]]-Table21[[#This Row],[conf.low.orig]], ""))</f>
        <v>0.41223333883952207</v>
      </c>
      <c r="R809">
        <f>IF(OR(B809="boot", B809="independent", B809="parametric", B809="cart"), Table21[[#This Row],[WIDTH_OVERLAP]]/Table21[[#This Row],[WIDTH_NEW]], "NA")</f>
        <v>0.88071955907838728</v>
      </c>
      <c r="S809">
        <f>IF(OR(B809="boot", B809="independent", B809="parametric", B809="cart"), Table21[[#This Row],[WIDTH_OVERLAP]]/Table21[[#This Row],[WIDTH_ORIG]], "")</f>
        <v>0.71136828788551199</v>
      </c>
      <c r="T809">
        <f>IF(OR(B809="boot", B809="independent", B809="parametric", B809="cart"), (Table21[[#This Row],[PERS_NEW]]+Table21[[#This Row],[PERS_ORIG]]) / 2, "")</f>
        <v>0.79604392348194963</v>
      </c>
      <c r="U809">
        <f>0.5*(Table21[[#This Row],[WIDTH_OVERLAP]]/Table21[[#This Row],[WIDTH_ORIG]] +Table21[[#This Row],[WIDTH_OVERLAP]]/Table21[[#This Row],[WIDTH_NEW]])</f>
        <v>0.79604392348194963</v>
      </c>
    </row>
    <row r="810" spans="1:21" hidden="1" x14ac:dyDescent="0.2">
      <c r="A810" t="s">
        <v>192</v>
      </c>
      <c r="B810" t="s">
        <v>92</v>
      </c>
      <c r="C810" s="3" t="s">
        <v>231</v>
      </c>
      <c r="D810" t="s">
        <v>201</v>
      </c>
      <c r="E810">
        <v>-1.5488915712552197E-2</v>
      </c>
      <c r="F810">
        <v>7.5438189517945634E-2</v>
      </c>
      <c r="G810" s="1">
        <v>-0.15525457609752957</v>
      </c>
      <c r="H810" s="1">
        <v>0.13366304090988695</v>
      </c>
      <c r="I810">
        <v>-0.20531929267559651</v>
      </c>
      <c r="J810">
        <v>7.7300338961066107E-3</v>
      </c>
      <c r="K810">
        <f>Table21[[#This Row],[VALUE_ORIGINAL]]-Table21[[#This Row],[ESTIMATE_VALUE]]</f>
        <v>2.3218949608658807E-2</v>
      </c>
      <c r="L810">
        <v>-0.13387678066744935</v>
      </c>
      <c r="M810">
        <v>0.16686934625440172</v>
      </c>
      <c r="N810">
        <f>Table21[[#This Row],[DIFFENCE_ORIGINAL]]^2</f>
        <v>5.391196209294369E-4</v>
      </c>
      <c r="O81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0.2675398215773363</v>
      </c>
      <c r="P810">
        <f>IF(OR(G810="NA", H810="NA"), "NA", IF(OR(B810="boot", B810="parametric", B810="independent", B810="cart"), Table21[[#This Row],[conf.high]]-Table21[[#This Row],[conf.low]], ""))</f>
        <v>0.28891761700741653</v>
      </c>
      <c r="Q810">
        <f>IF(OR(G810="NA", H810="NA"), "NA", IF(OR(B810="boot", B810="parametric", B810="independent", B810="cart"), Table21[[#This Row],[conf.high.orig]]-Table21[[#This Row],[conf.low.orig]], ""))</f>
        <v>0.3007461269218511</v>
      </c>
      <c r="R810">
        <f>IF(OR(B810="boot", B810="independent", B810="parametric", B810="cart"), Table21[[#This Row],[WIDTH_OVERLAP]]/Table21[[#This Row],[WIDTH_NEW]], "NA")</f>
        <v>0.92600729698829176</v>
      </c>
      <c r="S810">
        <f>IF(OR(B810="boot", B810="independent", B810="parametric", B810="cart"), Table21[[#This Row],[WIDTH_OVERLAP]]/Table21[[#This Row],[WIDTH_ORIG]], "")</f>
        <v>0.88958692274981999</v>
      </c>
      <c r="T810">
        <f>IF(OR(B810="boot", B810="independent", B810="parametric", B810="cart"), (Table21[[#This Row],[PERS_NEW]]+Table21[[#This Row],[PERS_ORIG]]) / 2, "")</f>
        <v>0.90779710986905582</v>
      </c>
      <c r="U810">
        <f>0.5*(Table21[[#This Row],[WIDTH_OVERLAP]]/Table21[[#This Row],[WIDTH_ORIG]] +Table21[[#This Row],[WIDTH_OVERLAP]]/Table21[[#This Row],[WIDTH_NEW]])</f>
        <v>0.90779710986905582</v>
      </c>
    </row>
    <row r="811" spans="1:21" hidden="1" x14ac:dyDescent="0.2">
      <c r="A811" t="s">
        <v>192</v>
      </c>
      <c r="B811" t="s">
        <v>92</v>
      </c>
      <c r="C811" s="3" t="s">
        <v>231</v>
      </c>
      <c r="D811" t="s">
        <v>202</v>
      </c>
      <c r="E811">
        <v>-0.2043890541321155</v>
      </c>
      <c r="F811">
        <v>9.3724783609835854E-2</v>
      </c>
      <c r="G811" s="1">
        <v>-0.38839346416927456</v>
      </c>
      <c r="H811" s="1">
        <v>-2.1373643517827098E-2</v>
      </c>
      <c r="I811">
        <v>-2.1807364739614732</v>
      </c>
      <c r="J811">
        <v>-0.17085366093449028</v>
      </c>
      <c r="K811">
        <f>Table21[[#This Row],[VALUE_ORIGINAL]]-Table21[[#This Row],[ESTIMATE_VALUE]]</f>
        <v>3.3535393197625218E-2</v>
      </c>
      <c r="L811">
        <v>-0.3471822081639041</v>
      </c>
      <c r="M811">
        <v>1.5169635531831645E-2</v>
      </c>
      <c r="N811">
        <f>Table21[[#This Row],[DIFFENCE_ORIGINAL]]^2</f>
        <v>1.1246225969193278E-3</v>
      </c>
      <c r="O81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0.32580856464607699</v>
      </c>
      <c r="P811">
        <f>IF(OR(G811="NA", H811="NA"), "NA", IF(OR(B811="boot", B811="parametric", B811="independent", B811="cart"), Table21[[#This Row],[conf.high]]-Table21[[#This Row],[conf.low]], ""))</f>
        <v>0.36701982065144745</v>
      </c>
      <c r="Q811">
        <f>IF(OR(G811="NA", H811="NA"), "NA", IF(OR(B811="boot", B811="parametric", B811="independent", B811="cart"), Table21[[#This Row],[conf.high.orig]]-Table21[[#This Row],[conf.low.orig]], ""))</f>
        <v>0.36235184369573575</v>
      </c>
      <c r="R811">
        <f>IF(OR(B811="boot", B811="independent", B811="parametric", B811="cart"), Table21[[#This Row],[WIDTH_OVERLAP]]/Table21[[#This Row],[WIDTH_NEW]], "NA")</f>
        <v>0.88771381356946366</v>
      </c>
      <c r="S811">
        <f>IF(OR(B811="boot", B811="independent", B811="parametric", B811="cart"), Table21[[#This Row],[WIDTH_OVERLAP]]/Table21[[#This Row],[WIDTH_ORIG]], "")</f>
        <v>0.89914973613231042</v>
      </c>
      <c r="T811">
        <f>IF(OR(B811="boot", B811="independent", B811="parametric", B811="cart"), (Table21[[#This Row],[PERS_NEW]]+Table21[[#This Row],[PERS_ORIG]]) / 2, "")</f>
        <v>0.89343177485088709</v>
      </c>
      <c r="U811">
        <f>0.5*(Table21[[#This Row],[WIDTH_OVERLAP]]/Table21[[#This Row],[WIDTH_ORIG]] +Table21[[#This Row],[WIDTH_OVERLAP]]/Table21[[#This Row],[WIDTH_NEW]])</f>
        <v>0.89343177485088709</v>
      </c>
    </row>
    <row r="812" spans="1:21" hidden="1" x14ac:dyDescent="0.2">
      <c r="A812" t="s">
        <v>192</v>
      </c>
      <c r="B812" t="s">
        <v>92</v>
      </c>
      <c r="C812" s="3" t="s">
        <v>231</v>
      </c>
      <c r="D812" t="s">
        <v>203</v>
      </c>
      <c r="E812">
        <v>0.26244235678060063</v>
      </c>
      <c r="F812">
        <v>6.6530288152925568E-2</v>
      </c>
      <c r="G812" s="1">
        <v>0.13215452418314733</v>
      </c>
      <c r="H812" s="1">
        <v>0.39514630537158479</v>
      </c>
      <c r="I812">
        <v>3.944704946675631</v>
      </c>
      <c r="J812">
        <v>0.33797024276205284</v>
      </c>
      <c r="K812">
        <f>Table21[[#This Row],[VALUE_ORIGINAL]]-Table21[[#This Row],[ESTIMATE_VALUE]]</f>
        <v>7.5527885981452214E-2</v>
      </c>
      <c r="L812">
        <v>0.19588310408818793</v>
      </c>
      <c r="M812">
        <v>0.4704793736604152</v>
      </c>
      <c r="N812">
        <f>Table21[[#This Row],[DIFFENCE_ORIGINAL]]^2</f>
        <v>5.7044615608272458E-3</v>
      </c>
      <c r="O81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0.19926320128339686</v>
      </c>
      <c r="P812">
        <f>IF(OR(G812="NA", H812="NA"), "NA", IF(OR(B812="boot", B812="parametric", B812="independent", B812="cart"), Table21[[#This Row],[conf.high]]-Table21[[#This Row],[conf.low]], ""))</f>
        <v>0.26299178118843747</v>
      </c>
      <c r="Q812">
        <f>IF(OR(G812="NA", H812="NA"), "NA", IF(OR(B812="boot", B812="parametric", B812="independent", B812="cart"), Table21[[#This Row],[conf.high.orig]]-Table21[[#This Row],[conf.low.orig]], ""))</f>
        <v>0.27459626957222727</v>
      </c>
      <c r="R812">
        <f>IF(OR(B812="boot", B812="independent", B812="parametric", B812="cart"), Table21[[#This Row],[WIDTH_OVERLAP]]/Table21[[#This Row],[WIDTH_NEW]], "NA")</f>
        <v>0.7576784353600079</v>
      </c>
      <c r="S812">
        <f>IF(OR(B812="boot", B812="independent", B812="parametric", B812="cart"), Table21[[#This Row],[WIDTH_OVERLAP]]/Table21[[#This Row],[WIDTH_ORIG]], "")</f>
        <v>0.72565880663205629</v>
      </c>
      <c r="T812">
        <f>IF(OR(B812="boot", B812="independent", B812="parametric", B812="cart"), (Table21[[#This Row],[PERS_NEW]]+Table21[[#This Row],[PERS_ORIG]]) / 2, "")</f>
        <v>0.74166862099603215</v>
      </c>
      <c r="U812">
        <f>0.5*(Table21[[#This Row],[WIDTH_OVERLAP]]/Table21[[#This Row],[WIDTH_ORIG]] +Table21[[#This Row],[WIDTH_OVERLAP]]/Table21[[#This Row],[WIDTH_NEW]])</f>
        <v>0.74166862099603215</v>
      </c>
    </row>
    <row r="813" spans="1:21" hidden="1" x14ac:dyDescent="0.2">
      <c r="A813" t="s">
        <v>192</v>
      </c>
      <c r="B813" t="s">
        <v>92</v>
      </c>
      <c r="C813" s="3" t="s">
        <v>231</v>
      </c>
      <c r="D813" t="s">
        <v>204</v>
      </c>
      <c r="E813">
        <v>0.82907496835545769</v>
      </c>
      <c r="F813">
        <v>0.1223327403135222</v>
      </c>
      <c r="G813" s="1">
        <v>0.58564486115779757</v>
      </c>
      <c r="H813" s="1">
        <v>1.0712455106634322</v>
      </c>
      <c r="I813">
        <v>6.7772124308721535</v>
      </c>
      <c r="J813">
        <v>0.93833895589413963</v>
      </c>
      <c r="K813">
        <f>Table21[[#This Row],[VALUE_ORIGINAL]]-Table21[[#This Row],[ESTIMATE_VALUE]]</f>
        <v>0.10926398753868194</v>
      </c>
      <c r="L813">
        <v>0.649763337869533</v>
      </c>
      <c r="M813">
        <v>1.2541378180613312</v>
      </c>
      <c r="N813">
        <f>Table21[[#This Row],[DIFFENCE_ORIGINAL]]^2</f>
        <v>1.1938618972853242E-2</v>
      </c>
      <c r="O81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0.42148217279389921</v>
      </c>
      <c r="P813">
        <f>IF(OR(G813="NA", H813="NA"), "NA", IF(OR(B813="boot", B813="parametric", B813="independent", B813="cart"), Table21[[#This Row],[conf.high]]-Table21[[#This Row],[conf.low]], ""))</f>
        <v>0.48560064950563464</v>
      </c>
      <c r="Q813">
        <f>IF(OR(G813="NA", H813="NA"), "NA", IF(OR(B813="boot", B813="parametric", B813="independent", B813="cart"), Table21[[#This Row],[conf.high.orig]]-Table21[[#This Row],[conf.low.orig]], ""))</f>
        <v>0.60437448019179818</v>
      </c>
      <c r="R813">
        <f>IF(OR(B813="boot", B813="independent", B813="parametric", B813="cart"), Table21[[#This Row],[WIDTH_OVERLAP]]/Table21[[#This Row],[WIDTH_NEW]], "NA")</f>
        <v>0.86796047991902159</v>
      </c>
      <c r="S813">
        <f>IF(OR(B813="boot", B813="independent", B813="parametric", B813="cart"), Table21[[#This Row],[WIDTH_OVERLAP]]/Table21[[#This Row],[WIDTH_ORIG]], "")</f>
        <v>0.69738578746763413</v>
      </c>
      <c r="T813">
        <f>IF(OR(B813="boot", B813="independent", B813="parametric", B813="cart"), (Table21[[#This Row],[PERS_NEW]]+Table21[[#This Row],[PERS_ORIG]]) / 2, "")</f>
        <v>0.78267313369332792</v>
      </c>
      <c r="U813">
        <f>0.5*(Table21[[#This Row],[WIDTH_OVERLAP]]/Table21[[#This Row],[WIDTH_ORIG]] +Table21[[#This Row],[WIDTH_OVERLAP]]/Table21[[#This Row],[WIDTH_NEW]])</f>
        <v>0.78267313369332792</v>
      </c>
    </row>
    <row r="814" spans="1:21" hidden="1" x14ac:dyDescent="0.2">
      <c r="A814" t="s">
        <v>192</v>
      </c>
      <c r="B814" t="s">
        <v>92</v>
      </c>
      <c r="C814" s="3" t="s">
        <v>231</v>
      </c>
      <c r="D814" t="s">
        <v>205</v>
      </c>
      <c r="E814">
        <v>0.67336610382683937</v>
      </c>
      <c r="F814">
        <v>9.9903654211067824E-2</v>
      </c>
      <c r="G814" s="1">
        <v>0.47805344278759815</v>
      </c>
      <c r="H814" s="1">
        <v>0.87927562775009716</v>
      </c>
      <c r="I814">
        <v>6.7401548936759568</v>
      </c>
      <c r="J814">
        <v>0.60754936146128558</v>
      </c>
      <c r="K814">
        <f>Table21[[#This Row],[VALUE_ORIGINAL]]-Table21[[#This Row],[ESTIMATE_VALUE]]</f>
        <v>-6.5816742365553793E-2</v>
      </c>
      <c r="L814">
        <v>0.3890799372391795</v>
      </c>
      <c r="M814">
        <v>0.81724119147515395</v>
      </c>
      <c r="N814">
        <f>Table21[[#This Row],[DIFFENCE_ORIGINAL]]^2</f>
        <v>4.3318435756136836E-3</v>
      </c>
      <c r="O81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0.3391877486875558</v>
      </c>
      <c r="P814">
        <f>IF(OR(G814="NA", H814="NA"), "NA", IF(OR(B814="boot", B814="parametric", B814="independent", B814="cart"), Table21[[#This Row],[conf.high]]-Table21[[#This Row],[conf.low]], ""))</f>
        <v>0.40122218496249901</v>
      </c>
      <c r="Q814">
        <f>IF(OR(G814="NA", H814="NA"), "NA", IF(OR(B814="boot", B814="parametric", B814="independent", B814="cart"), Table21[[#This Row],[conf.high.orig]]-Table21[[#This Row],[conf.low.orig]], ""))</f>
        <v>0.42816125423597445</v>
      </c>
      <c r="R814">
        <f>IF(OR(B814="boot", B814="independent", B814="parametric", B814="cart"), Table21[[#This Row],[WIDTH_OVERLAP]]/Table21[[#This Row],[WIDTH_NEW]], "NA")</f>
        <v>0.84538632558231697</v>
      </c>
      <c r="S814">
        <f>IF(OR(B814="boot", B814="independent", B814="parametric", B814="cart"), Table21[[#This Row],[WIDTH_OVERLAP]]/Table21[[#This Row],[WIDTH_ORIG]], "")</f>
        <v>0.79219627028796424</v>
      </c>
      <c r="T814">
        <f>IF(OR(B814="boot", B814="independent", B814="parametric", B814="cart"), (Table21[[#This Row],[PERS_NEW]]+Table21[[#This Row],[PERS_ORIG]]) / 2, "")</f>
        <v>0.81879129793514061</v>
      </c>
      <c r="U814">
        <f>0.5*(Table21[[#This Row],[WIDTH_OVERLAP]]/Table21[[#This Row],[WIDTH_ORIG]] +Table21[[#This Row],[WIDTH_OVERLAP]]/Table21[[#This Row],[WIDTH_NEW]])</f>
        <v>0.81879129793514061</v>
      </c>
    </row>
    <row r="815" spans="1:21" hidden="1" x14ac:dyDescent="0.2">
      <c r="A815" t="s">
        <v>192</v>
      </c>
      <c r="B815" t="s">
        <v>92</v>
      </c>
      <c r="C815" s="3" t="s">
        <v>231</v>
      </c>
      <c r="D815" t="s">
        <v>206</v>
      </c>
      <c r="E815">
        <v>1.062124248907802</v>
      </c>
      <c r="F815">
        <v>0.16920630466805997</v>
      </c>
      <c r="G815" s="1">
        <v>0.72726781888003311</v>
      </c>
      <c r="H815" s="1">
        <v>1.4045089795384558</v>
      </c>
      <c r="I815">
        <v>6.2770961814420652</v>
      </c>
      <c r="J815">
        <v>1.0866457673320569</v>
      </c>
      <c r="K815">
        <f>Table21[[#This Row],[VALUE_ORIGINAL]]-Table21[[#This Row],[ESTIMATE_VALUE]]</f>
        <v>2.4521518424254873E-2</v>
      </c>
      <c r="L815">
        <v>0.70191334107215875</v>
      </c>
      <c r="M815">
        <v>1.4699806851192789</v>
      </c>
      <c r="N815">
        <f>Table21[[#This Row],[DIFFENCE_ORIGINAL]]^2</f>
        <v>6.0130486583107122E-4</v>
      </c>
      <c r="O81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0.67724116065842266</v>
      </c>
      <c r="P815">
        <f>IF(OR(G815="NA", H815="NA"), "NA", IF(OR(B815="boot", B815="parametric", B815="independent", B815="cart"), Table21[[#This Row],[conf.high]]-Table21[[#This Row],[conf.low]], ""))</f>
        <v>0.67724116065842266</v>
      </c>
      <c r="Q815">
        <f>IF(OR(G815="NA", H815="NA"), "NA", IF(OR(B815="boot", B815="parametric", B815="independent", B815="cart"), Table21[[#This Row],[conf.high.orig]]-Table21[[#This Row],[conf.low.orig]], ""))</f>
        <v>0.76806734404712018</v>
      </c>
      <c r="R815">
        <f>IF(OR(B815="boot", B815="independent", B815="parametric", B815="cart"), Table21[[#This Row],[WIDTH_OVERLAP]]/Table21[[#This Row],[WIDTH_NEW]], "NA")</f>
        <v>1</v>
      </c>
      <c r="S815">
        <f>IF(OR(B815="boot", B815="independent", B815="parametric", B815="cart"), Table21[[#This Row],[WIDTH_OVERLAP]]/Table21[[#This Row],[WIDTH_ORIG]], "")</f>
        <v>0.88174710968687475</v>
      </c>
      <c r="T815">
        <f>IF(OR(B815="boot", B815="independent", B815="parametric", B815="cart"), (Table21[[#This Row],[PERS_NEW]]+Table21[[#This Row],[PERS_ORIG]]) / 2, "")</f>
        <v>0.94087355484343738</v>
      </c>
      <c r="U815">
        <f>0.5*(Table21[[#This Row],[WIDTH_OVERLAP]]/Table21[[#This Row],[WIDTH_ORIG]] +Table21[[#This Row],[WIDTH_OVERLAP]]/Table21[[#This Row],[WIDTH_NEW]])</f>
        <v>0.94087355484343738</v>
      </c>
    </row>
    <row r="816" spans="1:21" hidden="1" x14ac:dyDescent="0.2">
      <c r="A816" t="s">
        <v>192</v>
      </c>
      <c r="B816" t="s">
        <v>92</v>
      </c>
      <c r="C816" s="3" t="s">
        <v>231</v>
      </c>
      <c r="D816" t="s">
        <v>207</v>
      </c>
      <c r="E816">
        <v>-0.7393348099752628</v>
      </c>
      <c r="F816">
        <v>0.15955515972483689</v>
      </c>
      <c r="G816" s="1">
        <v>-1.0712019915543527</v>
      </c>
      <c r="H816" s="1">
        <v>-0.42339782006482479</v>
      </c>
      <c r="I816">
        <v>-4.6337254855956598</v>
      </c>
      <c r="J816">
        <v>-0.61753343218162815</v>
      </c>
      <c r="K816">
        <f>Table21[[#This Row],[VALUE_ORIGINAL]]-Table21[[#This Row],[ESTIMATE_VALUE]]</f>
        <v>0.12180137779363465</v>
      </c>
      <c r="L816">
        <v>-0.9369343261240245</v>
      </c>
      <c r="M816">
        <v>-0.30438037993583811</v>
      </c>
      <c r="N816">
        <f>Table21[[#This Row],[DIFFENCE_ORIGINAL]]^2</f>
        <v>1.4835575632427715E-2</v>
      </c>
      <c r="O81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0.51353650605919965</v>
      </c>
      <c r="P816">
        <f>IF(OR(G816="NA", H816="NA"), "NA", IF(OR(B816="boot", B816="parametric", B816="independent", B816="cart"), Table21[[#This Row],[conf.high]]-Table21[[#This Row],[conf.low]], ""))</f>
        <v>0.64780417148952796</v>
      </c>
      <c r="Q816">
        <f>IF(OR(G816="NA", H816="NA"), "NA", IF(OR(B816="boot", B816="parametric", B816="independent", B816="cart"), Table21[[#This Row],[conf.high.orig]]-Table21[[#This Row],[conf.low.orig]], ""))</f>
        <v>0.63255394618818639</v>
      </c>
      <c r="R816">
        <f>IF(OR(B816="boot", B816="independent", B816="parametric", B816="cart"), Table21[[#This Row],[WIDTH_OVERLAP]]/Table21[[#This Row],[WIDTH_NEW]], "NA")</f>
        <v>0.79273417594456042</v>
      </c>
      <c r="S816">
        <f>IF(OR(B816="boot", B816="independent", B816="parametric", B816="cart"), Table21[[#This Row],[WIDTH_OVERLAP]]/Table21[[#This Row],[WIDTH_ORIG]], "")</f>
        <v>0.81184618190085756</v>
      </c>
      <c r="T816">
        <f>IF(OR(B816="boot", B816="independent", B816="parametric", B816="cart"), (Table21[[#This Row],[PERS_NEW]]+Table21[[#This Row],[PERS_ORIG]]) / 2, "")</f>
        <v>0.80229017892270904</v>
      </c>
      <c r="U816">
        <f>0.5*(Table21[[#This Row],[WIDTH_OVERLAP]]/Table21[[#This Row],[WIDTH_ORIG]] +Table21[[#This Row],[WIDTH_OVERLAP]]/Table21[[#This Row],[WIDTH_NEW]])</f>
        <v>0.80229017892270904</v>
      </c>
    </row>
    <row r="817" spans="1:21" hidden="1" x14ac:dyDescent="0.2">
      <c r="A817" t="s">
        <v>192</v>
      </c>
      <c r="B817" t="s">
        <v>92</v>
      </c>
      <c r="C817" s="3" t="s">
        <v>231</v>
      </c>
      <c r="D817" t="s">
        <v>208</v>
      </c>
      <c r="E817">
        <v>-0.93603558883519478</v>
      </c>
      <c r="F817">
        <v>0.17935138017948329</v>
      </c>
      <c r="G817" s="1">
        <v>-1.2772186274495752</v>
      </c>
      <c r="H817" s="1">
        <v>-0.57240648761473401</v>
      </c>
      <c r="I817">
        <v>-5.2190041018835247</v>
      </c>
      <c r="J817">
        <v>-0.71591539894851897</v>
      </c>
      <c r="K817">
        <f>Table21[[#This Row],[VALUE_ORIGINAL]]-Table21[[#This Row],[ESTIMATE_VALUE]]</f>
        <v>0.22012018988667581</v>
      </c>
      <c r="L817">
        <v>-1.0069102241504477</v>
      </c>
      <c r="M817">
        <v>-0.42298543471107991</v>
      </c>
      <c r="N817">
        <f>Table21[[#This Row],[DIFFENCE_ORIGINAL]]^2</f>
        <v>4.8452897995746216E-2</v>
      </c>
      <c r="O81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0.43450373653571372</v>
      </c>
      <c r="P817">
        <f>IF(OR(G817="NA", H817="NA"), "NA", IF(OR(B817="boot", B817="parametric", B817="independent", B817="cart"), Table21[[#This Row],[conf.high]]-Table21[[#This Row],[conf.low]], ""))</f>
        <v>0.70481213983484114</v>
      </c>
      <c r="Q817">
        <f>IF(OR(G817="NA", H817="NA"), "NA", IF(OR(B817="boot", B817="parametric", B817="independent", B817="cart"), Table21[[#This Row],[conf.high.orig]]-Table21[[#This Row],[conf.low.orig]], ""))</f>
        <v>0.58392478943936776</v>
      </c>
      <c r="R817">
        <f>IF(OR(B817="boot", B817="independent", B817="parametric", B817="cart"), Table21[[#This Row],[WIDTH_OVERLAP]]/Table21[[#This Row],[WIDTH_NEW]], "NA")</f>
        <v>0.61648162961201425</v>
      </c>
      <c r="S817">
        <f>IF(OR(B817="boot", B817="independent", B817="parametric", B817="cart"), Table21[[#This Row],[WIDTH_OVERLAP]]/Table21[[#This Row],[WIDTH_ORIG]], "")</f>
        <v>0.74410907773394119</v>
      </c>
      <c r="T817">
        <f>IF(OR(B817="boot", B817="independent", B817="parametric", B817="cart"), (Table21[[#This Row],[PERS_NEW]]+Table21[[#This Row],[PERS_ORIG]]) / 2, "")</f>
        <v>0.68029535367297767</v>
      </c>
      <c r="U817">
        <f>0.5*(Table21[[#This Row],[WIDTH_OVERLAP]]/Table21[[#This Row],[WIDTH_ORIG]] +Table21[[#This Row],[WIDTH_OVERLAP]]/Table21[[#This Row],[WIDTH_NEW]])</f>
        <v>0.68029535367297767</v>
      </c>
    </row>
    <row r="818" spans="1:21" hidden="1" x14ac:dyDescent="0.2">
      <c r="A818" t="s">
        <v>192</v>
      </c>
      <c r="B818" t="s">
        <v>92</v>
      </c>
      <c r="C818" s="3" t="s">
        <v>231</v>
      </c>
      <c r="D818" t="s">
        <v>209</v>
      </c>
      <c r="E818">
        <v>1.3843855651526602</v>
      </c>
      <c r="F818">
        <v>0.10707439868270888</v>
      </c>
      <c r="G818" s="1">
        <v>1.171900946420307</v>
      </c>
      <c r="H818" s="1">
        <v>1.5857873596003262</v>
      </c>
      <c r="I818">
        <v>12.929192992761775</v>
      </c>
      <c r="J818">
        <v>1.2394604950166366</v>
      </c>
      <c r="K818">
        <f>Table21[[#This Row],[VALUE_ORIGINAL]]-Table21[[#This Row],[ESTIMATE_VALUE]]</f>
        <v>-0.14492507013602363</v>
      </c>
      <c r="L818">
        <v>0.98206084643276947</v>
      </c>
      <c r="M818">
        <v>1.4525774346989884</v>
      </c>
      <c r="N818">
        <f>Table21[[#This Row],[DIFFENCE_ORIGINAL]]^2</f>
        <v>2.1003275953931366E-2</v>
      </c>
      <c r="O81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0.28067648827868141</v>
      </c>
      <c r="P818">
        <f>IF(OR(G818="NA", H818="NA"), "NA", IF(OR(B818="boot", B818="parametric", B818="independent", B818="cart"), Table21[[#This Row],[conf.high]]-Table21[[#This Row],[conf.low]], ""))</f>
        <v>0.41388641318001929</v>
      </c>
      <c r="Q818">
        <f>IF(OR(G818="NA", H818="NA"), "NA", IF(OR(B818="boot", B818="parametric", B818="independent", B818="cart"), Table21[[#This Row],[conf.high.orig]]-Table21[[#This Row],[conf.low.orig]], ""))</f>
        <v>0.47051658826621889</v>
      </c>
      <c r="R818">
        <f>IF(OR(B818="boot", B818="independent", B818="parametric", B818="cart"), Table21[[#This Row],[WIDTH_OVERLAP]]/Table21[[#This Row],[WIDTH_NEW]], "NA")</f>
        <v>0.67814859183744591</v>
      </c>
      <c r="S818">
        <f>IF(OR(B818="boot", B818="independent", B818="parametric", B818="cart"), Table21[[#This Row],[WIDTH_OVERLAP]]/Table21[[#This Row],[WIDTH_ORIG]], "")</f>
        <v>0.59652835899565415</v>
      </c>
      <c r="T818">
        <f>IF(OR(B818="boot", B818="independent", B818="parametric", B818="cart"), (Table21[[#This Row],[PERS_NEW]]+Table21[[#This Row],[PERS_ORIG]]) / 2, "")</f>
        <v>0.63733847541655009</v>
      </c>
      <c r="U818">
        <f>0.5*(Table21[[#This Row],[WIDTH_OVERLAP]]/Table21[[#This Row],[WIDTH_ORIG]] +Table21[[#This Row],[WIDTH_OVERLAP]]/Table21[[#This Row],[WIDTH_NEW]])</f>
        <v>0.63733847541655009</v>
      </c>
    </row>
    <row r="819" spans="1:21" hidden="1" x14ac:dyDescent="0.2">
      <c r="A819" t="s">
        <v>192</v>
      </c>
      <c r="B819" t="s">
        <v>92</v>
      </c>
      <c r="C819" s="3" t="s">
        <v>231</v>
      </c>
      <c r="D819" t="s">
        <v>210</v>
      </c>
      <c r="E819">
        <v>1.8307231869522111</v>
      </c>
      <c r="F819">
        <v>0.13570442978801001</v>
      </c>
      <c r="G819" s="1">
        <v>1.532757352533026</v>
      </c>
      <c r="H819" s="1">
        <v>2.0656687029661494</v>
      </c>
      <c r="I819">
        <v>13.490518989041597</v>
      </c>
      <c r="J819">
        <v>1.6724555880239564</v>
      </c>
      <c r="K819">
        <f>Table21[[#This Row],[VALUE_ORIGINAL]]-Table21[[#This Row],[ESTIMATE_VALUE]]</f>
        <v>-0.1582675989282547</v>
      </c>
      <c r="L819">
        <v>1.3451407352188074</v>
      </c>
      <c r="M819">
        <v>1.968927771533278</v>
      </c>
      <c r="N819">
        <f>Table21[[#This Row],[DIFFENCE_ORIGINAL]]^2</f>
        <v>2.5048632870514891E-2</v>
      </c>
      <c r="O81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0.436170419000252</v>
      </c>
      <c r="P819">
        <f>IF(OR(G819="NA", H819="NA"), "NA", IF(OR(B819="boot", B819="parametric", B819="independent", B819="cart"), Table21[[#This Row],[conf.high]]-Table21[[#This Row],[conf.low]], ""))</f>
        <v>0.53291135043312332</v>
      </c>
      <c r="Q819">
        <f>IF(OR(G819="NA", H819="NA"), "NA", IF(OR(B819="boot", B819="parametric", B819="independent", B819="cart"), Table21[[#This Row],[conf.high.orig]]-Table21[[#This Row],[conf.low.orig]], ""))</f>
        <v>0.62378703631447063</v>
      </c>
      <c r="R819">
        <f>IF(OR(B819="boot", B819="independent", B819="parametric", B819="cart"), Table21[[#This Row],[WIDTH_OVERLAP]]/Table21[[#This Row],[WIDTH_NEW]], "NA")</f>
        <v>0.81846712149357448</v>
      </c>
      <c r="S819">
        <f>IF(OR(B819="boot", B819="independent", B819="parametric", B819="cart"), Table21[[#This Row],[WIDTH_OVERLAP]]/Table21[[#This Row],[WIDTH_ORIG]], "")</f>
        <v>0.69922969476455232</v>
      </c>
      <c r="T819">
        <f>IF(OR(B819="boot", B819="independent", B819="parametric", B819="cart"), (Table21[[#This Row],[PERS_NEW]]+Table21[[#This Row],[PERS_ORIG]]) / 2, "")</f>
        <v>0.7588484081290634</v>
      </c>
      <c r="U819">
        <f>0.5*(Table21[[#This Row],[WIDTH_OVERLAP]]/Table21[[#This Row],[WIDTH_ORIG]] +Table21[[#This Row],[WIDTH_OVERLAP]]/Table21[[#This Row],[WIDTH_NEW]])</f>
        <v>0.7588484081290634</v>
      </c>
    </row>
    <row r="820" spans="1:21" hidden="1" x14ac:dyDescent="0.2">
      <c r="A820" t="s">
        <v>192</v>
      </c>
      <c r="B820" t="s">
        <v>92</v>
      </c>
      <c r="C820" s="3" t="s">
        <v>231</v>
      </c>
      <c r="D820" t="s">
        <v>211</v>
      </c>
      <c r="E820">
        <v>2.4895566240875815</v>
      </c>
      <c r="F820">
        <v>0.26378045870514383</v>
      </c>
      <c r="G820" s="1">
        <v>1.9294676567886522</v>
      </c>
      <c r="H820" s="1">
        <v>2.99501615484174</v>
      </c>
      <c r="I820">
        <v>9.4379873183495757</v>
      </c>
      <c r="J820">
        <v>2.5272644775104984</v>
      </c>
      <c r="K820">
        <f>Table21[[#This Row],[VALUE_ORIGINAL]]-Table21[[#This Row],[ESTIMATE_VALUE]]</f>
        <v>3.7707853422916937E-2</v>
      </c>
      <c r="L820">
        <v>2.0134109094932522</v>
      </c>
      <c r="M820">
        <v>2.9960614305429973</v>
      </c>
      <c r="N820">
        <f>Table21[[#This Row],[DIFFENCE_ORIGINAL]]^2</f>
        <v>1.4218822097641886E-3</v>
      </c>
      <c r="O82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0.98160524534848781</v>
      </c>
      <c r="P820">
        <f>IF(OR(G820="NA", H820="NA"), "NA", IF(OR(B820="boot", B820="parametric", B820="independent", B820="cart"), Table21[[#This Row],[conf.high]]-Table21[[#This Row],[conf.low]], ""))</f>
        <v>1.0655484980530878</v>
      </c>
      <c r="Q820">
        <f>IF(OR(G820="NA", H820="NA"), "NA", IF(OR(B820="boot", B820="parametric", B820="independent", B820="cart"), Table21[[#This Row],[conf.high.orig]]-Table21[[#This Row],[conf.low.orig]], ""))</f>
        <v>0.98265052104974515</v>
      </c>
      <c r="R820">
        <f>IF(OR(B820="boot", B820="independent", B820="parametric", B820="cart"), Table21[[#This Row],[WIDTH_OVERLAP]]/Table21[[#This Row],[WIDTH_NEW]], "NA")</f>
        <v>0.92122061749608153</v>
      </c>
      <c r="S820">
        <f>IF(OR(B820="boot", B820="independent", B820="parametric", B820="cart"), Table21[[#This Row],[WIDTH_OVERLAP]]/Table21[[#This Row],[WIDTH_ORIG]], "")</f>
        <v>0.99893626912227074</v>
      </c>
      <c r="T820">
        <f>IF(OR(B820="boot", B820="independent", B820="parametric", B820="cart"), (Table21[[#This Row],[PERS_NEW]]+Table21[[#This Row],[PERS_ORIG]]) / 2, "")</f>
        <v>0.96007844330917613</v>
      </c>
      <c r="U820">
        <f>0.5*(Table21[[#This Row],[WIDTH_OVERLAP]]/Table21[[#This Row],[WIDTH_ORIG]] +Table21[[#This Row],[WIDTH_OVERLAP]]/Table21[[#This Row],[WIDTH_NEW]])</f>
        <v>0.96007844330917613</v>
      </c>
    </row>
    <row r="821" spans="1:21" hidden="1" x14ac:dyDescent="0.2">
      <c r="A821" t="s">
        <v>192</v>
      </c>
      <c r="B821" t="s">
        <v>92</v>
      </c>
      <c r="C821" s="3" t="s">
        <v>231</v>
      </c>
      <c r="D821" t="s">
        <v>212</v>
      </c>
      <c r="E821">
        <v>2.3304259415949398</v>
      </c>
      <c r="F821">
        <v>0.18415976196941763</v>
      </c>
      <c r="G821" s="1">
        <v>1.9570686836804694</v>
      </c>
      <c r="H821" s="1">
        <v>2.6789541792854261</v>
      </c>
      <c r="I821">
        <v>12.654370947666301</v>
      </c>
      <c r="J821">
        <v>2.4525327381213602</v>
      </c>
      <c r="K821">
        <f>Table21[[#This Row],[VALUE_ORIGINAL]]-Table21[[#This Row],[ESTIMATE_VALUE]]</f>
        <v>0.12210679652642042</v>
      </c>
      <c r="L821">
        <v>2.0122115296595706</v>
      </c>
      <c r="M821">
        <v>2.8669835156240615</v>
      </c>
      <c r="N821">
        <f>Table21[[#This Row],[DIFFENCE_ORIGINAL]]^2</f>
        <v>1.4910069757944639E-2</v>
      </c>
      <c r="O82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0.6667426496258555</v>
      </c>
      <c r="P821">
        <f>IF(OR(G821="NA", H821="NA"), "NA", IF(OR(B821="boot", B821="parametric", B821="independent", B821="cart"), Table21[[#This Row],[conf.high]]-Table21[[#This Row],[conf.low]], ""))</f>
        <v>0.72188549560495674</v>
      </c>
      <c r="Q821">
        <f>IF(OR(G821="NA", H821="NA"), "NA", IF(OR(B821="boot", B821="parametric", B821="independent", B821="cart"), Table21[[#This Row],[conf.high.orig]]-Table21[[#This Row],[conf.low.orig]], ""))</f>
        <v>0.85477198596449089</v>
      </c>
      <c r="R821">
        <f>IF(OR(B821="boot", B821="independent", B821="parametric", B821="cart"), Table21[[#This Row],[WIDTH_OVERLAP]]/Table21[[#This Row],[WIDTH_NEW]], "NA")</f>
        <v>0.92361275255587416</v>
      </c>
      <c r="S821">
        <f>IF(OR(B821="boot", B821="independent", B821="parametric", B821="cart"), Table21[[#This Row],[WIDTH_OVERLAP]]/Table21[[#This Row],[WIDTH_ORIG]], "")</f>
        <v>0.78002398367504933</v>
      </c>
      <c r="T821">
        <f>IF(OR(B821="boot", B821="independent", B821="parametric", B821="cart"), (Table21[[#This Row],[PERS_NEW]]+Table21[[#This Row],[PERS_ORIG]]) / 2, "")</f>
        <v>0.85181836811546174</v>
      </c>
      <c r="U821">
        <f>0.5*(Table21[[#This Row],[WIDTH_OVERLAP]]/Table21[[#This Row],[WIDTH_ORIG]] +Table21[[#This Row],[WIDTH_OVERLAP]]/Table21[[#This Row],[WIDTH_NEW]])</f>
        <v>0.85181836811546174</v>
      </c>
    </row>
    <row r="822" spans="1:21" hidden="1" x14ac:dyDescent="0.2">
      <c r="A822" t="s">
        <v>192</v>
      </c>
      <c r="B822" t="s">
        <v>92</v>
      </c>
      <c r="C822" s="3" t="s">
        <v>231</v>
      </c>
      <c r="D822" t="s">
        <v>213</v>
      </c>
      <c r="E822">
        <v>2.2791398025805769</v>
      </c>
      <c r="F822">
        <v>0.16485617364632571</v>
      </c>
      <c r="G822" s="1">
        <v>1.9286014100758759</v>
      </c>
      <c r="H822" s="1">
        <v>2.5844530651970516</v>
      </c>
      <c r="I822">
        <v>13.825019422506619</v>
      </c>
      <c r="J822">
        <v>2.1789633379921782</v>
      </c>
      <c r="K822">
        <f>Table21[[#This Row],[VALUE_ORIGINAL]]-Table21[[#This Row],[ESTIMATE_VALUE]]</f>
        <v>-0.10017646458839868</v>
      </c>
      <c r="L822">
        <v>1.8362354108489951</v>
      </c>
      <c r="M822">
        <v>2.4679095427132332</v>
      </c>
      <c r="N822">
        <f>Table21[[#This Row],[DIFFENCE_ORIGINAL]]^2</f>
        <v>1.0035324057430696E-2</v>
      </c>
      <c r="O82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0.53930813263735722</v>
      </c>
      <c r="P822">
        <f>IF(OR(G822="NA", H822="NA"), "NA", IF(OR(B822="boot", B822="parametric", B822="independent", B822="cart"), Table21[[#This Row],[conf.high]]-Table21[[#This Row],[conf.low]], ""))</f>
        <v>0.65585165512117571</v>
      </c>
      <c r="Q822">
        <f>IF(OR(G822="NA", H822="NA"), "NA", IF(OR(B822="boot", B822="parametric", B822="independent", B822="cart"), Table21[[#This Row],[conf.high.orig]]-Table21[[#This Row],[conf.low.orig]], ""))</f>
        <v>0.63167413186423804</v>
      </c>
      <c r="R822">
        <f>IF(OR(B822="boot", B822="independent", B822="parametric", B822="cart"), Table21[[#This Row],[WIDTH_OVERLAP]]/Table21[[#This Row],[WIDTH_NEW]], "NA")</f>
        <v>0.82230200751374816</v>
      </c>
      <c r="S822">
        <f>IF(OR(B822="boot", B822="independent", B822="parametric", B822="cart"), Table21[[#This Row],[WIDTH_OVERLAP]]/Table21[[#This Row],[WIDTH_ORIG]], "")</f>
        <v>0.85377587181814107</v>
      </c>
      <c r="T822">
        <f>IF(OR(B822="boot", B822="independent", B822="parametric", B822="cart"), (Table21[[#This Row],[PERS_NEW]]+Table21[[#This Row],[PERS_ORIG]]) / 2, "")</f>
        <v>0.83803893966594467</v>
      </c>
      <c r="U822">
        <f>0.5*(Table21[[#This Row],[WIDTH_OVERLAP]]/Table21[[#This Row],[WIDTH_ORIG]] +Table21[[#This Row],[WIDTH_OVERLAP]]/Table21[[#This Row],[WIDTH_NEW]])</f>
        <v>0.83803893966594467</v>
      </c>
    </row>
    <row r="823" spans="1:21" hidden="1" x14ac:dyDescent="0.2">
      <c r="A823" t="s">
        <v>192</v>
      </c>
      <c r="B823" t="s">
        <v>92</v>
      </c>
      <c r="C823" s="3" t="s">
        <v>231</v>
      </c>
      <c r="D823" t="s">
        <v>214</v>
      </c>
      <c r="E823">
        <v>1.4715035909544187</v>
      </c>
      <c r="F823">
        <v>0.14999932444277667</v>
      </c>
      <c r="G823" s="1">
        <v>1.1650997082522072</v>
      </c>
      <c r="H823" s="1">
        <v>1.7853107687246934</v>
      </c>
      <c r="I823">
        <v>9.8100681214453314</v>
      </c>
      <c r="J823">
        <v>1.6381983949503764</v>
      </c>
      <c r="K823">
        <f>Table21[[#This Row],[VALUE_ORIGINAL]]-Table21[[#This Row],[ESTIMATE_VALUE]]</f>
        <v>0.16669480399595771</v>
      </c>
      <c r="L823">
        <v>1.3088727648926621</v>
      </c>
      <c r="M823">
        <v>1.9849980180125411</v>
      </c>
      <c r="N823">
        <f>Table21[[#This Row],[DIFFENCE_ORIGINAL]]^2</f>
        <v>2.7787157679250756E-2</v>
      </c>
      <c r="O82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0.47643800383203128</v>
      </c>
      <c r="P823">
        <f>IF(OR(G823="NA", H823="NA"), "NA", IF(OR(B823="boot", B823="parametric", B823="independent", B823="cart"), Table21[[#This Row],[conf.high]]-Table21[[#This Row],[conf.low]], ""))</f>
        <v>0.6202110604724862</v>
      </c>
      <c r="Q823">
        <f>IF(OR(G823="NA", H823="NA"), "NA", IF(OR(B823="boot", B823="parametric", B823="independent", B823="cart"), Table21[[#This Row],[conf.high.orig]]-Table21[[#This Row],[conf.low.orig]], ""))</f>
        <v>0.67612525311987892</v>
      </c>
      <c r="R823">
        <f>IF(OR(B823="boot", B823="independent", B823="parametric", B823="cart"), Table21[[#This Row],[WIDTH_OVERLAP]]/Table21[[#This Row],[WIDTH_NEW]], "NA")</f>
        <v>0.76818688700758353</v>
      </c>
      <c r="S823">
        <f>IF(OR(B823="boot", B823="independent", B823="parametric", B823="cart"), Table21[[#This Row],[WIDTH_OVERLAP]]/Table21[[#This Row],[WIDTH_ORIG]], "")</f>
        <v>0.70465938320389498</v>
      </c>
      <c r="T823">
        <f>IF(OR(B823="boot", B823="independent", B823="parametric", B823="cart"), (Table21[[#This Row],[PERS_NEW]]+Table21[[#This Row],[PERS_ORIG]]) / 2, "")</f>
        <v>0.73642313510573931</v>
      </c>
      <c r="U823">
        <f>0.5*(Table21[[#This Row],[WIDTH_OVERLAP]]/Table21[[#This Row],[WIDTH_ORIG]] +Table21[[#This Row],[WIDTH_OVERLAP]]/Table21[[#This Row],[WIDTH_NEW]])</f>
        <v>0.73642313510573931</v>
      </c>
    </row>
    <row r="824" spans="1:21" hidden="1" x14ac:dyDescent="0.2">
      <c r="A824" t="s">
        <v>192</v>
      </c>
      <c r="B824" t="s">
        <v>92</v>
      </c>
      <c r="C824" s="3" t="s">
        <v>231</v>
      </c>
      <c r="D824" t="s">
        <v>215</v>
      </c>
      <c r="E824">
        <v>1.6593018311374992</v>
      </c>
      <c r="F824">
        <v>0.13976527753926246</v>
      </c>
      <c r="G824" s="1">
        <v>1.4012855629331014</v>
      </c>
      <c r="H824" s="1">
        <v>1.9399691692972241</v>
      </c>
      <c r="I824">
        <v>11.872060502805304</v>
      </c>
      <c r="J824">
        <v>1.8620511679084852</v>
      </c>
      <c r="K824">
        <f>Table21[[#This Row],[VALUE_ORIGINAL]]-Table21[[#This Row],[ESTIMATE_VALUE]]</f>
        <v>0.20274933677098606</v>
      </c>
      <c r="L824">
        <v>1.5661789561187083</v>
      </c>
      <c r="M824">
        <v>2.1688229289408376</v>
      </c>
      <c r="N824">
        <f>Table21[[#This Row],[DIFFENCE_ORIGINAL]]^2</f>
        <v>4.1107293561074718E-2</v>
      </c>
      <c r="O82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0.3737902131785158</v>
      </c>
      <c r="P824">
        <f>IF(OR(G824="NA", H824="NA"), "NA", IF(OR(B824="boot", B824="parametric", B824="independent", B824="cart"), Table21[[#This Row],[conf.high]]-Table21[[#This Row],[conf.low]], ""))</f>
        <v>0.53868360636412271</v>
      </c>
      <c r="Q824">
        <f>IF(OR(G824="NA", H824="NA"), "NA", IF(OR(B824="boot", B824="parametric", B824="independent", B824="cart"), Table21[[#This Row],[conf.high.orig]]-Table21[[#This Row],[conf.low.orig]], ""))</f>
        <v>0.60264397282212934</v>
      </c>
      <c r="R824">
        <f>IF(OR(B824="boot", B824="independent", B824="parametric", B824="cart"), Table21[[#This Row],[WIDTH_OVERLAP]]/Table21[[#This Row],[WIDTH_NEW]], "NA")</f>
        <v>0.69389565370558659</v>
      </c>
      <c r="S824">
        <f>IF(OR(B824="boot", B824="independent", B824="parametric", B824="cart"), Table21[[#This Row],[WIDTH_OVERLAP]]/Table21[[#This Row],[WIDTH_ORIG]], "")</f>
        <v>0.62025047961251267</v>
      </c>
      <c r="T824">
        <f>IF(OR(B824="boot", B824="independent", B824="parametric", B824="cart"), (Table21[[#This Row],[PERS_NEW]]+Table21[[#This Row],[PERS_ORIG]]) / 2, "")</f>
        <v>0.65707306665904963</v>
      </c>
      <c r="U824">
        <f>0.5*(Table21[[#This Row],[WIDTH_OVERLAP]]/Table21[[#This Row],[WIDTH_ORIG]] +Table21[[#This Row],[WIDTH_OVERLAP]]/Table21[[#This Row],[WIDTH_NEW]])</f>
        <v>0.65707306665904963</v>
      </c>
    </row>
    <row r="825" spans="1:21" hidden="1" x14ac:dyDescent="0.2">
      <c r="A825" t="s">
        <v>192</v>
      </c>
      <c r="B825" t="s">
        <v>92</v>
      </c>
      <c r="C825" s="3" t="s">
        <v>231</v>
      </c>
      <c r="D825" t="s">
        <v>216</v>
      </c>
      <c r="E825">
        <v>0.18723152881121802</v>
      </c>
      <c r="F825">
        <v>5.6410435779866951E-2</v>
      </c>
      <c r="G825" s="1">
        <v>7.9492611327701038E-2</v>
      </c>
      <c r="H825" s="1">
        <v>0.30551621268289869</v>
      </c>
      <c r="I825">
        <v>3.3190938205451959</v>
      </c>
      <c r="J825">
        <v>0.13511621706045548</v>
      </c>
      <c r="K825">
        <f>Table21[[#This Row],[VALUE_ORIGINAL]]-Table21[[#This Row],[ESTIMATE_VALUE]]</f>
        <v>-5.2115311750762533E-2</v>
      </c>
      <c r="L825">
        <v>2.6370572171813007E-2</v>
      </c>
      <c r="M825">
        <v>0.25785098058481282</v>
      </c>
      <c r="N825">
        <f>Table21[[#This Row],[DIFFENCE_ORIGINAL]]^2</f>
        <v>2.7160057188791672E-3</v>
      </c>
      <c r="O82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0.17835836925711179</v>
      </c>
      <c r="P825">
        <f>IF(OR(G825="NA", H825="NA"), "NA", IF(OR(B825="boot", B825="parametric", B825="independent", B825="cart"), Table21[[#This Row],[conf.high]]-Table21[[#This Row],[conf.low]], ""))</f>
        <v>0.22602360135519767</v>
      </c>
      <c r="Q825">
        <f>IF(OR(G825="NA", H825="NA"), "NA", IF(OR(B825="boot", B825="parametric", B825="independent", B825="cart"), Table21[[#This Row],[conf.high.orig]]-Table21[[#This Row],[conf.low.orig]], ""))</f>
        <v>0.2314804084129998</v>
      </c>
      <c r="R825">
        <f>IF(OR(B825="boot", B825="independent", B825="parametric", B825="cart"), Table21[[#This Row],[WIDTH_OVERLAP]]/Table21[[#This Row],[WIDTH_NEW]], "NA")</f>
        <v>0.78911391636849626</v>
      </c>
      <c r="S825">
        <f>IF(OR(B825="boot", B825="independent", B825="parametric", B825="cart"), Table21[[#This Row],[WIDTH_OVERLAP]]/Table21[[#This Row],[WIDTH_ORIG]], "")</f>
        <v>0.77051172701791071</v>
      </c>
      <c r="T825">
        <f>IF(OR(B825="boot", B825="independent", B825="parametric", B825="cart"), (Table21[[#This Row],[PERS_NEW]]+Table21[[#This Row],[PERS_ORIG]]) / 2, "")</f>
        <v>0.77981282169320343</v>
      </c>
      <c r="U825">
        <f>0.5*(Table21[[#This Row],[WIDTH_OVERLAP]]/Table21[[#This Row],[WIDTH_ORIG]] +Table21[[#This Row],[WIDTH_OVERLAP]]/Table21[[#This Row],[WIDTH_NEW]])</f>
        <v>0.77981282169320343</v>
      </c>
    </row>
    <row r="826" spans="1:21" hidden="1" x14ac:dyDescent="0.2">
      <c r="A826" t="s">
        <v>192</v>
      </c>
      <c r="B826" t="s">
        <v>92</v>
      </c>
      <c r="C826" s="3" t="s">
        <v>231</v>
      </c>
      <c r="D826" t="s">
        <v>217</v>
      </c>
      <c r="E826">
        <v>-5.3174281877357045E-2</v>
      </c>
      <c r="F826">
        <v>2.7797113619057217E-2</v>
      </c>
      <c r="G826" s="1">
        <v>-0.11483054923501342</v>
      </c>
      <c r="H826" s="1">
        <v>-4.2373978565498453E-3</v>
      </c>
      <c r="I826">
        <v>-1.9129425668462816</v>
      </c>
      <c r="J826">
        <v>-3.5504247213252446E-2</v>
      </c>
      <c r="K826">
        <f>Table21[[#This Row],[VALUE_ORIGINAL]]-Table21[[#This Row],[ESTIMATE_VALUE]]</f>
        <v>1.7670034664104599E-2</v>
      </c>
      <c r="L826">
        <v>-9.115251829824432E-2</v>
      </c>
      <c r="M826">
        <v>4.7878857947652497E-3</v>
      </c>
      <c r="N826">
        <f>Table21[[#This Row],[DIFFENCE_ORIGINAL]]^2</f>
        <v>3.1223012503065812E-4</v>
      </c>
      <c r="O82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8.6915120441694471E-2</v>
      </c>
      <c r="P826">
        <f>IF(OR(G826="NA", H826="NA"), "NA", IF(OR(B826="boot", B826="parametric", B826="independent", B826="cart"), Table21[[#This Row],[conf.high]]-Table21[[#This Row],[conf.low]], ""))</f>
        <v>0.11059315137846357</v>
      </c>
      <c r="Q826">
        <f>IF(OR(G826="NA", H826="NA"), "NA", IF(OR(B826="boot", B826="parametric", B826="independent", B826="cart"), Table21[[#This Row],[conf.high.orig]]-Table21[[#This Row],[conf.low.orig]], ""))</f>
        <v>9.5940404093009565E-2</v>
      </c>
      <c r="R826">
        <f>IF(OR(B826="boot", B826="independent", B826="parametric", B826="cart"), Table21[[#This Row],[WIDTH_OVERLAP]]/Table21[[#This Row],[WIDTH_NEW]], "NA")</f>
        <v>0.78589966339109085</v>
      </c>
      <c r="S826">
        <f>IF(OR(B826="boot", B826="independent", B826="parametric", B826="cart"), Table21[[#This Row],[WIDTH_OVERLAP]]/Table21[[#This Row],[WIDTH_ORIG]], "")</f>
        <v>0.90592822975223741</v>
      </c>
      <c r="T826">
        <f>IF(OR(B826="boot", B826="independent", B826="parametric", B826="cart"), (Table21[[#This Row],[PERS_NEW]]+Table21[[#This Row],[PERS_ORIG]]) / 2, "")</f>
        <v>0.84591394657166408</v>
      </c>
      <c r="U826">
        <f>0.5*(Table21[[#This Row],[WIDTH_OVERLAP]]/Table21[[#This Row],[WIDTH_ORIG]] +Table21[[#This Row],[WIDTH_OVERLAP]]/Table21[[#This Row],[WIDTH_NEW]])</f>
        <v>0.84591394657166408</v>
      </c>
    </row>
    <row r="827" spans="1:21" hidden="1" x14ac:dyDescent="0.2">
      <c r="A827" t="s">
        <v>192</v>
      </c>
      <c r="B827" t="s">
        <v>92</v>
      </c>
      <c r="C827" s="3" t="s">
        <v>231</v>
      </c>
      <c r="D827" t="s">
        <v>218</v>
      </c>
      <c r="E827">
        <v>0.18807565947509458</v>
      </c>
      <c r="F827">
        <v>5.9100855156842692E-2</v>
      </c>
      <c r="G827" s="1">
        <v>7.9092951205125855E-2</v>
      </c>
      <c r="H827" s="1">
        <v>0.31437793459987057</v>
      </c>
      <c r="I827">
        <v>3.1822832169852147</v>
      </c>
      <c r="J827">
        <v>0.14365886136427777</v>
      </c>
      <c r="K827">
        <f>Table21[[#This Row],[VALUE_ORIGINAL]]-Table21[[#This Row],[ESTIMATE_VALUE]]</f>
        <v>-4.4416798110816808E-2</v>
      </c>
      <c r="L827">
        <v>2.7799800205257172E-2</v>
      </c>
      <c r="M827">
        <v>0.28962035047338713</v>
      </c>
      <c r="N827">
        <f>Table21[[#This Row],[DIFFENCE_ORIGINAL]]^2</f>
        <v>1.9728519544170596E-3</v>
      </c>
      <c r="O82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0.21052739926826128</v>
      </c>
      <c r="P827">
        <f>IF(OR(G827="NA", H827="NA"), "NA", IF(OR(B827="boot", B827="parametric", B827="independent", B827="cart"), Table21[[#This Row],[conf.high]]-Table21[[#This Row],[conf.low]], ""))</f>
        <v>0.23528498339474471</v>
      </c>
      <c r="Q827">
        <f>IF(OR(G827="NA", H827="NA"), "NA", IF(OR(B827="boot", B827="parametric", B827="independent", B827="cart"), Table21[[#This Row],[conf.high.orig]]-Table21[[#This Row],[conf.low.orig]], ""))</f>
        <v>0.26182055026812995</v>
      </c>
      <c r="R827">
        <f>IF(OR(B827="boot", B827="independent", B827="parametric", B827="cart"), Table21[[#This Row],[WIDTH_OVERLAP]]/Table21[[#This Row],[WIDTH_NEW]], "NA")</f>
        <v>0.89477618261363123</v>
      </c>
      <c r="S827">
        <f>IF(OR(B827="boot", B827="independent", B827="parametric", B827="cart"), Table21[[#This Row],[WIDTH_OVERLAP]]/Table21[[#This Row],[WIDTH_ORIG]], "")</f>
        <v>0.80409043160538984</v>
      </c>
      <c r="T827">
        <f>IF(OR(B827="boot", B827="independent", B827="parametric", B827="cart"), (Table21[[#This Row],[PERS_NEW]]+Table21[[#This Row],[PERS_ORIG]]) / 2, "")</f>
        <v>0.84943330710951059</v>
      </c>
      <c r="U827">
        <f>0.5*(Table21[[#This Row],[WIDTH_OVERLAP]]/Table21[[#This Row],[WIDTH_ORIG]] +Table21[[#This Row],[WIDTH_OVERLAP]]/Table21[[#This Row],[WIDTH_NEW]])</f>
        <v>0.84943330710951059</v>
      </c>
    </row>
    <row r="828" spans="1:21" hidden="1" x14ac:dyDescent="0.2">
      <c r="A828" t="s">
        <v>192</v>
      </c>
      <c r="B828" t="s">
        <v>92</v>
      </c>
      <c r="C828" s="3" t="s">
        <v>231</v>
      </c>
      <c r="D828" t="s">
        <v>219</v>
      </c>
      <c r="E828">
        <v>-4.9735746063558151E-3</v>
      </c>
      <c r="F828">
        <v>2.5204827286793872E-2</v>
      </c>
      <c r="G828" s="1">
        <v>-5.5126806431231357E-2</v>
      </c>
      <c r="H828" s="1">
        <v>4.9078054112733992E-2</v>
      </c>
      <c r="I828">
        <v>-0.19732627205748524</v>
      </c>
      <c r="J828">
        <v>1.5517958650783888E-3</v>
      </c>
      <c r="K828">
        <f>Table21[[#This Row],[VALUE_ORIGINAL]]-Table21[[#This Row],[ESTIMATE_VALUE]]</f>
        <v>6.5253704714342041E-3</v>
      </c>
      <c r="L828">
        <v>-3.1839383292692432E-2</v>
      </c>
      <c r="M828">
        <v>3.5624096648774459E-2</v>
      </c>
      <c r="N828">
        <f>Table21[[#This Row],[DIFFENCE_ORIGINAL]]^2</f>
        <v>4.2580459789465449E-5</v>
      </c>
      <c r="O82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6.7463479941466897E-2</v>
      </c>
      <c r="P828">
        <f>IF(OR(G828="NA", H828="NA"), "NA", IF(OR(B828="boot", B828="parametric", B828="independent", B828="cart"), Table21[[#This Row],[conf.high]]-Table21[[#This Row],[conf.low]], ""))</f>
        <v>0.10420486054396536</v>
      </c>
      <c r="Q828">
        <f>IF(OR(G828="NA", H828="NA"), "NA", IF(OR(B828="boot", B828="parametric", B828="independent", B828="cart"), Table21[[#This Row],[conf.high.orig]]-Table21[[#This Row],[conf.low.orig]], ""))</f>
        <v>6.7463479941466897E-2</v>
      </c>
      <c r="R828">
        <f>IF(OR(B828="boot", B828="independent", B828="parametric", B828="cart"), Table21[[#This Row],[WIDTH_OVERLAP]]/Table21[[#This Row],[WIDTH_NEW]], "NA")</f>
        <v>0.64741202655324503</v>
      </c>
      <c r="S828">
        <f>IF(OR(B828="boot", B828="independent", B828="parametric", B828="cart"), Table21[[#This Row],[WIDTH_OVERLAP]]/Table21[[#This Row],[WIDTH_ORIG]], "")</f>
        <v>1</v>
      </c>
      <c r="T828">
        <f>IF(OR(B828="boot", B828="independent", B828="parametric", B828="cart"), (Table21[[#This Row],[PERS_NEW]]+Table21[[#This Row],[PERS_ORIG]]) / 2, "")</f>
        <v>0.82370601327662252</v>
      </c>
      <c r="U828">
        <f>0.5*(Table21[[#This Row],[WIDTH_OVERLAP]]/Table21[[#This Row],[WIDTH_ORIG]] +Table21[[#This Row],[WIDTH_OVERLAP]]/Table21[[#This Row],[WIDTH_NEW]])</f>
        <v>0.82370601327662252</v>
      </c>
    </row>
    <row r="829" spans="1:21" hidden="1" x14ac:dyDescent="0.2">
      <c r="A829" t="s">
        <v>192</v>
      </c>
      <c r="B829" t="s">
        <v>92</v>
      </c>
      <c r="C829" s="3" t="s">
        <v>231</v>
      </c>
      <c r="D829" t="s">
        <v>220</v>
      </c>
      <c r="E829">
        <v>8.4271660169108781E-2</v>
      </c>
      <c r="F829">
        <v>3.2085585530184695E-2</v>
      </c>
      <c r="G829" s="1">
        <v>3.1275954845694891E-2</v>
      </c>
      <c r="H829" s="1">
        <v>0.15852652859402214</v>
      </c>
      <c r="I829">
        <v>2.6264647746518368</v>
      </c>
      <c r="J829">
        <v>6.7847157242330883E-2</v>
      </c>
      <c r="K829">
        <f>Table21[[#This Row],[VALUE_ORIGINAL]]-Table21[[#This Row],[ESTIMATE_VALUE]]</f>
        <v>-1.6424502926777898E-2</v>
      </c>
      <c r="L829">
        <v>1.1624353843178767E-2</v>
      </c>
      <c r="M829">
        <v>0.13720645068818463</v>
      </c>
      <c r="N829">
        <f>Table21[[#This Row],[DIFFENCE_ORIGINAL]]^2</f>
        <v>2.6976429639173573E-4</v>
      </c>
      <c r="O82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0.10593049584248973</v>
      </c>
      <c r="P829">
        <f>IF(OR(G829="NA", H829="NA"), "NA", IF(OR(B829="boot", B829="parametric", B829="independent", B829="cart"), Table21[[#This Row],[conf.high]]-Table21[[#This Row],[conf.low]], ""))</f>
        <v>0.12725057374832724</v>
      </c>
      <c r="Q829">
        <f>IF(OR(G829="NA", H829="NA"), "NA", IF(OR(B829="boot", B829="parametric", B829="independent", B829="cart"), Table21[[#This Row],[conf.high.orig]]-Table21[[#This Row],[conf.low.orig]], ""))</f>
        <v>0.12558209684500587</v>
      </c>
      <c r="R829">
        <f>IF(OR(B829="boot", B829="independent", B829="parametric", B829="cart"), Table21[[#This Row],[WIDTH_OVERLAP]]/Table21[[#This Row],[WIDTH_NEW]], "NA")</f>
        <v>0.83245593887848568</v>
      </c>
      <c r="S829">
        <f>IF(OR(B829="boot", B829="independent", B829="parametric", B829="cart"), Table21[[#This Row],[WIDTH_OVERLAP]]/Table21[[#This Row],[WIDTH_ORIG]], "")</f>
        <v>0.84351590317232672</v>
      </c>
      <c r="T829">
        <f>IF(OR(B829="boot", B829="independent", B829="parametric", B829="cart"), (Table21[[#This Row],[PERS_NEW]]+Table21[[#This Row],[PERS_ORIG]]) / 2, "")</f>
        <v>0.83798592102540614</v>
      </c>
      <c r="U829">
        <f>0.5*(Table21[[#This Row],[WIDTH_OVERLAP]]/Table21[[#This Row],[WIDTH_ORIG]] +Table21[[#This Row],[WIDTH_OVERLAP]]/Table21[[#This Row],[WIDTH_NEW]])</f>
        <v>0.83798592102540614</v>
      </c>
    </row>
    <row r="830" spans="1:21" hidden="1" x14ac:dyDescent="0.2">
      <c r="A830" t="s">
        <v>192</v>
      </c>
      <c r="B830" t="s">
        <v>92</v>
      </c>
      <c r="C830" s="3" t="s">
        <v>231</v>
      </c>
      <c r="D830" t="s">
        <v>221</v>
      </c>
      <c r="E830">
        <v>1.4067234393642006E-2</v>
      </c>
      <c r="F830">
        <v>2.3996660238809486E-2</v>
      </c>
      <c r="G830" s="1">
        <v>-2.7913269516570863E-2</v>
      </c>
      <c r="H830" s="1">
        <v>6.6993297167898203E-2</v>
      </c>
      <c r="I830">
        <v>0.58621634234297537</v>
      </c>
      <c r="J830">
        <v>-5.3636505937231576E-3</v>
      </c>
      <c r="K830">
        <f>Table21[[#This Row],[VALUE_ORIGINAL]]-Table21[[#This Row],[ESTIMATE_VALUE]]</f>
        <v>-1.9430884987365164E-2</v>
      </c>
      <c r="L830">
        <v>-4.2534139537411815E-2</v>
      </c>
      <c r="M830">
        <v>2.7755525764773616E-2</v>
      </c>
      <c r="N830">
        <f>Table21[[#This Row],[DIFFENCE_ORIGINAL]]^2</f>
        <v>3.775592913922129E-4</v>
      </c>
      <c r="O83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5.5668795281344483E-2</v>
      </c>
      <c r="P830">
        <f>IF(OR(G830="NA", H830="NA"), "NA", IF(OR(B830="boot", B830="parametric", B830="independent", B830="cart"), Table21[[#This Row],[conf.high]]-Table21[[#This Row],[conf.low]], ""))</f>
        <v>9.4906566684469063E-2</v>
      </c>
      <c r="Q830">
        <f>IF(OR(G830="NA", H830="NA"), "NA", IF(OR(B830="boot", B830="parametric", B830="independent", B830="cart"), Table21[[#This Row],[conf.high.orig]]-Table21[[#This Row],[conf.low.orig]], ""))</f>
        <v>7.0289665302185431E-2</v>
      </c>
      <c r="R830">
        <f>IF(OR(B830="boot", B830="independent", B830="parametric", B830="cart"), Table21[[#This Row],[WIDTH_OVERLAP]]/Table21[[#This Row],[WIDTH_NEW]], "NA")</f>
        <v>0.58656420968660306</v>
      </c>
      <c r="S830">
        <f>IF(OR(B830="boot", B830="independent", B830="parametric", B830="cart"), Table21[[#This Row],[WIDTH_OVERLAP]]/Table21[[#This Row],[WIDTH_ORIG]], "")</f>
        <v>0.79199118450793993</v>
      </c>
      <c r="T830">
        <f>IF(OR(B830="boot", B830="independent", B830="parametric", B830="cart"), (Table21[[#This Row],[PERS_NEW]]+Table21[[#This Row],[PERS_ORIG]]) / 2, "")</f>
        <v>0.68927769709727149</v>
      </c>
      <c r="U830">
        <f>0.5*(Table21[[#This Row],[WIDTH_OVERLAP]]/Table21[[#This Row],[WIDTH_ORIG]] +Table21[[#This Row],[WIDTH_OVERLAP]]/Table21[[#This Row],[WIDTH_NEW]])</f>
        <v>0.68927769709727149</v>
      </c>
    </row>
    <row r="831" spans="1:21" hidden="1" x14ac:dyDescent="0.2">
      <c r="A831" t="s">
        <v>192</v>
      </c>
      <c r="B831" t="s">
        <v>92</v>
      </c>
      <c r="C831" s="3" t="s">
        <v>231</v>
      </c>
      <c r="D831" t="s">
        <v>222</v>
      </c>
      <c r="E831">
        <v>-3.8357776021058033E-2</v>
      </c>
      <c r="F831">
        <v>5.0953234419773348E-2</v>
      </c>
      <c r="G831" s="1">
        <v>-0.14016027616999766</v>
      </c>
      <c r="H831" s="1">
        <v>6.288100903604589E-2</v>
      </c>
      <c r="I831">
        <v>-0.75280355521793108</v>
      </c>
      <c r="J831">
        <v>-3.3726435648836643E-2</v>
      </c>
      <c r="K831">
        <f>Table21[[#This Row],[VALUE_ORIGINAL]]-Table21[[#This Row],[ESTIMATE_VALUE]]</f>
        <v>4.6313403722213903E-3</v>
      </c>
      <c r="L831">
        <v>-0.14828721806420403</v>
      </c>
      <c r="M831">
        <v>6.6201920401400535E-2</v>
      </c>
      <c r="N831">
        <f>Table21[[#This Row],[DIFFENCE_ORIGINAL]]^2</f>
        <v>2.1449313643367765E-5</v>
      </c>
      <c r="O83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0.20304128520604353</v>
      </c>
      <c r="P831">
        <f>IF(OR(G831="NA", H831="NA"), "NA", IF(OR(B831="boot", B831="parametric", B831="independent", B831="cart"), Table21[[#This Row],[conf.high]]-Table21[[#This Row],[conf.low]], ""))</f>
        <v>0.20304128520604353</v>
      </c>
      <c r="Q831">
        <f>IF(OR(G831="NA", H831="NA"), "NA", IF(OR(B831="boot", B831="parametric", B831="independent", B831="cart"), Table21[[#This Row],[conf.high.orig]]-Table21[[#This Row],[conf.low.orig]], ""))</f>
        <v>0.21448913846560458</v>
      </c>
      <c r="R831">
        <f>IF(OR(B831="boot", B831="independent", B831="parametric", B831="cart"), Table21[[#This Row],[WIDTH_OVERLAP]]/Table21[[#This Row],[WIDTH_NEW]], "NA")</f>
        <v>1</v>
      </c>
      <c r="S831">
        <f>IF(OR(B831="boot", B831="independent", B831="parametric", B831="cart"), Table21[[#This Row],[WIDTH_OVERLAP]]/Table21[[#This Row],[WIDTH_ORIG]], "")</f>
        <v>0.94662735212861693</v>
      </c>
      <c r="T831">
        <f>IF(OR(B831="boot", B831="independent", B831="parametric", B831="cart"), (Table21[[#This Row],[PERS_NEW]]+Table21[[#This Row],[PERS_ORIG]]) / 2, "")</f>
        <v>0.97331367606430841</v>
      </c>
      <c r="U831">
        <f>0.5*(Table21[[#This Row],[WIDTH_OVERLAP]]/Table21[[#This Row],[WIDTH_ORIG]] +Table21[[#This Row],[WIDTH_OVERLAP]]/Table21[[#This Row],[WIDTH_NEW]])</f>
        <v>0.97331367606430841</v>
      </c>
    </row>
    <row r="832" spans="1:21" hidden="1" x14ac:dyDescent="0.2">
      <c r="A832" t="s">
        <v>192</v>
      </c>
      <c r="B832" t="s">
        <v>92</v>
      </c>
      <c r="C832" s="3" t="s">
        <v>231</v>
      </c>
      <c r="D832" t="s">
        <v>223</v>
      </c>
      <c r="E832">
        <v>1.0893716497870421E-2</v>
      </c>
      <c r="F832">
        <v>1.5587337919857332E-2</v>
      </c>
      <c r="G832" s="1">
        <v>-2.0091834219350613E-2</v>
      </c>
      <c r="H832" s="1">
        <v>4.2540626554676837E-2</v>
      </c>
      <c r="I832">
        <v>0.69888242327719607</v>
      </c>
      <c r="J832">
        <v>8.8622353034230935E-3</v>
      </c>
      <c r="K832">
        <f>Table21[[#This Row],[VALUE_ORIGINAL]]-Table21[[#This Row],[ESTIMATE_VALUE]]</f>
        <v>-2.0314811944473279E-3</v>
      </c>
      <c r="L832">
        <v>-1.8677812074439235E-2</v>
      </c>
      <c r="M832">
        <v>4.9568050211850088E-2</v>
      </c>
      <c r="N832">
        <f>Table21[[#This Row],[DIFFENCE_ORIGINAL]]^2</f>
        <v>4.1269158433931421E-6</v>
      </c>
      <c r="O83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6.1218438629116072E-2</v>
      </c>
      <c r="P832">
        <f>IF(OR(G832="NA", H832="NA"), "NA", IF(OR(B832="boot", B832="parametric", B832="independent", B832="cart"), Table21[[#This Row],[conf.high]]-Table21[[#This Row],[conf.low]], ""))</f>
        <v>6.2632460774027454E-2</v>
      </c>
      <c r="Q832">
        <f>IF(OR(G832="NA", H832="NA"), "NA", IF(OR(B832="boot", B832="parametric", B832="independent", B832="cart"), Table21[[#This Row],[conf.high.orig]]-Table21[[#This Row],[conf.low.orig]], ""))</f>
        <v>6.8245862286289316E-2</v>
      </c>
      <c r="R832">
        <f>IF(OR(B832="boot", B832="independent", B832="parametric", B832="cart"), Table21[[#This Row],[WIDTH_OVERLAP]]/Table21[[#This Row],[WIDTH_NEW]], "NA")</f>
        <v>0.97742349370539583</v>
      </c>
      <c r="S832">
        <f>IF(OR(B832="boot", B832="independent", B832="parametric", B832="cart"), Table21[[#This Row],[WIDTH_OVERLAP]]/Table21[[#This Row],[WIDTH_ORIG]], "")</f>
        <v>0.89702784283546133</v>
      </c>
      <c r="T832">
        <f>IF(OR(B832="boot", B832="independent", B832="parametric", B832="cart"), (Table21[[#This Row],[PERS_NEW]]+Table21[[#This Row],[PERS_ORIG]]) / 2, "")</f>
        <v>0.93722566827042852</v>
      </c>
      <c r="U832">
        <f>0.5*(Table21[[#This Row],[WIDTH_OVERLAP]]/Table21[[#This Row],[WIDTH_ORIG]] +Table21[[#This Row],[WIDTH_OVERLAP]]/Table21[[#This Row],[WIDTH_NEW]])</f>
        <v>0.93722566827042852</v>
      </c>
    </row>
    <row r="833" spans="1:21" hidden="1" x14ac:dyDescent="0.2">
      <c r="A833" t="s">
        <v>192</v>
      </c>
      <c r="B833" t="s">
        <v>92</v>
      </c>
      <c r="C833" s="3" t="s">
        <v>231</v>
      </c>
      <c r="D833" t="s">
        <v>224</v>
      </c>
      <c r="E833">
        <v>-3.8530711504430236E-2</v>
      </c>
      <c r="F833">
        <v>5.0965843191817205E-2</v>
      </c>
      <c r="G833" s="1">
        <v>-0.13756035202663433</v>
      </c>
      <c r="H833" s="1">
        <v>5.8888562218882695E-2</v>
      </c>
      <c r="I833">
        <v>-0.75601047861436177</v>
      </c>
      <c r="J833">
        <v>-3.5858769943356239E-2</v>
      </c>
      <c r="K833">
        <f>Table21[[#This Row],[VALUE_ORIGINAL]]-Table21[[#This Row],[ESTIMATE_VALUE]]</f>
        <v>2.6719415610739969E-3</v>
      </c>
      <c r="L833">
        <v>-0.15758959037275044</v>
      </c>
      <c r="M833">
        <v>7.4609593551042186E-2</v>
      </c>
      <c r="N833">
        <f>Table21[[#This Row],[DIFFENCE_ORIGINAL]]^2</f>
        <v>7.1392717057945471E-6</v>
      </c>
      <c r="O83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0.19644891424551703</v>
      </c>
      <c r="P833">
        <f>IF(OR(G833="NA", H833="NA"), "NA", IF(OR(B833="boot", B833="parametric", B833="independent", B833="cart"), Table21[[#This Row],[conf.high]]-Table21[[#This Row],[conf.low]], ""))</f>
        <v>0.19644891424551703</v>
      </c>
      <c r="Q833">
        <f>IF(OR(G833="NA", H833="NA"), "NA", IF(OR(B833="boot", B833="parametric", B833="independent", B833="cart"), Table21[[#This Row],[conf.high.orig]]-Table21[[#This Row],[conf.low.orig]], ""))</f>
        <v>0.23219918392379263</v>
      </c>
      <c r="R833">
        <f>IF(OR(B833="boot", B833="independent", B833="parametric", B833="cart"), Table21[[#This Row],[WIDTH_OVERLAP]]/Table21[[#This Row],[WIDTH_NEW]], "NA")</f>
        <v>1</v>
      </c>
      <c r="S833">
        <f>IF(OR(B833="boot", B833="independent", B833="parametric", B833="cart"), Table21[[#This Row],[WIDTH_OVERLAP]]/Table21[[#This Row],[WIDTH_ORIG]], "")</f>
        <v>0.84603619584636969</v>
      </c>
      <c r="T833">
        <f>IF(OR(B833="boot", B833="independent", B833="parametric", B833="cart"), (Table21[[#This Row],[PERS_NEW]]+Table21[[#This Row],[PERS_ORIG]]) / 2, "")</f>
        <v>0.92301809792318479</v>
      </c>
      <c r="U833">
        <f>0.5*(Table21[[#This Row],[WIDTH_OVERLAP]]/Table21[[#This Row],[WIDTH_ORIG]] +Table21[[#This Row],[WIDTH_OVERLAP]]/Table21[[#This Row],[WIDTH_NEW]])</f>
        <v>0.92301809792318479</v>
      </c>
    </row>
    <row r="834" spans="1:21" hidden="1" x14ac:dyDescent="0.2">
      <c r="A834" t="s">
        <v>192</v>
      </c>
      <c r="B834" t="s">
        <v>92</v>
      </c>
      <c r="C834" s="3" t="s">
        <v>231</v>
      </c>
      <c r="D834" t="s">
        <v>225</v>
      </c>
      <c r="E834">
        <v>-6.3112316304966398E-3</v>
      </c>
      <c r="F834">
        <v>3.1792783628599885E-2</v>
      </c>
      <c r="G834" s="1">
        <v>-7.1562216344401797E-2</v>
      </c>
      <c r="H834" s="1">
        <v>5.6340643041075833E-2</v>
      </c>
      <c r="I834">
        <v>-0.19851145166223302</v>
      </c>
      <c r="J834">
        <v>3.614389026533021E-3</v>
      </c>
      <c r="K834">
        <f>Table21[[#This Row],[VALUE_ORIGINAL]]-Table21[[#This Row],[ESTIMATE_VALUE]]</f>
        <v>9.9256206570296612E-3</v>
      </c>
      <c r="L834">
        <v>-6.7779282854374415E-2</v>
      </c>
      <c r="M834">
        <v>7.8461966599168487E-2</v>
      </c>
      <c r="N834">
        <f>Table21[[#This Row],[DIFFENCE_ORIGINAL]]^2</f>
        <v>9.8517945427253919E-5</v>
      </c>
      <c r="O83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0.12411992589545025</v>
      </c>
      <c r="P834">
        <f>IF(OR(G834="NA", H834="NA"), "NA", IF(OR(B834="boot", B834="parametric", B834="independent", B834="cart"), Table21[[#This Row],[conf.high]]-Table21[[#This Row],[conf.low]], ""))</f>
        <v>0.12790285938547763</v>
      </c>
      <c r="Q834">
        <f>IF(OR(G834="NA", H834="NA"), "NA", IF(OR(B834="boot", B834="parametric", B834="independent", B834="cart"), Table21[[#This Row],[conf.high.orig]]-Table21[[#This Row],[conf.low.orig]], ""))</f>
        <v>0.14624124945354289</v>
      </c>
      <c r="R834">
        <f>IF(OR(B834="boot", B834="independent", B834="parametric", B834="cart"), Table21[[#This Row],[WIDTH_OVERLAP]]/Table21[[#This Row],[WIDTH_NEW]], "NA")</f>
        <v>0.97042338609001488</v>
      </c>
      <c r="S834">
        <f>IF(OR(B834="boot", B834="independent", B834="parametric", B834="cart"), Table21[[#This Row],[WIDTH_OVERLAP]]/Table21[[#This Row],[WIDTH_ORIG]], "")</f>
        <v>0.8487340361166702</v>
      </c>
      <c r="T834">
        <f>IF(OR(B834="boot", B834="independent", B834="parametric", B834="cart"), (Table21[[#This Row],[PERS_NEW]]+Table21[[#This Row],[PERS_ORIG]]) / 2, "")</f>
        <v>0.90957871110334254</v>
      </c>
      <c r="U834">
        <f>0.5*(Table21[[#This Row],[WIDTH_OVERLAP]]/Table21[[#This Row],[WIDTH_ORIG]] +Table21[[#This Row],[WIDTH_OVERLAP]]/Table21[[#This Row],[WIDTH_NEW]])</f>
        <v>0.90957871110334254</v>
      </c>
    </row>
    <row r="835" spans="1:21" hidden="1" x14ac:dyDescent="0.2">
      <c r="A835" t="s">
        <v>192</v>
      </c>
      <c r="B835" t="s">
        <v>92</v>
      </c>
      <c r="C835" s="3" t="s">
        <v>231</v>
      </c>
      <c r="D835" t="s">
        <v>226</v>
      </c>
      <c r="E835">
        <v>0.10693676265237338</v>
      </c>
      <c r="F835">
        <v>3.7306467969851029E-2</v>
      </c>
      <c r="G835" s="1">
        <v>3.9250076666757429E-2</v>
      </c>
      <c r="H835" s="1">
        <v>0.1920393234920838</v>
      </c>
      <c r="I835">
        <v>2.8664402842636725</v>
      </c>
      <c r="J835">
        <v>0.15802724194380655</v>
      </c>
      <c r="K835">
        <f>Table21[[#This Row],[VALUE_ORIGINAL]]-Table21[[#This Row],[ESTIMATE_VALUE]]</f>
        <v>5.1090479291433163E-2</v>
      </c>
      <c r="L835">
        <v>7.440755967983681E-2</v>
      </c>
      <c r="M835">
        <v>0.25629590317342227</v>
      </c>
      <c r="N835">
        <f>Table21[[#This Row],[DIFFENCE_ORIGINAL]]^2</f>
        <v>2.6102370742283609E-3</v>
      </c>
      <c r="O83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0.11763176381224699</v>
      </c>
      <c r="P835">
        <f>IF(OR(G835="NA", H835="NA"), "NA", IF(OR(B835="boot", B835="parametric", B835="independent", B835="cart"), Table21[[#This Row],[conf.high]]-Table21[[#This Row],[conf.low]], ""))</f>
        <v>0.15278924682532638</v>
      </c>
      <c r="Q835">
        <f>IF(OR(G835="NA", H835="NA"), "NA", IF(OR(B835="boot", B835="parametric", B835="independent", B835="cart"), Table21[[#This Row],[conf.high.orig]]-Table21[[#This Row],[conf.low.orig]], ""))</f>
        <v>0.18188834349358546</v>
      </c>
      <c r="R835">
        <f>IF(OR(B835="boot", B835="independent", B835="parametric", B835="cart"), Table21[[#This Row],[WIDTH_OVERLAP]]/Table21[[#This Row],[WIDTH_NEW]], "NA")</f>
        <v>0.76989556697486339</v>
      </c>
      <c r="S835">
        <f>IF(OR(B835="boot", B835="independent", B835="parametric", B835="cart"), Table21[[#This Row],[WIDTH_OVERLAP]]/Table21[[#This Row],[WIDTH_ORIG]], "")</f>
        <v>0.64672513671221288</v>
      </c>
      <c r="T835">
        <f>IF(OR(B835="boot", B835="independent", B835="parametric", B835="cart"), (Table21[[#This Row],[PERS_NEW]]+Table21[[#This Row],[PERS_ORIG]]) / 2, "")</f>
        <v>0.70831035184353808</v>
      </c>
      <c r="U835">
        <f>0.5*(Table21[[#This Row],[WIDTH_OVERLAP]]/Table21[[#This Row],[WIDTH_ORIG]] +Table21[[#This Row],[WIDTH_OVERLAP]]/Table21[[#This Row],[WIDTH_NEW]])</f>
        <v>0.70831035184353808</v>
      </c>
    </row>
    <row r="836" spans="1:21" hidden="1" x14ac:dyDescent="0.2">
      <c r="A836" t="s">
        <v>192</v>
      </c>
      <c r="B836" t="s">
        <v>92</v>
      </c>
      <c r="C836" s="3" t="s">
        <v>231</v>
      </c>
      <c r="D836" t="s">
        <v>227</v>
      </c>
      <c r="E836">
        <v>1.7850657059674577E-2</v>
      </c>
      <c r="F836">
        <v>2.9239625170726355E-2</v>
      </c>
      <c r="G836" s="1">
        <v>-3.8358452477309853E-2</v>
      </c>
      <c r="H836" s="1">
        <v>7.4665362460034163E-2</v>
      </c>
      <c r="I836">
        <v>0.61049541351665493</v>
      </c>
      <c r="J836">
        <v>-1.2492828653806862E-2</v>
      </c>
      <c r="K836">
        <f>Table21[[#This Row],[VALUE_ORIGINAL]]-Table21[[#This Row],[ESTIMATE_VALUE]]</f>
        <v>-3.0343485713481437E-2</v>
      </c>
      <c r="L836">
        <v>-9.0687020859274187E-2</v>
      </c>
      <c r="M836">
        <v>6.2770911592668066E-2</v>
      </c>
      <c r="N836">
        <f>Table21[[#This Row],[DIFFENCE_ORIGINAL]]^2</f>
        <v>9.2072712524425213E-4</v>
      </c>
      <c r="O83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0.10112936406997791</v>
      </c>
      <c r="P836">
        <f>IF(OR(G836="NA", H836="NA"), "NA", IF(OR(B836="boot", B836="parametric", B836="independent", B836="cart"), Table21[[#This Row],[conf.high]]-Table21[[#This Row],[conf.low]], ""))</f>
        <v>0.11302381493734401</v>
      </c>
      <c r="Q836">
        <f>IF(OR(G836="NA", H836="NA"), "NA", IF(OR(B836="boot", B836="parametric", B836="independent", B836="cart"), Table21[[#This Row],[conf.high.orig]]-Table21[[#This Row],[conf.low.orig]], ""))</f>
        <v>0.15345793245194225</v>
      </c>
      <c r="R836">
        <f>IF(OR(B836="boot", B836="independent", B836="parametric", B836="cart"), Table21[[#This Row],[WIDTH_OVERLAP]]/Table21[[#This Row],[WIDTH_NEW]], "NA")</f>
        <v>0.89476155203255248</v>
      </c>
      <c r="S836">
        <f>IF(OR(B836="boot", B836="independent", B836="parametric", B836="cart"), Table21[[#This Row],[WIDTH_OVERLAP]]/Table21[[#This Row],[WIDTH_ORIG]], "")</f>
        <v>0.65900382244266287</v>
      </c>
      <c r="T836">
        <f>IF(OR(B836="boot", B836="independent", B836="parametric", B836="cart"), (Table21[[#This Row],[PERS_NEW]]+Table21[[#This Row],[PERS_ORIG]]) / 2, "")</f>
        <v>0.77688268723760767</v>
      </c>
      <c r="U836">
        <f>0.5*(Table21[[#This Row],[WIDTH_OVERLAP]]/Table21[[#This Row],[WIDTH_ORIG]] +Table21[[#This Row],[WIDTH_OVERLAP]]/Table21[[#This Row],[WIDTH_NEW]])</f>
        <v>0.77688268723760767</v>
      </c>
    </row>
    <row r="837" spans="1:21" hidden="1" x14ac:dyDescent="0.2">
      <c r="A837" t="s">
        <v>192</v>
      </c>
      <c r="B837" t="s">
        <v>92</v>
      </c>
      <c r="C837" s="3" t="s">
        <v>231</v>
      </c>
      <c r="D837" t="s">
        <v>228</v>
      </c>
      <c r="E837">
        <v>0.467979643419284</v>
      </c>
      <c r="F837">
        <v>0.12413574783683413</v>
      </c>
      <c r="G837" s="1">
        <v>0.21642138735431785</v>
      </c>
      <c r="H837" s="1">
        <v>0.71629344573195575</v>
      </c>
      <c r="I837">
        <v>3.7699023172148878</v>
      </c>
      <c r="J837">
        <v>0.39573196575292979</v>
      </c>
      <c r="K837">
        <f>Table21[[#This Row],[VALUE_ORIGINAL]]-Table21[[#This Row],[ESTIMATE_VALUE]]</f>
        <v>-7.2247677666354204E-2</v>
      </c>
      <c r="L837">
        <v>0.15547583204462814</v>
      </c>
      <c r="M837">
        <v>0.67037123000175858</v>
      </c>
      <c r="N837">
        <f>Table21[[#This Row],[DIFFENCE_ORIGINAL]]^2</f>
        <v>5.2197269281814163E-3</v>
      </c>
      <c r="O83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0.45394984264744076</v>
      </c>
      <c r="P837">
        <f>IF(OR(G837="NA", H837="NA"), "NA", IF(OR(B837="boot", B837="parametric", B837="independent", B837="cart"), Table21[[#This Row],[conf.high]]-Table21[[#This Row],[conf.low]], ""))</f>
        <v>0.49987205837763793</v>
      </c>
      <c r="Q837">
        <f>IF(OR(G837="NA", H837="NA"), "NA", IF(OR(B837="boot", B837="parametric", B837="independent", B837="cart"), Table21[[#This Row],[conf.high.orig]]-Table21[[#This Row],[conf.low.orig]], ""))</f>
        <v>0.51489539795713046</v>
      </c>
      <c r="R837">
        <f>IF(OR(B837="boot", B837="independent", B837="parametric", B837="cart"), Table21[[#This Row],[WIDTH_OVERLAP]]/Table21[[#This Row],[WIDTH_NEW]], "NA")</f>
        <v>0.90813206107330702</v>
      </c>
      <c r="S837">
        <f>IF(OR(B837="boot", B837="independent", B837="parametric", B837="cart"), Table21[[#This Row],[WIDTH_OVERLAP]]/Table21[[#This Row],[WIDTH_ORIG]], "")</f>
        <v>0.88163507471324509</v>
      </c>
      <c r="T837">
        <f>IF(OR(B837="boot", B837="independent", B837="parametric", B837="cart"), (Table21[[#This Row],[PERS_NEW]]+Table21[[#This Row],[PERS_ORIG]]) / 2, "")</f>
        <v>0.89488356789327606</v>
      </c>
      <c r="U837">
        <f>0.5*(Table21[[#This Row],[WIDTH_OVERLAP]]/Table21[[#This Row],[WIDTH_ORIG]] +Table21[[#This Row],[WIDTH_OVERLAP]]/Table21[[#This Row],[WIDTH_NEW]])</f>
        <v>0.89488356789327606</v>
      </c>
    </row>
    <row r="838" spans="1:21" hidden="1" x14ac:dyDescent="0.2">
      <c r="A838" t="s">
        <v>192</v>
      </c>
      <c r="B838" t="s">
        <v>92</v>
      </c>
      <c r="C838" s="3" t="s">
        <v>232</v>
      </c>
      <c r="D838" t="s">
        <v>194</v>
      </c>
      <c r="E838">
        <v>0.23013229905426827</v>
      </c>
      <c r="F838">
        <v>6.3478842792640738E-2</v>
      </c>
      <c r="G838" s="1">
        <v>0.10113469322228411</v>
      </c>
      <c r="H838" s="1">
        <v>0.35972457862519658</v>
      </c>
      <c r="I838">
        <v>3.625338599917705</v>
      </c>
      <c r="J838">
        <v>0.17809481069039715</v>
      </c>
      <c r="K838">
        <f>Table21[[#This Row],[VALUE_ORIGINAL]]-Table21[[#This Row],[ESTIMATE_VALUE]]</f>
        <v>-5.2037488363871121E-2</v>
      </c>
      <c r="L838">
        <v>3.8017309435967525E-2</v>
      </c>
      <c r="M838">
        <v>0.34322255787812789</v>
      </c>
      <c r="N838">
        <f>Table21[[#This Row],[DIFFENCE_ORIGINAL]]^2</f>
        <v>2.7079001952200221E-3</v>
      </c>
      <c r="O83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0.24208786465584378</v>
      </c>
      <c r="P838">
        <f>IF(OR(G838="NA", H838="NA"), "NA", IF(OR(B838="boot", B838="parametric", B838="independent", B838="cart"), Table21[[#This Row],[conf.high]]-Table21[[#This Row],[conf.low]], ""))</f>
        <v>0.2585898854029125</v>
      </c>
      <c r="Q838">
        <f>IF(OR(G838="NA", H838="NA"), "NA", IF(OR(B838="boot", B838="parametric", B838="independent", B838="cart"), Table21[[#This Row],[conf.high.orig]]-Table21[[#This Row],[conf.low.orig]], ""))</f>
        <v>0.30520524844216035</v>
      </c>
      <c r="R838">
        <f>IF(OR(B838="boot", B838="independent", B838="parametric", B838="cart"), Table21[[#This Row],[WIDTH_OVERLAP]]/Table21[[#This Row],[WIDTH_NEW]], "NA")</f>
        <v>0.93618458540496785</v>
      </c>
      <c r="S838">
        <f>IF(OR(B838="boot", B838="independent", B838="parametric", B838="cart"), Table21[[#This Row],[WIDTH_OVERLAP]]/Table21[[#This Row],[WIDTH_ORIG]], "")</f>
        <v>0.7931969253199852</v>
      </c>
      <c r="T838">
        <f>IF(OR(B838="boot", B838="independent", B838="parametric", B838="cart"), (Table21[[#This Row],[PERS_NEW]]+Table21[[#This Row],[PERS_ORIG]]) / 2, "")</f>
        <v>0.86469075536247653</v>
      </c>
      <c r="U838">
        <f>0.5*(Table21[[#This Row],[WIDTH_OVERLAP]]/Table21[[#This Row],[WIDTH_ORIG]] +Table21[[#This Row],[WIDTH_OVERLAP]]/Table21[[#This Row],[WIDTH_NEW]])</f>
        <v>0.86469075536247653</v>
      </c>
    </row>
    <row r="839" spans="1:21" hidden="1" x14ac:dyDescent="0.2">
      <c r="A839" t="s">
        <v>192</v>
      </c>
      <c r="B839" t="s">
        <v>92</v>
      </c>
      <c r="C839" s="3" t="s">
        <v>232</v>
      </c>
      <c r="D839" t="s">
        <v>196</v>
      </c>
      <c r="E839">
        <v>0.30649894264905808</v>
      </c>
      <c r="F839">
        <v>8.2151392554867531E-2</v>
      </c>
      <c r="G839" s="1">
        <v>0.15257908267026399</v>
      </c>
      <c r="H839" s="1">
        <v>0.47432819318202363</v>
      </c>
      <c r="I839">
        <v>3.7309037998881469</v>
      </c>
      <c r="J839">
        <v>0.18618608877542239</v>
      </c>
      <c r="K839">
        <f>Table21[[#This Row],[VALUE_ORIGINAL]]-Table21[[#This Row],[ESTIMATE_VALUE]]</f>
        <v>-0.12031285387363569</v>
      </c>
      <c r="L839">
        <v>1.0013056772384074E-2</v>
      </c>
      <c r="M839">
        <v>0.35460897592095292</v>
      </c>
      <c r="N839">
        <f>Table21[[#This Row],[DIFFENCE_ORIGINAL]]^2</f>
        <v>1.4475182807218814E-2</v>
      </c>
      <c r="O83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0.20202989325068893</v>
      </c>
      <c r="P839">
        <f>IF(OR(G839="NA", H839="NA"), "NA", IF(OR(B839="boot", B839="parametric", B839="independent", B839="cart"), Table21[[#This Row],[conf.high]]-Table21[[#This Row],[conf.low]], ""))</f>
        <v>0.32174911051175964</v>
      </c>
      <c r="Q839">
        <f>IF(OR(G839="NA", H839="NA"), "NA", IF(OR(B839="boot", B839="parametric", B839="independent", B839="cart"), Table21[[#This Row],[conf.high.orig]]-Table21[[#This Row],[conf.low.orig]], ""))</f>
        <v>0.34459591914856885</v>
      </c>
      <c r="R839">
        <f>IF(OR(B839="boot", B839="independent", B839="parametric", B839="cart"), Table21[[#This Row],[WIDTH_OVERLAP]]/Table21[[#This Row],[WIDTH_NEW]], "NA")</f>
        <v>0.62791127201361729</v>
      </c>
      <c r="S839">
        <f>IF(OR(B839="boot", B839="independent", B839="parametric", B839="cart"), Table21[[#This Row],[WIDTH_OVERLAP]]/Table21[[#This Row],[WIDTH_ORIG]], "")</f>
        <v>0.58628057392515409</v>
      </c>
      <c r="T839">
        <f>IF(OR(B839="boot", B839="independent", B839="parametric", B839="cart"), (Table21[[#This Row],[PERS_NEW]]+Table21[[#This Row],[PERS_ORIG]]) / 2, "")</f>
        <v>0.60709592296938575</v>
      </c>
      <c r="U839">
        <f>0.5*(Table21[[#This Row],[WIDTH_OVERLAP]]/Table21[[#This Row],[WIDTH_ORIG]] +Table21[[#This Row],[WIDTH_OVERLAP]]/Table21[[#This Row],[WIDTH_NEW]])</f>
        <v>0.60709592296938575</v>
      </c>
    </row>
    <row r="840" spans="1:21" hidden="1" x14ac:dyDescent="0.2">
      <c r="A840" t="s">
        <v>192</v>
      </c>
      <c r="B840" t="s">
        <v>92</v>
      </c>
      <c r="C840" s="3" t="s">
        <v>232</v>
      </c>
      <c r="D840" t="s">
        <v>197</v>
      </c>
      <c r="E840">
        <v>0.43339235395344367</v>
      </c>
      <c r="F840">
        <v>8.2766378049507913E-2</v>
      </c>
      <c r="G840" s="1">
        <v>0.27094042314705874</v>
      </c>
      <c r="H840" s="1">
        <v>0.59352628542663111</v>
      </c>
      <c r="I840">
        <v>5.2363334504525945</v>
      </c>
      <c r="J840">
        <v>0.49300215558615001</v>
      </c>
      <c r="K840">
        <f>Table21[[#This Row],[VALUE_ORIGINAL]]-Table21[[#This Row],[ESTIMATE_VALUE]]</f>
        <v>5.960980163270635E-2</v>
      </c>
      <c r="L840">
        <v>0.33828925276439847</v>
      </c>
      <c r="M840">
        <v>0.65830644871233068</v>
      </c>
      <c r="N840">
        <f>Table21[[#This Row],[DIFFENCE_ORIGINAL]]^2</f>
        <v>3.5533284506906004E-3</v>
      </c>
      <c r="O84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0.25523703266223263</v>
      </c>
      <c r="P840">
        <f>IF(OR(G840="NA", H840="NA"), "NA", IF(OR(B840="boot", B840="parametric", B840="independent", B840="cart"), Table21[[#This Row],[conf.high]]-Table21[[#This Row],[conf.low]], ""))</f>
        <v>0.32258586227957237</v>
      </c>
      <c r="Q840">
        <f>IF(OR(G840="NA", H840="NA"), "NA", IF(OR(B840="boot", B840="parametric", B840="independent", B840="cart"), Table21[[#This Row],[conf.high.orig]]-Table21[[#This Row],[conf.low.orig]], ""))</f>
        <v>0.32001719594793221</v>
      </c>
      <c r="R840">
        <f>IF(OR(B840="boot", B840="independent", B840="parametric", B840="cart"), Table21[[#This Row],[WIDTH_OVERLAP]]/Table21[[#This Row],[WIDTH_NEW]], "NA")</f>
        <v>0.79122200476668392</v>
      </c>
      <c r="S840">
        <f>IF(OR(B840="boot", B840="independent", B840="parametric", B840="cart"), Table21[[#This Row],[WIDTH_OVERLAP]]/Table21[[#This Row],[WIDTH_ORIG]], "")</f>
        <v>0.79757286762727742</v>
      </c>
      <c r="T840">
        <f>IF(OR(B840="boot", B840="independent", B840="parametric", B840="cart"), (Table21[[#This Row],[PERS_NEW]]+Table21[[#This Row],[PERS_ORIG]]) / 2, "")</f>
        <v>0.79439743619698067</v>
      </c>
      <c r="U840">
        <f>0.5*(Table21[[#This Row],[WIDTH_OVERLAP]]/Table21[[#This Row],[WIDTH_ORIG]] +Table21[[#This Row],[WIDTH_OVERLAP]]/Table21[[#This Row],[WIDTH_NEW]])</f>
        <v>0.79439743619698067</v>
      </c>
    </row>
    <row r="841" spans="1:21" hidden="1" x14ac:dyDescent="0.2">
      <c r="A841" t="s">
        <v>192</v>
      </c>
      <c r="B841" t="s">
        <v>92</v>
      </c>
      <c r="C841" s="3" t="s">
        <v>232</v>
      </c>
      <c r="D841" t="s">
        <v>198</v>
      </c>
      <c r="E841">
        <v>0.67600913160141174</v>
      </c>
      <c r="F841">
        <v>8.2317134106463047E-2</v>
      </c>
      <c r="G841" s="1">
        <v>0.51417441073015913</v>
      </c>
      <c r="H841" s="1">
        <v>0.84119560504720248</v>
      </c>
      <c r="I841">
        <v>8.2122530010229742</v>
      </c>
      <c r="J841">
        <v>0.6296703541777926</v>
      </c>
      <c r="K841">
        <f>Table21[[#This Row],[VALUE_ORIGINAL]]-Table21[[#This Row],[ESTIMATE_VALUE]]</f>
        <v>-4.6338777423619137E-2</v>
      </c>
      <c r="L841">
        <v>0.43210575876704355</v>
      </c>
      <c r="M841">
        <v>0.82109221715959124</v>
      </c>
      <c r="N841">
        <f>Table21[[#This Row],[DIFFENCE_ORIGINAL]]^2</f>
        <v>2.1472822931157148E-3</v>
      </c>
      <c r="O84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0.30691780642943212</v>
      </c>
      <c r="P841">
        <f>IF(OR(G841="NA", H841="NA"), "NA", IF(OR(B841="boot", B841="parametric", B841="independent", B841="cart"), Table21[[#This Row],[conf.high]]-Table21[[#This Row],[conf.low]], ""))</f>
        <v>0.32702119431704335</v>
      </c>
      <c r="Q841">
        <f>IF(OR(G841="NA", H841="NA"), "NA", IF(OR(B841="boot", B841="parametric", B841="independent", B841="cart"), Table21[[#This Row],[conf.high.orig]]-Table21[[#This Row],[conf.low.orig]], ""))</f>
        <v>0.3889864583925477</v>
      </c>
      <c r="R841">
        <f>IF(OR(B841="boot", B841="independent", B841="parametric", B841="cart"), Table21[[#This Row],[WIDTH_OVERLAP]]/Table21[[#This Row],[WIDTH_NEW]], "NA")</f>
        <v>0.93852573399838657</v>
      </c>
      <c r="S841">
        <f>IF(OR(B841="boot", B841="independent", B841="parametric", B841="cart"), Table21[[#This Row],[WIDTH_OVERLAP]]/Table21[[#This Row],[WIDTH_ORIG]], "")</f>
        <v>0.78901925711692622</v>
      </c>
      <c r="T841">
        <f>IF(OR(B841="boot", B841="independent", B841="parametric", B841="cart"), (Table21[[#This Row],[PERS_NEW]]+Table21[[#This Row],[PERS_ORIG]]) / 2, "")</f>
        <v>0.86377249555765645</v>
      </c>
      <c r="U841">
        <f>0.5*(Table21[[#This Row],[WIDTH_OVERLAP]]/Table21[[#This Row],[WIDTH_ORIG]] +Table21[[#This Row],[WIDTH_OVERLAP]]/Table21[[#This Row],[WIDTH_NEW]])</f>
        <v>0.86377249555765645</v>
      </c>
    </row>
    <row r="842" spans="1:21" hidden="1" x14ac:dyDescent="0.2">
      <c r="A842" t="s">
        <v>192</v>
      </c>
      <c r="B842" t="s">
        <v>92</v>
      </c>
      <c r="C842" s="3" t="s">
        <v>232</v>
      </c>
      <c r="D842" t="s">
        <v>200</v>
      </c>
      <c r="E842">
        <v>0.65373667038659189</v>
      </c>
      <c r="F842">
        <v>7.4890672093919641E-2</v>
      </c>
      <c r="G842" s="1">
        <v>0.5014663183399547</v>
      </c>
      <c r="H842" s="1">
        <v>0.79810746725562154</v>
      </c>
      <c r="I842">
        <v>8.7292135603583212</v>
      </c>
      <c r="J842">
        <v>0.6141559553028032</v>
      </c>
      <c r="K842">
        <f>Table21[[#This Row],[VALUE_ORIGINAL]]-Table21[[#This Row],[ESTIMATE_VALUE]]</f>
        <v>-3.9580715083788687E-2</v>
      </c>
      <c r="L842">
        <v>0.42221750619658005</v>
      </c>
      <c r="M842">
        <v>0.79184601327828763</v>
      </c>
      <c r="N842">
        <f>Table21[[#This Row],[DIFFENCE_ORIGINAL]]^2</f>
        <v>1.5666330065440572E-3</v>
      </c>
      <c r="O84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0.29037969493833293</v>
      </c>
      <c r="P842">
        <f>IF(OR(G842="NA", H842="NA"), "NA", IF(OR(B842="boot", B842="parametric", B842="independent", B842="cart"), Table21[[#This Row],[conf.high]]-Table21[[#This Row],[conf.low]], ""))</f>
        <v>0.29664114891566684</v>
      </c>
      <c r="Q842">
        <f>IF(OR(G842="NA", H842="NA"), "NA", IF(OR(B842="boot", B842="parametric", B842="independent", B842="cart"), Table21[[#This Row],[conf.high.orig]]-Table21[[#This Row],[conf.low.orig]], ""))</f>
        <v>0.36962850708170758</v>
      </c>
      <c r="R842">
        <f>IF(OR(B842="boot", B842="independent", B842="parametric", B842="cart"), Table21[[#This Row],[WIDTH_OVERLAP]]/Table21[[#This Row],[WIDTH_NEW]], "NA")</f>
        <v>0.97889215976872446</v>
      </c>
      <c r="S842">
        <f>IF(OR(B842="boot", B842="independent", B842="parametric", B842="cart"), Table21[[#This Row],[WIDTH_OVERLAP]]/Table21[[#This Row],[WIDTH_ORIG]], "")</f>
        <v>0.78559875489837028</v>
      </c>
      <c r="T842">
        <f>IF(OR(B842="boot", B842="independent", B842="parametric", B842="cart"), (Table21[[#This Row],[PERS_NEW]]+Table21[[#This Row],[PERS_ORIG]]) / 2, "")</f>
        <v>0.88224545733354742</v>
      </c>
      <c r="U842">
        <f>0.5*(Table21[[#This Row],[WIDTH_OVERLAP]]/Table21[[#This Row],[WIDTH_ORIG]] +Table21[[#This Row],[WIDTH_OVERLAP]]/Table21[[#This Row],[WIDTH_NEW]])</f>
        <v>0.88224545733354742</v>
      </c>
    </row>
    <row r="843" spans="1:21" hidden="1" x14ac:dyDescent="0.2">
      <c r="A843" t="s">
        <v>192</v>
      </c>
      <c r="B843" t="s">
        <v>92</v>
      </c>
      <c r="C843" s="3" t="s">
        <v>232</v>
      </c>
      <c r="D843" t="s">
        <v>203</v>
      </c>
      <c r="E843">
        <v>0.21273729169410877</v>
      </c>
      <c r="F843">
        <v>5.5756244795625479E-2</v>
      </c>
      <c r="G843" s="1">
        <v>0.10237530563411103</v>
      </c>
      <c r="H843" s="1">
        <v>0.32781173701337374</v>
      </c>
      <c r="I843">
        <v>3.8154881569570787</v>
      </c>
      <c r="J843">
        <v>0.2867938421283156</v>
      </c>
      <c r="K843">
        <f>Table21[[#This Row],[VALUE_ORIGINAL]]-Table21[[#This Row],[ESTIMATE_VALUE]]</f>
        <v>7.4056550434206836E-2</v>
      </c>
      <c r="L843">
        <v>0.16431647751864059</v>
      </c>
      <c r="M843">
        <v>0.40571502915783314</v>
      </c>
      <c r="N843">
        <f>Table21[[#This Row],[DIFFENCE_ORIGINAL]]^2</f>
        <v>5.4843726622142205E-3</v>
      </c>
      <c r="O84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0.16349525949473315</v>
      </c>
      <c r="P843">
        <f>IF(OR(G843="NA", H843="NA"), "NA", IF(OR(B843="boot", B843="parametric", B843="independent", B843="cart"), Table21[[#This Row],[conf.high]]-Table21[[#This Row],[conf.low]], ""))</f>
        <v>0.22543643137926273</v>
      </c>
      <c r="Q843">
        <f>IF(OR(G843="NA", H843="NA"), "NA", IF(OR(B843="boot", B843="parametric", B843="independent", B843="cart"), Table21[[#This Row],[conf.high.orig]]-Table21[[#This Row],[conf.low.orig]], ""))</f>
        <v>0.24139855163919255</v>
      </c>
      <c r="R843">
        <f>IF(OR(B843="boot", B843="independent", B843="parametric", B843="cart"), Table21[[#This Row],[WIDTH_OVERLAP]]/Table21[[#This Row],[WIDTH_NEW]], "NA")</f>
        <v>0.7252388555586966</v>
      </c>
      <c r="S843">
        <f>IF(OR(B843="boot", B843="independent", B843="parametric", B843="cart"), Table21[[#This Row],[WIDTH_OVERLAP]]/Table21[[#This Row],[WIDTH_ORIG]], "")</f>
        <v>0.67728351468778525</v>
      </c>
      <c r="T843">
        <f>IF(OR(B843="boot", B843="independent", B843="parametric", B843="cart"), (Table21[[#This Row],[PERS_NEW]]+Table21[[#This Row],[PERS_ORIG]]) / 2, "")</f>
        <v>0.70126118512324087</v>
      </c>
      <c r="U843">
        <f>0.5*(Table21[[#This Row],[WIDTH_OVERLAP]]/Table21[[#This Row],[WIDTH_ORIG]] +Table21[[#This Row],[WIDTH_OVERLAP]]/Table21[[#This Row],[WIDTH_NEW]])</f>
        <v>0.70126118512324087</v>
      </c>
    </row>
    <row r="844" spans="1:21" hidden="1" x14ac:dyDescent="0.2">
      <c r="A844" t="s">
        <v>192</v>
      </c>
      <c r="B844" t="s">
        <v>92</v>
      </c>
      <c r="C844" s="3" t="s">
        <v>232</v>
      </c>
      <c r="D844" t="s">
        <v>204</v>
      </c>
      <c r="E844">
        <v>0.82907482978292446</v>
      </c>
      <c r="F844">
        <v>0.1286409436758689</v>
      </c>
      <c r="G844" s="1">
        <v>0.58724889853361417</v>
      </c>
      <c r="H844" s="1">
        <v>1.082225420257763</v>
      </c>
      <c r="I844">
        <v>6.4448752169597654</v>
      </c>
      <c r="J844">
        <v>0.93833906021054048</v>
      </c>
      <c r="K844">
        <f>Table21[[#This Row],[VALUE_ORIGINAL]]-Table21[[#This Row],[ESTIMATE_VALUE]]</f>
        <v>0.10926423042761602</v>
      </c>
      <c r="L844">
        <v>0.63788758124871248</v>
      </c>
      <c r="M844">
        <v>1.2452698410286649</v>
      </c>
      <c r="N844">
        <f>Table21[[#This Row],[DIFFENCE_ORIGINAL]]^2</f>
        <v>1.193867205093917E-2</v>
      </c>
      <c r="O84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0.44433783900905055</v>
      </c>
      <c r="P844">
        <f>IF(OR(G844="NA", H844="NA"), "NA", IF(OR(B844="boot", B844="parametric", B844="independent", B844="cart"), Table21[[#This Row],[conf.high]]-Table21[[#This Row],[conf.low]], ""))</f>
        <v>0.49497652172414885</v>
      </c>
      <c r="Q844">
        <f>IF(OR(G844="NA", H844="NA"), "NA", IF(OR(B844="boot", B844="parametric", B844="independent", B844="cart"), Table21[[#This Row],[conf.high.orig]]-Table21[[#This Row],[conf.low.orig]], ""))</f>
        <v>0.60738225977995242</v>
      </c>
      <c r="R844">
        <f>IF(OR(B844="boot", B844="independent", B844="parametric", B844="cart"), Table21[[#This Row],[WIDTH_OVERLAP]]/Table21[[#This Row],[WIDTH_NEW]], "NA")</f>
        <v>0.89769477845391765</v>
      </c>
      <c r="S844">
        <f>IF(OR(B844="boot", B844="independent", B844="parametric", B844="cart"), Table21[[#This Row],[WIDTH_OVERLAP]]/Table21[[#This Row],[WIDTH_ORIG]], "")</f>
        <v>0.73156209595260324</v>
      </c>
      <c r="T844">
        <f>IF(OR(B844="boot", B844="independent", B844="parametric", B844="cart"), (Table21[[#This Row],[PERS_NEW]]+Table21[[#This Row],[PERS_ORIG]]) / 2, "")</f>
        <v>0.81462843720326039</v>
      </c>
      <c r="U844">
        <f>0.5*(Table21[[#This Row],[WIDTH_OVERLAP]]/Table21[[#This Row],[WIDTH_ORIG]] +Table21[[#This Row],[WIDTH_OVERLAP]]/Table21[[#This Row],[WIDTH_NEW]])</f>
        <v>0.81462843720326039</v>
      </c>
    </row>
    <row r="845" spans="1:21" hidden="1" x14ac:dyDescent="0.2">
      <c r="A845" t="s">
        <v>192</v>
      </c>
      <c r="B845" t="s">
        <v>92</v>
      </c>
      <c r="C845" s="3" t="s">
        <v>232</v>
      </c>
      <c r="D845" t="s">
        <v>205</v>
      </c>
      <c r="E845">
        <v>0.67501358297656178</v>
      </c>
      <c r="F845">
        <v>0.10249267383885238</v>
      </c>
      <c r="G845" s="1">
        <v>0.46999902108072794</v>
      </c>
      <c r="H845" s="1">
        <v>0.87201065350848728</v>
      </c>
      <c r="I845">
        <v>6.5859691009513028</v>
      </c>
      <c r="J845">
        <v>0.60929653109160198</v>
      </c>
      <c r="K845">
        <f>Table21[[#This Row],[VALUE_ORIGINAL]]-Table21[[#This Row],[ESTIMATE_VALUE]]</f>
        <v>-6.5717051884959798E-2</v>
      </c>
      <c r="L845">
        <v>0.38489998520992202</v>
      </c>
      <c r="M845">
        <v>0.81150884429497838</v>
      </c>
      <c r="N845">
        <f>Table21[[#This Row],[DIFFENCE_ORIGINAL]]^2</f>
        <v>4.3187309084504978E-3</v>
      </c>
      <c r="O84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0.34150982321425044</v>
      </c>
      <c r="P845">
        <f>IF(OR(G845="NA", H845="NA"), "NA", IF(OR(B845="boot", B845="parametric", B845="independent", B845="cart"), Table21[[#This Row],[conf.high]]-Table21[[#This Row],[conf.low]], ""))</f>
        <v>0.40201163242775934</v>
      </c>
      <c r="Q845">
        <f>IF(OR(G845="NA", H845="NA"), "NA", IF(OR(B845="boot", B845="parametric", B845="independent", B845="cart"), Table21[[#This Row],[conf.high.orig]]-Table21[[#This Row],[conf.low.orig]], ""))</f>
        <v>0.42660885908505636</v>
      </c>
      <c r="R845">
        <f>IF(OR(B845="boot", B845="independent", B845="parametric", B845="cart"), Table21[[#This Row],[WIDTH_OVERLAP]]/Table21[[#This Row],[WIDTH_NEW]], "NA")</f>
        <v>0.84950234188961948</v>
      </c>
      <c r="S845">
        <f>IF(OR(B845="boot", B845="independent", B845="parametric", B845="cart"), Table21[[#This Row],[WIDTH_OVERLAP]]/Table21[[#This Row],[WIDTH_ORIG]], "")</f>
        <v>0.80052210811252966</v>
      </c>
      <c r="T845">
        <f>IF(OR(B845="boot", B845="independent", B845="parametric", B845="cart"), (Table21[[#This Row],[PERS_NEW]]+Table21[[#This Row],[PERS_ORIG]]) / 2, "")</f>
        <v>0.82501222500107452</v>
      </c>
      <c r="U845">
        <f>0.5*(Table21[[#This Row],[WIDTH_OVERLAP]]/Table21[[#This Row],[WIDTH_ORIG]] +Table21[[#This Row],[WIDTH_OVERLAP]]/Table21[[#This Row],[WIDTH_NEW]])</f>
        <v>0.82501222500107452</v>
      </c>
    </row>
    <row r="846" spans="1:21" hidden="1" x14ac:dyDescent="0.2">
      <c r="A846" t="s">
        <v>192</v>
      </c>
      <c r="B846" t="s">
        <v>92</v>
      </c>
      <c r="C846" s="3" t="s">
        <v>232</v>
      </c>
      <c r="D846" t="s">
        <v>206</v>
      </c>
      <c r="E846">
        <v>1.0667809739328113</v>
      </c>
      <c r="F846">
        <v>0.17745350718568478</v>
      </c>
      <c r="G846" s="1">
        <v>0.70745897519070322</v>
      </c>
      <c r="H846" s="1">
        <v>1.4204714072124873</v>
      </c>
      <c r="I846">
        <v>6.0116082846226711</v>
      </c>
      <c r="J846">
        <v>1.0886973669257032</v>
      </c>
      <c r="K846">
        <f>Table21[[#This Row],[VALUE_ORIGINAL]]-Table21[[#This Row],[ESTIMATE_VALUE]]</f>
        <v>2.1916392992891831E-2</v>
      </c>
      <c r="L846">
        <v>0.71646035881028236</v>
      </c>
      <c r="M846">
        <v>1.4783592457482737</v>
      </c>
      <c r="N846">
        <f>Table21[[#This Row],[DIFFENCE_ORIGINAL]]^2</f>
        <v>4.8032828181887816E-4</v>
      </c>
      <c r="O84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0.70401104840220496</v>
      </c>
      <c r="P846">
        <f>IF(OR(G846="NA", H846="NA"), "NA", IF(OR(B846="boot", B846="parametric", B846="independent", B846="cart"), Table21[[#This Row],[conf.high]]-Table21[[#This Row],[conf.low]], ""))</f>
        <v>0.7130124320217841</v>
      </c>
      <c r="Q846">
        <f>IF(OR(G846="NA", H846="NA"), "NA", IF(OR(B846="boot", B846="parametric", B846="independent", B846="cart"), Table21[[#This Row],[conf.high.orig]]-Table21[[#This Row],[conf.low.orig]], ""))</f>
        <v>0.76189888693799135</v>
      </c>
      <c r="R846">
        <f>IF(OR(B846="boot", B846="independent", B846="parametric", B846="cart"), Table21[[#This Row],[WIDTH_OVERLAP]]/Table21[[#This Row],[WIDTH_NEW]], "NA")</f>
        <v>0.98737555866444682</v>
      </c>
      <c r="S846">
        <f>IF(OR(B846="boot", B846="independent", B846="parametric", B846="cart"), Table21[[#This Row],[WIDTH_OVERLAP]]/Table21[[#This Row],[WIDTH_ORIG]], "")</f>
        <v>0.92402162606060123</v>
      </c>
      <c r="T846">
        <f>IF(OR(B846="boot", B846="independent", B846="parametric", B846="cart"), (Table21[[#This Row],[PERS_NEW]]+Table21[[#This Row],[PERS_ORIG]]) / 2, "")</f>
        <v>0.95569859236252408</v>
      </c>
      <c r="U846">
        <f>0.5*(Table21[[#This Row],[WIDTH_OVERLAP]]/Table21[[#This Row],[WIDTH_ORIG]] +Table21[[#This Row],[WIDTH_OVERLAP]]/Table21[[#This Row],[WIDTH_NEW]])</f>
        <v>0.95569859236252408</v>
      </c>
    </row>
    <row r="847" spans="1:21" hidden="1" x14ac:dyDescent="0.2">
      <c r="A847" t="s">
        <v>192</v>
      </c>
      <c r="B847" t="s">
        <v>92</v>
      </c>
      <c r="C847" s="3" t="s">
        <v>232</v>
      </c>
      <c r="D847" t="s">
        <v>207</v>
      </c>
      <c r="E847">
        <v>-0.75562006745970201</v>
      </c>
      <c r="F847">
        <v>0.16316725608106736</v>
      </c>
      <c r="G847" s="1">
        <v>-1.082369571665962</v>
      </c>
      <c r="H847" s="1">
        <v>-0.43111200108585257</v>
      </c>
      <c r="I847">
        <v>-4.6309540627703072</v>
      </c>
      <c r="J847">
        <v>-0.62421856699554268</v>
      </c>
      <c r="K847">
        <f>Table21[[#This Row],[VALUE_ORIGINAL]]-Table21[[#This Row],[ESTIMATE_VALUE]]</f>
        <v>0.13140150046415933</v>
      </c>
      <c r="L847">
        <v>-0.94286260884821915</v>
      </c>
      <c r="M847">
        <v>-0.31283389014786905</v>
      </c>
      <c r="N847">
        <f>Table21[[#This Row],[DIFFENCE_ORIGINAL]]^2</f>
        <v>1.7266354324232465E-2</v>
      </c>
      <c r="O84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0.51175060776236658</v>
      </c>
      <c r="P847">
        <f>IF(OR(G847="NA", H847="NA"), "NA", IF(OR(B847="boot", B847="parametric", B847="independent", B847="cart"), Table21[[#This Row],[conf.high]]-Table21[[#This Row],[conf.low]], ""))</f>
        <v>0.65125757058010947</v>
      </c>
      <c r="Q847">
        <f>IF(OR(G847="NA", H847="NA"), "NA", IF(OR(B847="boot", B847="parametric", B847="independent", B847="cart"), Table21[[#This Row],[conf.high.orig]]-Table21[[#This Row],[conf.low.orig]], ""))</f>
        <v>0.63002871870035015</v>
      </c>
      <c r="R847">
        <f>IF(OR(B847="boot", B847="independent", B847="parametric", B847="cart"), Table21[[#This Row],[WIDTH_OVERLAP]]/Table21[[#This Row],[WIDTH_NEW]], "NA")</f>
        <v>0.78578834378312612</v>
      </c>
      <c r="S847">
        <f>IF(OR(B847="boot", B847="independent", B847="parametric", B847="cart"), Table21[[#This Row],[WIDTH_OVERLAP]]/Table21[[#This Row],[WIDTH_ORIG]], "")</f>
        <v>0.81226552468596569</v>
      </c>
      <c r="T847">
        <f>IF(OR(B847="boot", B847="independent", B847="parametric", B847="cart"), (Table21[[#This Row],[PERS_NEW]]+Table21[[#This Row],[PERS_ORIG]]) / 2, "")</f>
        <v>0.79902693423454596</v>
      </c>
      <c r="U847">
        <f>0.5*(Table21[[#This Row],[WIDTH_OVERLAP]]/Table21[[#This Row],[WIDTH_ORIG]] +Table21[[#This Row],[WIDTH_OVERLAP]]/Table21[[#This Row],[WIDTH_NEW]])</f>
        <v>0.79902693423454596</v>
      </c>
    </row>
    <row r="848" spans="1:21" hidden="1" x14ac:dyDescent="0.2">
      <c r="A848" t="s">
        <v>192</v>
      </c>
      <c r="B848" t="s">
        <v>92</v>
      </c>
      <c r="C848" s="3" t="s">
        <v>232</v>
      </c>
      <c r="D848" t="s">
        <v>208</v>
      </c>
      <c r="E848">
        <v>-0.95022170420771312</v>
      </c>
      <c r="F848">
        <v>0.1802350340418637</v>
      </c>
      <c r="G848" s="1">
        <v>-1.2935828263342992</v>
      </c>
      <c r="H848" s="1">
        <v>-0.59666118240004684</v>
      </c>
      <c r="I848">
        <v>-5.2721254181193347</v>
      </c>
      <c r="J848">
        <v>-0.72723214521847124</v>
      </c>
      <c r="K848">
        <f>Table21[[#This Row],[VALUE_ORIGINAL]]-Table21[[#This Row],[ESTIMATE_VALUE]]</f>
        <v>0.22298955898924189</v>
      </c>
      <c r="L848">
        <v>-1.0101790707959437</v>
      </c>
      <c r="M848">
        <v>-0.44208999914923913</v>
      </c>
      <c r="N848">
        <f>Table21[[#This Row],[DIFFENCE_ORIGINAL]]^2</f>
        <v>4.9724343418216591E-2</v>
      </c>
      <c r="O84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0.41351788839589687</v>
      </c>
      <c r="P848">
        <f>IF(OR(G848="NA", H848="NA"), "NA", IF(OR(B848="boot", B848="parametric", B848="independent", B848="cart"), Table21[[#This Row],[conf.high]]-Table21[[#This Row],[conf.low]], ""))</f>
        <v>0.69692164393425238</v>
      </c>
      <c r="Q848">
        <f>IF(OR(G848="NA", H848="NA"), "NA", IF(OR(B848="boot", B848="parametric", B848="independent", B848="cart"), Table21[[#This Row],[conf.high.orig]]-Table21[[#This Row],[conf.low.orig]], ""))</f>
        <v>0.56808907164670464</v>
      </c>
      <c r="R848">
        <f>IF(OR(B848="boot", B848="independent", B848="parametric", B848="cart"), Table21[[#This Row],[WIDTH_OVERLAP]]/Table21[[#This Row],[WIDTH_NEW]], "NA")</f>
        <v>0.59334918350578325</v>
      </c>
      <c r="S848">
        <f>IF(OR(B848="boot", B848="independent", B848="parametric", B848="cart"), Table21[[#This Row],[WIDTH_OVERLAP]]/Table21[[#This Row],[WIDTH_ORIG]], "")</f>
        <v>0.72791030321573269</v>
      </c>
      <c r="T848">
        <f>IF(OR(B848="boot", B848="independent", B848="parametric", B848="cart"), (Table21[[#This Row],[PERS_NEW]]+Table21[[#This Row],[PERS_ORIG]]) / 2, "")</f>
        <v>0.66062974336075797</v>
      </c>
      <c r="U848">
        <f>0.5*(Table21[[#This Row],[WIDTH_OVERLAP]]/Table21[[#This Row],[WIDTH_ORIG]] +Table21[[#This Row],[WIDTH_OVERLAP]]/Table21[[#This Row],[WIDTH_NEW]])</f>
        <v>0.66062974336075797</v>
      </c>
    </row>
    <row r="849" spans="1:21" hidden="1" x14ac:dyDescent="0.2">
      <c r="A849" t="s">
        <v>192</v>
      </c>
      <c r="B849" t="s">
        <v>92</v>
      </c>
      <c r="C849" s="3" t="s">
        <v>232</v>
      </c>
      <c r="D849" t="s">
        <v>209</v>
      </c>
      <c r="E849">
        <v>1.387772375907476</v>
      </c>
      <c r="F849">
        <v>0.11284562158060724</v>
      </c>
      <c r="G849" s="1">
        <v>1.1608388840330974</v>
      </c>
      <c r="H849" s="1">
        <v>1.5944011379221503</v>
      </c>
      <c r="I849">
        <v>12.297972721220473</v>
      </c>
      <c r="J849">
        <v>1.2430246361528332</v>
      </c>
      <c r="K849">
        <f>Table21[[#This Row],[VALUE_ORIGINAL]]-Table21[[#This Row],[ESTIMATE_VALUE]]</f>
        <v>-0.14474773975464283</v>
      </c>
      <c r="L849">
        <v>1.0185107816429058</v>
      </c>
      <c r="M849">
        <v>1.4443375162512104</v>
      </c>
      <c r="N849">
        <f>Table21[[#This Row],[DIFFENCE_ORIGINAL]]^2</f>
        <v>2.0951908164077809E-2</v>
      </c>
      <c r="O84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0.283498632218113</v>
      </c>
      <c r="P849">
        <f>IF(OR(G849="NA", H849="NA"), "NA", IF(OR(B849="boot", B849="parametric", B849="independent", B849="cart"), Table21[[#This Row],[conf.high]]-Table21[[#This Row],[conf.low]], ""))</f>
        <v>0.4335622538890529</v>
      </c>
      <c r="Q849">
        <f>IF(OR(G849="NA", H849="NA"), "NA", IF(OR(B849="boot", B849="parametric", B849="independent", B849="cart"), Table21[[#This Row],[conf.high.orig]]-Table21[[#This Row],[conf.low.orig]], ""))</f>
        <v>0.42582673460830467</v>
      </c>
      <c r="R849">
        <f>IF(OR(B849="boot", B849="independent", B849="parametric", B849="cart"), Table21[[#This Row],[WIDTH_OVERLAP]]/Table21[[#This Row],[WIDTH_NEW]], "NA")</f>
        <v>0.65388218110578267</v>
      </c>
      <c r="S849">
        <f>IF(OR(B849="boot", B849="independent", B849="parametric", B849="cart"), Table21[[#This Row],[WIDTH_OVERLAP]]/Table21[[#This Row],[WIDTH_ORIG]], "")</f>
        <v>0.66576052928872187</v>
      </c>
      <c r="T849">
        <f>IF(OR(B849="boot", B849="independent", B849="parametric", B849="cart"), (Table21[[#This Row],[PERS_NEW]]+Table21[[#This Row],[PERS_ORIG]]) / 2, "")</f>
        <v>0.65982135519725227</v>
      </c>
      <c r="U849">
        <f>0.5*(Table21[[#This Row],[WIDTH_OVERLAP]]/Table21[[#This Row],[WIDTH_ORIG]] +Table21[[#This Row],[WIDTH_OVERLAP]]/Table21[[#This Row],[WIDTH_NEW]])</f>
        <v>0.65982135519725227</v>
      </c>
    </row>
    <row r="850" spans="1:21" hidden="1" x14ac:dyDescent="0.2">
      <c r="A850" t="s">
        <v>192</v>
      </c>
      <c r="B850" t="s">
        <v>92</v>
      </c>
      <c r="C850" s="3" t="s">
        <v>232</v>
      </c>
      <c r="D850" t="s">
        <v>210</v>
      </c>
      <c r="E850">
        <v>1.83152454467718</v>
      </c>
      <c r="F850">
        <v>0.13691055145641709</v>
      </c>
      <c r="G850" s="1">
        <v>1.5462522122385445</v>
      </c>
      <c r="H850" s="1">
        <v>2.086565475260898</v>
      </c>
      <c r="I850">
        <v>13.377526605465551</v>
      </c>
      <c r="J850">
        <v>1.6733120944990389</v>
      </c>
      <c r="K850">
        <f>Table21[[#This Row],[VALUE_ORIGINAL]]-Table21[[#This Row],[ESTIMATE_VALUE]]</f>
        <v>-0.15821245017814101</v>
      </c>
      <c r="L850">
        <v>1.3572096197949302</v>
      </c>
      <c r="M850">
        <v>1.9370869117201388</v>
      </c>
      <c r="N850">
        <f>Table21[[#This Row],[DIFFENCE_ORIGINAL]]^2</f>
        <v>2.5031179391370749E-2</v>
      </c>
      <c r="O85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0.39083469948159433</v>
      </c>
      <c r="P850">
        <f>IF(OR(G850="NA", H850="NA"), "NA", IF(OR(B850="boot", B850="parametric", B850="independent", B850="cart"), Table21[[#This Row],[conf.high]]-Table21[[#This Row],[conf.low]], ""))</f>
        <v>0.5403132630223535</v>
      </c>
      <c r="Q850">
        <f>IF(OR(G850="NA", H850="NA"), "NA", IF(OR(B850="boot", B850="parametric", B850="independent", B850="cart"), Table21[[#This Row],[conf.high.orig]]-Table21[[#This Row],[conf.low.orig]], ""))</f>
        <v>0.57987729192520865</v>
      </c>
      <c r="R850">
        <f>IF(OR(B850="boot", B850="independent", B850="parametric", B850="cart"), Table21[[#This Row],[WIDTH_OVERLAP]]/Table21[[#This Row],[WIDTH_NEW]], "NA")</f>
        <v>0.72334833554775235</v>
      </c>
      <c r="S850">
        <f>IF(OR(B850="boot", B850="independent", B850="parametric", B850="cart"), Table21[[#This Row],[WIDTH_OVERLAP]]/Table21[[#This Row],[WIDTH_ORIG]], "")</f>
        <v>0.67399552443933841</v>
      </c>
      <c r="T850">
        <f>IF(OR(B850="boot", B850="independent", B850="parametric", B850="cart"), (Table21[[#This Row],[PERS_NEW]]+Table21[[#This Row],[PERS_ORIG]]) / 2, "")</f>
        <v>0.69867192999354533</v>
      </c>
      <c r="U850">
        <f>0.5*(Table21[[#This Row],[WIDTH_OVERLAP]]/Table21[[#This Row],[WIDTH_ORIG]] +Table21[[#This Row],[WIDTH_OVERLAP]]/Table21[[#This Row],[WIDTH_NEW]])</f>
        <v>0.69867192999354533</v>
      </c>
    </row>
    <row r="851" spans="1:21" hidden="1" x14ac:dyDescent="0.2">
      <c r="A851" t="s">
        <v>192</v>
      </c>
      <c r="B851" t="s">
        <v>92</v>
      </c>
      <c r="C851" s="3" t="s">
        <v>232</v>
      </c>
      <c r="D851" t="s">
        <v>211</v>
      </c>
      <c r="E851">
        <v>2.5009584684940429</v>
      </c>
      <c r="F851">
        <v>0.25568615106373266</v>
      </c>
      <c r="G851" s="1">
        <v>1.9884517270132103</v>
      </c>
      <c r="H851" s="1">
        <v>2.9714223227020149</v>
      </c>
      <c r="I851">
        <v>9.78136069587379</v>
      </c>
      <c r="J851">
        <v>2.5314968979657961</v>
      </c>
      <c r="K851">
        <f>Table21[[#This Row],[VALUE_ORIGINAL]]-Table21[[#This Row],[ESTIMATE_VALUE]]</f>
        <v>3.0538429471753226E-2</v>
      </c>
      <c r="L851">
        <v>2.0495917088549134</v>
      </c>
      <c r="M851">
        <v>2.9930866195942496</v>
      </c>
      <c r="N851">
        <f>Table21[[#This Row],[DIFFENCE_ORIGINAL]]^2</f>
        <v>9.32595674601246E-4</v>
      </c>
      <c r="O85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0.92183061384710152</v>
      </c>
      <c r="P851">
        <f>IF(OR(G851="NA", H851="NA"), "NA", IF(OR(B851="boot", B851="parametric", B851="independent", B851="cart"), Table21[[#This Row],[conf.high]]-Table21[[#This Row],[conf.low]], ""))</f>
        <v>0.98297059568880463</v>
      </c>
      <c r="Q851">
        <f>IF(OR(G851="NA", H851="NA"), "NA", IF(OR(B851="boot", B851="parametric", B851="independent", B851="cart"), Table21[[#This Row],[conf.high.orig]]-Table21[[#This Row],[conf.low.orig]], ""))</f>
        <v>0.94349491073933622</v>
      </c>
      <c r="R851">
        <f>IF(OR(B851="boot", B851="independent", B851="parametric", B851="cart"), Table21[[#This Row],[WIDTH_OVERLAP]]/Table21[[#This Row],[WIDTH_NEW]], "NA")</f>
        <v>0.93780080288275558</v>
      </c>
      <c r="S851">
        <f>IF(OR(B851="boot", B851="independent", B851="parametric", B851="cart"), Table21[[#This Row],[WIDTH_OVERLAP]]/Table21[[#This Row],[WIDTH_ORIG]], "")</f>
        <v>0.97703824721719146</v>
      </c>
      <c r="T851">
        <f>IF(OR(B851="boot", B851="independent", B851="parametric", B851="cart"), (Table21[[#This Row],[PERS_NEW]]+Table21[[#This Row],[PERS_ORIG]]) / 2, "")</f>
        <v>0.95741952504997352</v>
      </c>
      <c r="U851">
        <f>0.5*(Table21[[#This Row],[WIDTH_OVERLAP]]/Table21[[#This Row],[WIDTH_ORIG]] +Table21[[#This Row],[WIDTH_OVERLAP]]/Table21[[#This Row],[WIDTH_NEW]])</f>
        <v>0.95741952504997352</v>
      </c>
    </row>
    <row r="852" spans="1:21" hidden="1" x14ac:dyDescent="0.2">
      <c r="A852" t="s">
        <v>192</v>
      </c>
      <c r="B852" t="s">
        <v>92</v>
      </c>
      <c r="C852" s="3" t="s">
        <v>232</v>
      </c>
      <c r="D852" t="s">
        <v>212</v>
      </c>
      <c r="E852">
        <v>2.3356885295416823</v>
      </c>
      <c r="F852">
        <v>0.19526347255077617</v>
      </c>
      <c r="G852" s="1">
        <v>1.9637713053356907</v>
      </c>
      <c r="H852" s="1">
        <v>2.7429631083791493</v>
      </c>
      <c r="I852">
        <v>11.96172791065319</v>
      </c>
      <c r="J852">
        <v>2.4547512895524033</v>
      </c>
      <c r="K852">
        <f>Table21[[#This Row],[VALUE_ORIGINAL]]-Table21[[#This Row],[ESTIMATE_VALUE]]</f>
        <v>0.11906276001072102</v>
      </c>
      <c r="L852">
        <v>2.0246877889037229</v>
      </c>
      <c r="M852">
        <v>2.8628070729558082</v>
      </c>
      <c r="N852">
        <f>Table21[[#This Row],[DIFFENCE_ORIGINAL]]^2</f>
        <v>1.4175940821370549E-2</v>
      </c>
      <c r="O85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0.71827531947542633</v>
      </c>
      <c r="P852">
        <f>IF(OR(G852="NA", H852="NA"), "NA", IF(OR(B852="boot", B852="parametric", B852="independent", B852="cart"), Table21[[#This Row],[conf.high]]-Table21[[#This Row],[conf.low]], ""))</f>
        <v>0.77919180304345859</v>
      </c>
      <c r="Q852">
        <f>IF(OR(G852="NA", H852="NA"), "NA", IF(OR(B852="boot", B852="parametric", B852="independent", B852="cart"), Table21[[#This Row],[conf.high.orig]]-Table21[[#This Row],[conf.low.orig]], ""))</f>
        <v>0.83811928405208524</v>
      </c>
      <c r="R852">
        <f>IF(OR(B852="boot", B852="independent", B852="parametric", B852="cart"), Table21[[#This Row],[WIDTH_OVERLAP]]/Table21[[#This Row],[WIDTH_NEW]], "NA")</f>
        <v>0.92182093891375971</v>
      </c>
      <c r="S852">
        <f>IF(OR(B852="boot", B852="independent", B852="parametric", B852="cart"), Table21[[#This Row],[WIDTH_OVERLAP]]/Table21[[#This Row],[WIDTH_ORIG]], "")</f>
        <v>0.85700846304687683</v>
      </c>
      <c r="T852">
        <f>IF(OR(B852="boot", B852="independent", B852="parametric", B852="cart"), (Table21[[#This Row],[PERS_NEW]]+Table21[[#This Row],[PERS_ORIG]]) / 2, "")</f>
        <v>0.88941470098031827</v>
      </c>
      <c r="U852">
        <f>0.5*(Table21[[#This Row],[WIDTH_OVERLAP]]/Table21[[#This Row],[WIDTH_ORIG]] +Table21[[#This Row],[WIDTH_OVERLAP]]/Table21[[#This Row],[WIDTH_NEW]])</f>
        <v>0.88941470098031827</v>
      </c>
    </row>
    <row r="853" spans="1:21" hidden="1" x14ac:dyDescent="0.2">
      <c r="A853" t="s">
        <v>192</v>
      </c>
      <c r="B853" t="s">
        <v>92</v>
      </c>
      <c r="C853" s="3" t="s">
        <v>232</v>
      </c>
      <c r="D853" t="s">
        <v>213</v>
      </c>
      <c r="E853">
        <v>2.3295396143959115</v>
      </c>
      <c r="F853">
        <v>0.16689540213170984</v>
      </c>
      <c r="G853" s="1">
        <v>1.9893151220103644</v>
      </c>
      <c r="H853" s="1">
        <v>2.6714221314780748</v>
      </c>
      <c r="I853">
        <v>13.958081436884013</v>
      </c>
      <c r="J853">
        <v>2.2103929548828756</v>
      </c>
      <c r="K853">
        <f>Table21[[#This Row],[VALUE_ORIGINAL]]-Table21[[#This Row],[ESTIMATE_VALUE]]</f>
        <v>-0.11914665951303594</v>
      </c>
      <c r="L853">
        <v>1.8786927270464626</v>
      </c>
      <c r="M853">
        <v>2.5039954522144465</v>
      </c>
      <c r="N853">
        <f>Table21[[#This Row],[DIFFENCE_ORIGINAL]]^2</f>
        <v>1.4195926473115317E-2</v>
      </c>
      <c r="O85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0.5146803302040821</v>
      </c>
      <c r="P853">
        <f>IF(OR(G853="NA", H853="NA"), "NA", IF(OR(B853="boot", B853="parametric", B853="independent", B853="cart"), Table21[[#This Row],[conf.high]]-Table21[[#This Row],[conf.low]], ""))</f>
        <v>0.68210700946771041</v>
      </c>
      <c r="Q853">
        <f>IF(OR(G853="NA", H853="NA"), "NA", IF(OR(B853="boot", B853="parametric", B853="independent", B853="cart"), Table21[[#This Row],[conf.high.orig]]-Table21[[#This Row],[conf.low.orig]], ""))</f>
        <v>0.62530272516798391</v>
      </c>
      <c r="R853">
        <f>IF(OR(B853="boot", B853="independent", B853="parametric", B853="cart"), Table21[[#This Row],[WIDTH_OVERLAP]]/Table21[[#This Row],[WIDTH_NEW]], "NA")</f>
        <v>0.75454484862385229</v>
      </c>
      <c r="S853">
        <f>IF(OR(B853="boot", B853="independent", B853="parametric", B853="cart"), Table21[[#This Row],[WIDTH_OVERLAP]]/Table21[[#This Row],[WIDTH_ORIG]], "")</f>
        <v>0.82308985630250731</v>
      </c>
      <c r="T853">
        <f>IF(OR(B853="boot", B853="independent", B853="parametric", B853="cart"), (Table21[[#This Row],[PERS_NEW]]+Table21[[#This Row],[PERS_ORIG]]) / 2, "")</f>
        <v>0.78881735246317985</v>
      </c>
      <c r="U853">
        <f>0.5*(Table21[[#This Row],[WIDTH_OVERLAP]]/Table21[[#This Row],[WIDTH_ORIG]] +Table21[[#This Row],[WIDTH_OVERLAP]]/Table21[[#This Row],[WIDTH_NEW]])</f>
        <v>0.78881735246317985</v>
      </c>
    </row>
    <row r="854" spans="1:21" hidden="1" x14ac:dyDescent="0.2">
      <c r="A854" t="s">
        <v>192</v>
      </c>
      <c r="B854" t="s">
        <v>92</v>
      </c>
      <c r="C854" s="3" t="s">
        <v>232</v>
      </c>
      <c r="D854" t="s">
        <v>214</v>
      </c>
      <c r="E854">
        <v>1.4715037066875476</v>
      </c>
      <c r="F854">
        <v>0.15871394033188099</v>
      </c>
      <c r="G854" s="1">
        <v>1.1816622890472508</v>
      </c>
      <c r="H854" s="1">
        <v>1.778324505039556</v>
      </c>
      <c r="I854">
        <v>9.2714206679674085</v>
      </c>
      <c r="J854">
        <v>1.6381988893183386</v>
      </c>
      <c r="K854">
        <f>Table21[[#This Row],[VALUE_ORIGINAL]]-Table21[[#This Row],[ESTIMATE_VALUE]]</f>
        <v>0.16669518263079097</v>
      </c>
      <c r="L854">
        <v>1.3026178229378362</v>
      </c>
      <c r="M854">
        <v>1.9691377796362057</v>
      </c>
      <c r="N854">
        <f>Table21[[#This Row],[DIFFENCE_ORIGINAL]]^2</f>
        <v>2.7787283912312756E-2</v>
      </c>
      <c r="O85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0.47570668210171974</v>
      </c>
      <c r="P854">
        <f>IF(OR(G854="NA", H854="NA"), "NA", IF(OR(B854="boot", B854="parametric", B854="independent", B854="cart"), Table21[[#This Row],[conf.high]]-Table21[[#This Row],[conf.low]], ""))</f>
        <v>0.59666221599230518</v>
      </c>
      <c r="Q854">
        <f>IF(OR(G854="NA", H854="NA"), "NA", IF(OR(B854="boot", B854="parametric", B854="independent", B854="cart"), Table21[[#This Row],[conf.high.orig]]-Table21[[#This Row],[conf.low.orig]], ""))</f>
        <v>0.6665199566983695</v>
      </c>
      <c r="R854">
        <f>IF(OR(B854="boot", B854="independent", B854="parametric", B854="cart"), Table21[[#This Row],[WIDTH_OVERLAP]]/Table21[[#This Row],[WIDTH_NEW]], "NA")</f>
        <v>0.7972797159789563</v>
      </c>
      <c r="S854">
        <f>IF(OR(B854="boot", B854="independent", B854="parametric", B854="cart"), Table21[[#This Row],[WIDTH_OVERLAP]]/Table21[[#This Row],[WIDTH_ORIG]], "")</f>
        <v>0.71371708726944927</v>
      </c>
      <c r="T854">
        <f>IF(OR(B854="boot", B854="independent", B854="parametric", B854="cart"), (Table21[[#This Row],[PERS_NEW]]+Table21[[#This Row],[PERS_ORIG]]) / 2, "")</f>
        <v>0.75549840162420279</v>
      </c>
      <c r="U854">
        <f>0.5*(Table21[[#This Row],[WIDTH_OVERLAP]]/Table21[[#This Row],[WIDTH_ORIG]] +Table21[[#This Row],[WIDTH_OVERLAP]]/Table21[[#This Row],[WIDTH_NEW]])</f>
        <v>0.75549840162420279</v>
      </c>
    </row>
    <row r="855" spans="1:21" hidden="1" x14ac:dyDescent="0.2">
      <c r="A855" t="s">
        <v>192</v>
      </c>
      <c r="B855" t="s">
        <v>92</v>
      </c>
      <c r="C855" s="3" t="s">
        <v>232</v>
      </c>
      <c r="D855" t="s">
        <v>215</v>
      </c>
      <c r="E855">
        <v>1.6593019585308286</v>
      </c>
      <c r="F855">
        <v>0.14718426811671084</v>
      </c>
      <c r="G855" s="1">
        <v>1.3634774737312281</v>
      </c>
      <c r="H855" s="1">
        <v>1.9325150670886593</v>
      </c>
      <c r="I855">
        <v>11.273636644475298</v>
      </c>
      <c r="J855">
        <v>1.8620513228561157</v>
      </c>
      <c r="K855">
        <f>Table21[[#This Row],[VALUE_ORIGINAL]]-Table21[[#This Row],[ESTIMATE_VALUE]]</f>
        <v>0.20274936432528712</v>
      </c>
      <c r="L855">
        <v>1.5437512759186744</v>
      </c>
      <c r="M855">
        <v>2.1614847182978911</v>
      </c>
      <c r="N855">
        <f>Table21[[#This Row],[DIFFENCE_ORIGINAL]]^2</f>
        <v>4.1107304734308008E-2</v>
      </c>
      <c r="O85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0.38876379116998483</v>
      </c>
      <c r="P855">
        <f>IF(OR(G855="NA", H855="NA"), "NA", IF(OR(B855="boot", B855="parametric", B855="independent", B855="cart"), Table21[[#This Row],[conf.high]]-Table21[[#This Row],[conf.low]], ""))</f>
        <v>0.5690375933574312</v>
      </c>
      <c r="Q855">
        <f>IF(OR(G855="NA", H855="NA"), "NA", IF(OR(B855="boot", B855="parametric", B855="independent", B855="cart"), Table21[[#This Row],[conf.high.orig]]-Table21[[#This Row],[conf.low.orig]], ""))</f>
        <v>0.61773344237921668</v>
      </c>
      <c r="R855">
        <f>IF(OR(B855="boot", B855="independent", B855="parametric", B855="cart"), Table21[[#This Row],[WIDTH_OVERLAP]]/Table21[[#This Row],[WIDTH_NEW]], "NA")</f>
        <v>0.68319526813018405</v>
      </c>
      <c r="S855">
        <f>IF(OR(B855="boot", B855="independent", B855="parametric", B855="cart"), Table21[[#This Row],[WIDTH_OVERLAP]]/Table21[[#This Row],[WIDTH_ORIG]], "")</f>
        <v>0.62933907167572278</v>
      </c>
      <c r="T855">
        <f>IF(OR(B855="boot", B855="independent", B855="parametric", B855="cart"), (Table21[[#This Row],[PERS_NEW]]+Table21[[#This Row],[PERS_ORIG]]) / 2, "")</f>
        <v>0.65626716990295342</v>
      </c>
      <c r="U855">
        <f>0.5*(Table21[[#This Row],[WIDTH_OVERLAP]]/Table21[[#This Row],[WIDTH_ORIG]] +Table21[[#This Row],[WIDTH_OVERLAP]]/Table21[[#This Row],[WIDTH_NEW]])</f>
        <v>0.65626716990295342</v>
      </c>
    </row>
    <row r="856" spans="1:21" hidden="1" x14ac:dyDescent="0.2">
      <c r="A856" t="s">
        <v>192</v>
      </c>
      <c r="B856" t="s">
        <v>92</v>
      </c>
      <c r="C856" s="3" t="s">
        <v>232</v>
      </c>
      <c r="D856" t="s">
        <v>216</v>
      </c>
      <c r="E856">
        <v>0.15044592293214876</v>
      </c>
      <c r="F856">
        <v>4.3889256296968819E-2</v>
      </c>
      <c r="G856" s="1">
        <v>6.4686512785463543E-2</v>
      </c>
      <c r="H856" s="1">
        <v>0.23872112432765694</v>
      </c>
      <c r="I856">
        <v>3.4278530926608388</v>
      </c>
      <c r="J856">
        <v>0.10937798859403275</v>
      </c>
      <c r="K856">
        <f>Table21[[#This Row],[VALUE_ORIGINAL]]-Table21[[#This Row],[ESTIMATE_VALUE]]</f>
        <v>-4.1067934338116008E-2</v>
      </c>
      <c r="L856">
        <v>2.1736562737254869E-2</v>
      </c>
      <c r="M856">
        <v>0.21366430850576187</v>
      </c>
      <c r="N856">
        <f>Table21[[#This Row],[DIFFENCE_ORIGINAL]]^2</f>
        <v>1.6865752307998079E-3</v>
      </c>
      <c r="O85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0.14897779572029834</v>
      </c>
      <c r="P856">
        <f>IF(OR(G856="NA", H856="NA"), "NA", IF(OR(B856="boot", B856="parametric", B856="independent", B856="cart"), Table21[[#This Row],[conf.high]]-Table21[[#This Row],[conf.low]], ""))</f>
        <v>0.17403461154219341</v>
      </c>
      <c r="Q856">
        <f>IF(OR(G856="NA", H856="NA"), "NA", IF(OR(B856="boot", B856="parametric", B856="independent", B856="cart"), Table21[[#This Row],[conf.high.orig]]-Table21[[#This Row],[conf.low.orig]], ""))</f>
        <v>0.19192774576850702</v>
      </c>
      <c r="R856">
        <f>IF(OR(B856="boot", B856="independent", B856="parametric", B856="cart"), Table21[[#This Row],[WIDTH_OVERLAP]]/Table21[[#This Row],[WIDTH_NEW]], "NA")</f>
        <v>0.85602395063915071</v>
      </c>
      <c r="S856">
        <f>IF(OR(B856="boot", B856="independent", B856="parametric", B856="cart"), Table21[[#This Row],[WIDTH_OVERLAP]]/Table21[[#This Row],[WIDTH_ORIG]], "")</f>
        <v>0.7762181289827027</v>
      </c>
      <c r="T856">
        <f>IF(OR(B856="boot", B856="independent", B856="parametric", B856="cart"), (Table21[[#This Row],[PERS_NEW]]+Table21[[#This Row],[PERS_ORIG]]) / 2, "")</f>
        <v>0.81612103981092665</v>
      </c>
      <c r="U856">
        <f>0.5*(Table21[[#This Row],[WIDTH_OVERLAP]]/Table21[[#This Row],[WIDTH_ORIG]] +Table21[[#This Row],[WIDTH_OVERLAP]]/Table21[[#This Row],[WIDTH_NEW]])</f>
        <v>0.81612103981092665</v>
      </c>
    </row>
    <row r="857" spans="1:21" hidden="1" x14ac:dyDescent="0.2">
      <c r="A857" t="s">
        <v>192</v>
      </c>
      <c r="B857" t="s">
        <v>92</v>
      </c>
      <c r="C857" s="3" t="s">
        <v>232</v>
      </c>
      <c r="D857" t="s">
        <v>218</v>
      </c>
      <c r="E857">
        <v>0.15557153563711229</v>
      </c>
      <c r="F857">
        <v>4.7532311561156899E-2</v>
      </c>
      <c r="G857" s="1">
        <v>6.8867657197584309E-2</v>
      </c>
      <c r="H857" s="1">
        <v>0.26101983766773323</v>
      </c>
      <c r="I857">
        <v>3.272963811931342</v>
      </c>
      <c r="J857">
        <v>0.1121410225246493</v>
      </c>
      <c r="K857">
        <f>Table21[[#This Row],[VALUE_ORIGINAL]]-Table21[[#This Row],[ESTIMATE_VALUE]]</f>
        <v>-4.3430513112462987E-2</v>
      </c>
      <c r="L857">
        <v>2.2039336146454695E-2</v>
      </c>
      <c r="M857">
        <v>0.2302792685921618</v>
      </c>
      <c r="N857">
        <f>Table21[[#This Row],[DIFFENCE_ORIGINAL]]^2</f>
        <v>1.8862094692118194E-3</v>
      </c>
      <c r="O85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0.16141161139457749</v>
      </c>
      <c r="P857">
        <f>IF(OR(G857="NA", H857="NA"), "NA", IF(OR(B857="boot", B857="parametric", B857="independent", B857="cart"), Table21[[#This Row],[conf.high]]-Table21[[#This Row],[conf.low]], ""))</f>
        <v>0.19215218047014893</v>
      </c>
      <c r="Q857">
        <f>IF(OR(G857="NA", H857="NA"), "NA", IF(OR(B857="boot", B857="parametric", B857="independent", B857="cart"), Table21[[#This Row],[conf.high.orig]]-Table21[[#This Row],[conf.low.orig]], ""))</f>
        <v>0.2082399324457071</v>
      </c>
      <c r="R857">
        <f>IF(OR(B857="boot", B857="independent", B857="parametric", B857="cart"), Table21[[#This Row],[WIDTH_OVERLAP]]/Table21[[#This Row],[WIDTH_NEW]], "NA")</f>
        <v>0.84001967086526497</v>
      </c>
      <c r="S857">
        <f>IF(OR(B857="boot", B857="independent", B857="parametric", B857="cart"), Table21[[#This Row],[WIDTH_OVERLAP]]/Table21[[#This Row],[WIDTH_ORIG]], "")</f>
        <v>0.77512324124798293</v>
      </c>
      <c r="T857">
        <f>IF(OR(B857="boot", B857="independent", B857="parametric", B857="cart"), (Table21[[#This Row],[PERS_NEW]]+Table21[[#This Row],[PERS_ORIG]]) / 2, "")</f>
        <v>0.80757145605662395</v>
      </c>
      <c r="U857">
        <f>0.5*(Table21[[#This Row],[WIDTH_OVERLAP]]/Table21[[#This Row],[WIDTH_ORIG]] +Table21[[#This Row],[WIDTH_OVERLAP]]/Table21[[#This Row],[WIDTH_NEW]])</f>
        <v>0.80757145605662395</v>
      </c>
    </row>
    <row r="858" spans="1:21" hidden="1" x14ac:dyDescent="0.2">
      <c r="A858" t="s">
        <v>192</v>
      </c>
      <c r="B858" t="s">
        <v>92</v>
      </c>
      <c r="C858" s="3" t="s">
        <v>232</v>
      </c>
      <c r="D858" t="s">
        <v>220</v>
      </c>
      <c r="E858">
        <v>6.5203754966268582E-2</v>
      </c>
      <c r="F858">
        <v>2.5477541071693876E-2</v>
      </c>
      <c r="G858" s="1">
        <v>2.1954986037589889E-2</v>
      </c>
      <c r="H858" s="1">
        <v>0.12115090582631394</v>
      </c>
      <c r="I858">
        <v>2.5592640507490509</v>
      </c>
      <c r="J858">
        <v>5.3397023750747043E-2</v>
      </c>
      <c r="K858">
        <f>Table21[[#This Row],[VALUE_ORIGINAL]]-Table21[[#This Row],[ESTIMATE_VALUE]]</f>
        <v>-1.1806731215521539E-2</v>
      </c>
      <c r="L858">
        <v>2.9855396132581814E-3</v>
      </c>
      <c r="M858">
        <v>0.10482802018117358</v>
      </c>
      <c r="N858">
        <f>Table21[[#This Row],[DIFFENCE_ORIGINAL]]^2</f>
        <v>1.3939890199557071E-4</v>
      </c>
      <c r="O85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8.2873034143583699E-2</v>
      </c>
      <c r="P858">
        <f>IF(OR(G858="NA", H858="NA"), "NA", IF(OR(B858="boot", B858="parametric", B858="independent", B858="cart"), Table21[[#This Row],[conf.high]]-Table21[[#This Row],[conf.low]], ""))</f>
        <v>9.9195919788724052E-2</v>
      </c>
      <c r="Q858">
        <f>IF(OR(G858="NA", H858="NA"), "NA", IF(OR(B858="boot", B858="parametric", B858="independent", B858="cart"), Table21[[#This Row],[conf.high.orig]]-Table21[[#This Row],[conf.low.orig]], ""))</f>
        <v>0.10184248056791541</v>
      </c>
      <c r="R858">
        <f>IF(OR(B858="boot", B858="independent", B858="parametric", B858="cart"), Table21[[#This Row],[WIDTH_OVERLAP]]/Table21[[#This Row],[WIDTH_NEW]], "NA")</f>
        <v>0.83544801358860088</v>
      </c>
      <c r="S858">
        <f>IF(OR(B858="boot", B858="independent", B858="parametric", B858="cart"), Table21[[#This Row],[WIDTH_OVERLAP]]/Table21[[#This Row],[WIDTH_ORIG]], "")</f>
        <v>0.81373738818467201</v>
      </c>
      <c r="T858">
        <f>IF(OR(B858="boot", B858="independent", B858="parametric", B858="cart"), (Table21[[#This Row],[PERS_NEW]]+Table21[[#This Row],[PERS_ORIG]]) / 2, "")</f>
        <v>0.8245927008866365</v>
      </c>
      <c r="U858">
        <f>0.5*(Table21[[#This Row],[WIDTH_OVERLAP]]/Table21[[#This Row],[WIDTH_ORIG]] +Table21[[#This Row],[WIDTH_OVERLAP]]/Table21[[#This Row],[WIDTH_NEW]])</f>
        <v>0.8245927008866365</v>
      </c>
    </row>
    <row r="859" spans="1:21" hidden="1" x14ac:dyDescent="0.2">
      <c r="A859" t="s">
        <v>192</v>
      </c>
      <c r="B859" t="s">
        <v>92</v>
      </c>
      <c r="C859" s="3" t="s">
        <v>232</v>
      </c>
      <c r="D859" t="s">
        <v>226</v>
      </c>
      <c r="E859">
        <v>9.2198715620990176E-2</v>
      </c>
      <c r="F859">
        <v>3.0262212362196467E-2</v>
      </c>
      <c r="G859" s="1">
        <v>3.8252052514860156E-2</v>
      </c>
      <c r="H859" s="1">
        <v>0.15533449146676623</v>
      </c>
      <c r="I859">
        <v>3.0466614442295286</v>
      </c>
      <c r="J859">
        <v>0.14138998237809358</v>
      </c>
      <c r="K859">
        <f>Table21[[#This Row],[VALUE_ORIGINAL]]-Table21[[#This Row],[ESTIMATE_VALUE]]</f>
        <v>4.9191266757103405E-2</v>
      </c>
      <c r="L859">
        <v>6.7477621351376832E-2</v>
      </c>
      <c r="M859">
        <v>0.22778948583639166</v>
      </c>
      <c r="N859">
        <f>Table21[[#This Row],[DIFFENCE_ORIGINAL]]^2</f>
        <v>2.4197807251685067E-3</v>
      </c>
      <c r="O85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8.7856870115389396E-2</v>
      </c>
      <c r="P859">
        <f>IF(OR(G859="NA", H859="NA"), "NA", IF(OR(B859="boot", B859="parametric", B859="independent", B859="cart"), Table21[[#This Row],[conf.high]]-Table21[[#This Row],[conf.low]], ""))</f>
        <v>0.11708243895190606</v>
      </c>
      <c r="Q859">
        <f>IF(OR(G859="NA", H859="NA"), "NA", IF(OR(B859="boot", B859="parametric", B859="independent", B859="cart"), Table21[[#This Row],[conf.high.orig]]-Table21[[#This Row],[conf.low.orig]], ""))</f>
        <v>0.16031186448501483</v>
      </c>
      <c r="R859">
        <f>IF(OR(B859="boot", B859="independent", B859="parametric", B859="cart"), Table21[[#This Row],[WIDTH_OVERLAP]]/Table21[[#This Row],[WIDTH_NEW]], "NA")</f>
        <v>0.75038469391193963</v>
      </c>
      <c r="S859">
        <f>IF(OR(B859="boot", B859="independent", B859="parametric", B859="cart"), Table21[[#This Row],[WIDTH_OVERLAP]]/Table21[[#This Row],[WIDTH_ORIG]], "")</f>
        <v>0.54803722979344316</v>
      </c>
      <c r="T859">
        <f>IF(OR(B859="boot", B859="independent", B859="parametric", B859="cart"), (Table21[[#This Row],[PERS_NEW]]+Table21[[#This Row],[PERS_ORIG]]) / 2, "")</f>
        <v>0.64921096185269134</v>
      </c>
      <c r="U859">
        <f>0.5*(Table21[[#This Row],[WIDTH_OVERLAP]]/Table21[[#This Row],[WIDTH_ORIG]] +Table21[[#This Row],[WIDTH_OVERLAP]]/Table21[[#This Row],[WIDTH_NEW]])</f>
        <v>0.64921096185269134</v>
      </c>
    </row>
    <row r="860" spans="1:21" hidden="1" x14ac:dyDescent="0.2">
      <c r="A860" t="s">
        <v>192</v>
      </c>
      <c r="B860" t="s">
        <v>92</v>
      </c>
      <c r="C860" s="3" t="s">
        <v>232</v>
      </c>
      <c r="D860" t="s">
        <v>230</v>
      </c>
      <c r="E860">
        <v>0.46341992915651981</v>
      </c>
      <c r="F860">
        <v>9.9062347700911949E-2</v>
      </c>
      <c r="G860" s="1">
        <v>0.27750138964504856</v>
      </c>
      <c r="H860" s="1">
        <v>0.66523330993789176</v>
      </c>
      <c r="I860">
        <v>4.678063259268523</v>
      </c>
      <c r="J860">
        <v>0.4163060172475227</v>
      </c>
      <c r="K860">
        <f>Table21[[#This Row],[VALUE_ORIGINAL]]-Table21[[#This Row],[ESTIMATE_VALUE]]</f>
        <v>-4.7113911908997108E-2</v>
      </c>
      <c r="L860">
        <v>0.22586551386134376</v>
      </c>
      <c r="M860">
        <v>0.64946538394190001</v>
      </c>
      <c r="N860">
        <f>Table21[[#This Row],[DIFFENCE_ORIGINAL]]^2</f>
        <v>2.2197206953687397E-3</v>
      </c>
      <c r="O86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0.37196399429685145</v>
      </c>
      <c r="P860">
        <f>IF(OR(G860="NA", H860="NA"), "NA", IF(OR(B860="boot", B860="parametric", B860="independent", B860="cart"), Table21[[#This Row],[conf.high]]-Table21[[#This Row],[conf.low]], ""))</f>
        <v>0.3877319202928432</v>
      </c>
      <c r="Q860">
        <f>IF(OR(G860="NA", H860="NA"), "NA", IF(OR(B860="boot", B860="parametric", B860="independent", B860="cart"), Table21[[#This Row],[conf.high.orig]]-Table21[[#This Row],[conf.low.orig]], ""))</f>
        <v>0.42359987008055622</v>
      </c>
      <c r="R860">
        <f>IF(OR(B860="boot", B860="independent", B860="parametric", B860="cart"), Table21[[#This Row],[WIDTH_OVERLAP]]/Table21[[#This Row],[WIDTH_NEW]], "NA")</f>
        <v>0.95933291748566207</v>
      </c>
      <c r="S860">
        <f>IF(OR(B860="boot", B860="independent", B860="parametric", B860="cart"), Table21[[#This Row],[WIDTH_OVERLAP]]/Table21[[#This Row],[WIDTH_ORIG]], "")</f>
        <v>0.87810223885601013</v>
      </c>
      <c r="T860">
        <f>IF(OR(B860="boot", B860="independent", B860="parametric", B860="cart"), (Table21[[#This Row],[PERS_NEW]]+Table21[[#This Row],[PERS_ORIG]]) / 2, "")</f>
        <v>0.9187175781708361</v>
      </c>
      <c r="U860">
        <f>0.5*(Table21[[#This Row],[WIDTH_OVERLAP]]/Table21[[#This Row],[WIDTH_ORIG]] +Table21[[#This Row],[WIDTH_OVERLAP]]/Table21[[#This Row],[WIDTH_NEW]])</f>
        <v>0.9187175781708361</v>
      </c>
    </row>
    <row r="861" spans="1:21" hidden="1" x14ac:dyDescent="0.2">
      <c r="A861" t="s">
        <v>192</v>
      </c>
      <c r="B861" t="s">
        <v>113</v>
      </c>
      <c r="C861" s="3" t="s">
        <v>193</v>
      </c>
      <c r="D861" t="s">
        <v>194</v>
      </c>
      <c r="E861">
        <v>0.18577942965162828</v>
      </c>
      <c r="F861">
        <v>8.817219046259557E-2</v>
      </c>
      <c r="G861" s="1">
        <v>1.2965111906934945E-2</v>
      </c>
      <c r="H861" s="1">
        <v>0.3585937473963216</v>
      </c>
      <c r="I861">
        <v>2.1070070809961297</v>
      </c>
      <c r="J861">
        <v>0.20780521852805617</v>
      </c>
      <c r="K861">
        <f>Table21[[#This Row],[VALUE_ORIGINAL]]-Table21[[#This Row],[ESTIMATE_VALUE]]</f>
        <v>2.2025788876427893E-2</v>
      </c>
      <c r="L861">
        <v>3.4555781644118072E-2</v>
      </c>
      <c r="M861">
        <v>0.38105465541199424</v>
      </c>
      <c r="N861">
        <f>Table21[[#This Row],[DIFFENCE_ORIGINAL]]^2</f>
        <v>4.8513537562897468E-4</v>
      </c>
      <c r="O86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0.32403796575220356</v>
      </c>
      <c r="P861">
        <f>IF(OR(G861="NA", H861="NA"), "NA", IF(OR(B861="boot", B861="parametric", B861="independent", B861="cart"), Table21[[#This Row],[conf.high]]-Table21[[#This Row],[conf.low]], ""))</f>
        <v>0.34562863548938666</v>
      </c>
      <c r="Q861">
        <f>IF(OR(G861="NA", H861="NA"), "NA", IF(OR(B861="boot", B861="parametric", B861="independent", B861="cart"), Table21[[#This Row],[conf.high.orig]]-Table21[[#This Row],[conf.low.orig]], ""))</f>
        <v>0.34649887376787614</v>
      </c>
      <c r="R861">
        <f>IF(OR(B861="boot", B861="independent", B861="parametric", B861="cart"), Table21[[#This Row],[WIDTH_OVERLAP]]/Table21[[#This Row],[WIDTH_NEW]], "NA")</f>
        <v>0.93753217320488458</v>
      </c>
      <c r="S861">
        <f>IF(OR(B861="boot", B861="independent", B861="parametric", B861="cart"), Table21[[#This Row],[WIDTH_OVERLAP]]/Table21[[#This Row],[WIDTH_ORIG]], "")</f>
        <v>0.93517754395150099</v>
      </c>
      <c r="T861">
        <f>IF(OR(B861="boot", B861="independent", B861="parametric", B861="cart"), (Table21[[#This Row],[PERS_NEW]]+Table21[[#This Row],[PERS_ORIG]]) / 2, "")</f>
        <v>0.93635485857819278</v>
      </c>
      <c r="U861">
        <f>0.5*(Table21[[#This Row],[WIDTH_OVERLAP]]/Table21[[#This Row],[WIDTH_ORIG]] +Table21[[#This Row],[WIDTH_OVERLAP]]/Table21[[#This Row],[WIDTH_NEW]])</f>
        <v>0.93635485857819278</v>
      </c>
    </row>
    <row r="862" spans="1:21" hidden="1" x14ac:dyDescent="0.2">
      <c r="A862" t="s">
        <v>192</v>
      </c>
      <c r="B862" t="s">
        <v>113</v>
      </c>
      <c r="C862" s="3" t="s">
        <v>193</v>
      </c>
      <c r="D862" t="s">
        <v>195</v>
      </c>
      <c r="E862">
        <v>-0.18372096901346982</v>
      </c>
      <c r="F862">
        <v>7.1035150800006719E-2</v>
      </c>
      <c r="G862" s="1">
        <v>-0.32294730621785456</v>
      </c>
      <c r="H862" s="1">
        <v>-4.4494631809085083E-2</v>
      </c>
      <c r="I862">
        <v>-2.5863388328789534</v>
      </c>
      <c r="J862">
        <v>-5.1870095621875237E-2</v>
      </c>
      <c r="K862">
        <f>Table21[[#This Row],[VALUE_ORIGINAL]]-Table21[[#This Row],[ESTIMATE_VALUE]]</f>
        <v>0.13185087339159457</v>
      </c>
      <c r="L862">
        <v>-0.21286562082501231</v>
      </c>
      <c r="M862">
        <v>0.10912542958126183</v>
      </c>
      <c r="N862">
        <f>Table21[[#This Row],[DIFFENCE_ORIGINAL]]^2</f>
        <v>1.7384652814126302E-2</v>
      </c>
      <c r="O86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0.16837098901592723</v>
      </c>
      <c r="P862">
        <f>IF(OR(G862="NA", H862="NA"), "NA", IF(OR(B862="boot", B862="parametric", B862="independent", B862="cart"), Table21[[#This Row],[conf.high]]-Table21[[#This Row],[conf.low]], ""))</f>
        <v>0.27845267440876947</v>
      </c>
      <c r="Q862">
        <f>IF(OR(G862="NA", H862="NA"), "NA", IF(OR(B862="boot", B862="parametric", B862="independent", B862="cart"), Table21[[#This Row],[conf.high.orig]]-Table21[[#This Row],[conf.low.orig]], ""))</f>
        <v>0.32199105040627413</v>
      </c>
      <c r="R862">
        <f>IF(OR(B862="boot", B862="independent", B862="parametric", B862="cart"), Table21[[#This Row],[WIDTH_OVERLAP]]/Table21[[#This Row],[WIDTH_NEW]], "NA")</f>
        <v>0.60466644600711594</v>
      </c>
      <c r="S862">
        <f>IF(OR(B862="boot", B862="independent", B862="parametric", B862="cart"), Table21[[#This Row],[WIDTH_OVERLAP]]/Table21[[#This Row],[WIDTH_ORIG]], "")</f>
        <v>0.52290580375909246</v>
      </c>
      <c r="T862">
        <f>IF(OR(B862="boot", B862="independent", B862="parametric", B862="cart"), (Table21[[#This Row],[PERS_NEW]]+Table21[[#This Row],[PERS_ORIG]]) / 2, "")</f>
        <v>0.5637861248831042</v>
      </c>
      <c r="U862">
        <f>0.5*(Table21[[#This Row],[WIDTH_OVERLAP]]/Table21[[#This Row],[WIDTH_ORIG]] +Table21[[#This Row],[WIDTH_OVERLAP]]/Table21[[#This Row],[WIDTH_NEW]])</f>
        <v>0.5637861248831042</v>
      </c>
    </row>
    <row r="863" spans="1:21" hidden="1" x14ac:dyDescent="0.2">
      <c r="A863" t="s">
        <v>192</v>
      </c>
      <c r="B863" t="s">
        <v>113</v>
      </c>
      <c r="C863" s="3" t="s">
        <v>193</v>
      </c>
      <c r="D863" t="s">
        <v>196</v>
      </c>
      <c r="E863">
        <v>0.11242419528582509</v>
      </c>
      <c r="F863">
        <v>8.3695959872784512E-2</v>
      </c>
      <c r="G863" s="1">
        <v>-5.1616871716342078E-2</v>
      </c>
      <c r="H863" s="1">
        <v>0.27646526228799229</v>
      </c>
      <c r="I863">
        <v>1.3432451871835474</v>
      </c>
      <c r="J863">
        <v>0.20074876318686907</v>
      </c>
      <c r="K863">
        <f>Table21[[#This Row],[VALUE_ORIGINAL]]-Table21[[#This Row],[ESTIMATE_VALUE]]</f>
        <v>8.8324567901043982E-2</v>
      </c>
      <c r="L863">
        <v>3.0038381906260847E-2</v>
      </c>
      <c r="M863">
        <v>0.3714591444674773</v>
      </c>
      <c r="N863">
        <f>Table21[[#This Row],[DIFFENCE_ORIGINAL]]^2</f>
        <v>7.8012292949061288E-3</v>
      </c>
      <c r="O86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0.24642688038173144</v>
      </c>
      <c r="P863">
        <f>IF(OR(G863="NA", H863="NA"), "NA", IF(OR(B863="boot", B863="parametric", B863="independent", B863="cart"), Table21[[#This Row],[conf.high]]-Table21[[#This Row],[conf.low]], ""))</f>
        <v>0.32808213400433439</v>
      </c>
      <c r="Q863">
        <f>IF(OR(G863="NA", H863="NA"), "NA", IF(OR(B863="boot", B863="parametric", B863="independent", B863="cart"), Table21[[#This Row],[conf.high.orig]]-Table21[[#This Row],[conf.low.orig]], ""))</f>
        <v>0.34142076256121645</v>
      </c>
      <c r="R863">
        <f>IF(OR(B863="boot", B863="independent", B863="parametric", B863="cart"), Table21[[#This Row],[WIDTH_OVERLAP]]/Table21[[#This Row],[WIDTH_NEW]], "NA")</f>
        <v>0.751113379366387</v>
      </c>
      <c r="S863">
        <f>IF(OR(B863="boot", B863="independent", B863="parametric", B863="cart"), Table21[[#This Row],[WIDTH_OVERLAP]]/Table21[[#This Row],[WIDTH_ORIG]], "")</f>
        <v>0.72176887701007142</v>
      </c>
      <c r="T863">
        <f>IF(OR(B863="boot", B863="independent", B863="parametric", B863="cart"), (Table21[[#This Row],[PERS_NEW]]+Table21[[#This Row],[PERS_ORIG]]) / 2, "")</f>
        <v>0.73644112818822927</v>
      </c>
      <c r="U863">
        <f>0.5*(Table21[[#This Row],[WIDTH_OVERLAP]]/Table21[[#This Row],[WIDTH_ORIG]] +Table21[[#This Row],[WIDTH_OVERLAP]]/Table21[[#This Row],[WIDTH_NEW]])</f>
        <v>0.73644112818822927</v>
      </c>
    </row>
    <row r="864" spans="1:21" hidden="1" x14ac:dyDescent="0.2">
      <c r="A864" t="s">
        <v>192</v>
      </c>
      <c r="B864" t="s">
        <v>113</v>
      </c>
      <c r="C864" s="3" t="s">
        <v>193</v>
      </c>
      <c r="D864" t="s">
        <v>197</v>
      </c>
      <c r="E864">
        <v>0.43659102544793471</v>
      </c>
      <c r="F864">
        <v>8.2462573581751533E-2</v>
      </c>
      <c r="G864" s="1">
        <v>0.27496735115521764</v>
      </c>
      <c r="H864" s="1">
        <v>0.59821469974065178</v>
      </c>
      <c r="I864">
        <v>5.2944142595199049</v>
      </c>
      <c r="J864">
        <v>0.46757722054030804</v>
      </c>
      <c r="K864">
        <f>Table21[[#This Row],[VALUE_ORIGINAL]]-Table21[[#This Row],[ESTIMATE_VALUE]]</f>
        <v>3.0986195092373325E-2</v>
      </c>
      <c r="L864">
        <v>0.28729197627463854</v>
      </c>
      <c r="M864">
        <v>0.64786246480597753</v>
      </c>
      <c r="N864">
        <f>Table21[[#This Row],[DIFFENCE_ORIGINAL]]^2</f>
        <v>9.6014428630262073E-4</v>
      </c>
      <c r="O86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0.31092272346601324</v>
      </c>
      <c r="P864">
        <f>IF(OR(G864="NA", H864="NA"), "NA", IF(OR(B864="boot", B864="parametric", B864="independent", B864="cart"), Table21[[#This Row],[conf.high]]-Table21[[#This Row],[conf.low]], ""))</f>
        <v>0.32324734858543414</v>
      </c>
      <c r="Q864">
        <f>IF(OR(G864="NA", H864="NA"), "NA", IF(OR(B864="boot", B864="parametric", B864="independent", B864="cart"), Table21[[#This Row],[conf.high.orig]]-Table21[[#This Row],[conf.low.orig]], ""))</f>
        <v>0.360570488531339</v>
      </c>
      <c r="R864">
        <f>IF(OR(B864="boot", B864="independent", B864="parametric", B864="cart"), Table21[[#This Row],[WIDTH_OVERLAP]]/Table21[[#This Row],[WIDTH_NEW]], "NA")</f>
        <v>0.96187246338336629</v>
      </c>
      <c r="S864">
        <f>IF(OR(B864="boot", B864="independent", B864="parametric", B864="cart"), Table21[[#This Row],[WIDTH_OVERLAP]]/Table21[[#This Row],[WIDTH_ORIG]], "")</f>
        <v>0.86230774108122654</v>
      </c>
      <c r="T864">
        <f>IF(OR(B864="boot", B864="independent", B864="parametric", B864="cart"), (Table21[[#This Row],[PERS_NEW]]+Table21[[#This Row],[PERS_ORIG]]) / 2, "")</f>
        <v>0.91209010223229647</v>
      </c>
      <c r="U864">
        <f>0.5*(Table21[[#This Row],[WIDTH_OVERLAP]]/Table21[[#This Row],[WIDTH_ORIG]] +Table21[[#This Row],[WIDTH_OVERLAP]]/Table21[[#This Row],[WIDTH_NEW]])</f>
        <v>0.91209010223229647</v>
      </c>
    </row>
    <row r="865" spans="1:21" hidden="1" x14ac:dyDescent="0.2">
      <c r="A865" t="s">
        <v>192</v>
      </c>
      <c r="B865" t="s">
        <v>113</v>
      </c>
      <c r="C865" s="3" t="s">
        <v>193</v>
      </c>
      <c r="D865" t="s">
        <v>198</v>
      </c>
      <c r="E865">
        <v>0.7553573673313041</v>
      </c>
      <c r="F865">
        <v>0.11042043813680009</v>
      </c>
      <c r="G865" s="1">
        <v>0.53893728542604291</v>
      </c>
      <c r="H865" s="1">
        <v>0.97177744923656528</v>
      </c>
      <c r="I865">
        <v>6.840738726244596</v>
      </c>
      <c r="J865">
        <v>0.69131566830111679</v>
      </c>
      <c r="K865">
        <f>Table21[[#This Row],[VALUE_ORIGINAL]]-Table21[[#This Row],[ESTIMATE_VALUE]]</f>
        <v>-6.4041699030187305E-2</v>
      </c>
      <c r="L865">
        <v>0.48153232425721193</v>
      </c>
      <c r="M865">
        <v>0.90109901234502165</v>
      </c>
      <c r="N865">
        <f>Table21[[#This Row],[DIFFENCE_ORIGINAL]]^2</f>
        <v>4.1013392146730934E-3</v>
      </c>
      <c r="O86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0.36216172691897874</v>
      </c>
      <c r="P865">
        <f>IF(OR(G865="NA", H865="NA"), "NA", IF(OR(B865="boot", B865="parametric", B865="independent", B865="cart"), Table21[[#This Row],[conf.high]]-Table21[[#This Row],[conf.low]], ""))</f>
        <v>0.43284016381052237</v>
      </c>
      <c r="Q865">
        <f>IF(OR(G865="NA", H865="NA"), "NA", IF(OR(B865="boot", B865="parametric", B865="independent", B865="cart"), Table21[[#This Row],[conf.high.orig]]-Table21[[#This Row],[conf.low.orig]], ""))</f>
        <v>0.41956668808780972</v>
      </c>
      <c r="R865">
        <f>IF(OR(B865="boot", B865="independent", B865="parametric", B865="cart"), Table21[[#This Row],[WIDTH_OVERLAP]]/Table21[[#This Row],[WIDTH_NEW]], "NA")</f>
        <v>0.83671007729660818</v>
      </c>
      <c r="S865">
        <f>IF(OR(B865="boot", B865="independent", B865="parametric", B865="cart"), Table21[[#This Row],[WIDTH_OVERLAP]]/Table21[[#This Row],[WIDTH_ORIG]], "")</f>
        <v>0.86318036488917615</v>
      </c>
      <c r="T865">
        <f>IF(OR(B865="boot", B865="independent", B865="parametric", B865="cart"), (Table21[[#This Row],[PERS_NEW]]+Table21[[#This Row],[PERS_ORIG]]) / 2, "")</f>
        <v>0.84994522109289217</v>
      </c>
      <c r="U865">
        <f>0.5*(Table21[[#This Row],[WIDTH_OVERLAP]]/Table21[[#This Row],[WIDTH_ORIG]] +Table21[[#This Row],[WIDTH_OVERLAP]]/Table21[[#This Row],[WIDTH_NEW]])</f>
        <v>0.84994522109289217</v>
      </c>
    </row>
    <row r="866" spans="1:21" hidden="1" x14ac:dyDescent="0.2">
      <c r="A866" t="s">
        <v>192</v>
      </c>
      <c r="B866" t="s">
        <v>113</v>
      </c>
      <c r="C866" s="3" t="s">
        <v>193</v>
      </c>
      <c r="D866" t="s">
        <v>199</v>
      </c>
      <c r="E866">
        <v>-0.10470949700501926</v>
      </c>
      <c r="F866">
        <v>6.9899160652603196E-2</v>
      </c>
      <c r="G866" s="1">
        <v>-0.24170933443370074</v>
      </c>
      <c r="H866" s="1">
        <v>3.2290340423662231E-2</v>
      </c>
      <c r="I866">
        <v>-1.4980079306734801</v>
      </c>
      <c r="J866">
        <v>-2.6718205551524845E-2</v>
      </c>
      <c r="K866">
        <f>Table21[[#This Row],[VALUE_ORIGINAL]]-Table21[[#This Row],[ESTIMATE_VALUE]]</f>
        <v>7.7991291453494413E-2</v>
      </c>
      <c r="L866">
        <v>-0.17412839368296618</v>
      </c>
      <c r="M866">
        <v>0.12069198257991648</v>
      </c>
      <c r="N866">
        <f>Table21[[#This Row],[DIFFENCE_ORIGINAL]]^2</f>
        <v>6.0826415425839107E-3</v>
      </c>
      <c r="O86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0.20641873410662842</v>
      </c>
      <c r="P866">
        <f>IF(OR(G866="NA", H866="NA"), "NA", IF(OR(B866="boot", B866="parametric", B866="independent", B866="cart"), Table21[[#This Row],[conf.high]]-Table21[[#This Row],[conf.low]], ""))</f>
        <v>0.27399967485736298</v>
      </c>
      <c r="Q866">
        <f>IF(OR(G866="NA", H866="NA"), "NA", IF(OR(B866="boot", B866="parametric", B866="independent", B866="cart"), Table21[[#This Row],[conf.high.orig]]-Table21[[#This Row],[conf.low.orig]], ""))</f>
        <v>0.29482037626288266</v>
      </c>
      <c r="R866">
        <f>IF(OR(B866="boot", B866="independent", B866="parametric", B866="cart"), Table21[[#This Row],[WIDTH_OVERLAP]]/Table21[[#This Row],[WIDTH_NEW]], "NA")</f>
        <v>0.75335393815370244</v>
      </c>
      <c r="S866">
        <f>IF(OR(B866="boot", B866="independent", B866="parametric", B866="cart"), Table21[[#This Row],[WIDTH_OVERLAP]]/Table21[[#This Row],[WIDTH_ORIG]], "")</f>
        <v>0.700150840057849</v>
      </c>
      <c r="T866">
        <f>IF(OR(B866="boot", B866="independent", B866="parametric", B866="cart"), (Table21[[#This Row],[PERS_NEW]]+Table21[[#This Row],[PERS_ORIG]]) / 2, "")</f>
        <v>0.72675238910577566</v>
      </c>
      <c r="U866">
        <f>0.5*(Table21[[#This Row],[WIDTH_OVERLAP]]/Table21[[#This Row],[WIDTH_ORIG]] +Table21[[#This Row],[WIDTH_OVERLAP]]/Table21[[#This Row],[WIDTH_NEW]])</f>
        <v>0.72675238910577566</v>
      </c>
    </row>
    <row r="867" spans="1:21" hidden="1" x14ac:dyDescent="0.2">
      <c r="A867" t="s">
        <v>192</v>
      </c>
      <c r="B867" t="s">
        <v>113</v>
      </c>
      <c r="C867" s="3" t="s">
        <v>193</v>
      </c>
      <c r="D867" t="s">
        <v>200</v>
      </c>
      <c r="E867">
        <v>0.6383966696925083</v>
      </c>
      <c r="F867">
        <v>0.10421219758403212</v>
      </c>
      <c r="G867" s="1">
        <v>0.43414451567803336</v>
      </c>
      <c r="H867" s="1">
        <v>0.84264882370698324</v>
      </c>
      <c r="I867">
        <v>6.1259304044301857</v>
      </c>
      <c r="J867">
        <v>0.65020672590940032</v>
      </c>
      <c r="K867">
        <f>Table21[[#This Row],[VALUE_ORIGINAL]]-Table21[[#This Row],[ESTIMATE_VALUE]]</f>
        <v>1.1810056216892018E-2</v>
      </c>
      <c r="L867">
        <v>0.45032741722549852</v>
      </c>
      <c r="M867">
        <v>0.85008603459330212</v>
      </c>
      <c r="N867">
        <f>Table21[[#This Row],[DIFFENCE_ORIGINAL]]^2</f>
        <v>1.394774278461498E-4</v>
      </c>
      <c r="O86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0.39232140648148472</v>
      </c>
      <c r="P867">
        <f>IF(OR(G867="NA", H867="NA"), "NA", IF(OR(B867="boot", B867="parametric", B867="independent", B867="cart"), Table21[[#This Row],[conf.high]]-Table21[[#This Row],[conf.low]], ""))</f>
        <v>0.40850430802894988</v>
      </c>
      <c r="Q867">
        <f>IF(OR(G867="NA", H867="NA"), "NA", IF(OR(B867="boot", B867="parametric", B867="independent", B867="cart"), Table21[[#This Row],[conf.high.orig]]-Table21[[#This Row],[conf.low.orig]], ""))</f>
        <v>0.3997586173678036</v>
      </c>
      <c r="R867">
        <f>IF(OR(B867="boot", B867="independent", B867="parametric", B867="cart"), Table21[[#This Row],[WIDTH_OVERLAP]]/Table21[[#This Row],[WIDTH_NEW]], "NA")</f>
        <v>0.96038499171392266</v>
      </c>
      <c r="S867">
        <f>IF(OR(B867="boot", B867="independent", B867="parametric", B867="cart"), Table21[[#This Row],[WIDTH_OVERLAP]]/Table21[[#This Row],[WIDTH_ORIG]], "")</f>
        <v>0.98139574592465595</v>
      </c>
      <c r="T867">
        <f>IF(OR(B867="boot", B867="independent", B867="parametric", B867="cart"), (Table21[[#This Row],[PERS_NEW]]+Table21[[#This Row],[PERS_ORIG]]) / 2, "")</f>
        <v>0.97089036881928936</v>
      </c>
      <c r="U867">
        <f>0.5*(Table21[[#This Row],[WIDTH_OVERLAP]]/Table21[[#This Row],[WIDTH_ORIG]] +Table21[[#This Row],[WIDTH_OVERLAP]]/Table21[[#This Row],[WIDTH_NEW]])</f>
        <v>0.97089036881928936</v>
      </c>
    </row>
    <row r="868" spans="1:21" hidden="1" x14ac:dyDescent="0.2">
      <c r="A868" t="s">
        <v>192</v>
      </c>
      <c r="B868" t="s">
        <v>113</v>
      </c>
      <c r="C868" s="3" t="s">
        <v>193</v>
      </c>
      <c r="D868" t="s">
        <v>201</v>
      </c>
      <c r="E868">
        <v>1.198950172417242E-2</v>
      </c>
      <c r="F868">
        <v>8.0068322074389742E-2</v>
      </c>
      <c r="G868" s="1">
        <v>-0.14494152584418482</v>
      </c>
      <c r="H868" s="1">
        <v>0.16892052929252968</v>
      </c>
      <c r="I868">
        <v>0.14974088895022969</v>
      </c>
      <c r="J868">
        <v>7.7300338965894623E-3</v>
      </c>
      <c r="K868">
        <f>Table21[[#This Row],[VALUE_ORIGINAL]]-Table21[[#This Row],[ESTIMATE_VALUE]]</f>
        <v>-4.2594678275829573E-3</v>
      </c>
      <c r="L868">
        <v>-0.13983404390815179</v>
      </c>
      <c r="M868">
        <v>0.15529411170133073</v>
      </c>
      <c r="N868">
        <f>Table21[[#This Row],[DIFFENCE_ORIGINAL]]^2</f>
        <v>1.8143066174214277E-5</v>
      </c>
      <c r="O86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0.29512815560948252</v>
      </c>
      <c r="P868">
        <f>IF(OR(G868="NA", H868="NA"), "NA", IF(OR(B868="boot", B868="parametric", B868="independent", B868="cart"), Table21[[#This Row],[conf.high]]-Table21[[#This Row],[conf.low]], ""))</f>
        <v>0.3138620551367145</v>
      </c>
      <c r="Q868">
        <f>IF(OR(G868="NA", H868="NA"), "NA", IF(OR(B868="boot", B868="parametric", B868="independent", B868="cart"), Table21[[#This Row],[conf.high.orig]]-Table21[[#This Row],[conf.low.orig]], ""))</f>
        <v>0.29512815560948252</v>
      </c>
      <c r="R868">
        <f>IF(OR(B868="boot", B868="independent", B868="parametric", B868="cart"), Table21[[#This Row],[WIDTH_OVERLAP]]/Table21[[#This Row],[WIDTH_NEW]], "NA")</f>
        <v>0.94031167762833989</v>
      </c>
      <c r="S868">
        <f>IF(OR(B868="boot", B868="independent", B868="parametric", B868="cart"), Table21[[#This Row],[WIDTH_OVERLAP]]/Table21[[#This Row],[WIDTH_ORIG]], "")</f>
        <v>1</v>
      </c>
      <c r="T868">
        <f>IF(OR(B868="boot", B868="independent", B868="parametric", B868="cart"), (Table21[[#This Row],[PERS_NEW]]+Table21[[#This Row],[PERS_ORIG]]) / 2, "")</f>
        <v>0.97015583881417</v>
      </c>
      <c r="U868">
        <f>0.5*(Table21[[#This Row],[WIDTH_OVERLAP]]/Table21[[#This Row],[WIDTH_ORIG]] +Table21[[#This Row],[WIDTH_OVERLAP]]/Table21[[#This Row],[WIDTH_NEW]])</f>
        <v>0.97015583881417</v>
      </c>
    </row>
    <row r="869" spans="1:21" hidden="1" x14ac:dyDescent="0.2">
      <c r="A869" t="s">
        <v>192</v>
      </c>
      <c r="B869" t="s">
        <v>113</v>
      </c>
      <c r="C869" s="3" t="s">
        <v>193</v>
      </c>
      <c r="D869" t="s">
        <v>202</v>
      </c>
      <c r="E869">
        <v>-0.1561394434941388</v>
      </c>
      <c r="F869">
        <v>9.8844420587120535E-2</v>
      </c>
      <c r="G869" s="1">
        <v>-0.34987094791762446</v>
      </c>
      <c r="H869" s="1">
        <v>3.759206092934686E-2</v>
      </c>
      <c r="I869">
        <v>-1.5796485281282922</v>
      </c>
      <c r="J869">
        <v>-0.17085366093454202</v>
      </c>
      <c r="K869">
        <f>Table21[[#This Row],[VALUE_ORIGINAL]]-Table21[[#This Row],[ESTIMATE_VALUE]]</f>
        <v>-1.4714217440403216E-2</v>
      </c>
      <c r="L869">
        <v>-0.35328420937342714</v>
      </c>
      <c r="M869">
        <v>1.1576887504343103E-2</v>
      </c>
      <c r="N869">
        <f>Table21[[#This Row],[DIFFENCE_ORIGINAL]]^2</f>
        <v>2.1650819488346616E-4</v>
      </c>
      <c r="O86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0.36144783542196757</v>
      </c>
      <c r="P869">
        <f>IF(OR(G869="NA", H869="NA"), "NA", IF(OR(B869="boot", B869="parametric", B869="independent", B869="cart"), Table21[[#This Row],[conf.high]]-Table21[[#This Row],[conf.low]], ""))</f>
        <v>0.38746300884697132</v>
      </c>
      <c r="Q869">
        <f>IF(OR(G869="NA", H869="NA"), "NA", IF(OR(B869="boot", B869="parametric", B869="independent", B869="cart"), Table21[[#This Row],[conf.high.orig]]-Table21[[#This Row],[conf.low.orig]], ""))</f>
        <v>0.36486109687777024</v>
      </c>
      <c r="R869">
        <f>IF(OR(B869="boot", B869="independent", B869="parametric", B869="cart"), Table21[[#This Row],[WIDTH_OVERLAP]]/Table21[[#This Row],[WIDTH_NEW]], "NA")</f>
        <v>0.93285765910294038</v>
      </c>
      <c r="S869">
        <f>IF(OR(B869="boot", B869="independent", B869="parametric", B869="cart"), Table21[[#This Row],[WIDTH_OVERLAP]]/Table21[[#This Row],[WIDTH_ORIG]], "")</f>
        <v>0.99064503865988729</v>
      </c>
      <c r="T869">
        <f>IF(OR(B869="boot", B869="independent", B869="parametric", B869="cart"), (Table21[[#This Row],[PERS_NEW]]+Table21[[#This Row],[PERS_ORIG]]) / 2, "")</f>
        <v>0.96175134888141378</v>
      </c>
      <c r="U869">
        <f>0.5*(Table21[[#This Row],[WIDTH_OVERLAP]]/Table21[[#This Row],[WIDTH_ORIG]] +Table21[[#This Row],[WIDTH_OVERLAP]]/Table21[[#This Row],[WIDTH_NEW]])</f>
        <v>0.96175134888141378</v>
      </c>
    </row>
    <row r="870" spans="1:21" hidden="1" x14ac:dyDescent="0.2">
      <c r="A870" t="s">
        <v>192</v>
      </c>
      <c r="B870" t="s">
        <v>113</v>
      </c>
      <c r="C870" s="3" t="s">
        <v>193</v>
      </c>
      <c r="D870" t="s">
        <v>203</v>
      </c>
      <c r="E870">
        <v>0.23090050531584341</v>
      </c>
      <c r="F870">
        <v>7.1861082654124053E-2</v>
      </c>
      <c r="G870" s="1">
        <v>9.0055371423704289E-2</v>
      </c>
      <c r="H870" s="1">
        <v>0.37174563920798254</v>
      </c>
      <c r="I870">
        <v>3.2131509405055172</v>
      </c>
      <c r="J870">
        <v>0.33797024276195176</v>
      </c>
      <c r="K870">
        <f>Table21[[#This Row],[VALUE_ORIGINAL]]-Table21[[#This Row],[ESTIMATE_VALUE]]</f>
        <v>0.10706973744610834</v>
      </c>
      <c r="L870">
        <v>0.20379158321182014</v>
      </c>
      <c r="M870">
        <v>0.4721489023120834</v>
      </c>
      <c r="N870">
        <f>Table21[[#This Row],[DIFFENCE_ORIGINAL]]^2</f>
        <v>1.1463928676778576E-2</v>
      </c>
      <c r="O87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0.16795405599616239</v>
      </c>
      <c r="P870">
        <f>IF(OR(G870="NA", H870="NA"), "NA", IF(OR(B870="boot", B870="parametric", B870="independent", B870="cart"), Table21[[#This Row],[conf.high]]-Table21[[#This Row],[conf.low]], ""))</f>
        <v>0.28169026778427825</v>
      </c>
      <c r="Q870">
        <f>IF(OR(G870="NA", H870="NA"), "NA", IF(OR(B870="boot", B870="parametric", B870="independent", B870="cart"), Table21[[#This Row],[conf.high.orig]]-Table21[[#This Row],[conf.low.orig]], ""))</f>
        <v>0.26835731910026328</v>
      </c>
      <c r="R870">
        <f>IF(OR(B870="boot", B870="independent", B870="parametric", B870="cart"), Table21[[#This Row],[WIDTH_OVERLAP]]/Table21[[#This Row],[WIDTH_NEW]], "NA")</f>
        <v>0.59623663010176697</v>
      </c>
      <c r="S870">
        <f>IF(OR(B870="boot", B870="independent", B870="parametric", B870="cart"), Table21[[#This Row],[WIDTH_OVERLAP]]/Table21[[#This Row],[WIDTH_ORIG]], "")</f>
        <v>0.62585979230703093</v>
      </c>
      <c r="T870">
        <f>IF(OR(B870="boot", B870="independent", B870="parametric", B870="cart"), (Table21[[#This Row],[PERS_NEW]]+Table21[[#This Row],[PERS_ORIG]]) / 2, "")</f>
        <v>0.61104821120439889</v>
      </c>
      <c r="U870">
        <f>0.5*(Table21[[#This Row],[WIDTH_OVERLAP]]/Table21[[#This Row],[WIDTH_ORIG]] +Table21[[#This Row],[WIDTH_OVERLAP]]/Table21[[#This Row],[WIDTH_NEW]])</f>
        <v>0.61104821120439889</v>
      </c>
    </row>
    <row r="871" spans="1:21" hidden="1" x14ac:dyDescent="0.2">
      <c r="A871" t="s">
        <v>192</v>
      </c>
      <c r="B871" t="s">
        <v>113</v>
      </c>
      <c r="C871" s="3" t="s">
        <v>193</v>
      </c>
      <c r="D871" t="s">
        <v>204</v>
      </c>
      <c r="E871">
        <v>0.7992569206719895</v>
      </c>
      <c r="F871">
        <v>0.13897354884161314</v>
      </c>
      <c r="G871" s="1">
        <v>0.52687377013870962</v>
      </c>
      <c r="H871" s="1">
        <v>1.0716400712052694</v>
      </c>
      <c r="I871">
        <v>5.751144209340838</v>
      </c>
      <c r="J871">
        <v>0.9383390542325335</v>
      </c>
      <c r="K871">
        <f>Table21[[#This Row],[VALUE_ORIGINAL]]-Table21[[#This Row],[ESTIMATE_VALUE]]</f>
        <v>0.139082133560544</v>
      </c>
      <c r="L871">
        <v>0.64018832593864405</v>
      </c>
      <c r="M871">
        <v>1.2364897825264229</v>
      </c>
      <c r="N871">
        <f>Table21[[#This Row],[DIFFENCE_ORIGINAL]]^2</f>
        <v>1.9343839875752999E-2</v>
      </c>
      <c r="O87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0.43145174526662533</v>
      </c>
      <c r="P871">
        <f>IF(OR(G871="NA", H871="NA"), "NA", IF(OR(B871="boot", B871="parametric", B871="independent", B871="cart"), Table21[[#This Row],[conf.high]]-Table21[[#This Row],[conf.low]], ""))</f>
        <v>0.54476630106655977</v>
      </c>
      <c r="Q871">
        <f>IF(OR(G871="NA", H871="NA"), "NA", IF(OR(B871="boot", B871="parametric", B871="independent", B871="cart"), Table21[[#This Row],[conf.high.orig]]-Table21[[#This Row],[conf.low.orig]], ""))</f>
        <v>0.59630145658777889</v>
      </c>
      <c r="R871">
        <f>IF(OR(B871="boot", B871="independent", B871="parametric", B871="cart"), Table21[[#This Row],[WIDTH_OVERLAP]]/Table21[[#This Row],[WIDTH_NEW]], "NA")</f>
        <v>0.79199418984235292</v>
      </c>
      <c r="S871">
        <f>IF(OR(B871="boot", B871="independent", B871="parametric", B871="cart"), Table21[[#This Row],[WIDTH_OVERLAP]]/Table21[[#This Row],[WIDTH_ORIG]], "")</f>
        <v>0.72354635478424867</v>
      </c>
      <c r="T871">
        <f>IF(OR(B871="boot", B871="independent", B871="parametric", B871="cart"), (Table21[[#This Row],[PERS_NEW]]+Table21[[#This Row],[PERS_ORIG]]) / 2, "")</f>
        <v>0.75777027231330085</v>
      </c>
      <c r="U871">
        <f>0.5*(Table21[[#This Row],[WIDTH_OVERLAP]]/Table21[[#This Row],[WIDTH_ORIG]] +Table21[[#This Row],[WIDTH_OVERLAP]]/Table21[[#This Row],[WIDTH_NEW]])</f>
        <v>0.75777027231330085</v>
      </c>
    </row>
    <row r="872" spans="1:21" hidden="1" x14ac:dyDescent="0.2">
      <c r="A872" t="s">
        <v>192</v>
      </c>
      <c r="B872" t="s">
        <v>113</v>
      </c>
      <c r="C872" s="3" t="s">
        <v>193</v>
      </c>
      <c r="D872" t="s">
        <v>205</v>
      </c>
      <c r="E872">
        <v>0.7964017997946814</v>
      </c>
      <c r="F872">
        <v>0.10468422938560334</v>
      </c>
      <c r="G872" s="1">
        <v>0.59122448044956932</v>
      </c>
      <c r="H872" s="1">
        <v>1.0015791191397936</v>
      </c>
      <c r="I872">
        <v>7.6076578532296688</v>
      </c>
      <c r="J872">
        <v>0.6075493255989568</v>
      </c>
      <c r="K872">
        <f>Table21[[#This Row],[VALUE_ORIGINAL]]-Table21[[#This Row],[ESTIMATE_VALUE]]</f>
        <v>-0.1888524741957246</v>
      </c>
      <c r="L872">
        <v>0.39835863949511552</v>
      </c>
      <c r="M872">
        <v>0.81674001170279809</v>
      </c>
      <c r="N872">
        <f>Table21[[#This Row],[DIFFENCE_ORIGINAL]]^2</f>
        <v>3.5665257009846824E-2</v>
      </c>
      <c r="O87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0.22551553125322876</v>
      </c>
      <c r="P872">
        <f>IF(OR(G872="NA", H872="NA"), "NA", IF(OR(B872="boot", B872="parametric", B872="independent", B872="cart"), Table21[[#This Row],[conf.high]]-Table21[[#This Row],[conf.low]], ""))</f>
        <v>0.41035463869022426</v>
      </c>
      <c r="Q872">
        <f>IF(OR(G872="NA", H872="NA"), "NA", IF(OR(B872="boot", B872="parametric", B872="independent", B872="cart"), Table21[[#This Row],[conf.high.orig]]-Table21[[#This Row],[conf.low.orig]], ""))</f>
        <v>0.41838137220768257</v>
      </c>
      <c r="R872">
        <f>IF(OR(B872="boot", B872="independent", B872="parametric", B872="cart"), Table21[[#This Row],[WIDTH_OVERLAP]]/Table21[[#This Row],[WIDTH_NEW]], "NA")</f>
        <v>0.54956252468116951</v>
      </c>
      <c r="S872">
        <f>IF(OR(B872="boot", B872="independent", B872="parametric", B872="cart"), Table21[[#This Row],[WIDTH_OVERLAP]]/Table21[[#This Row],[WIDTH_ORIG]], "")</f>
        <v>0.5390190535091125</v>
      </c>
      <c r="T872">
        <f>IF(OR(B872="boot", B872="independent", B872="parametric", B872="cart"), (Table21[[#This Row],[PERS_NEW]]+Table21[[#This Row],[PERS_ORIG]]) / 2, "")</f>
        <v>0.54429078909514095</v>
      </c>
      <c r="U872">
        <f>0.5*(Table21[[#This Row],[WIDTH_OVERLAP]]/Table21[[#This Row],[WIDTH_ORIG]] +Table21[[#This Row],[WIDTH_OVERLAP]]/Table21[[#This Row],[WIDTH_NEW]])</f>
        <v>0.54429078909514095</v>
      </c>
    </row>
    <row r="873" spans="1:21" hidden="1" x14ac:dyDescent="0.2">
      <c r="A873" t="s">
        <v>192</v>
      </c>
      <c r="B873" t="s">
        <v>113</v>
      </c>
      <c r="C873" s="3" t="s">
        <v>193</v>
      </c>
      <c r="D873" t="s">
        <v>206</v>
      </c>
      <c r="E873">
        <v>1.1562009997673566</v>
      </c>
      <c r="F873">
        <v>0.18039052480557724</v>
      </c>
      <c r="G873" s="1">
        <v>0.80264206799614601</v>
      </c>
      <c r="H873" s="1">
        <v>1.509759931538567</v>
      </c>
      <c r="I873">
        <v>6.4094330952997458</v>
      </c>
      <c r="J873">
        <v>1.08664570593377</v>
      </c>
      <c r="K873">
        <f>Table21[[#This Row],[VALUE_ORIGINAL]]-Table21[[#This Row],[ESTIMATE_VALUE]]</f>
        <v>-6.9555293833586607E-2</v>
      </c>
      <c r="L873">
        <v>0.71258706598298294</v>
      </c>
      <c r="M873">
        <v>1.460704345884557</v>
      </c>
      <c r="N873">
        <f>Table21[[#This Row],[DIFFENCE_ORIGINAL]]^2</f>
        <v>4.8379389002765711E-3</v>
      </c>
      <c r="O87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0.65806227788841098</v>
      </c>
      <c r="P873">
        <f>IF(OR(G873="NA", H873="NA"), "NA", IF(OR(B873="boot", B873="parametric", B873="independent", B873="cart"), Table21[[#This Row],[conf.high]]-Table21[[#This Row],[conf.low]], ""))</f>
        <v>0.70711786354242101</v>
      </c>
      <c r="Q873">
        <f>IF(OR(G873="NA", H873="NA"), "NA", IF(OR(B873="boot", B873="parametric", B873="independent", B873="cart"), Table21[[#This Row],[conf.high.orig]]-Table21[[#This Row],[conf.low.orig]], ""))</f>
        <v>0.74811727990157406</v>
      </c>
      <c r="R873">
        <f>IF(OR(B873="boot", B873="independent", B873="parametric", B873="cart"), Table21[[#This Row],[WIDTH_OVERLAP]]/Table21[[#This Row],[WIDTH_NEW]], "NA")</f>
        <v>0.93062601274381873</v>
      </c>
      <c r="S873">
        <f>IF(OR(B873="boot", B873="independent", B873="parametric", B873="cart"), Table21[[#This Row],[WIDTH_OVERLAP]]/Table21[[#This Row],[WIDTH_ORIG]], "")</f>
        <v>0.87962448611665389</v>
      </c>
      <c r="T873">
        <f>IF(OR(B873="boot", B873="independent", B873="parametric", B873="cart"), (Table21[[#This Row],[PERS_NEW]]+Table21[[#This Row],[PERS_ORIG]]) / 2, "")</f>
        <v>0.90512524943023631</v>
      </c>
      <c r="U873">
        <f>0.5*(Table21[[#This Row],[WIDTH_OVERLAP]]/Table21[[#This Row],[WIDTH_ORIG]] +Table21[[#This Row],[WIDTH_OVERLAP]]/Table21[[#This Row],[WIDTH_NEW]])</f>
        <v>0.90512524943023631</v>
      </c>
    </row>
    <row r="874" spans="1:21" hidden="1" x14ac:dyDescent="0.2">
      <c r="A874" t="s">
        <v>192</v>
      </c>
      <c r="B874" t="s">
        <v>113</v>
      </c>
      <c r="C874" s="3" t="s">
        <v>193</v>
      </c>
      <c r="D874" t="s">
        <v>207</v>
      </c>
      <c r="E874">
        <v>-0.45289351863634131</v>
      </c>
      <c r="F874">
        <v>0.15317528349034223</v>
      </c>
      <c r="G874" s="1">
        <v>-0.75311155759912474</v>
      </c>
      <c r="H874" s="1">
        <v>-0.15267547967355788</v>
      </c>
      <c r="I874">
        <v>-2.9567010311092159</v>
      </c>
      <c r="J874">
        <v>-0.61753334723645281</v>
      </c>
      <c r="K874">
        <f>Table21[[#This Row],[VALUE_ORIGINAL]]-Table21[[#This Row],[ESTIMATE_VALUE]]</f>
        <v>-0.1646398286001115</v>
      </c>
      <c r="L874">
        <v>-0.93152692772050738</v>
      </c>
      <c r="M874">
        <v>-0.3035397667523983</v>
      </c>
      <c r="N874">
        <f>Table21[[#This Row],[DIFFENCE_ORIGINAL]]^2</f>
        <v>2.7106273161474095E-2</v>
      </c>
      <c r="O87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0.44957179084672644</v>
      </c>
      <c r="P874">
        <f>IF(OR(G874="NA", H874="NA"), "NA", IF(OR(B874="boot", B874="parametric", B874="independent", B874="cart"), Table21[[#This Row],[conf.high]]-Table21[[#This Row],[conf.low]], ""))</f>
        <v>0.60043607792556686</v>
      </c>
      <c r="Q874">
        <f>IF(OR(G874="NA", H874="NA"), "NA", IF(OR(B874="boot", B874="parametric", B874="independent", B874="cart"), Table21[[#This Row],[conf.high.orig]]-Table21[[#This Row],[conf.low.orig]], ""))</f>
        <v>0.62798716096810914</v>
      </c>
      <c r="R874">
        <f>IF(OR(B874="boot", B874="independent", B874="parametric", B874="cart"), Table21[[#This Row],[WIDTH_OVERLAP]]/Table21[[#This Row],[WIDTH_NEW]], "NA")</f>
        <v>0.74874213488293695</v>
      </c>
      <c r="S874">
        <f>IF(OR(B874="boot", B874="independent", B874="parametric", B874="cart"), Table21[[#This Row],[WIDTH_OVERLAP]]/Table21[[#This Row],[WIDTH_ORIG]], "")</f>
        <v>0.71589328379526673</v>
      </c>
      <c r="T874">
        <f>IF(OR(B874="boot", B874="independent", B874="parametric", B874="cart"), (Table21[[#This Row],[PERS_NEW]]+Table21[[#This Row],[PERS_ORIG]]) / 2, "")</f>
        <v>0.73231770933910179</v>
      </c>
      <c r="U874">
        <f>0.5*(Table21[[#This Row],[WIDTH_OVERLAP]]/Table21[[#This Row],[WIDTH_ORIG]] +Table21[[#This Row],[WIDTH_OVERLAP]]/Table21[[#This Row],[WIDTH_NEW]])</f>
        <v>0.73231770933910179</v>
      </c>
    </row>
    <row r="875" spans="1:21" hidden="1" x14ac:dyDescent="0.2">
      <c r="A875" t="s">
        <v>192</v>
      </c>
      <c r="B875" t="s">
        <v>113</v>
      </c>
      <c r="C875" s="3" t="s">
        <v>193</v>
      </c>
      <c r="D875" t="s">
        <v>208</v>
      </c>
      <c r="E875">
        <v>-0.55439381474004101</v>
      </c>
      <c r="F875">
        <v>0.14681598051938494</v>
      </c>
      <c r="G875" s="1">
        <v>-0.84214784891296968</v>
      </c>
      <c r="H875" s="1">
        <v>-0.26663978056711241</v>
      </c>
      <c r="I875">
        <v>-3.7761135591560571</v>
      </c>
      <c r="J875">
        <v>-0.71591551141548337</v>
      </c>
      <c r="K875">
        <f>Table21[[#This Row],[VALUE_ORIGINAL]]-Table21[[#This Row],[ESTIMATE_VALUE]]</f>
        <v>-0.16152169667544236</v>
      </c>
      <c r="L875">
        <v>-1.0028339528794772</v>
      </c>
      <c r="M875">
        <v>-0.42899706995148962</v>
      </c>
      <c r="N875">
        <f>Table21[[#This Row],[DIFFENCE_ORIGINAL]]^2</f>
        <v>2.6089258496913608E-2</v>
      </c>
      <c r="O87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0.41315077896148006</v>
      </c>
      <c r="P875">
        <f>IF(OR(G875="NA", H875="NA"), "NA", IF(OR(B875="boot", B875="parametric", B875="independent", B875="cart"), Table21[[#This Row],[conf.high]]-Table21[[#This Row],[conf.low]], ""))</f>
        <v>0.57550806834585733</v>
      </c>
      <c r="Q875">
        <f>IF(OR(G875="NA", H875="NA"), "NA", IF(OR(B875="boot", B875="parametric", B875="independent", B875="cart"), Table21[[#This Row],[conf.high.orig]]-Table21[[#This Row],[conf.low.orig]], ""))</f>
        <v>0.57383688292798762</v>
      </c>
      <c r="R875">
        <f>IF(OR(B875="boot", B875="independent", B875="parametric", B875="cart"), Table21[[#This Row],[WIDTH_OVERLAP]]/Table21[[#This Row],[WIDTH_NEW]], "NA")</f>
        <v>0.71788876939461599</v>
      </c>
      <c r="S875">
        <f>IF(OR(B875="boot", B875="independent", B875="parametric", B875="cart"), Table21[[#This Row],[WIDTH_OVERLAP]]/Table21[[#This Row],[WIDTH_ORIG]], "")</f>
        <v>0.71997947718764443</v>
      </c>
      <c r="T875">
        <f>IF(OR(B875="boot", B875="independent", B875="parametric", B875="cart"), (Table21[[#This Row],[PERS_NEW]]+Table21[[#This Row],[PERS_ORIG]]) / 2, "")</f>
        <v>0.71893412329113016</v>
      </c>
      <c r="U875">
        <f>0.5*(Table21[[#This Row],[WIDTH_OVERLAP]]/Table21[[#This Row],[WIDTH_ORIG]] +Table21[[#This Row],[WIDTH_OVERLAP]]/Table21[[#This Row],[WIDTH_NEW]])</f>
        <v>0.71893412329113016</v>
      </c>
    </row>
    <row r="876" spans="1:21" hidden="1" x14ac:dyDescent="0.2">
      <c r="A876" t="s">
        <v>192</v>
      </c>
      <c r="B876" t="s">
        <v>113</v>
      </c>
      <c r="C876" s="3" t="s">
        <v>193</v>
      </c>
      <c r="D876" t="s">
        <v>209</v>
      </c>
      <c r="E876">
        <v>1.3374852734271854</v>
      </c>
      <c r="F876">
        <v>0.12546412156356929</v>
      </c>
      <c r="G876" s="1">
        <v>1.0915801138106345</v>
      </c>
      <c r="H876" s="1">
        <v>1.5833904330437363</v>
      </c>
      <c r="I876">
        <v>10.66030078367478</v>
      </c>
      <c r="J876">
        <v>1.2394604645576883</v>
      </c>
      <c r="K876">
        <f>Table21[[#This Row],[VALUE_ORIGINAL]]-Table21[[#This Row],[ESTIMATE_VALUE]]</f>
        <v>-9.8024808869497049E-2</v>
      </c>
      <c r="L876">
        <v>1.0084761555613406</v>
      </c>
      <c r="M876">
        <v>1.470444773554036</v>
      </c>
      <c r="N876">
        <f>Table21[[#This Row],[DIFFENCE_ORIGINAL]]^2</f>
        <v>9.6088631539014268E-3</v>
      </c>
      <c r="O87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0.37886465974340156</v>
      </c>
      <c r="P876">
        <f>IF(OR(G876="NA", H876="NA"), "NA", IF(OR(B876="boot", B876="parametric", B876="independent", B876="cart"), Table21[[#This Row],[conf.high]]-Table21[[#This Row],[conf.low]], ""))</f>
        <v>0.49181031923310181</v>
      </c>
      <c r="Q876">
        <f>IF(OR(G876="NA", H876="NA"), "NA", IF(OR(B876="boot", B876="parametric", B876="independent", B876="cart"), Table21[[#This Row],[conf.high.orig]]-Table21[[#This Row],[conf.low.orig]], ""))</f>
        <v>0.4619686179926954</v>
      </c>
      <c r="R876">
        <f>IF(OR(B876="boot", B876="independent", B876="parametric", B876="cart"), Table21[[#This Row],[WIDTH_OVERLAP]]/Table21[[#This Row],[WIDTH_NEW]], "NA")</f>
        <v>0.77034711336309369</v>
      </c>
      <c r="S876">
        <f>IF(OR(B876="boot", B876="independent", B876="parametric", B876="cart"), Table21[[#This Row],[WIDTH_OVERLAP]]/Table21[[#This Row],[WIDTH_ORIG]], "")</f>
        <v>0.82010908314424102</v>
      </c>
      <c r="T876">
        <f>IF(OR(B876="boot", B876="independent", B876="parametric", B876="cart"), (Table21[[#This Row],[PERS_NEW]]+Table21[[#This Row],[PERS_ORIG]]) / 2, "")</f>
        <v>0.79522809825366736</v>
      </c>
      <c r="U876">
        <f>0.5*(Table21[[#This Row],[WIDTH_OVERLAP]]/Table21[[#This Row],[WIDTH_ORIG]] +Table21[[#This Row],[WIDTH_OVERLAP]]/Table21[[#This Row],[WIDTH_NEW]])</f>
        <v>0.79522809825366736</v>
      </c>
    </row>
    <row r="877" spans="1:21" hidden="1" x14ac:dyDescent="0.2">
      <c r="A877" t="s">
        <v>192</v>
      </c>
      <c r="B877" t="s">
        <v>113</v>
      </c>
      <c r="C877" s="3" t="s">
        <v>193</v>
      </c>
      <c r="D877" t="s">
        <v>210</v>
      </c>
      <c r="E877">
        <v>1.9540536115920526</v>
      </c>
      <c r="F877">
        <v>0.16121223752714761</v>
      </c>
      <c r="G877" s="1">
        <v>1.6380834321717268</v>
      </c>
      <c r="H877" s="1">
        <v>2.2700237910123784</v>
      </c>
      <c r="I877">
        <v>12.1210004994999</v>
      </c>
      <c r="J877">
        <v>1.6724555469236593</v>
      </c>
      <c r="K877">
        <f>Table21[[#This Row],[VALUE_ORIGINAL]]-Table21[[#This Row],[ESTIMATE_VALUE]]</f>
        <v>-0.28159806466839332</v>
      </c>
      <c r="L877">
        <v>1.3704968212176603</v>
      </c>
      <c r="M877">
        <v>1.9744142726296583</v>
      </c>
      <c r="N877">
        <f>Table21[[#This Row],[DIFFENCE_ORIGINAL]]^2</f>
        <v>7.9297470024984634E-2</v>
      </c>
      <c r="O87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0.33633084045793149</v>
      </c>
      <c r="P877">
        <f>IF(OR(G877="NA", H877="NA"), "NA", IF(OR(B877="boot", B877="parametric", B877="independent", B877="cart"), Table21[[#This Row],[conf.high]]-Table21[[#This Row],[conf.low]], ""))</f>
        <v>0.63194035884065158</v>
      </c>
      <c r="Q877">
        <f>IF(OR(G877="NA", H877="NA"), "NA", IF(OR(B877="boot", B877="parametric", B877="independent", B877="cart"), Table21[[#This Row],[conf.high.orig]]-Table21[[#This Row],[conf.low.orig]], ""))</f>
        <v>0.60391745141199804</v>
      </c>
      <c r="R877">
        <f>IF(OR(B877="boot", B877="independent", B877="parametric", B877="cart"), Table21[[#This Row],[WIDTH_OVERLAP]]/Table21[[#This Row],[WIDTH_NEW]], "NA")</f>
        <v>0.53221927631740296</v>
      </c>
      <c r="S877">
        <f>IF(OR(B877="boot", B877="independent", B877="parametric", B877="cart"), Table21[[#This Row],[WIDTH_OVERLAP]]/Table21[[#This Row],[WIDTH_ORIG]], "")</f>
        <v>0.55691525335386194</v>
      </c>
      <c r="T877">
        <f>IF(OR(B877="boot", B877="independent", B877="parametric", B877="cart"), (Table21[[#This Row],[PERS_NEW]]+Table21[[#This Row],[PERS_ORIG]]) / 2, "")</f>
        <v>0.54456726483563245</v>
      </c>
      <c r="U877">
        <f>0.5*(Table21[[#This Row],[WIDTH_OVERLAP]]/Table21[[#This Row],[WIDTH_ORIG]] +Table21[[#This Row],[WIDTH_OVERLAP]]/Table21[[#This Row],[WIDTH_NEW]])</f>
        <v>0.54456726483563245</v>
      </c>
    </row>
    <row r="878" spans="1:21" hidden="1" x14ac:dyDescent="0.2">
      <c r="A878" t="s">
        <v>192</v>
      </c>
      <c r="B878" t="s">
        <v>113</v>
      </c>
      <c r="C878" s="3" t="s">
        <v>193</v>
      </c>
      <c r="D878" t="s">
        <v>211</v>
      </c>
      <c r="E878">
        <v>2.4241895576598207</v>
      </c>
      <c r="F878">
        <v>0.23777859835307133</v>
      </c>
      <c r="G878" s="1">
        <v>1.958152068593386</v>
      </c>
      <c r="H878" s="1">
        <v>2.8902270467262552</v>
      </c>
      <c r="I878">
        <v>10.195154544818218</v>
      </c>
      <c r="J878">
        <v>2.5272646073036431</v>
      </c>
      <c r="K878">
        <f>Table21[[#This Row],[VALUE_ORIGINAL]]-Table21[[#This Row],[ESTIMATE_VALUE]]</f>
        <v>0.10307504964382241</v>
      </c>
      <c r="L878">
        <v>2.0122247784662393</v>
      </c>
      <c r="M878">
        <v>3.042304436141047</v>
      </c>
      <c r="N878">
        <f>Table21[[#This Row],[DIFFENCE_ORIGINAL]]^2</f>
        <v>1.0624465859076455E-2</v>
      </c>
      <c r="O87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0.87800226826001593</v>
      </c>
      <c r="P878">
        <f>IF(OR(G878="NA", H878="NA"), "NA", IF(OR(B878="boot", B878="parametric", B878="independent", B878="cart"), Table21[[#This Row],[conf.high]]-Table21[[#This Row],[conf.low]], ""))</f>
        <v>0.93207497813286921</v>
      </c>
      <c r="Q878">
        <f>IF(OR(G878="NA", H878="NA"), "NA", IF(OR(B878="boot", B878="parametric", B878="independent", B878="cart"), Table21[[#This Row],[conf.high.orig]]-Table21[[#This Row],[conf.low.orig]], ""))</f>
        <v>1.0300796576748077</v>
      </c>
      <c r="R878">
        <f>IF(OR(B878="boot", B878="independent", B878="parametric", B878="cart"), Table21[[#This Row],[WIDTH_OVERLAP]]/Table21[[#This Row],[WIDTH_NEW]], "NA")</f>
        <v>0.94198673803992505</v>
      </c>
      <c r="S878">
        <f>IF(OR(B878="boot", B878="independent", B878="parametric", B878="cart"), Table21[[#This Row],[WIDTH_OVERLAP]]/Table21[[#This Row],[WIDTH_ORIG]], "")</f>
        <v>0.85236346695936593</v>
      </c>
      <c r="T878">
        <f>IF(OR(B878="boot", B878="independent", B878="parametric", B878="cart"), (Table21[[#This Row],[PERS_NEW]]+Table21[[#This Row],[PERS_ORIG]]) / 2, "")</f>
        <v>0.89717510249964549</v>
      </c>
      <c r="U878">
        <f>0.5*(Table21[[#This Row],[WIDTH_OVERLAP]]/Table21[[#This Row],[WIDTH_ORIG]] +Table21[[#This Row],[WIDTH_OVERLAP]]/Table21[[#This Row],[WIDTH_NEW]])</f>
        <v>0.89717510249964549</v>
      </c>
    </row>
    <row r="879" spans="1:21" hidden="1" x14ac:dyDescent="0.2">
      <c r="A879" t="s">
        <v>192</v>
      </c>
      <c r="B879" t="s">
        <v>113</v>
      </c>
      <c r="C879" s="3" t="s">
        <v>193</v>
      </c>
      <c r="D879" t="s">
        <v>212</v>
      </c>
      <c r="E879">
        <v>2.8582327040296844</v>
      </c>
      <c r="F879">
        <v>0.21765973184993798</v>
      </c>
      <c r="G879" s="1">
        <v>2.4316274687191606</v>
      </c>
      <c r="H879" s="1">
        <v>3.2848379393402083</v>
      </c>
      <c r="I879">
        <v>13.131655909602275</v>
      </c>
      <c r="J879">
        <v>2.4525326132505092</v>
      </c>
      <c r="K879">
        <f>Table21[[#This Row],[VALUE_ORIGINAL]]-Table21[[#This Row],[ESTIMATE_VALUE]]</f>
        <v>-0.40570009077917524</v>
      </c>
      <c r="L879">
        <v>2.0184038903232242</v>
      </c>
      <c r="M879">
        <v>2.8866613361777942</v>
      </c>
      <c r="N879">
        <f>Table21[[#This Row],[DIFFENCE_ORIGINAL]]^2</f>
        <v>0.16459256365823102</v>
      </c>
      <c r="O87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0.45503386745863361</v>
      </c>
      <c r="P879">
        <f>IF(OR(G879="NA", H879="NA"), "NA", IF(OR(B879="boot", B879="parametric", B879="independent", B879="cart"), Table21[[#This Row],[conf.high]]-Table21[[#This Row],[conf.low]], ""))</f>
        <v>0.85321047062104771</v>
      </c>
      <c r="Q879">
        <f>IF(OR(G879="NA", H879="NA"), "NA", IF(OR(B879="boot", B879="parametric", B879="independent", B879="cart"), Table21[[#This Row],[conf.high.orig]]-Table21[[#This Row],[conf.low.orig]], ""))</f>
        <v>0.86825744585456999</v>
      </c>
      <c r="R879">
        <f>IF(OR(B879="boot", B879="independent", B879="parametric", B879="cart"), Table21[[#This Row],[WIDTH_OVERLAP]]/Table21[[#This Row],[WIDTH_NEW]], "NA")</f>
        <v>0.53331960064603601</v>
      </c>
      <c r="S879">
        <f>IF(OR(B879="boot", B879="independent", B879="parametric", B879="cart"), Table21[[#This Row],[WIDTH_OVERLAP]]/Table21[[#This Row],[WIDTH_ORIG]], "")</f>
        <v>0.52407712669918194</v>
      </c>
      <c r="T879">
        <f>IF(OR(B879="boot", B879="independent", B879="parametric", B879="cart"), (Table21[[#This Row],[PERS_NEW]]+Table21[[#This Row],[PERS_ORIG]]) / 2, "")</f>
        <v>0.52869836367260903</v>
      </c>
      <c r="U879">
        <f>0.5*(Table21[[#This Row],[WIDTH_OVERLAP]]/Table21[[#This Row],[WIDTH_ORIG]] +Table21[[#This Row],[WIDTH_OVERLAP]]/Table21[[#This Row],[WIDTH_NEW]])</f>
        <v>0.52869836367260903</v>
      </c>
    </row>
    <row r="880" spans="1:21" hidden="1" x14ac:dyDescent="0.2">
      <c r="A880" t="s">
        <v>192</v>
      </c>
      <c r="B880" t="s">
        <v>113</v>
      </c>
      <c r="C880" s="3" t="s">
        <v>193</v>
      </c>
      <c r="D880" t="s">
        <v>213</v>
      </c>
      <c r="E880">
        <v>2.062694095229598</v>
      </c>
      <c r="F880">
        <v>0.14910593550992135</v>
      </c>
      <c r="G880" s="1">
        <v>1.7704518317490003</v>
      </c>
      <c r="H880" s="1">
        <v>2.3549363587101957</v>
      </c>
      <c r="I880">
        <v>13.833749060193171</v>
      </c>
      <c r="J880">
        <v>2.1789632911969177</v>
      </c>
      <c r="K880">
        <f>Table21[[#This Row],[VALUE_ORIGINAL]]-Table21[[#This Row],[ESTIMATE_VALUE]]</f>
        <v>0.11626919596731966</v>
      </c>
      <c r="L880">
        <v>1.8617178476195746</v>
      </c>
      <c r="M880">
        <v>2.4962087347742608</v>
      </c>
      <c r="N880">
        <f>Table21[[#This Row],[DIFFENCE_ORIGINAL]]^2</f>
        <v>1.3518525930886982E-2</v>
      </c>
      <c r="O88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0.49321851109062109</v>
      </c>
      <c r="P880">
        <f>IF(OR(G880="NA", H880="NA"), "NA", IF(OR(B880="boot", B880="parametric", B880="independent", B880="cart"), Table21[[#This Row],[conf.high]]-Table21[[#This Row],[conf.low]], ""))</f>
        <v>0.58448452696119535</v>
      </c>
      <c r="Q880">
        <f>IF(OR(G880="NA", H880="NA"), "NA", IF(OR(B880="boot", B880="parametric", B880="independent", B880="cart"), Table21[[#This Row],[conf.high.orig]]-Table21[[#This Row],[conf.low.orig]], ""))</f>
        <v>0.63449088715468616</v>
      </c>
      <c r="R880">
        <f>IF(OR(B880="boot", B880="independent", B880="parametric", B880="cart"), Table21[[#This Row],[WIDTH_OVERLAP]]/Table21[[#This Row],[WIDTH_NEW]], "NA")</f>
        <v>0.84385212668489762</v>
      </c>
      <c r="S880">
        <f>IF(OR(B880="boot", B880="independent", B880="parametric", B880="cart"), Table21[[#This Row],[WIDTH_OVERLAP]]/Table21[[#This Row],[WIDTH_ORIG]], "")</f>
        <v>0.7773453032594565</v>
      </c>
      <c r="T880">
        <f>IF(OR(B880="boot", B880="independent", B880="parametric", B880="cart"), (Table21[[#This Row],[PERS_NEW]]+Table21[[#This Row],[PERS_ORIG]]) / 2, "")</f>
        <v>0.81059871497217706</v>
      </c>
      <c r="U880">
        <f>0.5*(Table21[[#This Row],[WIDTH_OVERLAP]]/Table21[[#This Row],[WIDTH_ORIG]] +Table21[[#This Row],[WIDTH_OVERLAP]]/Table21[[#This Row],[WIDTH_NEW]])</f>
        <v>0.81059871497217706</v>
      </c>
    </row>
    <row r="881" spans="1:21" hidden="1" x14ac:dyDescent="0.2">
      <c r="A881" t="s">
        <v>192</v>
      </c>
      <c r="B881" t="s">
        <v>113</v>
      </c>
      <c r="C881" s="3" t="s">
        <v>193</v>
      </c>
      <c r="D881" t="s">
        <v>214</v>
      </c>
      <c r="E881">
        <v>1.4715048580545678</v>
      </c>
      <c r="F881">
        <v>0.15519390736822025</v>
      </c>
      <c r="G881" s="1">
        <v>1.1673303889928108</v>
      </c>
      <c r="H881" s="1">
        <v>1.7756793271163247</v>
      </c>
      <c r="I881">
        <v>9.4817179553525079</v>
      </c>
      <c r="J881">
        <v>1.63819866406962</v>
      </c>
      <c r="K881">
        <f>Table21[[#This Row],[VALUE_ORIGINAL]]-Table21[[#This Row],[ESTIMATE_VALUE]]</f>
        <v>0.16669380601505224</v>
      </c>
      <c r="L881">
        <v>1.2905835761463058</v>
      </c>
      <c r="M881">
        <v>1.9858137519929342</v>
      </c>
      <c r="N881">
        <f>Table21[[#This Row],[DIFFENCE_ORIGINAL]]^2</f>
        <v>2.7786824963783867E-2</v>
      </c>
      <c r="O88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0.48509575097001889</v>
      </c>
      <c r="P881">
        <f>IF(OR(G881="NA", H881="NA"), "NA", IF(OR(B881="boot", B881="parametric", B881="independent", B881="cart"), Table21[[#This Row],[conf.high]]-Table21[[#This Row],[conf.low]], ""))</f>
        <v>0.60834893812351387</v>
      </c>
      <c r="Q881">
        <f>IF(OR(G881="NA", H881="NA"), "NA", IF(OR(B881="boot", B881="parametric", B881="independent", B881="cart"), Table21[[#This Row],[conf.high.orig]]-Table21[[#This Row],[conf.low.orig]], ""))</f>
        <v>0.69523017584662838</v>
      </c>
      <c r="R881">
        <f>IF(OR(B881="boot", B881="independent", B881="parametric", B881="cart"), Table21[[#This Row],[WIDTH_OVERLAP]]/Table21[[#This Row],[WIDTH_NEW]], "NA")</f>
        <v>0.79739721822532261</v>
      </c>
      <c r="S881">
        <f>IF(OR(B881="boot", B881="independent", B881="parametric", B881="cart"), Table21[[#This Row],[WIDTH_OVERLAP]]/Table21[[#This Row],[WIDTH_ORIG]], "")</f>
        <v>0.69774841171024438</v>
      </c>
      <c r="T881">
        <f>IF(OR(B881="boot", B881="independent", B881="parametric", B881="cart"), (Table21[[#This Row],[PERS_NEW]]+Table21[[#This Row],[PERS_ORIG]]) / 2, "")</f>
        <v>0.74757281496778349</v>
      </c>
      <c r="U881">
        <f>0.5*(Table21[[#This Row],[WIDTH_OVERLAP]]/Table21[[#This Row],[WIDTH_ORIG]] +Table21[[#This Row],[WIDTH_OVERLAP]]/Table21[[#This Row],[WIDTH_NEW]])</f>
        <v>0.74757281496778349</v>
      </c>
    </row>
    <row r="882" spans="1:21" hidden="1" x14ac:dyDescent="0.2">
      <c r="A882" t="s">
        <v>192</v>
      </c>
      <c r="B882" t="s">
        <v>113</v>
      </c>
      <c r="C882" s="3" t="s">
        <v>193</v>
      </c>
      <c r="D882" t="s">
        <v>215</v>
      </c>
      <c r="E882">
        <v>1.7826945096946445</v>
      </c>
      <c r="F882">
        <v>0.15130480867669144</v>
      </c>
      <c r="G882" s="1">
        <v>1.4861425340006058</v>
      </c>
      <c r="H882" s="1">
        <v>2.079246485388683</v>
      </c>
      <c r="I882">
        <v>11.782140470524711</v>
      </c>
      <c r="J882">
        <v>1.8620504944211793</v>
      </c>
      <c r="K882">
        <f>Table21[[#This Row],[VALUE_ORIGINAL]]-Table21[[#This Row],[ESTIMATE_VALUE]]</f>
        <v>7.9355984726534823E-2</v>
      </c>
      <c r="L882">
        <v>1.557066634563713</v>
      </c>
      <c r="M882">
        <v>2.1670343542786457</v>
      </c>
      <c r="N882">
        <f>Table21[[#This Row],[DIFFENCE_ORIGINAL]]^2</f>
        <v>6.2973723119180277E-3</v>
      </c>
      <c r="O88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0.52217985082496998</v>
      </c>
      <c r="P882">
        <f>IF(OR(G882="NA", H882="NA"), "NA", IF(OR(B882="boot", B882="parametric", B882="independent", B882="cart"), Table21[[#This Row],[conf.high]]-Table21[[#This Row],[conf.low]], ""))</f>
        <v>0.59310395138807714</v>
      </c>
      <c r="Q882">
        <f>IF(OR(G882="NA", H882="NA"), "NA", IF(OR(B882="boot", B882="parametric", B882="independent", B882="cart"), Table21[[#This Row],[conf.high.orig]]-Table21[[#This Row],[conf.low.orig]], ""))</f>
        <v>0.60996771971493269</v>
      </c>
      <c r="R882">
        <f>IF(OR(B882="boot", B882="independent", B882="parametric", B882="cart"), Table21[[#This Row],[WIDTH_OVERLAP]]/Table21[[#This Row],[WIDTH_NEW]], "NA")</f>
        <v>0.88041876909246819</v>
      </c>
      <c r="S882">
        <f>IF(OR(B882="boot", B882="independent", B882="parametric", B882="cart"), Table21[[#This Row],[WIDTH_OVERLAP]]/Table21[[#This Row],[WIDTH_ORIG]], "")</f>
        <v>0.85607784469153514</v>
      </c>
      <c r="T882">
        <f>IF(OR(B882="boot", B882="independent", B882="parametric", B882="cart"), (Table21[[#This Row],[PERS_NEW]]+Table21[[#This Row],[PERS_ORIG]]) / 2, "")</f>
        <v>0.86824830689200172</v>
      </c>
      <c r="U882">
        <f>0.5*(Table21[[#This Row],[WIDTH_OVERLAP]]/Table21[[#This Row],[WIDTH_ORIG]] +Table21[[#This Row],[WIDTH_OVERLAP]]/Table21[[#This Row],[WIDTH_NEW]])</f>
        <v>0.86824830689200172</v>
      </c>
    </row>
    <row r="883" spans="1:21" hidden="1" x14ac:dyDescent="0.2">
      <c r="A883" t="s">
        <v>192</v>
      </c>
      <c r="B883" t="s">
        <v>113</v>
      </c>
      <c r="C883" s="3" t="s">
        <v>193</v>
      </c>
      <c r="D883" t="s">
        <v>216</v>
      </c>
      <c r="E883">
        <v>0.11860096918697312</v>
      </c>
      <c r="F883">
        <v>5.7932257992159057E-2</v>
      </c>
      <c r="G883" s="1">
        <v>5.0558299792586858E-3</v>
      </c>
      <c r="H883" s="1">
        <v>0.23214610839468755</v>
      </c>
      <c r="I883">
        <v>2.0472353969532029</v>
      </c>
      <c r="J883">
        <v>0.13511635076601486</v>
      </c>
      <c r="K883">
        <f>Table21[[#This Row],[VALUE_ORIGINAL]]-Table21[[#This Row],[ESTIMATE_VALUE]]</f>
        <v>1.6515381579041741E-2</v>
      </c>
      <c r="L883">
        <v>2.2798251514426063E-2</v>
      </c>
      <c r="M883">
        <v>0.24743445001760367</v>
      </c>
      <c r="N883">
        <f>Table21[[#This Row],[DIFFENCE_ORIGINAL]]^2</f>
        <v>2.7275782870135124E-4</v>
      </c>
      <c r="O88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0.20934785688026147</v>
      </c>
      <c r="P883">
        <f>IF(OR(G883="NA", H883="NA"), "NA", IF(OR(B883="boot", B883="parametric", B883="independent", B883="cart"), Table21[[#This Row],[conf.high]]-Table21[[#This Row],[conf.low]], ""))</f>
        <v>0.22709027841542886</v>
      </c>
      <c r="Q883">
        <f>IF(OR(G883="NA", H883="NA"), "NA", IF(OR(B883="boot", B883="parametric", B883="independent", B883="cart"), Table21[[#This Row],[conf.high.orig]]-Table21[[#This Row],[conf.low.orig]], ""))</f>
        <v>0.22463619850317762</v>
      </c>
      <c r="R883">
        <f>IF(OR(B883="boot", B883="independent", B883="parametric", B883="cart"), Table21[[#This Row],[WIDTH_OVERLAP]]/Table21[[#This Row],[WIDTH_NEW]], "NA")</f>
        <v>0.92187062493837713</v>
      </c>
      <c r="S883">
        <f>IF(OR(B883="boot", B883="independent", B883="parametric", B883="cart"), Table21[[#This Row],[WIDTH_OVERLAP]]/Table21[[#This Row],[WIDTH_ORIG]], "")</f>
        <v>0.93194177196379202</v>
      </c>
      <c r="T883">
        <f>IF(OR(B883="boot", B883="independent", B883="parametric", B883="cart"), (Table21[[#This Row],[PERS_NEW]]+Table21[[#This Row],[PERS_ORIG]]) / 2, "")</f>
        <v>0.92690619845108457</v>
      </c>
      <c r="U883">
        <f>0.5*(Table21[[#This Row],[WIDTH_OVERLAP]]/Table21[[#This Row],[WIDTH_ORIG]] +Table21[[#This Row],[WIDTH_OVERLAP]]/Table21[[#This Row],[WIDTH_NEW]])</f>
        <v>0.92690619845108457</v>
      </c>
    </row>
    <row r="884" spans="1:21" hidden="1" x14ac:dyDescent="0.2">
      <c r="A884" t="s">
        <v>192</v>
      </c>
      <c r="B884" t="s">
        <v>113</v>
      </c>
      <c r="C884" s="3" t="s">
        <v>193</v>
      </c>
      <c r="D884" t="s">
        <v>217</v>
      </c>
      <c r="E884">
        <v>-2.9007496758463747E-2</v>
      </c>
      <c r="F884">
        <v>1.9748283423060169E-2</v>
      </c>
      <c r="G884" s="1">
        <v>-6.7713421024151038E-2</v>
      </c>
      <c r="H884" s="1">
        <v>9.6984275072235469E-3</v>
      </c>
      <c r="I884">
        <v>-1.4688616796228249</v>
      </c>
      <c r="J884">
        <v>-3.5504282346820917E-2</v>
      </c>
      <c r="K884">
        <f>Table21[[#This Row],[VALUE_ORIGINAL]]-Table21[[#This Row],[ESTIMATE_VALUE]]</f>
        <v>-6.49678558835717E-3</v>
      </c>
      <c r="L884">
        <v>-7.7895914402883709E-2</v>
      </c>
      <c r="M884">
        <v>6.8873497092418745E-3</v>
      </c>
      <c r="N884">
        <f>Table21[[#This Row],[DIFFENCE_ORIGINAL]]^2</f>
        <v>4.2208222981085419E-5</v>
      </c>
      <c r="O88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7.4600770733392913E-2</v>
      </c>
      <c r="P884">
        <f>IF(OR(G884="NA", H884="NA"), "NA", IF(OR(B884="boot", B884="parametric", B884="independent", B884="cart"), Table21[[#This Row],[conf.high]]-Table21[[#This Row],[conf.low]], ""))</f>
        <v>7.7411848531374589E-2</v>
      </c>
      <c r="Q884">
        <f>IF(OR(G884="NA", H884="NA"), "NA", IF(OR(B884="boot", B884="parametric", B884="independent", B884="cart"), Table21[[#This Row],[conf.high.orig]]-Table21[[#This Row],[conf.low.orig]], ""))</f>
        <v>8.4783264112125584E-2</v>
      </c>
      <c r="R884">
        <f>IF(OR(B884="boot", B884="independent", B884="parametric", B884="cart"), Table21[[#This Row],[WIDTH_OVERLAP]]/Table21[[#This Row],[WIDTH_NEW]], "NA")</f>
        <v>0.96368672430238689</v>
      </c>
      <c r="S884">
        <f>IF(OR(B884="boot", B884="independent", B884="parametric", B884="cart"), Table21[[#This Row],[WIDTH_OVERLAP]]/Table21[[#This Row],[WIDTH_ORIG]], "")</f>
        <v>0.87989972448729559</v>
      </c>
      <c r="T884">
        <f>IF(OR(B884="boot", B884="independent", B884="parametric", B884="cart"), (Table21[[#This Row],[PERS_NEW]]+Table21[[#This Row],[PERS_ORIG]]) / 2, "")</f>
        <v>0.92179322439484124</v>
      </c>
      <c r="U884">
        <f>0.5*(Table21[[#This Row],[WIDTH_OVERLAP]]/Table21[[#This Row],[WIDTH_ORIG]] +Table21[[#This Row],[WIDTH_OVERLAP]]/Table21[[#This Row],[WIDTH_NEW]])</f>
        <v>0.92179322439484124</v>
      </c>
    </row>
    <row r="885" spans="1:21" hidden="1" x14ac:dyDescent="0.2">
      <c r="A885" t="s">
        <v>192</v>
      </c>
      <c r="B885" t="s">
        <v>113</v>
      </c>
      <c r="C885" s="3" t="s">
        <v>193</v>
      </c>
      <c r="D885" t="s">
        <v>218</v>
      </c>
      <c r="E885">
        <v>0.14032986088596514</v>
      </c>
      <c r="F885">
        <v>7.1625257030548006E-2</v>
      </c>
      <c r="G885" s="1">
        <v>-5.3063277333231795E-5</v>
      </c>
      <c r="H885" s="1">
        <v>0.2807127850492635</v>
      </c>
      <c r="I885">
        <v>1.9592231386494678</v>
      </c>
      <c r="J885">
        <v>0.14365900352318275</v>
      </c>
      <c r="K885">
        <f>Table21[[#This Row],[VALUE_ORIGINAL]]-Table21[[#This Row],[ESTIMATE_VALUE]]</f>
        <v>3.3291426372176192E-3</v>
      </c>
      <c r="L885">
        <v>1.7667780072560757E-2</v>
      </c>
      <c r="M885">
        <v>0.26965022697380475</v>
      </c>
      <c r="N885">
        <f>Table21[[#This Row],[DIFFENCE_ORIGINAL]]^2</f>
        <v>1.1083190698940284E-5</v>
      </c>
      <c r="O88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0.25198244690124399</v>
      </c>
      <c r="P885">
        <f>IF(OR(G885="NA", H885="NA"), "NA", IF(OR(B885="boot", B885="parametric", B885="independent", B885="cart"), Table21[[#This Row],[conf.high]]-Table21[[#This Row],[conf.low]], ""))</f>
        <v>0.28076584832659673</v>
      </c>
      <c r="Q885">
        <f>IF(OR(G885="NA", H885="NA"), "NA", IF(OR(B885="boot", B885="parametric", B885="independent", B885="cart"), Table21[[#This Row],[conf.high.orig]]-Table21[[#This Row],[conf.low.orig]], ""))</f>
        <v>0.25198244690124399</v>
      </c>
      <c r="R885">
        <f>IF(OR(B885="boot", B885="independent", B885="parametric", B885="cart"), Table21[[#This Row],[WIDTH_OVERLAP]]/Table21[[#This Row],[WIDTH_NEW]], "NA")</f>
        <v>0.89748254071175038</v>
      </c>
      <c r="S885">
        <f>IF(OR(B885="boot", B885="independent", B885="parametric", B885="cart"), Table21[[#This Row],[WIDTH_OVERLAP]]/Table21[[#This Row],[WIDTH_ORIG]], "")</f>
        <v>1</v>
      </c>
      <c r="T885">
        <f>IF(OR(B885="boot", B885="independent", B885="parametric", B885="cart"), (Table21[[#This Row],[PERS_NEW]]+Table21[[#This Row],[PERS_ORIG]]) / 2, "")</f>
        <v>0.94874127035587519</v>
      </c>
      <c r="U885">
        <f>0.5*(Table21[[#This Row],[WIDTH_OVERLAP]]/Table21[[#This Row],[WIDTH_ORIG]] +Table21[[#This Row],[WIDTH_OVERLAP]]/Table21[[#This Row],[WIDTH_NEW]])</f>
        <v>0.94874127035587519</v>
      </c>
    </row>
    <row r="886" spans="1:21" hidden="1" x14ac:dyDescent="0.2">
      <c r="A886" t="s">
        <v>192</v>
      </c>
      <c r="B886" t="s">
        <v>113</v>
      </c>
      <c r="C886" s="3" t="s">
        <v>193</v>
      </c>
      <c r="D886" t="s">
        <v>219</v>
      </c>
      <c r="E886">
        <v>1.3479100832180968E-3</v>
      </c>
      <c r="F886">
        <v>8.8901091852728303E-3</v>
      </c>
      <c r="G886" s="1">
        <v>-1.607638373854537E-2</v>
      </c>
      <c r="H886" s="1">
        <v>1.8772203904981563E-2</v>
      </c>
      <c r="I886">
        <v>0.15161906958927079</v>
      </c>
      <c r="J886">
        <v>1.5517947441329087E-3</v>
      </c>
      <c r="K886">
        <f>Table21[[#This Row],[VALUE_ORIGINAL]]-Table21[[#This Row],[ESTIMATE_VALUE]]</f>
        <v>2.0388466091481191E-4</v>
      </c>
      <c r="L886">
        <v>-2.7945193322810098E-2</v>
      </c>
      <c r="M886">
        <v>3.1048782811075919E-2</v>
      </c>
      <c r="N886">
        <f>Table21[[#This Row],[DIFFENCE_ORIGINAL]]^2</f>
        <v>4.1568954956347828E-8</v>
      </c>
      <c r="O88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3.4848587643526933E-2</v>
      </c>
      <c r="P886">
        <f>IF(OR(G886="NA", H886="NA"), "NA", IF(OR(B886="boot", B886="parametric", B886="independent", B886="cart"), Table21[[#This Row],[conf.high]]-Table21[[#This Row],[conf.low]], ""))</f>
        <v>3.4848587643526933E-2</v>
      </c>
      <c r="Q886">
        <f>IF(OR(G886="NA", H886="NA"), "NA", IF(OR(B886="boot", B886="parametric", B886="independent", B886="cart"), Table21[[#This Row],[conf.high.orig]]-Table21[[#This Row],[conf.low.orig]], ""))</f>
        <v>5.8993976133886017E-2</v>
      </c>
      <c r="R886">
        <f>IF(OR(B886="boot", B886="independent", B886="parametric", B886="cart"), Table21[[#This Row],[WIDTH_OVERLAP]]/Table21[[#This Row],[WIDTH_NEW]], "NA")</f>
        <v>1</v>
      </c>
      <c r="S886">
        <f>IF(OR(B886="boot", B886="independent", B886="parametric", B886="cart"), Table21[[#This Row],[WIDTH_OVERLAP]]/Table21[[#This Row],[WIDTH_ORIG]], "")</f>
        <v>0.59071433945117624</v>
      </c>
      <c r="T886">
        <f>IF(OR(B886="boot", B886="independent", B886="parametric", B886="cart"), (Table21[[#This Row],[PERS_NEW]]+Table21[[#This Row],[PERS_ORIG]]) / 2, "")</f>
        <v>0.79535716972558812</v>
      </c>
      <c r="U886">
        <f>0.5*(Table21[[#This Row],[WIDTH_OVERLAP]]/Table21[[#This Row],[WIDTH_ORIG]] +Table21[[#This Row],[WIDTH_OVERLAP]]/Table21[[#This Row],[WIDTH_NEW]])</f>
        <v>0.79535716972558812</v>
      </c>
    </row>
    <row r="887" spans="1:21" hidden="1" x14ac:dyDescent="0.2">
      <c r="A887" t="s">
        <v>192</v>
      </c>
      <c r="B887" t="s">
        <v>113</v>
      </c>
      <c r="C887" s="3" t="s">
        <v>193</v>
      </c>
      <c r="D887" t="s">
        <v>220</v>
      </c>
      <c r="E887">
        <v>2.5958803501224075E-2</v>
      </c>
      <c r="F887">
        <v>2.2721279193154611E-2</v>
      </c>
      <c r="G887" s="1">
        <v>-1.8574085400038253E-2</v>
      </c>
      <c r="H887" s="1">
        <v>7.04916924024864E-2</v>
      </c>
      <c r="I887">
        <v>1.1424886460197565</v>
      </c>
      <c r="J887">
        <v>6.784710822842771E-2</v>
      </c>
      <c r="K887">
        <f>Table21[[#This Row],[VALUE_ORIGINAL]]-Table21[[#This Row],[ESTIMATE_VALUE]]</f>
        <v>4.1888304727203632E-2</v>
      </c>
      <c r="L887">
        <v>4.0697440392095385E-3</v>
      </c>
      <c r="M887">
        <v>0.13162447241764588</v>
      </c>
      <c r="N887">
        <f>Table21[[#This Row],[DIFFENCE_ORIGINAL]]^2</f>
        <v>1.7546300729190702E-3</v>
      </c>
      <c r="O88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6.6421948363276861E-2</v>
      </c>
      <c r="P887">
        <f>IF(OR(G887="NA", H887="NA"), "NA", IF(OR(B887="boot", B887="parametric", B887="independent", B887="cart"), Table21[[#This Row],[conf.high]]-Table21[[#This Row],[conf.low]], ""))</f>
        <v>8.9065777802524657E-2</v>
      </c>
      <c r="Q887">
        <f>IF(OR(G887="NA", H887="NA"), "NA", IF(OR(B887="boot", B887="parametric", B887="independent", B887="cart"), Table21[[#This Row],[conf.high.orig]]-Table21[[#This Row],[conf.low.orig]], ""))</f>
        <v>0.12755472837843634</v>
      </c>
      <c r="R887">
        <f>IF(OR(B887="boot", B887="independent", B887="parametric", B887="cart"), Table21[[#This Row],[WIDTH_OVERLAP]]/Table21[[#This Row],[WIDTH_NEW]], "NA")</f>
        <v>0.74576285080613836</v>
      </c>
      <c r="S887">
        <f>IF(OR(B887="boot", B887="independent", B887="parametric", B887="cart"), Table21[[#This Row],[WIDTH_OVERLAP]]/Table21[[#This Row],[WIDTH_ORIG]], "")</f>
        <v>0.52073293720803981</v>
      </c>
      <c r="T887">
        <f>IF(OR(B887="boot", B887="independent", B887="parametric", B887="cart"), (Table21[[#This Row],[PERS_NEW]]+Table21[[#This Row],[PERS_ORIG]]) / 2, "")</f>
        <v>0.63324789400708914</v>
      </c>
      <c r="U887">
        <f>0.5*(Table21[[#This Row],[WIDTH_OVERLAP]]/Table21[[#This Row],[WIDTH_ORIG]] +Table21[[#This Row],[WIDTH_OVERLAP]]/Table21[[#This Row],[WIDTH_NEW]])</f>
        <v>0.63324789400708914</v>
      </c>
    </row>
    <row r="888" spans="1:21" hidden="1" x14ac:dyDescent="0.2">
      <c r="A888" t="s">
        <v>192</v>
      </c>
      <c r="B888" t="s">
        <v>113</v>
      </c>
      <c r="C888" s="3" t="s">
        <v>193</v>
      </c>
      <c r="D888" t="s">
        <v>221</v>
      </c>
      <c r="E888">
        <v>-1.1771880939572803E-2</v>
      </c>
      <c r="F888">
        <v>1.1799899851621847E-2</v>
      </c>
      <c r="G888" s="1">
        <v>-3.4899259669931147E-2</v>
      </c>
      <c r="H888" s="1">
        <v>1.135549779078554E-2</v>
      </c>
      <c r="I888">
        <v>-0.99762549577527204</v>
      </c>
      <c r="J888">
        <v>-5.3636467190411518E-3</v>
      </c>
      <c r="K888">
        <f>Table21[[#This Row],[VALUE_ORIGINAL]]-Table21[[#This Row],[ESTIMATE_VALUE]]</f>
        <v>6.4082342205316516E-3</v>
      </c>
      <c r="L888">
        <v>-3.5484647678203612E-2</v>
      </c>
      <c r="M888">
        <v>2.4757354240121307E-2</v>
      </c>
      <c r="N888">
        <f>Table21[[#This Row],[DIFFENCE_ORIGINAL]]^2</f>
        <v>4.1065465825192907E-5</v>
      </c>
      <c r="O88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4.6254757460716688E-2</v>
      </c>
      <c r="P888">
        <f>IF(OR(G888="NA", H888="NA"), "NA", IF(OR(B888="boot", B888="parametric", B888="independent", B888="cart"), Table21[[#This Row],[conf.high]]-Table21[[#This Row],[conf.low]], ""))</f>
        <v>4.6254757460716688E-2</v>
      </c>
      <c r="Q888">
        <f>IF(OR(G888="NA", H888="NA"), "NA", IF(OR(B888="boot", B888="parametric", B888="independent", B888="cart"), Table21[[#This Row],[conf.high.orig]]-Table21[[#This Row],[conf.low.orig]], ""))</f>
        <v>6.0242001918324919E-2</v>
      </c>
      <c r="R888">
        <f>IF(OR(B888="boot", B888="independent", B888="parametric", B888="cart"), Table21[[#This Row],[WIDTH_OVERLAP]]/Table21[[#This Row],[WIDTH_NEW]], "NA")</f>
        <v>1</v>
      </c>
      <c r="S888">
        <f>IF(OR(B888="boot", B888="independent", B888="parametric", B888="cart"), Table21[[#This Row],[WIDTH_OVERLAP]]/Table21[[#This Row],[WIDTH_ORIG]], "")</f>
        <v>0.76781574296664479</v>
      </c>
      <c r="T888">
        <f>IF(OR(B888="boot", B888="independent", B888="parametric", B888="cart"), (Table21[[#This Row],[PERS_NEW]]+Table21[[#This Row],[PERS_ORIG]]) / 2, "")</f>
        <v>0.88390787148332239</v>
      </c>
      <c r="U888">
        <f>0.5*(Table21[[#This Row],[WIDTH_OVERLAP]]/Table21[[#This Row],[WIDTH_ORIG]] +Table21[[#This Row],[WIDTH_OVERLAP]]/Table21[[#This Row],[WIDTH_NEW]])</f>
        <v>0.88390787148332239</v>
      </c>
    </row>
    <row r="889" spans="1:21" hidden="1" x14ac:dyDescent="0.2">
      <c r="A889" t="s">
        <v>192</v>
      </c>
      <c r="B889" t="s">
        <v>113</v>
      </c>
      <c r="C889" s="3" t="s">
        <v>193</v>
      </c>
      <c r="D889" t="s">
        <v>222</v>
      </c>
      <c r="E889">
        <v>-0.11728685477087965</v>
      </c>
      <c r="F889">
        <v>5.0619144702092403E-2</v>
      </c>
      <c r="G889" s="1">
        <v>-0.21649855531520223</v>
      </c>
      <c r="H889" s="1">
        <v>-1.8075154226557075E-2</v>
      </c>
      <c r="I889">
        <v>-2.317045368133837</v>
      </c>
      <c r="J889">
        <v>-3.3726285046907015E-2</v>
      </c>
      <c r="K889">
        <f>Table21[[#This Row],[VALUE_ORIGINAL]]-Table21[[#This Row],[ESTIMATE_VALUE]]</f>
        <v>8.3560569723972633E-2</v>
      </c>
      <c r="L889">
        <v>-0.13975206066875379</v>
      </c>
      <c r="M889">
        <v>7.229949057493977E-2</v>
      </c>
      <c r="N889">
        <f>Table21[[#This Row],[DIFFENCE_ORIGINAL]]^2</f>
        <v>6.9823688125948916E-3</v>
      </c>
      <c r="O88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0.12167690644219671</v>
      </c>
      <c r="P889">
        <f>IF(OR(G889="NA", H889="NA"), "NA", IF(OR(B889="boot", B889="parametric", B889="independent", B889="cart"), Table21[[#This Row],[conf.high]]-Table21[[#This Row],[conf.low]], ""))</f>
        <v>0.19842340108864515</v>
      </c>
      <c r="Q889">
        <f>IF(OR(G889="NA", H889="NA"), "NA", IF(OR(B889="boot", B889="parametric", B889="independent", B889="cart"), Table21[[#This Row],[conf.high.orig]]-Table21[[#This Row],[conf.low.orig]], ""))</f>
        <v>0.21205155124369357</v>
      </c>
      <c r="R889">
        <f>IF(OR(B889="boot", B889="independent", B889="parametric", B889="cart"), Table21[[#This Row],[WIDTH_OVERLAP]]/Table21[[#This Row],[WIDTH_NEW]], "NA")</f>
        <v>0.61321853054941777</v>
      </c>
      <c r="S889">
        <f>IF(OR(B889="boot", B889="independent", B889="parametric", B889="cart"), Table21[[#This Row],[WIDTH_OVERLAP]]/Table21[[#This Row],[WIDTH_ORIG]], "")</f>
        <v>0.57380814112679301</v>
      </c>
      <c r="T889">
        <f>IF(OR(B889="boot", B889="independent", B889="parametric", B889="cart"), (Table21[[#This Row],[PERS_NEW]]+Table21[[#This Row],[PERS_ORIG]]) / 2, "")</f>
        <v>0.59351333583810539</v>
      </c>
      <c r="U889">
        <f>0.5*(Table21[[#This Row],[WIDTH_OVERLAP]]/Table21[[#This Row],[WIDTH_ORIG]] +Table21[[#This Row],[WIDTH_OVERLAP]]/Table21[[#This Row],[WIDTH_NEW]])</f>
        <v>0.59351333583810539</v>
      </c>
    </row>
    <row r="890" spans="1:21" hidden="1" x14ac:dyDescent="0.2">
      <c r="A890" t="s">
        <v>192</v>
      </c>
      <c r="B890" t="s">
        <v>113</v>
      </c>
      <c r="C890" s="3" t="s">
        <v>193</v>
      </c>
      <c r="D890" t="s">
        <v>223</v>
      </c>
      <c r="E890">
        <v>2.8686089859967095E-2</v>
      </c>
      <c r="F890">
        <v>2.1598632644435976E-2</v>
      </c>
      <c r="G890" s="1">
        <v>-1.3646452238438515E-2</v>
      </c>
      <c r="H890" s="1">
        <v>7.1018631958372713E-2</v>
      </c>
      <c r="I890">
        <v>1.328143791887535</v>
      </c>
      <c r="J890">
        <v>8.8621957300221432E-3</v>
      </c>
      <c r="K890">
        <f>Table21[[#This Row],[VALUE_ORIGINAL]]-Table21[[#This Row],[ESTIMATE_VALUE]]</f>
        <v>-1.9823894129944952E-2</v>
      </c>
      <c r="L890">
        <v>-2.0679944735388721E-2</v>
      </c>
      <c r="M890">
        <v>3.8404336195433007E-2</v>
      </c>
      <c r="N890">
        <f>Table21[[#This Row],[DIFFENCE_ORIGINAL]]^2</f>
        <v>3.9298677847526592E-4</v>
      </c>
      <c r="O89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5.2050788433871523E-2</v>
      </c>
      <c r="P890">
        <f>IF(OR(G890="NA", H890="NA"), "NA", IF(OR(B890="boot", B890="parametric", B890="independent", B890="cart"), Table21[[#This Row],[conf.high]]-Table21[[#This Row],[conf.low]], ""))</f>
        <v>8.4665084196811236E-2</v>
      </c>
      <c r="Q890">
        <f>IF(OR(G890="NA", H890="NA"), "NA", IF(OR(B890="boot", B890="parametric", B890="independent", B890="cart"), Table21[[#This Row],[conf.high.orig]]-Table21[[#This Row],[conf.low.orig]], ""))</f>
        <v>5.9084280930821728E-2</v>
      </c>
      <c r="R890">
        <f>IF(OR(B890="boot", B890="independent", B890="parametric", B890="cart"), Table21[[#This Row],[WIDTH_OVERLAP]]/Table21[[#This Row],[WIDTH_NEW]], "NA")</f>
        <v>0.61478458242449752</v>
      </c>
      <c r="S890">
        <f>IF(OR(B890="boot", B890="independent", B890="parametric", B890="cart"), Table21[[#This Row],[WIDTH_OVERLAP]]/Table21[[#This Row],[WIDTH_ORIG]], "")</f>
        <v>0.88095831266550739</v>
      </c>
      <c r="T890">
        <f>IF(OR(B890="boot", B890="independent", B890="parametric", B890="cart"), (Table21[[#This Row],[PERS_NEW]]+Table21[[#This Row],[PERS_ORIG]]) / 2, "")</f>
        <v>0.74787144754500245</v>
      </c>
      <c r="U890">
        <f>0.5*(Table21[[#This Row],[WIDTH_OVERLAP]]/Table21[[#This Row],[WIDTH_ORIG]] +Table21[[#This Row],[WIDTH_OVERLAP]]/Table21[[#This Row],[WIDTH_NEW]])</f>
        <v>0.74787144754500245</v>
      </c>
    </row>
    <row r="891" spans="1:21" hidden="1" x14ac:dyDescent="0.2">
      <c r="A891" t="s">
        <v>192</v>
      </c>
      <c r="B891" t="s">
        <v>113</v>
      </c>
      <c r="C891" s="3" t="s">
        <v>193</v>
      </c>
      <c r="D891" t="s">
        <v>224</v>
      </c>
      <c r="E891">
        <v>-0.13877498747757067</v>
      </c>
      <c r="F891">
        <v>5.754219633366961E-2</v>
      </c>
      <c r="G891" s="1">
        <v>-0.25155561988289582</v>
      </c>
      <c r="H891" s="1">
        <v>-2.5994355072245512E-2</v>
      </c>
      <c r="I891">
        <v>-2.4117082127497693</v>
      </c>
      <c r="J891">
        <v>-3.5858609819679511E-2</v>
      </c>
      <c r="K891">
        <f>Table21[[#This Row],[VALUE_ORIGINAL]]-Table21[[#This Row],[ESTIMATE_VALUE]]</f>
        <v>0.10291637765789116</v>
      </c>
      <c r="L891">
        <v>-0.14763432260345902</v>
      </c>
      <c r="M891">
        <v>7.5917102964100008E-2</v>
      </c>
      <c r="N891">
        <f>Table21[[#This Row],[DIFFENCE_ORIGINAL]]^2</f>
        <v>1.0591780790221678E-2</v>
      </c>
      <c r="O89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0.12163996753121351</v>
      </c>
      <c r="P891">
        <f>IF(OR(G891="NA", H891="NA"), "NA", IF(OR(B891="boot", B891="parametric", B891="independent", B891="cart"), Table21[[#This Row],[conf.high]]-Table21[[#This Row],[conf.low]], ""))</f>
        <v>0.22556126481065031</v>
      </c>
      <c r="Q891">
        <f>IF(OR(G891="NA", H891="NA"), "NA", IF(OR(B891="boot", B891="parametric", B891="independent", B891="cart"), Table21[[#This Row],[conf.high.orig]]-Table21[[#This Row],[conf.low.orig]], ""))</f>
        <v>0.22355142556755903</v>
      </c>
      <c r="R891">
        <f>IF(OR(B891="boot", B891="independent", B891="parametric", B891="cart"), Table21[[#This Row],[WIDTH_OVERLAP]]/Table21[[#This Row],[WIDTH_NEW]], "NA")</f>
        <v>0.53927684628531147</v>
      </c>
      <c r="S891">
        <f>IF(OR(B891="boot", B891="independent", B891="parametric", B891="cart"), Table21[[#This Row],[WIDTH_OVERLAP]]/Table21[[#This Row],[WIDTH_ORIG]], "")</f>
        <v>0.54412521513736867</v>
      </c>
      <c r="T891">
        <f>IF(OR(B891="boot", B891="independent", B891="parametric", B891="cart"), (Table21[[#This Row],[PERS_NEW]]+Table21[[#This Row],[PERS_ORIG]]) / 2, "")</f>
        <v>0.54170103071134013</v>
      </c>
      <c r="U891">
        <f>0.5*(Table21[[#This Row],[WIDTH_OVERLAP]]/Table21[[#This Row],[WIDTH_ORIG]] +Table21[[#This Row],[WIDTH_OVERLAP]]/Table21[[#This Row],[WIDTH_NEW]])</f>
        <v>0.54170103071134013</v>
      </c>
    </row>
    <row r="892" spans="1:21" hidden="1" x14ac:dyDescent="0.2">
      <c r="A892" t="s">
        <v>192</v>
      </c>
      <c r="B892" t="s">
        <v>113</v>
      </c>
      <c r="C892" s="3" t="s">
        <v>193</v>
      </c>
      <c r="D892" t="s">
        <v>225</v>
      </c>
      <c r="E892">
        <v>5.2345088523662181E-3</v>
      </c>
      <c r="F892">
        <v>3.5000193555052649E-2</v>
      </c>
      <c r="G892" s="1">
        <v>-6.3364609967467872E-2</v>
      </c>
      <c r="H892" s="1">
        <v>7.3833627672200308E-2</v>
      </c>
      <c r="I892">
        <v>0.14955656871247677</v>
      </c>
      <c r="J892">
        <v>3.6143877640496679E-3</v>
      </c>
      <c r="K892">
        <f>Table21[[#This Row],[VALUE_ORIGINAL]]-Table21[[#This Row],[ESTIMATE_VALUE]]</f>
        <v>-1.6201210883165502E-3</v>
      </c>
      <c r="L892">
        <v>-6.5437687758478247E-2</v>
      </c>
      <c r="M892">
        <v>7.2666463286577582E-2</v>
      </c>
      <c r="N892">
        <f>Table21[[#This Row],[DIFFENCE_ORIGINAL]]^2</f>
        <v>2.6247923408080029E-6</v>
      </c>
      <c r="O89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0.13603107325404545</v>
      </c>
      <c r="P892">
        <f>IF(OR(G892="NA", H892="NA"), "NA", IF(OR(B892="boot", B892="parametric", B892="independent", B892="cart"), Table21[[#This Row],[conf.high]]-Table21[[#This Row],[conf.low]], ""))</f>
        <v>0.13719823763966818</v>
      </c>
      <c r="Q892">
        <f>IF(OR(G892="NA", H892="NA"), "NA", IF(OR(B892="boot", B892="parametric", B892="independent", B892="cart"), Table21[[#This Row],[conf.high.orig]]-Table21[[#This Row],[conf.low.orig]], ""))</f>
        <v>0.13810415104505583</v>
      </c>
      <c r="R892">
        <f>IF(OR(B892="boot", B892="independent", B892="parametric", B892="cart"), Table21[[#This Row],[WIDTH_OVERLAP]]/Table21[[#This Row],[WIDTH_NEW]], "NA")</f>
        <v>0.99149286167444717</v>
      </c>
      <c r="S892">
        <f>IF(OR(B892="boot", B892="independent", B892="parametric", B892="cart"), Table21[[#This Row],[WIDTH_OVERLAP]]/Table21[[#This Row],[WIDTH_ORIG]], "")</f>
        <v>0.98498902621446882</v>
      </c>
      <c r="T892">
        <f>IF(OR(B892="boot", B892="independent", B892="parametric", B892="cart"), (Table21[[#This Row],[PERS_NEW]]+Table21[[#This Row],[PERS_ORIG]]) / 2, "")</f>
        <v>0.98824094394445794</v>
      </c>
      <c r="U892">
        <f>0.5*(Table21[[#This Row],[WIDTH_OVERLAP]]/Table21[[#This Row],[WIDTH_ORIG]] +Table21[[#This Row],[WIDTH_OVERLAP]]/Table21[[#This Row],[WIDTH_NEW]])</f>
        <v>0.98824094394445794</v>
      </c>
    </row>
    <row r="893" spans="1:21" hidden="1" x14ac:dyDescent="0.2">
      <c r="A893" t="s">
        <v>192</v>
      </c>
      <c r="B893" t="s">
        <v>113</v>
      </c>
      <c r="C893" s="3" t="s">
        <v>193</v>
      </c>
      <c r="D893" t="s">
        <v>226</v>
      </c>
      <c r="E893">
        <v>0.10080908839229037</v>
      </c>
      <c r="F893">
        <v>3.5175716070468072E-2</v>
      </c>
      <c r="G893" s="1">
        <v>3.1865951763766179E-2</v>
      </c>
      <c r="H893" s="1">
        <v>0.16975222502081455</v>
      </c>
      <c r="I893">
        <v>2.8658716766515262</v>
      </c>
      <c r="J893">
        <v>0.15802718673596655</v>
      </c>
      <c r="K893">
        <f>Table21[[#This Row],[VALUE_ORIGINAL]]-Table21[[#This Row],[ESTIMATE_VALUE]]</f>
        <v>5.721809834367618E-2</v>
      </c>
      <c r="L893">
        <v>6.7625935600554604E-2</v>
      </c>
      <c r="M893">
        <v>0.2484284378713785</v>
      </c>
      <c r="N893">
        <f>Table21[[#This Row],[DIFFENCE_ORIGINAL]]^2</f>
        <v>3.2739107780665987E-3</v>
      </c>
      <c r="O89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0.10212628942025995</v>
      </c>
      <c r="P893">
        <f>IF(OR(G893="NA", H893="NA"), "NA", IF(OR(B893="boot", B893="parametric", B893="independent", B893="cart"), Table21[[#This Row],[conf.high]]-Table21[[#This Row],[conf.low]], ""))</f>
        <v>0.13788627325704839</v>
      </c>
      <c r="Q893">
        <f>IF(OR(G893="NA", H893="NA"), "NA", IF(OR(B893="boot", B893="parametric", B893="independent", B893="cart"), Table21[[#This Row],[conf.high.orig]]-Table21[[#This Row],[conf.low.orig]], ""))</f>
        <v>0.18080250227082389</v>
      </c>
      <c r="R893">
        <f>IF(OR(B893="boot", B893="independent", B893="parametric", B893="cart"), Table21[[#This Row],[WIDTH_OVERLAP]]/Table21[[#This Row],[WIDTH_NEW]], "NA")</f>
        <v>0.74065595514265248</v>
      </c>
      <c r="S893">
        <f>IF(OR(B893="boot", B893="independent", B893="parametric", B893="cart"), Table21[[#This Row],[WIDTH_OVERLAP]]/Table21[[#This Row],[WIDTH_ORIG]], "")</f>
        <v>0.5648499779460191</v>
      </c>
      <c r="T893">
        <f>IF(OR(B893="boot", B893="independent", B893="parametric", B893="cart"), (Table21[[#This Row],[PERS_NEW]]+Table21[[#This Row],[PERS_ORIG]]) / 2, "")</f>
        <v>0.65275296654433579</v>
      </c>
      <c r="U893">
        <f>0.5*(Table21[[#This Row],[WIDTH_OVERLAP]]/Table21[[#This Row],[WIDTH_ORIG]] +Table21[[#This Row],[WIDTH_OVERLAP]]/Table21[[#This Row],[WIDTH_NEW]])</f>
        <v>0.65275296654433579</v>
      </c>
    </row>
    <row r="894" spans="1:21" hidden="1" x14ac:dyDescent="0.2">
      <c r="A894" t="s">
        <v>192</v>
      </c>
      <c r="B894" t="s">
        <v>113</v>
      </c>
      <c r="C894" s="3" t="s">
        <v>193</v>
      </c>
      <c r="D894" t="s">
        <v>227</v>
      </c>
      <c r="E894">
        <v>-4.5715226671558806E-2</v>
      </c>
      <c r="F894">
        <v>3.1741856144031064E-2</v>
      </c>
      <c r="G894" s="1">
        <v>-0.10792812151631112</v>
      </c>
      <c r="H894" s="1">
        <v>1.6497668173193501E-2</v>
      </c>
      <c r="I894">
        <v>-1.4402190742760135</v>
      </c>
      <c r="J894">
        <v>-1.2492824289606614E-2</v>
      </c>
      <c r="K894">
        <f>Table21[[#This Row],[VALUE_ORIGINAL]]-Table21[[#This Row],[ESTIMATE_VALUE]]</f>
        <v>3.322240238195219E-2</v>
      </c>
      <c r="L894">
        <v>-8.1765151651005813E-2</v>
      </c>
      <c r="M894">
        <v>5.6779503071792581E-2</v>
      </c>
      <c r="N894">
        <f>Table21[[#This Row],[DIFFENCE_ORIGINAL]]^2</f>
        <v>1.1037280200283425E-3</v>
      </c>
      <c r="O89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9.8262819824199321E-2</v>
      </c>
      <c r="P894">
        <f>IF(OR(G894="NA", H894="NA"), "NA", IF(OR(B894="boot", B894="parametric", B894="independent", B894="cart"), Table21[[#This Row],[conf.high]]-Table21[[#This Row],[conf.low]], ""))</f>
        <v>0.12442578968950463</v>
      </c>
      <c r="Q894">
        <f>IF(OR(G894="NA", H894="NA"), "NA", IF(OR(B894="boot", B894="parametric", B894="independent", B894="cart"), Table21[[#This Row],[conf.high.orig]]-Table21[[#This Row],[conf.low.orig]], ""))</f>
        <v>0.13854465472279839</v>
      </c>
      <c r="R894">
        <f>IF(OR(B894="boot", B894="independent", B894="parametric", B894="cart"), Table21[[#This Row],[WIDTH_OVERLAP]]/Table21[[#This Row],[WIDTH_NEW]], "NA")</f>
        <v>0.78973032897285145</v>
      </c>
      <c r="S894">
        <f>IF(OR(B894="boot", B894="independent", B894="parametric", B894="cart"), Table21[[#This Row],[WIDTH_OVERLAP]]/Table21[[#This Row],[WIDTH_ORIG]], "")</f>
        <v>0.70925016934651586</v>
      </c>
      <c r="T894">
        <f>IF(OR(B894="boot", B894="independent", B894="parametric", B894="cart"), (Table21[[#This Row],[PERS_NEW]]+Table21[[#This Row],[PERS_ORIG]]) / 2, "")</f>
        <v>0.74949024915968365</v>
      </c>
      <c r="U894">
        <f>0.5*(Table21[[#This Row],[WIDTH_OVERLAP]]/Table21[[#This Row],[WIDTH_ORIG]] +Table21[[#This Row],[WIDTH_OVERLAP]]/Table21[[#This Row],[WIDTH_NEW]])</f>
        <v>0.74949024915968365</v>
      </c>
    </row>
    <row r="895" spans="1:21" hidden="1" x14ac:dyDescent="0.2">
      <c r="A895" t="s">
        <v>192</v>
      </c>
      <c r="B895" t="s">
        <v>113</v>
      </c>
      <c r="C895" s="3" t="s">
        <v>193</v>
      </c>
      <c r="D895" t="s">
        <v>228</v>
      </c>
      <c r="E895">
        <v>7.8410784143958467E-2</v>
      </c>
      <c r="F895">
        <v>0.13558622878561952</v>
      </c>
      <c r="G895" s="1">
        <v>-0.18733334107546368</v>
      </c>
      <c r="H895" s="1">
        <v>0.34415490936338061</v>
      </c>
      <c r="I895">
        <v>0.57830935225683355</v>
      </c>
      <c r="J895">
        <v>0.39573237926974142</v>
      </c>
      <c r="K895">
        <f>Table21[[#This Row],[VALUE_ORIGINAL]]-Table21[[#This Row],[ESTIMATE_VALUE]]</f>
        <v>0.31732159512578295</v>
      </c>
      <c r="L895">
        <v>0.14399214671492527</v>
      </c>
      <c r="M895">
        <v>0.64747261182455751</v>
      </c>
      <c r="N895">
        <f>Table21[[#This Row],[DIFFENCE_ORIGINAL]]^2</f>
        <v>0.10069299473317132</v>
      </c>
      <c r="O89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0.20016276264845534</v>
      </c>
      <c r="P895">
        <f>IF(OR(G895="NA", H895="NA"), "NA", IF(OR(B895="boot", B895="parametric", B895="independent", B895="cart"), Table21[[#This Row],[conf.high]]-Table21[[#This Row],[conf.low]], ""))</f>
        <v>0.53148825043884429</v>
      </c>
      <c r="Q895">
        <f>IF(OR(G895="NA", H895="NA"), "NA", IF(OR(B895="boot", B895="parametric", B895="independent", B895="cart"), Table21[[#This Row],[conf.high.orig]]-Table21[[#This Row],[conf.low.orig]], ""))</f>
        <v>0.50348046510963229</v>
      </c>
      <c r="R895">
        <f>IF(OR(B895="boot", B895="independent", B895="parametric", B895="cart"), Table21[[#This Row],[WIDTH_OVERLAP]]/Table21[[#This Row],[WIDTH_NEW]], "NA")</f>
        <v>0.37660806703287053</v>
      </c>
      <c r="S895">
        <f>IF(OR(B895="boot", B895="independent", B895="parametric", B895="cart"), Table21[[#This Row],[WIDTH_OVERLAP]]/Table21[[#This Row],[WIDTH_ORIG]], "")</f>
        <v>0.39755815075143008</v>
      </c>
      <c r="T895">
        <f>IF(OR(B895="boot", B895="independent", B895="parametric", B895="cart"), (Table21[[#This Row],[PERS_NEW]]+Table21[[#This Row],[PERS_ORIG]]) / 2, "")</f>
        <v>0.38708310889215031</v>
      </c>
      <c r="U895">
        <f>0.5*(Table21[[#This Row],[WIDTH_OVERLAP]]/Table21[[#This Row],[WIDTH_ORIG]] +Table21[[#This Row],[WIDTH_OVERLAP]]/Table21[[#This Row],[WIDTH_NEW]])</f>
        <v>0.38708310889215031</v>
      </c>
    </row>
    <row r="896" spans="1:21" hidden="1" x14ac:dyDescent="0.2">
      <c r="A896" t="s">
        <v>192</v>
      </c>
      <c r="B896" t="s">
        <v>113</v>
      </c>
      <c r="C896" s="3" t="s">
        <v>229</v>
      </c>
      <c r="D896" t="s">
        <v>194</v>
      </c>
      <c r="E896">
        <v>8.5990657539708193E-2</v>
      </c>
      <c r="F896">
        <v>8.2408848073865643E-2</v>
      </c>
      <c r="G896" s="1">
        <v>-7.552771669250144E-2</v>
      </c>
      <c r="H896" s="1">
        <v>0.24750903177191783</v>
      </c>
      <c r="I896">
        <v>1.0434638943458119</v>
      </c>
      <c r="J896">
        <v>0.17809498483468869</v>
      </c>
      <c r="K896">
        <f>Table21[[#This Row],[VALUE_ORIGINAL]]-Table21[[#This Row],[ESTIMATE_VALUE]]</f>
        <v>9.2104327294980498E-2</v>
      </c>
      <c r="L896">
        <v>3.1004501860775718E-2</v>
      </c>
      <c r="M896">
        <v>0.32518546780860169</v>
      </c>
      <c r="N896">
        <f>Table21[[#This Row],[DIFFENCE_ORIGINAL]]^2</f>
        <v>8.48320710646089E-3</v>
      </c>
      <c r="O89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0.21650452991114211</v>
      </c>
      <c r="P896">
        <f>IF(OR(G896="NA", H896="NA"), "NA", IF(OR(B896="boot", B896="parametric", B896="independent", B896="cart"), Table21[[#This Row],[conf.high]]-Table21[[#This Row],[conf.low]], ""))</f>
        <v>0.32303674846441927</v>
      </c>
      <c r="Q896">
        <f>IF(OR(G896="NA", H896="NA"), "NA", IF(OR(B896="boot", B896="parametric", B896="independent", B896="cart"), Table21[[#This Row],[conf.high.orig]]-Table21[[#This Row],[conf.low.orig]], ""))</f>
        <v>0.29418096594782595</v>
      </c>
      <c r="R896">
        <f>IF(OR(B896="boot", B896="independent", B896="parametric", B896="cart"), Table21[[#This Row],[WIDTH_OVERLAP]]/Table21[[#This Row],[WIDTH_NEW]], "NA")</f>
        <v>0.67021641017721212</v>
      </c>
      <c r="S896">
        <f>IF(OR(B896="boot", B896="independent", B896="parametric", B896="cart"), Table21[[#This Row],[WIDTH_OVERLAP]]/Table21[[#This Row],[WIDTH_ORIG]], "")</f>
        <v>0.73595696177549419</v>
      </c>
      <c r="T896">
        <f>IF(OR(B896="boot", B896="independent", B896="parametric", B896="cart"), (Table21[[#This Row],[PERS_NEW]]+Table21[[#This Row],[PERS_ORIG]]) / 2, "")</f>
        <v>0.70308668597635315</v>
      </c>
      <c r="U896">
        <f>0.5*(Table21[[#This Row],[WIDTH_OVERLAP]]/Table21[[#This Row],[WIDTH_ORIG]] +Table21[[#This Row],[WIDTH_OVERLAP]]/Table21[[#This Row],[WIDTH_NEW]])</f>
        <v>0.70308668597635315</v>
      </c>
    </row>
    <row r="897" spans="1:21" hidden="1" x14ac:dyDescent="0.2">
      <c r="A897" t="s">
        <v>192</v>
      </c>
      <c r="B897" t="s">
        <v>113</v>
      </c>
      <c r="C897" s="3" t="s">
        <v>229</v>
      </c>
      <c r="D897" t="s">
        <v>196</v>
      </c>
      <c r="E897">
        <v>5.3006037393855045E-2</v>
      </c>
      <c r="F897">
        <v>8.001297539070451E-2</v>
      </c>
      <c r="G897" s="1">
        <v>-0.10381651266781541</v>
      </c>
      <c r="H897" s="1">
        <v>0.20982858745552549</v>
      </c>
      <c r="I897">
        <v>0.66246802015580353</v>
      </c>
      <c r="J897">
        <v>0.1861868037015833</v>
      </c>
      <c r="K897">
        <f>Table21[[#This Row],[VALUE_ORIGINAL]]-Table21[[#This Row],[ESTIMATE_VALUE]]</f>
        <v>0.13318076630772827</v>
      </c>
      <c r="L897">
        <v>2.761276649224953E-2</v>
      </c>
      <c r="M897">
        <v>0.34476084091091708</v>
      </c>
      <c r="N897">
        <f>Table21[[#This Row],[DIFFENCE_ORIGINAL]]^2</f>
        <v>1.7737116514313728E-2</v>
      </c>
      <c r="O89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0.18221582096327596</v>
      </c>
      <c r="P897">
        <f>IF(OR(G897="NA", H897="NA"), "NA", IF(OR(B897="boot", B897="parametric", B897="independent", B897="cart"), Table21[[#This Row],[conf.high]]-Table21[[#This Row],[conf.low]], ""))</f>
        <v>0.3136451001233409</v>
      </c>
      <c r="Q897">
        <f>IF(OR(G897="NA", H897="NA"), "NA", IF(OR(B897="boot", B897="parametric", B897="independent", B897="cart"), Table21[[#This Row],[conf.high.orig]]-Table21[[#This Row],[conf.low.orig]], ""))</f>
        <v>0.31714807441866755</v>
      </c>
      <c r="R897">
        <f>IF(OR(B897="boot", B897="independent", B897="parametric", B897="cart"), Table21[[#This Row],[WIDTH_OVERLAP]]/Table21[[#This Row],[WIDTH_NEW]], "NA")</f>
        <v>0.58096179692148742</v>
      </c>
      <c r="S897">
        <f>IF(OR(B897="boot", B897="independent", B897="parametric", B897="cart"), Table21[[#This Row],[WIDTH_OVERLAP]]/Table21[[#This Row],[WIDTH_ORIG]], "")</f>
        <v>0.57454493866083711</v>
      </c>
      <c r="T897">
        <f>IF(OR(B897="boot", B897="independent", B897="parametric", B897="cart"), (Table21[[#This Row],[PERS_NEW]]+Table21[[#This Row],[PERS_ORIG]]) / 2, "")</f>
        <v>0.57775336779116226</v>
      </c>
      <c r="U897">
        <f>0.5*(Table21[[#This Row],[WIDTH_OVERLAP]]/Table21[[#This Row],[WIDTH_ORIG]] +Table21[[#This Row],[WIDTH_OVERLAP]]/Table21[[#This Row],[WIDTH_NEW]])</f>
        <v>0.57775336779116226</v>
      </c>
    </row>
    <row r="898" spans="1:21" hidden="1" x14ac:dyDescent="0.2">
      <c r="A898" t="s">
        <v>192</v>
      </c>
      <c r="B898" t="s">
        <v>113</v>
      </c>
      <c r="C898" s="3" t="s">
        <v>229</v>
      </c>
      <c r="D898" t="s">
        <v>197</v>
      </c>
      <c r="E898">
        <v>0.54598646757971203</v>
      </c>
      <c r="F898">
        <v>6.8927527171899081E-2</v>
      </c>
      <c r="G898" s="1">
        <v>0.4108909967793839</v>
      </c>
      <c r="H898" s="1">
        <v>0.68108193838004016</v>
      </c>
      <c r="I898">
        <v>7.9211672024454129</v>
      </c>
      <c r="J898">
        <v>0.49300171462900477</v>
      </c>
      <c r="K898">
        <f>Table21[[#This Row],[VALUE_ORIGINAL]]-Table21[[#This Row],[ESTIMATE_VALUE]]</f>
        <v>-5.2984752950707259E-2</v>
      </c>
      <c r="L898">
        <v>0.33353457510458673</v>
      </c>
      <c r="M898">
        <v>0.65246885415342282</v>
      </c>
      <c r="N898">
        <f>Table21[[#This Row],[DIFFENCE_ORIGINAL]]^2</f>
        <v>2.8073840452474816E-3</v>
      </c>
      <c r="O89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0.24157785737403892</v>
      </c>
      <c r="P898">
        <f>IF(OR(G898="NA", H898="NA"), "NA", IF(OR(B898="boot", B898="parametric", B898="independent", B898="cart"), Table21[[#This Row],[conf.high]]-Table21[[#This Row],[conf.low]], ""))</f>
        <v>0.27019094160065626</v>
      </c>
      <c r="Q898">
        <f>IF(OR(G898="NA", H898="NA"), "NA", IF(OR(B898="boot", B898="parametric", B898="independent", B898="cart"), Table21[[#This Row],[conf.high.orig]]-Table21[[#This Row],[conf.low.orig]], ""))</f>
        <v>0.31893427904883609</v>
      </c>
      <c r="R898">
        <f>IF(OR(B898="boot", B898="independent", B898="parametric", B898="cart"), Table21[[#This Row],[WIDTH_OVERLAP]]/Table21[[#This Row],[WIDTH_NEW]], "NA")</f>
        <v>0.89410050515717276</v>
      </c>
      <c r="S898">
        <f>IF(OR(B898="boot", B898="independent", B898="parametric", B898="cart"), Table21[[#This Row],[WIDTH_OVERLAP]]/Table21[[#This Row],[WIDTH_ORIG]], "")</f>
        <v>0.75745341044713432</v>
      </c>
      <c r="T898">
        <f>IF(OR(B898="boot", B898="independent", B898="parametric", B898="cart"), (Table21[[#This Row],[PERS_NEW]]+Table21[[#This Row],[PERS_ORIG]]) / 2, "")</f>
        <v>0.82577695780215354</v>
      </c>
      <c r="U898">
        <f>0.5*(Table21[[#This Row],[WIDTH_OVERLAP]]/Table21[[#This Row],[WIDTH_ORIG]] +Table21[[#This Row],[WIDTH_OVERLAP]]/Table21[[#This Row],[WIDTH_NEW]])</f>
        <v>0.82577695780215354</v>
      </c>
    </row>
    <row r="899" spans="1:21" hidden="1" x14ac:dyDescent="0.2">
      <c r="A899" t="s">
        <v>192</v>
      </c>
      <c r="B899" t="s">
        <v>113</v>
      </c>
      <c r="C899" s="3" t="s">
        <v>229</v>
      </c>
      <c r="D899" t="s">
        <v>198</v>
      </c>
      <c r="E899">
        <v>0.66641330510335917</v>
      </c>
      <c r="F899">
        <v>0.1000399524593201</v>
      </c>
      <c r="G899" s="1">
        <v>0.47033860126799265</v>
      </c>
      <c r="H899" s="1">
        <v>0.86248800893872568</v>
      </c>
      <c r="I899">
        <v>6.6614716292907792</v>
      </c>
      <c r="J899">
        <v>0.62967048026352512</v>
      </c>
      <c r="K899">
        <f>Table21[[#This Row],[VALUE_ORIGINAL]]-Table21[[#This Row],[ESTIMATE_VALUE]]</f>
        <v>-3.6742824839834043E-2</v>
      </c>
      <c r="L899">
        <v>0.44355856188107279</v>
      </c>
      <c r="M899">
        <v>0.81578239864597746</v>
      </c>
      <c r="N899">
        <f>Table21[[#This Row],[DIFFENCE_ORIGINAL]]^2</f>
        <v>1.3500351772107256E-3</v>
      </c>
      <c r="O89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0.34544379737798481</v>
      </c>
      <c r="P899">
        <f>IF(OR(G899="NA", H899="NA"), "NA", IF(OR(B899="boot", B899="parametric", B899="independent", B899="cart"), Table21[[#This Row],[conf.high]]-Table21[[#This Row],[conf.low]], ""))</f>
        <v>0.39214940767073303</v>
      </c>
      <c r="Q899">
        <f>IF(OR(G899="NA", H899="NA"), "NA", IF(OR(B899="boot", B899="parametric", B899="independent", B899="cart"), Table21[[#This Row],[conf.high.orig]]-Table21[[#This Row],[conf.low.orig]], ""))</f>
        <v>0.37222383676490467</v>
      </c>
      <c r="R899">
        <f>IF(OR(B899="boot", B899="independent", B899="parametric", B899="cart"), Table21[[#This Row],[WIDTH_OVERLAP]]/Table21[[#This Row],[WIDTH_NEW]], "NA")</f>
        <v>0.88089842958027764</v>
      </c>
      <c r="S899">
        <f>IF(OR(B899="boot", B899="independent", B899="parametric", B899="cart"), Table21[[#This Row],[WIDTH_OVERLAP]]/Table21[[#This Row],[WIDTH_ORIG]], "")</f>
        <v>0.92805393759928911</v>
      </c>
      <c r="T899">
        <f>IF(OR(B899="boot", B899="independent", B899="parametric", B899="cart"), (Table21[[#This Row],[PERS_NEW]]+Table21[[#This Row],[PERS_ORIG]]) / 2, "")</f>
        <v>0.90447618358978343</v>
      </c>
      <c r="U899">
        <f>0.5*(Table21[[#This Row],[WIDTH_OVERLAP]]/Table21[[#This Row],[WIDTH_ORIG]] +Table21[[#This Row],[WIDTH_OVERLAP]]/Table21[[#This Row],[WIDTH_NEW]])</f>
        <v>0.90447618358978343</v>
      </c>
    </row>
    <row r="900" spans="1:21" hidden="1" x14ac:dyDescent="0.2">
      <c r="A900" t="s">
        <v>192</v>
      </c>
      <c r="B900" t="s">
        <v>113</v>
      </c>
      <c r="C900" s="3" t="s">
        <v>229</v>
      </c>
      <c r="D900" t="s">
        <v>200</v>
      </c>
      <c r="E900">
        <v>0.61770673593569403</v>
      </c>
      <c r="F900">
        <v>9.5435404911042618E-2</v>
      </c>
      <c r="G900" s="1">
        <v>0.43065677946005354</v>
      </c>
      <c r="H900" s="1">
        <v>0.80475669241133452</v>
      </c>
      <c r="I900">
        <v>6.4725112919201386</v>
      </c>
      <c r="J900">
        <v>0.61415608553746992</v>
      </c>
      <c r="K900">
        <f>Table21[[#This Row],[VALUE_ORIGINAL]]-Table21[[#This Row],[ESTIMATE_VALUE]]</f>
        <v>-3.5506503982241089E-3</v>
      </c>
      <c r="L900">
        <v>0.43387748506057555</v>
      </c>
      <c r="M900">
        <v>0.79443468601436429</v>
      </c>
      <c r="N900">
        <f>Table21[[#This Row],[DIFFENCE_ORIGINAL]]^2</f>
        <v>1.2607118250409024E-5</v>
      </c>
      <c r="O90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0.36055720095378874</v>
      </c>
      <c r="P900">
        <f>IF(OR(G900="NA", H900="NA"), "NA", IF(OR(B900="boot", B900="parametric", B900="independent", B900="cart"), Table21[[#This Row],[conf.high]]-Table21[[#This Row],[conf.low]], ""))</f>
        <v>0.37409991295128098</v>
      </c>
      <c r="Q900">
        <f>IF(OR(G900="NA", H900="NA"), "NA", IF(OR(B900="boot", B900="parametric", B900="independent", B900="cart"), Table21[[#This Row],[conf.high.orig]]-Table21[[#This Row],[conf.low.orig]], ""))</f>
        <v>0.36055720095378874</v>
      </c>
      <c r="R900">
        <f>IF(OR(B900="boot", B900="independent", B900="parametric", B900="cart"), Table21[[#This Row],[WIDTH_OVERLAP]]/Table21[[#This Row],[WIDTH_NEW]], "NA")</f>
        <v>0.96379921104323829</v>
      </c>
      <c r="S900">
        <f>IF(OR(B900="boot", B900="independent", B900="parametric", B900="cart"), Table21[[#This Row],[WIDTH_OVERLAP]]/Table21[[#This Row],[WIDTH_ORIG]], "")</f>
        <v>1</v>
      </c>
      <c r="T900">
        <f>IF(OR(B900="boot", B900="independent", B900="parametric", B900="cart"), (Table21[[#This Row],[PERS_NEW]]+Table21[[#This Row],[PERS_ORIG]]) / 2, "")</f>
        <v>0.98189960552161915</v>
      </c>
      <c r="U900">
        <f>0.5*(Table21[[#This Row],[WIDTH_OVERLAP]]/Table21[[#This Row],[WIDTH_ORIG]] +Table21[[#This Row],[WIDTH_OVERLAP]]/Table21[[#This Row],[WIDTH_NEW]])</f>
        <v>0.98189960552161915</v>
      </c>
    </row>
    <row r="901" spans="1:21" hidden="1" x14ac:dyDescent="0.2">
      <c r="A901" t="s">
        <v>192</v>
      </c>
      <c r="B901" t="s">
        <v>113</v>
      </c>
      <c r="C901" s="3" t="s">
        <v>229</v>
      </c>
      <c r="D901" t="s">
        <v>203</v>
      </c>
      <c r="E901">
        <v>0.16932913988194914</v>
      </c>
      <c r="F901">
        <v>6.2620915608261996E-2</v>
      </c>
      <c r="G901" s="1">
        <v>4.6594400610833531E-2</v>
      </c>
      <c r="H901" s="1">
        <v>0.29206387915306475</v>
      </c>
      <c r="I901">
        <v>2.7040348777590921</v>
      </c>
      <c r="J901">
        <v>0.28679382089966404</v>
      </c>
      <c r="K901">
        <f>Table21[[#This Row],[VALUE_ORIGINAL]]-Table21[[#This Row],[ESTIMATE_VALUE]]</f>
        <v>0.1174646810177149</v>
      </c>
      <c r="L901">
        <v>0.16567031038844041</v>
      </c>
      <c r="M901">
        <v>0.40791733141088771</v>
      </c>
      <c r="N901">
        <f>Table21[[#This Row],[DIFFENCE_ORIGINAL]]^2</f>
        <v>1.3797951286593512E-2</v>
      </c>
      <c r="O90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0.12639356876462435</v>
      </c>
      <c r="P901">
        <f>IF(OR(G901="NA", H901="NA"), "NA", IF(OR(B901="boot", B901="parametric", B901="independent", B901="cart"), Table21[[#This Row],[conf.high]]-Table21[[#This Row],[conf.low]], ""))</f>
        <v>0.24546947854223122</v>
      </c>
      <c r="Q901">
        <f>IF(OR(G901="NA", H901="NA"), "NA", IF(OR(B901="boot", B901="parametric", B901="independent", B901="cart"), Table21[[#This Row],[conf.high.orig]]-Table21[[#This Row],[conf.low.orig]], ""))</f>
        <v>0.2422470210224473</v>
      </c>
      <c r="R901">
        <f>IF(OR(B901="boot", B901="independent", B901="parametric", B901="cart"), Table21[[#This Row],[WIDTH_OVERLAP]]/Table21[[#This Row],[WIDTH_NEW]], "NA")</f>
        <v>0.51490543555654011</v>
      </c>
      <c r="S901">
        <f>IF(OR(B901="boot", B901="independent", B901="parametric", B901="cart"), Table21[[#This Row],[WIDTH_OVERLAP]]/Table21[[#This Row],[WIDTH_ORIG]], "")</f>
        <v>0.52175489395558905</v>
      </c>
      <c r="T901">
        <f>IF(OR(B901="boot", B901="independent", B901="parametric", B901="cart"), (Table21[[#This Row],[PERS_NEW]]+Table21[[#This Row],[PERS_ORIG]]) / 2, "")</f>
        <v>0.51833016475606453</v>
      </c>
      <c r="U901">
        <f>0.5*(Table21[[#This Row],[WIDTH_OVERLAP]]/Table21[[#This Row],[WIDTH_ORIG]] +Table21[[#This Row],[WIDTH_OVERLAP]]/Table21[[#This Row],[WIDTH_NEW]])</f>
        <v>0.51833016475606453</v>
      </c>
    </row>
    <row r="902" spans="1:21" hidden="1" x14ac:dyDescent="0.2">
      <c r="A902" t="s">
        <v>192</v>
      </c>
      <c r="B902" t="s">
        <v>113</v>
      </c>
      <c r="C902" s="3" t="s">
        <v>229</v>
      </c>
      <c r="D902" t="s">
        <v>204</v>
      </c>
      <c r="E902">
        <v>0.799257056099688</v>
      </c>
      <c r="F902">
        <v>0.13897351410683648</v>
      </c>
      <c r="G902" s="1">
        <v>0.5268739736453194</v>
      </c>
      <c r="H902" s="1">
        <v>1.0716401385540566</v>
      </c>
      <c r="I902">
        <v>5.7511466212565923</v>
      </c>
      <c r="J902">
        <v>0.93833938901761638</v>
      </c>
      <c r="K902">
        <f>Table21[[#This Row],[VALUE_ORIGINAL]]-Table21[[#This Row],[ESTIMATE_VALUE]]</f>
        <v>0.13908233291792838</v>
      </c>
      <c r="L902">
        <v>0.64018856602783769</v>
      </c>
      <c r="M902">
        <v>1.2364902120073951</v>
      </c>
      <c r="N902">
        <f>Table21[[#This Row],[DIFFENCE_ORIGINAL]]^2</f>
        <v>1.9343895329893463E-2</v>
      </c>
      <c r="O90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0.43145157252621891</v>
      </c>
      <c r="P902">
        <f>IF(OR(G902="NA", H902="NA"), "NA", IF(OR(B902="boot", B902="parametric", B902="independent", B902="cart"), Table21[[#This Row],[conf.high]]-Table21[[#This Row],[conf.low]], ""))</f>
        <v>0.54476616490873719</v>
      </c>
      <c r="Q902">
        <f>IF(OR(G902="NA", H902="NA"), "NA", IF(OR(B902="boot", B902="parametric", B902="independent", B902="cart"), Table21[[#This Row],[conf.high.orig]]-Table21[[#This Row],[conf.low.orig]], ""))</f>
        <v>0.59630164597955737</v>
      </c>
      <c r="R902">
        <f>IF(OR(B902="boot", B902="independent", B902="parametric", B902="cart"), Table21[[#This Row],[WIDTH_OVERLAP]]/Table21[[#This Row],[WIDTH_NEW]], "NA")</f>
        <v>0.79199407070095573</v>
      </c>
      <c r="S902">
        <f>IF(OR(B902="boot", B902="independent", B902="parametric", B902="cart"), Table21[[#This Row],[WIDTH_OVERLAP]]/Table21[[#This Row],[WIDTH_ORIG]], "")</f>
        <v>0.72354583529190875</v>
      </c>
      <c r="T902">
        <f>IF(OR(B902="boot", B902="independent", B902="parametric", B902="cart"), (Table21[[#This Row],[PERS_NEW]]+Table21[[#This Row],[PERS_ORIG]]) / 2, "")</f>
        <v>0.75776995299643224</v>
      </c>
      <c r="U902">
        <f>0.5*(Table21[[#This Row],[WIDTH_OVERLAP]]/Table21[[#This Row],[WIDTH_ORIG]] +Table21[[#This Row],[WIDTH_OVERLAP]]/Table21[[#This Row],[WIDTH_NEW]])</f>
        <v>0.75776995299643224</v>
      </c>
    </row>
    <row r="903" spans="1:21" hidden="1" x14ac:dyDescent="0.2">
      <c r="A903" t="s">
        <v>192</v>
      </c>
      <c r="B903" t="s">
        <v>113</v>
      </c>
      <c r="C903" s="3" t="s">
        <v>229</v>
      </c>
      <c r="D903" t="s">
        <v>205</v>
      </c>
      <c r="E903">
        <v>0.82350516963889708</v>
      </c>
      <c r="F903">
        <v>0.10995584224017166</v>
      </c>
      <c r="G903" s="1">
        <v>0.60799567895839268</v>
      </c>
      <c r="H903" s="1">
        <v>1.0390146603194015</v>
      </c>
      <c r="I903">
        <v>7.4894171411115327</v>
      </c>
      <c r="J903">
        <v>0.60929656060243609</v>
      </c>
      <c r="K903">
        <f>Table21[[#This Row],[VALUE_ORIGINAL]]-Table21[[#This Row],[ESTIMATE_VALUE]]</f>
        <v>-0.214208609036461</v>
      </c>
      <c r="L903">
        <v>0.39865042583370236</v>
      </c>
      <c r="M903">
        <v>0.81994269537116982</v>
      </c>
      <c r="N903">
        <f>Table21[[#This Row],[DIFFENCE_ORIGINAL]]^2</f>
        <v>4.5885328185335396E-2</v>
      </c>
      <c r="O90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0.21194701641277713</v>
      </c>
      <c r="P903">
        <f>IF(OR(G903="NA", H903="NA"), "NA", IF(OR(B903="boot", B903="parametric", B903="independent", B903="cart"), Table21[[#This Row],[conf.high]]-Table21[[#This Row],[conf.low]], ""))</f>
        <v>0.4310189813610088</v>
      </c>
      <c r="Q903">
        <f>IF(OR(G903="NA", H903="NA"), "NA", IF(OR(B903="boot", B903="parametric", B903="independent", B903="cart"), Table21[[#This Row],[conf.high.orig]]-Table21[[#This Row],[conf.low.orig]], ""))</f>
        <v>0.42129226953746746</v>
      </c>
      <c r="R903">
        <f>IF(OR(B903="boot", B903="independent", B903="parametric", B903="cart"), Table21[[#This Row],[WIDTH_OVERLAP]]/Table21[[#This Row],[WIDTH_NEW]], "NA")</f>
        <v>0.49173476245413089</v>
      </c>
      <c r="S903">
        <f>IF(OR(B903="boot", B903="independent", B903="parametric", B903="cart"), Table21[[#This Row],[WIDTH_OVERLAP]]/Table21[[#This Row],[WIDTH_ORIG]], "")</f>
        <v>0.50308783649287381</v>
      </c>
      <c r="T903">
        <f>IF(OR(B903="boot", B903="independent", B903="parametric", B903="cart"), (Table21[[#This Row],[PERS_NEW]]+Table21[[#This Row],[PERS_ORIG]]) / 2, "")</f>
        <v>0.49741129947350238</v>
      </c>
      <c r="U903">
        <f>0.5*(Table21[[#This Row],[WIDTH_OVERLAP]]/Table21[[#This Row],[WIDTH_ORIG]] +Table21[[#This Row],[WIDTH_OVERLAP]]/Table21[[#This Row],[WIDTH_NEW]])</f>
        <v>0.49741129947350238</v>
      </c>
    </row>
    <row r="904" spans="1:21" hidden="1" x14ac:dyDescent="0.2">
      <c r="A904" t="s">
        <v>192</v>
      </c>
      <c r="B904" t="s">
        <v>113</v>
      </c>
      <c r="C904" s="3" t="s">
        <v>229</v>
      </c>
      <c r="D904" t="s">
        <v>206</v>
      </c>
      <c r="E904">
        <v>1.1549577130605324</v>
      </c>
      <c r="F904">
        <v>0.18430649039087985</v>
      </c>
      <c r="G904" s="1">
        <v>0.79372362977743038</v>
      </c>
      <c r="H904" s="1">
        <v>1.5161917963436344</v>
      </c>
      <c r="I904">
        <v>6.2665059196292088</v>
      </c>
      <c r="J904">
        <v>1.0886970694377851</v>
      </c>
      <c r="K904">
        <f>Table21[[#This Row],[VALUE_ORIGINAL]]-Table21[[#This Row],[ESTIMATE_VALUE]]</f>
        <v>-6.6260643622747306E-2</v>
      </c>
      <c r="L904">
        <v>0.71382989483203851</v>
      </c>
      <c r="M904">
        <v>1.4635642440435317</v>
      </c>
      <c r="N904">
        <f>Table21[[#This Row],[DIFFENCE_ORIGINAL]]^2</f>
        <v>4.3904728933007236E-3</v>
      </c>
      <c r="O90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0.66984061426610131</v>
      </c>
      <c r="P904">
        <f>IF(OR(G904="NA", H904="NA"), "NA", IF(OR(B904="boot", B904="parametric", B904="independent", B904="cart"), Table21[[#This Row],[conf.high]]-Table21[[#This Row],[conf.low]], ""))</f>
        <v>0.72246816656620405</v>
      </c>
      <c r="Q904">
        <f>IF(OR(G904="NA", H904="NA"), "NA", IF(OR(B904="boot", B904="parametric", B904="independent", B904="cart"), Table21[[#This Row],[conf.high.orig]]-Table21[[#This Row],[conf.low.orig]], ""))</f>
        <v>0.74973434921149318</v>
      </c>
      <c r="R904">
        <f>IF(OR(B904="boot", B904="independent", B904="parametric", B904="cart"), Table21[[#This Row],[WIDTH_OVERLAP]]/Table21[[#This Row],[WIDTH_NEW]], "NA")</f>
        <v>0.92715588764244861</v>
      </c>
      <c r="S904">
        <f>IF(OR(B904="boot", B904="independent", B904="parametric", B904="cart"), Table21[[#This Row],[WIDTH_OVERLAP]]/Table21[[#This Row],[WIDTH_ORIG]], "")</f>
        <v>0.89343727544373908</v>
      </c>
      <c r="T904">
        <f>IF(OR(B904="boot", B904="independent", B904="parametric", B904="cart"), (Table21[[#This Row],[PERS_NEW]]+Table21[[#This Row],[PERS_ORIG]]) / 2, "")</f>
        <v>0.9102965815430939</v>
      </c>
      <c r="U904">
        <f>0.5*(Table21[[#This Row],[WIDTH_OVERLAP]]/Table21[[#This Row],[WIDTH_ORIG]] +Table21[[#This Row],[WIDTH_OVERLAP]]/Table21[[#This Row],[WIDTH_NEW]])</f>
        <v>0.9102965815430939</v>
      </c>
    </row>
    <row r="905" spans="1:21" hidden="1" x14ac:dyDescent="0.2">
      <c r="A905" t="s">
        <v>192</v>
      </c>
      <c r="B905" t="s">
        <v>113</v>
      </c>
      <c r="C905" s="3" t="s">
        <v>229</v>
      </c>
      <c r="D905" t="s">
        <v>207</v>
      </c>
      <c r="E905">
        <v>-0.45606912979811609</v>
      </c>
      <c r="F905">
        <v>0.15655563105554696</v>
      </c>
      <c r="G905" s="1">
        <v>-0.76291252824392841</v>
      </c>
      <c r="H905" s="1">
        <v>-0.14922573135230371</v>
      </c>
      <c r="I905">
        <v>-2.9131442077372469</v>
      </c>
      <c r="J905">
        <v>-0.62421866503422796</v>
      </c>
      <c r="K905">
        <f>Table21[[#This Row],[VALUE_ORIGINAL]]-Table21[[#This Row],[ESTIMATE_VALUE]]</f>
        <v>-0.16814953523611187</v>
      </c>
      <c r="L905">
        <v>-0.94232608717301913</v>
      </c>
      <c r="M905">
        <v>-0.30611124289543679</v>
      </c>
      <c r="N905">
        <f>Table21[[#This Row],[DIFFENCE_ORIGINAL]]^2</f>
        <v>2.8274266200120426E-2</v>
      </c>
      <c r="O90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0.45680128534849163</v>
      </c>
      <c r="P905">
        <f>IF(OR(G905="NA", H905="NA"), "NA", IF(OR(B905="boot", B905="parametric", B905="independent", B905="cart"), Table21[[#This Row],[conf.high]]-Table21[[#This Row],[conf.low]], ""))</f>
        <v>0.61368679689162464</v>
      </c>
      <c r="Q905">
        <f>IF(OR(G905="NA", H905="NA"), "NA", IF(OR(B905="boot", B905="parametric", B905="independent", B905="cart"), Table21[[#This Row],[conf.high.orig]]-Table21[[#This Row],[conf.low.orig]], ""))</f>
        <v>0.63621484427758235</v>
      </c>
      <c r="R905">
        <f>IF(OR(B905="boot", B905="independent", B905="parametric", B905="cart"), Table21[[#This Row],[WIDTH_OVERLAP]]/Table21[[#This Row],[WIDTH_NEW]], "NA")</f>
        <v>0.74435573269985378</v>
      </c>
      <c r="S905">
        <f>IF(OR(B905="boot", B905="independent", B905="parametric", B905="cart"), Table21[[#This Row],[WIDTH_OVERLAP]]/Table21[[#This Row],[WIDTH_ORIG]], "")</f>
        <v>0.71799847088947821</v>
      </c>
      <c r="T905">
        <f>IF(OR(B905="boot", B905="independent", B905="parametric", B905="cart"), (Table21[[#This Row],[PERS_NEW]]+Table21[[#This Row],[PERS_ORIG]]) / 2, "")</f>
        <v>0.731177101794666</v>
      </c>
      <c r="U905">
        <f>0.5*(Table21[[#This Row],[WIDTH_OVERLAP]]/Table21[[#This Row],[WIDTH_ORIG]] +Table21[[#This Row],[WIDTH_OVERLAP]]/Table21[[#This Row],[WIDTH_NEW]])</f>
        <v>0.731177101794666</v>
      </c>
    </row>
    <row r="906" spans="1:21" hidden="1" x14ac:dyDescent="0.2">
      <c r="A906" t="s">
        <v>192</v>
      </c>
      <c r="B906" t="s">
        <v>113</v>
      </c>
      <c r="C906" s="3" t="s">
        <v>229</v>
      </c>
      <c r="D906" t="s">
        <v>208</v>
      </c>
      <c r="E906">
        <v>-0.57318056850994259</v>
      </c>
      <c r="F906">
        <v>0.1507362383089117</v>
      </c>
      <c r="G906" s="1">
        <v>-0.86861816676045622</v>
      </c>
      <c r="H906" s="1">
        <v>-0.27774297025942896</v>
      </c>
      <c r="I906">
        <v>-3.8025399528366464</v>
      </c>
      <c r="J906">
        <v>-0.72723229200793349</v>
      </c>
      <c r="K906">
        <f>Table21[[#This Row],[VALUE_ORIGINAL]]-Table21[[#This Row],[ESTIMATE_VALUE]]</f>
        <v>-0.1540517234979909</v>
      </c>
      <c r="L906">
        <v>-1.0179441000208387</v>
      </c>
      <c r="M906">
        <v>-0.43652048399502824</v>
      </c>
      <c r="N906">
        <f>Table21[[#This Row],[DIFFENCE_ORIGINAL]]^2</f>
        <v>2.3731933512701441E-2</v>
      </c>
      <c r="O90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0.43209768276542798</v>
      </c>
      <c r="P906">
        <f>IF(OR(G906="NA", H906="NA"), "NA", IF(OR(B906="boot", B906="parametric", B906="independent", B906="cart"), Table21[[#This Row],[conf.high]]-Table21[[#This Row],[conf.low]], ""))</f>
        <v>0.59087519650102727</v>
      </c>
      <c r="Q906">
        <f>IF(OR(G906="NA", H906="NA"), "NA", IF(OR(B906="boot", B906="parametric", B906="independent", B906="cart"), Table21[[#This Row],[conf.high.orig]]-Table21[[#This Row],[conf.low.orig]], ""))</f>
        <v>0.58142361602581039</v>
      </c>
      <c r="R906">
        <f>IF(OR(B906="boot", B906="independent", B906="parametric", B906="cart"), Table21[[#This Row],[WIDTH_OVERLAP]]/Table21[[#This Row],[WIDTH_NEW]], "NA")</f>
        <v>0.73128417866272166</v>
      </c>
      <c r="S906">
        <f>IF(OR(B906="boot", B906="independent", B906="parametric", B906="cart"), Table21[[#This Row],[WIDTH_OVERLAP]]/Table21[[#This Row],[WIDTH_ORIG]], "")</f>
        <v>0.74317188166337989</v>
      </c>
      <c r="T906">
        <f>IF(OR(B906="boot", B906="independent", B906="parametric", B906="cart"), (Table21[[#This Row],[PERS_NEW]]+Table21[[#This Row],[PERS_ORIG]]) / 2, "")</f>
        <v>0.73722803016305072</v>
      </c>
      <c r="U906">
        <f>0.5*(Table21[[#This Row],[WIDTH_OVERLAP]]/Table21[[#This Row],[WIDTH_ORIG]] +Table21[[#This Row],[WIDTH_OVERLAP]]/Table21[[#This Row],[WIDTH_NEW]])</f>
        <v>0.73722803016305072</v>
      </c>
    </row>
    <row r="907" spans="1:21" hidden="1" x14ac:dyDescent="0.2">
      <c r="A907" t="s">
        <v>192</v>
      </c>
      <c r="B907" t="s">
        <v>113</v>
      </c>
      <c r="C907" s="3" t="s">
        <v>229</v>
      </c>
      <c r="D907" t="s">
        <v>209</v>
      </c>
      <c r="E907">
        <v>1.3830043640650598</v>
      </c>
      <c r="F907">
        <v>0.12444195430559357</v>
      </c>
      <c r="G907" s="1">
        <v>1.1391026154603172</v>
      </c>
      <c r="H907" s="1">
        <v>1.6269061126698023</v>
      </c>
      <c r="I907">
        <v>11.113650310158258</v>
      </c>
      <c r="J907">
        <v>1.2430248254460445</v>
      </c>
      <c r="K907">
        <f>Table21[[#This Row],[VALUE_ORIGINAL]]-Table21[[#This Row],[ESTIMATE_VALUE]]</f>
        <v>-0.13997953861901524</v>
      </c>
      <c r="L907">
        <v>1.0138740576212264</v>
      </c>
      <c r="M907">
        <v>1.4721755932708627</v>
      </c>
      <c r="N907">
        <f>Table21[[#This Row],[DIFFENCE_ORIGINAL]]^2</f>
        <v>1.959427123199238E-2</v>
      </c>
      <c r="O90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0.33307297781054546</v>
      </c>
      <c r="P907">
        <f>IF(OR(G907="NA", H907="NA"), "NA", IF(OR(B907="boot", B907="parametric", B907="independent", B907="cart"), Table21[[#This Row],[conf.high]]-Table21[[#This Row],[conf.low]], ""))</f>
        <v>0.48780349720948513</v>
      </c>
      <c r="Q907">
        <f>IF(OR(G907="NA", H907="NA"), "NA", IF(OR(B907="boot", B907="parametric", B907="independent", B907="cart"), Table21[[#This Row],[conf.high.orig]]-Table21[[#This Row],[conf.low.orig]], ""))</f>
        <v>0.45830153564963627</v>
      </c>
      <c r="R907">
        <f>IF(OR(B907="boot", B907="independent", B907="parametric", B907="cart"), Table21[[#This Row],[WIDTH_OVERLAP]]/Table21[[#This Row],[WIDTH_NEW]], "NA")</f>
        <v>0.68280153733196525</v>
      </c>
      <c r="S907">
        <f>IF(OR(B907="boot", B907="independent", B907="parametric", B907="cart"), Table21[[#This Row],[WIDTH_OVERLAP]]/Table21[[#This Row],[WIDTH_ORIG]], "")</f>
        <v>0.726755098776658</v>
      </c>
      <c r="T907">
        <f>IF(OR(B907="boot", B907="independent", B907="parametric", B907="cart"), (Table21[[#This Row],[PERS_NEW]]+Table21[[#This Row],[PERS_ORIG]]) / 2, "")</f>
        <v>0.70477831805431168</v>
      </c>
      <c r="U907">
        <f>0.5*(Table21[[#This Row],[WIDTH_OVERLAP]]/Table21[[#This Row],[WIDTH_ORIG]] +Table21[[#This Row],[WIDTH_OVERLAP]]/Table21[[#This Row],[WIDTH_NEW]])</f>
        <v>0.70477831805431168</v>
      </c>
    </row>
    <row r="908" spans="1:21" hidden="1" x14ac:dyDescent="0.2">
      <c r="A908" t="s">
        <v>192</v>
      </c>
      <c r="B908" t="s">
        <v>113</v>
      </c>
      <c r="C908" s="3" t="s">
        <v>229</v>
      </c>
      <c r="D908" t="s">
        <v>210</v>
      </c>
      <c r="E908">
        <v>1.9701925958197204</v>
      </c>
      <c r="F908">
        <v>0.16783425245306191</v>
      </c>
      <c r="G908" s="1">
        <v>1.6412435056395158</v>
      </c>
      <c r="H908" s="1">
        <v>2.299141685999925</v>
      </c>
      <c r="I908">
        <v>11.738918409224738</v>
      </c>
      <c r="J908">
        <v>1.6733121077986997</v>
      </c>
      <c r="K908">
        <f>Table21[[#This Row],[VALUE_ORIGINAL]]-Table21[[#This Row],[ESTIMATE_VALUE]]</f>
        <v>-0.29688048802102074</v>
      </c>
      <c r="L908">
        <v>1.370818639094014</v>
      </c>
      <c r="M908">
        <v>1.9758055765033853</v>
      </c>
      <c r="N908">
        <f>Table21[[#This Row],[DIFFENCE_ORIGINAL]]^2</f>
        <v>8.8138024167599444E-2</v>
      </c>
      <c r="O90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0.33456207086386947</v>
      </c>
      <c r="P908">
        <f>IF(OR(G908="NA", H908="NA"), "NA", IF(OR(B908="boot", B908="parametric", B908="independent", B908="cart"), Table21[[#This Row],[conf.high]]-Table21[[#This Row],[conf.low]], ""))</f>
        <v>0.65789818036040915</v>
      </c>
      <c r="Q908">
        <f>IF(OR(G908="NA", H908="NA"), "NA", IF(OR(B908="boot", B908="parametric", B908="independent", B908="cart"), Table21[[#This Row],[conf.high.orig]]-Table21[[#This Row],[conf.low.orig]], ""))</f>
        <v>0.60498693740937126</v>
      </c>
      <c r="R908">
        <f>IF(OR(B908="boot", B908="independent", B908="parametric", B908="cart"), Table21[[#This Row],[WIDTH_OVERLAP]]/Table21[[#This Row],[WIDTH_NEW]], "NA")</f>
        <v>0.50853168598306508</v>
      </c>
      <c r="S908">
        <f>IF(OR(B908="boot", B908="independent", B908="parametric", B908="cart"), Table21[[#This Row],[WIDTH_OVERLAP]]/Table21[[#This Row],[WIDTH_ORIG]], "")</f>
        <v>0.55300709846150653</v>
      </c>
      <c r="T908">
        <f>IF(OR(B908="boot", B908="independent", B908="parametric", B908="cart"), (Table21[[#This Row],[PERS_NEW]]+Table21[[#This Row],[PERS_ORIG]]) / 2, "")</f>
        <v>0.53076939222228581</v>
      </c>
      <c r="U908">
        <f>0.5*(Table21[[#This Row],[WIDTH_OVERLAP]]/Table21[[#This Row],[WIDTH_ORIG]] +Table21[[#This Row],[WIDTH_OVERLAP]]/Table21[[#This Row],[WIDTH_NEW]])</f>
        <v>0.53076939222228581</v>
      </c>
    </row>
    <row r="909" spans="1:21" hidden="1" x14ac:dyDescent="0.2">
      <c r="A909" t="s">
        <v>192</v>
      </c>
      <c r="B909" t="s">
        <v>113</v>
      </c>
      <c r="C909" s="3" t="s">
        <v>229</v>
      </c>
      <c r="D909" t="s">
        <v>211</v>
      </c>
      <c r="E909">
        <v>2.4477866969852395</v>
      </c>
      <c r="F909">
        <v>0.23580047758157344</v>
      </c>
      <c r="G909" s="1">
        <v>1.9856262533880114</v>
      </c>
      <c r="H909" s="1">
        <v>2.9099471405824677</v>
      </c>
      <c r="I909">
        <v>10.380753771537403</v>
      </c>
      <c r="J909">
        <v>2.5314973886483343</v>
      </c>
      <c r="K909">
        <f>Table21[[#This Row],[VALUE_ORIGINAL]]-Table21[[#This Row],[ESTIMATE_VALUE]]</f>
        <v>8.371069166309475E-2</v>
      </c>
      <c r="L909">
        <v>2.0154598884137371</v>
      </c>
      <c r="M909">
        <v>3.0475348888829314</v>
      </c>
      <c r="N909">
        <f>Table21[[#This Row],[DIFFENCE_ORIGINAL]]^2</f>
        <v>7.0074798987137211E-3</v>
      </c>
      <c r="O90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0.8944872521687306</v>
      </c>
      <c r="P909">
        <f>IF(OR(G909="NA", H909="NA"), "NA", IF(OR(B909="boot", B909="parametric", B909="independent", B909="cart"), Table21[[#This Row],[conf.high]]-Table21[[#This Row],[conf.low]], ""))</f>
        <v>0.92432088719445638</v>
      </c>
      <c r="Q909">
        <f>IF(OR(G909="NA", H909="NA"), "NA", IF(OR(B909="boot", B909="parametric", B909="independent", B909="cart"), Table21[[#This Row],[conf.high.orig]]-Table21[[#This Row],[conf.low.orig]], ""))</f>
        <v>1.0320750004691943</v>
      </c>
      <c r="R909">
        <f>IF(OR(B909="boot", B909="independent", B909="parametric", B909="cart"), Table21[[#This Row],[WIDTH_OVERLAP]]/Table21[[#This Row],[WIDTH_NEW]], "NA")</f>
        <v>0.96772372512723559</v>
      </c>
      <c r="S909">
        <f>IF(OR(B909="boot", B909="independent", B909="parametric", B909="cart"), Table21[[#This Row],[WIDTH_OVERLAP]]/Table21[[#This Row],[WIDTH_ORIG]], "")</f>
        <v>0.86668822688475688</v>
      </c>
      <c r="T909">
        <f>IF(OR(B909="boot", B909="independent", B909="parametric", B909="cart"), (Table21[[#This Row],[PERS_NEW]]+Table21[[#This Row],[PERS_ORIG]]) / 2, "")</f>
        <v>0.91720597600599629</v>
      </c>
      <c r="U909">
        <f>0.5*(Table21[[#This Row],[WIDTH_OVERLAP]]/Table21[[#This Row],[WIDTH_ORIG]] +Table21[[#This Row],[WIDTH_OVERLAP]]/Table21[[#This Row],[WIDTH_NEW]])</f>
        <v>0.91720597600599629</v>
      </c>
    </row>
    <row r="910" spans="1:21" hidden="1" x14ac:dyDescent="0.2">
      <c r="A910" t="s">
        <v>192</v>
      </c>
      <c r="B910" t="s">
        <v>113</v>
      </c>
      <c r="C910" s="3" t="s">
        <v>229</v>
      </c>
      <c r="D910" t="s">
        <v>212</v>
      </c>
      <c r="E910">
        <v>2.8595335763732894</v>
      </c>
      <c r="F910">
        <v>0.21732418432307068</v>
      </c>
      <c r="G910" s="1">
        <v>2.4335860021305269</v>
      </c>
      <c r="H910" s="1">
        <v>3.2854811506160519</v>
      </c>
      <c r="I910">
        <v>13.15791698600075</v>
      </c>
      <c r="J910">
        <v>2.4547514023718633</v>
      </c>
      <c r="K910">
        <f>Table21[[#This Row],[VALUE_ORIGINAL]]-Table21[[#This Row],[ESTIMATE_VALUE]]</f>
        <v>-0.40478217400142613</v>
      </c>
      <c r="L910">
        <v>2.0204636851299913</v>
      </c>
      <c r="M910">
        <v>2.8890391196137353</v>
      </c>
      <c r="N910">
        <f>Table21[[#This Row],[DIFFENCE_ORIGINAL]]^2</f>
        <v>0.16384860838932083</v>
      </c>
      <c r="O91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0.45545311748320838</v>
      </c>
      <c r="P910">
        <f>IF(OR(G910="NA", H910="NA"), "NA", IF(OR(B910="boot", B910="parametric", B910="independent", B910="cart"), Table21[[#This Row],[conf.high]]-Table21[[#This Row],[conf.low]], ""))</f>
        <v>0.85189514848552506</v>
      </c>
      <c r="Q910">
        <f>IF(OR(G910="NA", H910="NA"), "NA", IF(OR(B910="boot", B910="parametric", B910="independent", B910="cart"), Table21[[#This Row],[conf.high.orig]]-Table21[[#This Row],[conf.low.orig]], ""))</f>
        <v>0.86857543448374397</v>
      </c>
      <c r="R910">
        <f>IF(OR(B910="boot", B910="independent", B910="parametric", B910="cart"), Table21[[#This Row],[WIDTH_OVERLAP]]/Table21[[#This Row],[WIDTH_NEW]], "NA")</f>
        <v>0.53463518168039803</v>
      </c>
      <c r="S910">
        <f>IF(OR(B910="boot", B910="independent", B910="parametric", B910="cart"), Table21[[#This Row],[WIDTH_OVERLAP]]/Table21[[#This Row],[WIDTH_ORIG]], "")</f>
        <v>0.52436794710170054</v>
      </c>
      <c r="T910">
        <f>IF(OR(B910="boot", B910="independent", B910="parametric", B910="cart"), (Table21[[#This Row],[PERS_NEW]]+Table21[[#This Row],[PERS_ORIG]]) / 2, "")</f>
        <v>0.52950156439104923</v>
      </c>
      <c r="U910">
        <f>0.5*(Table21[[#This Row],[WIDTH_OVERLAP]]/Table21[[#This Row],[WIDTH_ORIG]] +Table21[[#This Row],[WIDTH_OVERLAP]]/Table21[[#This Row],[WIDTH_NEW]])</f>
        <v>0.52950156439104923</v>
      </c>
    </row>
    <row r="911" spans="1:21" hidden="1" x14ac:dyDescent="0.2">
      <c r="A911" t="s">
        <v>192</v>
      </c>
      <c r="B911" t="s">
        <v>113</v>
      </c>
      <c r="C911" s="3" t="s">
        <v>229</v>
      </c>
      <c r="D911" t="s">
        <v>213</v>
      </c>
      <c r="E911">
        <v>2.0916557696429829</v>
      </c>
      <c r="F911">
        <v>0.14231775691867657</v>
      </c>
      <c r="G911" s="1">
        <v>1.8127180917218508</v>
      </c>
      <c r="H911" s="1">
        <v>2.3705934475641151</v>
      </c>
      <c r="I911">
        <v>14.697082183765728</v>
      </c>
      <c r="J911">
        <v>2.2103927780125763</v>
      </c>
      <c r="K911">
        <f>Table21[[#This Row],[VALUE_ORIGINAL]]-Table21[[#This Row],[ESTIMATE_VALUE]]</f>
        <v>0.11873700836959333</v>
      </c>
      <c r="L911">
        <v>1.8974129024331869</v>
      </c>
      <c r="M911">
        <v>2.5233726535919656</v>
      </c>
      <c r="N911">
        <f>Table21[[#This Row],[DIFFENCE_ORIGINAL]]^2</f>
        <v>1.4098477156560877E-2</v>
      </c>
      <c r="O91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0.47318054513092811</v>
      </c>
      <c r="P911">
        <f>IF(OR(G911="NA", H911="NA"), "NA", IF(OR(B911="boot", B911="parametric", B911="independent", B911="cart"), Table21[[#This Row],[conf.high]]-Table21[[#This Row],[conf.low]], ""))</f>
        <v>0.55787535584226422</v>
      </c>
      <c r="Q911">
        <f>IF(OR(G911="NA", H911="NA"), "NA", IF(OR(B911="boot", B911="parametric", B911="independent", B911="cart"), Table21[[#This Row],[conf.high.orig]]-Table21[[#This Row],[conf.low.orig]], ""))</f>
        <v>0.62595975115877867</v>
      </c>
      <c r="R911">
        <f>IF(OR(B911="boot", B911="independent", B911="parametric", B911="cart"), Table21[[#This Row],[WIDTH_OVERLAP]]/Table21[[#This Row],[WIDTH_NEW]], "NA")</f>
        <v>0.84818327279672301</v>
      </c>
      <c r="S911">
        <f>IF(OR(B911="boot", B911="independent", B911="parametric", B911="cart"), Table21[[#This Row],[WIDTH_OVERLAP]]/Table21[[#This Row],[WIDTH_ORIG]], "")</f>
        <v>0.75592806766724985</v>
      </c>
      <c r="T911">
        <f>IF(OR(B911="boot", B911="independent", B911="parametric", B911="cart"), (Table21[[#This Row],[PERS_NEW]]+Table21[[#This Row],[PERS_ORIG]]) / 2, "")</f>
        <v>0.80205567023198643</v>
      </c>
      <c r="U911">
        <f>0.5*(Table21[[#This Row],[WIDTH_OVERLAP]]/Table21[[#This Row],[WIDTH_ORIG]] +Table21[[#This Row],[WIDTH_OVERLAP]]/Table21[[#This Row],[WIDTH_NEW]])</f>
        <v>0.80205567023198643</v>
      </c>
    </row>
    <row r="912" spans="1:21" hidden="1" x14ac:dyDescent="0.2">
      <c r="A912" t="s">
        <v>192</v>
      </c>
      <c r="B912" t="s">
        <v>113</v>
      </c>
      <c r="C912" s="3" t="s">
        <v>229</v>
      </c>
      <c r="D912" t="s">
        <v>214</v>
      </c>
      <c r="E912">
        <v>1.4715056303915479</v>
      </c>
      <c r="F912">
        <v>0.15519406427562252</v>
      </c>
      <c r="G912" s="1">
        <v>1.1673308537969336</v>
      </c>
      <c r="H912" s="1">
        <v>1.7756804069861623</v>
      </c>
      <c r="I912">
        <v>9.4817133455450602</v>
      </c>
      <c r="J912">
        <v>1.6381993326590256</v>
      </c>
      <c r="K912">
        <f>Table21[[#This Row],[VALUE_ORIGINAL]]-Table21[[#This Row],[ESTIMATE_VALUE]]</f>
        <v>0.16669370226747771</v>
      </c>
      <c r="L912">
        <v>1.2905839639855108</v>
      </c>
      <c r="M912">
        <v>1.9858147013325405</v>
      </c>
      <c r="N912">
        <f>Table21[[#This Row],[DIFFENCE_ORIGINAL]]^2</f>
        <v>2.7786790375638502E-2</v>
      </c>
      <c r="O91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0.48509644300065147</v>
      </c>
      <c r="P912">
        <f>IF(OR(G912="NA", H912="NA"), "NA", IF(OR(B912="boot", B912="parametric", B912="independent", B912="cart"), Table21[[#This Row],[conf.high]]-Table21[[#This Row],[conf.low]], ""))</f>
        <v>0.60834955318922868</v>
      </c>
      <c r="Q912">
        <f>IF(OR(G912="NA", H912="NA"), "NA", IF(OR(B912="boot", B912="parametric", B912="independent", B912="cart"), Table21[[#This Row],[conf.high.orig]]-Table21[[#This Row],[conf.low.orig]], ""))</f>
        <v>0.69523073734702967</v>
      </c>
      <c r="R912">
        <f>IF(OR(B912="boot", B912="independent", B912="parametric", B912="cart"), Table21[[#This Row],[WIDTH_OVERLAP]]/Table21[[#This Row],[WIDTH_NEW]], "NA")</f>
        <v>0.79739754957913311</v>
      </c>
      <c r="S912">
        <f>IF(OR(B912="boot", B912="independent", B912="parametric", B912="cart"), Table21[[#This Row],[WIDTH_OVERLAP]]/Table21[[#This Row],[WIDTH_ORIG]], "")</f>
        <v>0.69774884357351408</v>
      </c>
      <c r="T912">
        <f>IF(OR(B912="boot", B912="independent", B912="parametric", B912="cart"), (Table21[[#This Row],[PERS_NEW]]+Table21[[#This Row],[PERS_ORIG]]) / 2, "")</f>
        <v>0.7475731965763236</v>
      </c>
      <c r="U912">
        <f>0.5*(Table21[[#This Row],[WIDTH_OVERLAP]]/Table21[[#This Row],[WIDTH_ORIG]] +Table21[[#This Row],[WIDTH_OVERLAP]]/Table21[[#This Row],[WIDTH_NEW]])</f>
        <v>0.7475731965763236</v>
      </c>
    </row>
    <row r="913" spans="1:21" hidden="1" x14ac:dyDescent="0.2">
      <c r="A913" t="s">
        <v>192</v>
      </c>
      <c r="B913" t="s">
        <v>113</v>
      </c>
      <c r="C913" s="3" t="s">
        <v>229</v>
      </c>
      <c r="D913" t="s">
        <v>215</v>
      </c>
      <c r="E913">
        <v>1.7826926565779067</v>
      </c>
      <c r="F913">
        <v>0.15130453176010353</v>
      </c>
      <c r="G913" s="1">
        <v>1.486141223630407</v>
      </c>
      <c r="H913" s="1">
        <v>2.0792440895254063</v>
      </c>
      <c r="I913">
        <v>11.782149786527233</v>
      </c>
      <c r="J913">
        <v>1.8620498846317752</v>
      </c>
      <c r="K913">
        <f>Table21[[#This Row],[VALUE_ORIGINAL]]-Table21[[#This Row],[ESTIMATE_VALUE]]</f>
        <v>7.9357228053868578E-2</v>
      </c>
      <c r="L913">
        <v>1.5570661816520679</v>
      </c>
      <c r="M913">
        <v>2.1670335876114826</v>
      </c>
      <c r="N913">
        <f>Table21[[#This Row],[DIFFENCE_ORIGINAL]]^2</f>
        <v>6.2975696443937062E-3</v>
      </c>
      <c r="O91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0.5221779078733384</v>
      </c>
      <c r="P913">
        <f>IF(OR(G913="NA", H913="NA"), "NA", IF(OR(B913="boot", B913="parametric", B913="independent", B913="cart"), Table21[[#This Row],[conf.high]]-Table21[[#This Row],[conf.low]], ""))</f>
        <v>0.59310286589499928</v>
      </c>
      <c r="Q913">
        <f>IF(OR(G913="NA", H913="NA"), "NA", IF(OR(B913="boot", B913="parametric", B913="independent", B913="cart"), Table21[[#This Row],[conf.high.orig]]-Table21[[#This Row],[conf.low.orig]], ""))</f>
        <v>0.60996740595941468</v>
      </c>
      <c r="R913">
        <f>IF(OR(B913="boot", B913="independent", B913="parametric", B913="cart"), Table21[[#This Row],[WIDTH_OVERLAP]]/Table21[[#This Row],[WIDTH_NEW]], "NA")</f>
        <v>0.88041710451924005</v>
      </c>
      <c r="S913">
        <f>IF(OR(B913="boot", B913="independent", B913="parametric", B913="cart"), Table21[[#This Row],[WIDTH_OVERLAP]]/Table21[[#This Row],[WIDTH_ORIG]], "")</f>
        <v>0.85607509970472506</v>
      </c>
      <c r="T913">
        <f>IF(OR(B913="boot", B913="independent", B913="parametric", B913="cart"), (Table21[[#This Row],[PERS_NEW]]+Table21[[#This Row],[PERS_ORIG]]) / 2, "")</f>
        <v>0.8682461021119825</v>
      </c>
      <c r="U913">
        <f>0.5*(Table21[[#This Row],[WIDTH_OVERLAP]]/Table21[[#This Row],[WIDTH_ORIG]] +Table21[[#This Row],[WIDTH_OVERLAP]]/Table21[[#This Row],[WIDTH_NEW]])</f>
        <v>0.8682461021119825</v>
      </c>
    </row>
    <row r="914" spans="1:21" hidden="1" x14ac:dyDescent="0.2">
      <c r="A914" t="s">
        <v>192</v>
      </c>
      <c r="B914" t="s">
        <v>113</v>
      </c>
      <c r="C914" s="3" t="s">
        <v>229</v>
      </c>
      <c r="D914" t="s">
        <v>216</v>
      </c>
      <c r="E914">
        <v>5.3117008389817227E-2</v>
      </c>
      <c r="F914">
        <v>5.0743276373819743E-2</v>
      </c>
      <c r="G914" s="1">
        <v>-4.6337985760431674E-2</v>
      </c>
      <c r="H914" s="1">
        <v>0.15257200254006614</v>
      </c>
      <c r="I914">
        <v>1.0467792422095585</v>
      </c>
      <c r="J914">
        <v>0.10937811873992748</v>
      </c>
      <c r="K914">
        <f>Table21[[#This Row],[VALUE_ORIGINAL]]-Table21[[#This Row],[ESTIMATE_VALUE]]</f>
        <v>5.6261110350110249E-2</v>
      </c>
      <c r="L914">
        <v>1.8328442189837396E-2</v>
      </c>
      <c r="M914">
        <v>0.20042779529001756</v>
      </c>
      <c r="N914">
        <f>Table21[[#This Row],[DIFFENCE_ORIGINAL]]^2</f>
        <v>3.1653125378272827E-3</v>
      </c>
      <c r="O91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0.13424356035022875</v>
      </c>
      <c r="P914">
        <f>IF(OR(G914="NA", H914="NA"), "NA", IF(OR(B914="boot", B914="parametric", B914="independent", B914="cart"), Table21[[#This Row],[conf.high]]-Table21[[#This Row],[conf.low]], ""))</f>
        <v>0.19890998830049783</v>
      </c>
      <c r="Q914">
        <f>IF(OR(G914="NA", H914="NA"), "NA", IF(OR(B914="boot", B914="parametric", B914="independent", B914="cart"), Table21[[#This Row],[conf.high.orig]]-Table21[[#This Row],[conf.low.orig]], ""))</f>
        <v>0.18209935310018016</v>
      </c>
      <c r="R914">
        <f>IF(OR(B914="boot", B914="independent", B914="parametric", B914="cart"), Table21[[#This Row],[WIDTH_OVERLAP]]/Table21[[#This Row],[WIDTH_NEW]], "NA")</f>
        <v>0.67489602456475917</v>
      </c>
      <c r="S914">
        <f>IF(OR(B914="boot", B914="independent", B914="parametric", B914="cart"), Table21[[#This Row],[WIDTH_OVERLAP]]/Table21[[#This Row],[WIDTH_ORIG]], "")</f>
        <v>0.73719954554904965</v>
      </c>
      <c r="T914">
        <f>IF(OR(B914="boot", B914="independent", B914="parametric", B914="cart"), (Table21[[#This Row],[PERS_NEW]]+Table21[[#This Row],[PERS_ORIG]]) / 2, "")</f>
        <v>0.70604778505690446</v>
      </c>
      <c r="U914">
        <f>0.5*(Table21[[#This Row],[WIDTH_OVERLAP]]/Table21[[#This Row],[WIDTH_ORIG]] +Table21[[#This Row],[WIDTH_OVERLAP]]/Table21[[#This Row],[WIDTH_NEW]])</f>
        <v>0.70604778505690446</v>
      </c>
    </row>
    <row r="915" spans="1:21" hidden="1" x14ac:dyDescent="0.2">
      <c r="A915" t="s">
        <v>192</v>
      </c>
      <c r="B915" t="s">
        <v>113</v>
      </c>
      <c r="C915" s="3" t="s">
        <v>229</v>
      </c>
      <c r="D915" t="s">
        <v>218</v>
      </c>
      <c r="E915">
        <v>5.730531829904803E-2</v>
      </c>
      <c r="F915">
        <v>5.6821606649931453E-2</v>
      </c>
      <c r="G915" s="1">
        <v>-5.406298427851923E-2</v>
      </c>
      <c r="H915" s="1">
        <v>0.1686736208766153</v>
      </c>
      <c r="I915">
        <v>1.0085128118973588</v>
      </c>
      <c r="J915">
        <v>0.11214115463338366</v>
      </c>
      <c r="K915">
        <f>Table21[[#This Row],[VALUE_ORIGINAL]]-Table21[[#This Row],[ESTIMATE_VALUE]]</f>
        <v>5.4835836334335628E-2</v>
      </c>
      <c r="L915">
        <v>1.2206945385760198E-2</v>
      </c>
      <c r="M915">
        <v>0.21207536388100712</v>
      </c>
      <c r="N915">
        <f>Table21[[#This Row],[DIFFENCE_ORIGINAL]]^2</f>
        <v>3.0069689464860432E-3</v>
      </c>
      <c r="O91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0.15646667549085511</v>
      </c>
      <c r="P915">
        <f>IF(OR(G915="NA", H915="NA"), "NA", IF(OR(B915="boot", B915="parametric", B915="independent", B915="cart"), Table21[[#This Row],[conf.high]]-Table21[[#This Row],[conf.low]], ""))</f>
        <v>0.22273660515513455</v>
      </c>
      <c r="Q915">
        <f>IF(OR(G915="NA", H915="NA"), "NA", IF(OR(B915="boot", B915="parametric", B915="independent", B915="cart"), Table21[[#This Row],[conf.high.orig]]-Table21[[#This Row],[conf.low.orig]], ""))</f>
        <v>0.19986841849524692</v>
      </c>
      <c r="R915">
        <f>IF(OR(B915="boot", B915="independent", B915="parametric", B915="cart"), Table21[[#This Row],[WIDTH_OVERLAP]]/Table21[[#This Row],[WIDTH_NEW]], "NA")</f>
        <v>0.70247400682917438</v>
      </c>
      <c r="S915">
        <f>IF(OR(B915="boot", B915="independent", B915="parametric", B915="cart"), Table21[[#This Row],[WIDTH_OVERLAP]]/Table21[[#This Row],[WIDTH_ORIG]], "")</f>
        <v>0.78284841931931359</v>
      </c>
      <c r="T915">
        <f>IF(OR(B915="boot", B915="independent", B915="parametric", B915="cart"), (Table21[[#This Row],[PERS_NEW]]+Table21[[#This Row],[PERS_ORIG]]) / 2, "")</f>
        <v>0.74266121307424404</v>
      </c>
      <c r="U915">
        <f>0.5*(Table21[[#This Row],[WIDTH_OVERLAP]]/Table21[[#This Row],[WIDTH_ORIG]] +Table21[[#This Row],[WIDTH_OVERLAP]]/Table21[[#This Row],[WIDTH_NEW]])</f>
        <v>0.74266121307424404</v>
      </c>
    </row>
    <row r="916" spans="1:21" hidden="1" x14ac:dyDescent="0.2">
      <c r="A916" t="s">
        <v>192</v>
      </c>
      <c r="B916" t="s">
        <v>113</v>
      </c>
      <c r="C916" s="3" t="s">
        <v>229</v>
      </c>
      <c r="D916" t="s">
        <v>220</v>
      </c>
      <c r="E916">
        <v>8.9754667204519079E-3</v>
      </c>
      <c r="F916">
        <v>1.4848526643764622E-2</v>
      </c>
      <c r="G916" s="1">
        <v>-2.012711072481015E-2</v>
      </c>
      <c r="H916" s="1">
        <v>3.8078044165713962E-2</v>
      </c>
      <c r="I916">
        <v>0.60446850625553461</v>
      </c>
      <c r="J916">
        <v>5.3397224834672789E-2</v>
      </c>
      <c r="K916">
        <f>Table21[[#This Row],[VALUE_ORIGINAL]]-Table21[[#This Row],[ESTIMATE_VALUE]]</f>
        <v>4.4421758114220881E-2</v>
      </c>
      <c r="L916">
        <v>4.7481544305260429E-3</v>
      </c>
      <c r="M916">
        <v>0.10204629523881953</v>
      </c>
      <c r="N916">
        <f>Table21[[#This Row],[DIFFENCE_ORIGINAL]]^2</f>
        <v>1.9732925939583488E-3</v>
      </c>
      <c r="O91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3.3329889735187919E-2</v>
      </c>
      <c r="P916">
        <f>IF(OR(G916="NA", H916="NA"), "NA", IF(OR(B916="boot", B916="parametric", B916="independent", B916="cart"), Table21[[#This Row],[conf.high]]-Table21[[#This Row],[conf.low]], ""))</f>
        <v>5.8205154890524108E-2</v>
      </c>
      <c r="Q916">
        <f>IF(OR(G916="NA", H916="NA"), "NA", IF(OR(B916="boot", B916="parametric", B916="independent", B916="cart"), Table21[[#This Row],[conf.high.orig]]-Table21[[#This Row],[conf.low.orig]], ""))</f>
        <v>9.7298140808293493E-2</v>
      </c>
      <c r="R916">
        <f>IF(OR(B916="boot", B916="independent", B916="parametric", B916="cart"), Table21[[#This Row],[WIDTH_OVERLAP]]/Table21[[#This Row],[WIDTH_NEW]], "NA")</f>
        <v>0.57262779899610028</v>
      </c>
      <c r="S916">
        <f>IF(OR(B916="boot", B916="independent", B916="parametric", B916="cart"), Table21[[#This Row],[WIDTH_OVERLAP]]/Table21[[#This Row],[WIDTH_ORIG]], "")</f>
        <v>0.34255423031009191</v>
      </c>
      <c r="T916">
        <f>IF(OR(B916="boot", B916="independent", B916="parametric", B916="cart"), (Table21[[#This Row],[PERS_NEW]]+Table21[[#This Row],[PERS_ORIG]]) / 2, "")</f>
        <v>0.4575910146530961</v>
      </c>
      <c r="U916">
        <f>0.5*(Table21[[#This Row],[WIDTH_OVERLAP]]/Table21[[#This Row],[WIDTH_ORIG]] +Table21[[#This Row],[WIDTH_OVERLAP]]/Table21[[#This Row],[WIDTH_NEW]])</f>
        <v>0.4575910146530961</v>
      </c>
    </row>
    <row r="917" spans="1:21" hidden="1" x14ac:dyDescent="0.2">
      <c r="A917" t="s">
        <v>192</v>
      </c>
      <c r="B917" t="s">
        <v>113</v>
      </c>
      <c r="C917" s="3" t="s">
        <v>229</v>
      </c>
      <c r="D917" t="s">
        <v>226</v>
      </c>
      <c r="E917">
        <v>9.2451418942456343E-2</v>
      </c>
      <c r="F917">
        <v>3.4954108532637002E-2</v>
      </c>
      <c r="G917" s="1">
        <v>2.3942625106783633E-2</v>
      </c>
      <c r="H917" s="1">
        <v>0.16096021277812905</v>
      </c>
      <c r="I917">
        <v>2.6449371139342182</v>
      </c>
      <c r="J917">
        <v>0.14138984544853808</v>
      </c>
      <c r="K917">
        <f>Table21[[#This Row],[VALUE_ORIGINAL]]-Table21[[#This Row],[ESTIMATE_VALUE]]</f>
        <v>4.8938426506081739E-2</v>
      </c>
      <c r="L917">
        <v>6.2408423660789247E-2</v>
      </c>
      <c r="M917">
        <v>0.22037126723628692</v>
      </c>
      <c r="N917">
        <f>Table21[[#This Row],[DIFFENCE_ORIGINAL]]^2</f>
        <v>2.3949695888911635E-3</v>
      </c>
      <c r="O91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9.8551789117339805E-2</v>
      </c>
      <c r="P917">
        <f>IF(OR(G917="NA", H917="NA"), "NA", IF(OR(B917="boot", B917="parametric", B917="independent", B917="cart"), Table21[[#This Row],[conf.high]]-Table21[[#This Row],[conf.low]], ""))</f>
        <v>0.13701758767134542</v>
      </c>
      <c r="Q917">
        <f>IF(OR(G917="NA", H917="NA"), "NA", IF(OR(B917="boot", B917="parametric", B917="independent", B917="cart"), Table21[[#This Row],[conf.high.orig]]-Table21[[#This Row],[conf.low.orig]], ""))</f>
        <v>0.15796284357549767</v>
      </c>
      <c r="R917">
        <f>IF(OR(B917="boot", B917="independent", B917="parametric", B917="cart"), Table21[[#This Row],[WIDTH_OVERLAP]]/Table21[[#This Row],[WIDTH_NEW]], "NA")</f>
        <v>0.71926378789947132</v>
      </c>
      <c r="S917">
        <f>IF(OR(B917="boot", B917="independent", B917="parametric", B917="cart"), Table21[[#This Row],[WIDTH_OVERLAP]]/Table21[[#This Row],[WIDTH_ORIG]], "")</f>
        <v>0.62389221975633402</v>
      </c>
      <c r="T917">
        <f>IF(OR(B917="boot", B917="independent", B917="parametric", B917="cart"), (Table21[[#This Row],[PERS_NEW]]+Table21[[#This Row],[PERS_ORIG]]) / 2, "")</f>
        <v>0.67157800382790267</v>
      </c>
      <c r="U917">
        <f>0.5*(Table21[[#This Row],[WIDTH_OVERLAP]]/Table21[[#This Row],[WIDTH_ORIG]] +Table21[[#This Row],[WIDTH_OVERLAP]]/Table21[[#This Row],[WIDTH_NEW]])</f>
        <v>0.67157800382790267</v>
      </c>
    </row>
    <row r="918" spans="1:21" hidden="1" x14ac:dyDescent="0.2">
      <c r="A918" t="s">
        <v>192</v>
      </c>
      <c r="B918" t="s">
        <v>113</v>
      </c>
      <c r="C918" s="3" t="s">
        <v>229</v>
      </c>
      <c r="D918" t="s">
        <v>230</v>
      </c>
      <c r="E918">
        <v>0.21184921235177351</v>
      </c>
      <c r="F918">
        <v>0.12000459592686172</v>
      </c>
      <c r="G918" s="1">
        <v>-2.3355473644157465E-2</v>
      </c>
      <c r="H918" s="1">
        <v>0.44705389834770448</v>
      </c>
      <c r="I918">
        <v>1.7653424913899767</v>
      </c>
      <c r="J918">
        <v>0.41630634365652197</v>
      </c>
      <c r="K918">
        <f>Table21[[#This Row],[VALUE_ORIGINAL]]-Table21[[#This Row],[ESTIMATE_VALUE]]</f>
        <v>0.20445713130474846</v>
      </c>
      <c r="L918">
        <v>0.21209462643610208</v>
      </c>
      <c r="M918">
        <v>0.62051806087694183</v>
      </c>
      <c r="N918">
        <f>Table21[[#This Row],[DIFFENCE_ORIGINAL]]^2</f>
        <v>4.1802718541367155E-2</v>
      </c>
      <c r="O91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0.2349592719116024</v>
      </c>
      <c r="P918">
        <f>IF(OR(G918="NA", H918="NA"), "NA", IF(OR(B918="boot", B918="parametric", B918="independent", B918="cart"), Table21[[#This Row],[conf.high]]-Table21[[#This Row],[conf.low]], ""))</f>
        <v>0.47040937199186195</v>
      </c>
      <c r="Q918">
        <f>IF(OR(G918="NA", H918="NA"), "NA", IF(OR(B918="boot", B918="parametric", B918="independent", B918="cart"), Table21[[#This Row],[conf.high.orig]]-Table21[[#This Row],[conf.low.orig]], ""))</f>
        <v>0.40842343444083973</v>
      </c>
      <c r="R918">
        <f>IF(OR(B918="boot", B918="independent", B918="parametric", B918="cart"), Table21[[#This Row],[WIDTH_OVERLAP]]/Table21[[#This Row],[WIDTH_NEW]], "NA")</f>
        <v>0.49947829677948502</v>
      </c>
      <c r="S918">
        <f>IF(OR(B918="boot", B918="independent", B918="parametric", B918="cart"), Table21[[#This Row],[WIDTH_OVERLAP]]/Table21[[#This Row],[WIDTH_ORIG]], "")</f>
        <v>0.57528352219376955</v>
      </c>
      <c r="T918">
        <f>IF(OR(B918="boot", B918="independent", B918="parametric", B918="cart"), (Table21[[#This Row],[PERS_NEW]]+Table21[[#This Row],[PERS_ORIG]]) / 2, "")</f>
        <v>0.53738090948662731</v>
      </c>
      <c r="U918">
        <f>0.5*(Table21[[#This Row],[WIDTH_OVERLAP]]/Table21[[#This Row],[WIDTH_ORIG]] +Table21[[#This Row],[WIDTH_OVERLAP]]/Table21[[#This Row],[WIDTH_NEW]])</f>
        <v>0.53738090948662731</v>
      </c>
    </row>
    <row r="919" spans="1:21" hidden="1" x14ac:dyDescent="0.2">
      <c r="A919" t="s">
        <v>192</v>
      </c>
      <c r="B919" t="s">
        <v>113</v>
      </c>
      <c r="C919" s="3" t="s">
        <v>231</v>
      </c>
      <c r="D919" t="s">
        <v>194</v>
      </c>
      <c r="E919">
        <v>0.18577959287146084</v>
      </c>
      <c r="F919">
        <v>8.8079791588809561E-2</v>
      </c>
      <c r="G919" s="1">
        <v>1.8874237086911431E-2</v>
      </c>
      <c r="H919" s="1">
        <v>0.35901495564736341</v>
      </c>
      <c r="I919">
        <v>2.109219260403699</v>
      </c>
      <c r="J919">
        <v>0.20780501289267483</v>
      </c>
      <c r="K919">
        <f>Table21[[#This Row],[VALUE_ORIGINAL]]-Table21[[#This Row],[ESTIMATE_VALUE]]</f>
        <v>2.2025420021213993E-2</v>
      </c>
      <c r="L919">
        <v>4.104077329256188E-2</v>
      </c>
      <c r="M919">
        <v>0.38185202350250647</v>
      </c>
      <c r="N919">
        <f>Table21[[#This Row],[DIFFENCE_ORIGINAL]]^2</f>
        <v>4.8511912711089419E-4</v>
      </c>
      <c r="O91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0.31797418235480152</v>
      </c>
      <c r="P919">
        <f>IF(OR(G919="NA", H919="NA"), "NA", IF(OR(B919="boot", B919="parametric", B919="independent", B919="cart"), Table21[[#This Row],[conf.high]]-Table21[[#This Row],[conf.low]], ""))</f>
        <v>0.34014071856045197</v>
      </c>
      <c r="Q919">
        <f>IF(OR(G919="NA", H919="NA"), "NA", IF(OR(B919="boot", B919="parametric", B919="independent", B919="cart"), Table21[[#This Row],[conf.high.orig]]-Table21[[#This Row],[conf.low.orig]], ""))</f>
        <v>0.34081125020994457</v>
      </c>
      <c r="R919">
        <f>IF(OR(B919="boot", B919="independent", B919="parametric", B919="cart"), Table21[[#This Row],[WIDTH_OVERLAP]]/Table21[[#This Row],[WIDTH_NEW]], "NA")</f>
        <v>0.93483127718591308</v>
      </c>
      <c r="S919">
        <f>IF(OR(B919="boot", B919="independent", B919="parametric", B919="cart"), Table21[[#This Row],[WIDTH_OVERLAP]]/Table21[[#This Row],[WIDTH_ORIG]], "")</f>
        <v>0.932992036380621</v>
      </c>
      <c r="T919">
        <f>IF(OR(B919="boot", B919="independent", B919="parametric", B919="cart"), (Table21[[#This Row],[PERS_NEW]]+Table21[[#This Row],[PERS_ORIG]]) / 2, "")</f>
        <v>0.93391165678326704</v>
      </c>
      <c r="U919">
        <f>0.5*(Table21[[#This Row],[WIDTH_OVERLAP]]/Table21[[#This Row],[WIDTH_ORIG]] +Table21[[#This Row],[WIDTH_OVERLAP]]/Table21[[#This Row],[WIDTH_NEW]])</f>
        <v>0.93391165678326704</v>
      </c>
    </row>
    <row r="920" spans="1:21" hidden="1" x14ac:dyDescent="0.2">
      <c r="A920" t="s">
        <v>192</v>
      </c>
      <c r="B920" t="s">
        <v>113</v>
      </c>
      <c r="C920" s="3" t="s">
        <v>231</v>
      </c>
      <c r="D920" t="s">
        <v>195</v>
      </c>
      <c r="E920">
        <v>-0.18372077095444761</v>
      </c>
      <c r="F920">
        <v>7.0825760307452579E-2</v>
      </c>
      <c r="G920" s="1">
        <v>-0.32316000473895629</v>
      </c>
      <c r="H920" s="1">
        <v>-4.7983595716298122E-2</v>
      </c>
      <c r="I920">
        <v>-2.5939823329382001</v>
      </c>
      <c r="J920">
        <v>-5.1870327243506383E-2</v>
      </c>
      <c r="K920">
        <f>Table21[[#This Row],[VALUE_ORIGINAL]]-Table21[[#This Row],[ESTIMATE_VALUE]]</f>
        <v>0.13185044371094123</v>
      </c>
      <c r="L920">
        <v>-0.21633614106448693</v>
      </c>
      <c r="M920">
        <v>0.10549656208244819</v>
      </c>
      <c r="N920">
        <f>Table21[[#This Row],[DIFFENCE_ORIGINAL]]^2</f>
        <v>1.7384539506772084E-2</v>
      </c>
      <c r="O92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0.1683525453481888</v>
      </c>
      <c r="P920">
        <f>IF(OR(G920="NA", H920="NA"), "NA", IF(OR(B920="boot", B920="parametric", B920="independent", B920="cart"), Table21[[#This Row],[conf.high]]-Table21[[#This Row],[conf.low]], ""))</f>
        <v>0.27517640902265816</v>
      </c>
      <c r="Q920">
        <f>IF(OR(G920="NA", H920="NA"), "NA", IF(OR(B920="boot", B920="parametric", B920="independent", B920="cart"), Table21[[#This Row],[conf.high.orig]]-Table21[[#This Row],[conf.low.orig]], ""))</f>
        <v>0.32183270314693513</v>
      </c>
      <c r="R920">
        <f>IF(OR(B920="boot", B920="independent", B920="parametric", B920="cart"), Table21[[#This Row],[WIDTH_OVERLAP]]/Table21[[#This Row],[WIDTH_NEW]], "NA")</f>
        <v>0.61179861291934579</v>
      </c>
      <c r="S920">
        <f>IF(OR(B920="boot", B920="independent", B920="parametric", B920="cart"), Table21[[#This Row],[WIDTH_OVERLAP]]/Table21[[#This Row],[WIDTH_ORIG]], "")</f>
        <v>0.52310577421750137</v>
      </c>
      <c r="T920">
        <f>IF(OR(B920="boot", B920="independent", B920="parametric", B920="cart"), (Table21[[#This Row],[PERS_NEW]]+Table21[[#This Row],[PERS_ORIG]]) / 2, "")</f>
        <v>0.56745219356842358</v>
      </c>
      <c r="U920">
        <f>0.5*(Table21[[#This Row],[WIDTH_OVERLAP]]/Table21[[#This Row],[WIDTH_ORIG]] +Table21[[#This Row],[WIDTH_OVERLAP]]/Table21[[#This Row],[WIDTH_NEW]])</f>
        <v>0.56745219356842358</v>
      </c>
    </row>
    <row r="921" spans="1:21" hidden="1" x14ac:dyDescent="0.2">
      <c r="A921" t="s">
        <v>192</v>
      </c>
      <c r="B921" t="s">
        <v>113</v>
      </c>
      <c r="C921" s="3" t="s">
        <v>231</v>
      </c>
      <c r="D921" t="s">
        <v>196</v>
      </c>
      <c r="E921">
        <v>0.1124240834459251</v>
      </c>
      <c r="F921">
        <v>8.6510009843749625E-2</v>
      </c>
      <c r="G921" s="1">
        <v>-5.5230467207365262E-2</v>
      </c>
      <c r="H921" s="1">
        <v>0.28376990118268003</v>
      </c>
      <c r="I921">
        <v>1.299550001774133</v>
      </c>
      <c r="J921">
        <v>0.20074890821112473</v>
      </c>
      <c r="K921">
        <f>Table21[[#This Row],[VALUE_ORIGINAL]]-Table21[[#This Row],[ESTIMATE_VALUE]]</f>
        <v>8.8324824765199636E-2</v>
      </c>
      <c r="L921">
        <v>3.5227552727498682E-2</v>
      </c>
      <c r="M921">
        <v>0.36612632607496648</v>
      </c>
      <c r="N921">
        <f>Table21[[#This Row],[DIFFENCE_ORIGINAL]]^2</f>
        <v>7.8012746698032228E-3</v>
      </c>
      <c r="O92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0.24854234845518136</v>
      </c>
      <c r="P921">
        <f>IF(OR(G921="NA", H921="NA"), "NA", IF(OR(B921="boot", B921="parametric", B921="independent", B921="cart"), Table21[[#This Row],[conf.high]]-Table21[[#This Row],[conf.low]], ""))</f>
        <v>0.33900036839004527</v>
      </c>
      <c r="Q921">
        <f>IF(OR(G921="NA", H921="NA"), "NA", IF(OR(B921="boot", B921="parametric", B921="independent", B921="cart"), Table21[[#This Row],[conf.high.orig]]-Table21[[#This Row],[conf.low.orig]], ""))</f>
        <v>0.33089877334746781</v>
      </c>
      <c r="R921">
        <f>IF(OR(B921="boot", B921="independent", B921="parametric", B921="cart"), Table21[[#This Row],[WIDTH_OVERLAP]]/Table21[[#This Row],[WIDTH_NEW]], "NA")</f>
        <v>0.73316247305435023</v>
      </c>
      <c r="S921">
        <f>IF(OR(B921="boot", B921="independent", B921="parametric", B921="cart"), Table21[[#This Row],[WIDTH_OVERLAP]]/Table21[[#This Row],[WIDTH_ORIG]], "")</f>
        <v>0.75111293384636935</v>
      </c>
      <c r="T921">
        <f>IF(OR(B921="boot", B921="independent", B921="parametric", B921="cart"), (Table21[[#This Row],[PERS_NEW]]+Table21[[#This Row],[PERS_ORIG]]) / 2, "")</f>
        <v>0.74213770345035979</v>
      </c>
      <c r="U921">
        <f>0.5*(Table21[[#This Row],[WIDTH_OVERLAP]]/Table21[[#This Row],[WIDTH_ORIG]] +Table21[[#This Row],[WIDTH_OVERLAP]]/Table21[[#This Row],[WIDTH_NEW]])</f>
        <v>0.74213770345035979</v>
      </c>
    </row>
    <row r="922" spans="1:21" hidden="1" x14ac:dyDescent="0.2">
      <c r="A922" t="s">
        <v>192</v>
      </c>
      <c r="B922" t="s">
        <v>113</v>
      </c>
      <c r="C922" s="3" t="s">
        <v>231</v>
      </c>
      <c r="D922" t="s">
        <v>197</v>
      </c>
      <c r="E922">
        <v>0.43659088973586535</v>
      </c>
      <c r="F922">
        <v>8.4766825871158094E-2</v>
      </c>
      <c r="G922" s="1">
        <v>0.26368831727505554</v>
      </c>
      <c r="H922" s="1">
        <v>0.60315913201994642</v>
      </c>
      <c r="I922">
        <v>5.1504923683171127</v>
      </c>
      <c r="J922">
        <v>0.46757738389135417</v>
      </c>
      <c r="K922">
        <f>Table21[[#This Row],[VALUE_ORIGINAL]]-Table21[[#This Row],[ESTIMATE_VALUE]]</f>
        <v>3.098649415548882E-2</v>
      </c>
      <c r="L922">
        <v>0.2948695204631484</v>
      </c>
      <c r="M922">
        <v>0.64572873304402112</v>
      </c>
      <c r="N922">
        <f>Table21[[#This Row],[DIFFENCE_ORIGINAL]]^2</f>
        <v>9.6016282004814275E-4</v>
      </c>
      <c r="O92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0.30828961155679802</v>
      </c>
      <c r="P922">
        <f>IF(OR(G922="NA", H922="NA"), "NA", IF(OR(B922="boot", B922="parametric", B922="independent", B922="cart"), Table21[[#This Row],[conf.high]]-Table21[[#This Row],[conf.low]], ""))</f>
        <v>0.33947081474489088</v>
      </c>
      <c r="Q922">
        <f>IF(OR(G922="NA", H922="NA"), "NA", IF(OR(B922="boot", B922="parametric", B922="independent", B922="cart"), Table21[[#This Row],[conf.high.orig]]-Table21[[#This Row],[conf.low.orig]], ""))</f>
        <v>0.35085921258087271</v>
      </c>
      <c r="R922">
        <f>IF(OR(B922="boot", B922="independent", B922="parametric", B922="cart"), Table21[[#This Row],[WIDTH_OVERLAP]]/Table21[[#This Row],[WIDTH_NEW]], "NA")</f>
        <v>0.90814761730982607</v>
      </c>
      <c r="S922">
        <f>IF(OR(B922="boot", B922="independent", B922="parametric", B922="cart"), Table21[[#This Row],[WIDTH_OVERLAP]]/Table21[[#This Row],[WIDTH_ORIG]], "")</f>
        <v>0.87867041965083803</v>
      </c>
      <c r="T922">
        <f>IF(OR(B922="boot", B922="independent", B922="parametric", B922="cart"), (Table21[[#This Row],[PERS_NEW]]+Table21[[#This Row],[PERS_ORIG]]) / 2, "")</f>
        <v>0.89340901848033205</v>
      </c>
      <c r="U922">
        <f>0.5*(Table21[[#This Row],[WIDTH_OVERLAP]]/Table21[[#This Row],[WIDTH_ORIG]] +Table21[[#This Row],[WIDTH_OVERLAP]]/Table21[[#This Row],[WIDTH_NEW]])</f>
        <v>0.89340901848033205</v>
      </c>
    </row>
    <row r="923" spans="1:21" hidden="1" x14ac:dyDescent="0.2">
      <c r="A923" t="s">
        <v>192</v>
      </c>
      <c r="B923" t="s">
        <v>113</v>
      </c>
      <c r="C923" s="3" t="s">
        <v>231</v>
      </c>
      <c r="D923" t="s">
        <v>198</v>
      </c>
      <c r="E923">
        <v>0.75535736733142267</v>
      </c>
      <c r="F923">
        <v>0.10600900211031919</v>
      </c>
      <c r="G923" s="1">
        <v>0.54906180782793157</v>
      </c>
      <c r="H923" s="1">
        <v>0.96119058751841235</v>
      </c>
      <c r="I923">
        <v>7.1254077700434673</v>
      </c>
      <c r="J923">
        <v>0.69131566830138669</v>
      </c>
      <c r="K923">
        <f>Table21[[#This Row],[VALUE_ORIGINAL]]-Table21[[#This Row],[ESTIMATE_VALUE]]</f>
        <v>-6.4041699030035981E-2</v>
      </c>
      <c r="L923">
        <v>0.47858876943409823</v>
      </c>
      <c r="M923">
        <v>0.88675166060705979</v>
      </c>
      <c r="N923">
        <f>Table21[[#This Row],[DIFFENCE_ORIGINAL]]^2</f>
        <v>4.1013392146537113E-3</v>
      </c>
      <c r="O92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0.33768985277912822</v>
      </c>
      <c r="P923">
        <f>IF(OR(G923="NA", H923="NA"), "NA", IF(OR(B923="boot", B923="parametric", B923="independent", B923="cart"), Table21[[#This Row],[conf.high]]-Table21[[#This Row],[conf.low]], ""))</f>
        <v>0.41212877969048078</v>
      </c>
      <c r="Q923">
        <f>IF(OR(G923="NA", H923="NA"), "NA", IF(OR(B923="boot", B923="parametric", B923="independent", B923="cart"), Table21[[#This Row],[conf.high.orig]]-Table21[[#This Row],[conf.low.orig]], ""))</f>
        <v>0.40816289117296156</v>
      </c>
      <c r="R923">
        <f>IF(OR(B923="boot", B923="independent", B923="parametric", B923="cart"), Table21[[#This Row],[WIDTH_OVERLAP]]/Table21[[#This Row],[WIDTH_NEW]], "NA")</f>
        <v>0.8193794498718141</v>
      </c>
      <c r="S923">
        <f>IF(OR(B923="boot", B923="independent", B923="parametric", B923="cart"), Table21[[#This Row],[WIDTH_OVERLAP]]/Table21[[#This Row],[WIDTH_ORIG]], "")</f>
        <v>0.82734089767124386</v>
      </c>
      <c r="T923">
        <f>IF(OR(B923="boot", B923="independent", B923="parametric", B923="cart"), (Table21[[#This Row],[PERS_NEW]]+Table21[[#This Row],[PERS_ORIG]]) / 2, "")</f>
        <v>0.82336017377152904</v>
      </c>
      <c r="U923">
        <f>0.5*(Table21[[#This Row],[WIDTH_OVERLAP]]/Table21[[#This Row],[WIDTH_ORIG]] +Table21[[#This Row],[WIDTH_OVERLAP]]/Table21[[#This Row],[WIDTH_NEW]])</f>
        <v>0.82336017377152904</v>
      </c>
    </row>
    <row r="924" spans="1:21" hidden="1" x14ac:dyDescent="0.2">
      <c r="A924" t="s">
        <v>192</v>
      </c>
      <c r="B924" t="s">
        <v>113</v>
      </c>
      <c r="C924" s="3" t="s">
        <v>231</v>
      </c>
      <c r="D924" t="s">
        <v>199</v>
      </c>
      <c r="E924">
        <v>-0.10470949700479525</v>
      </c>
      <c r="F924">
        <v>6.9307942670970596E-2</v>
      </c>
      <c r="G924" s="1">
        <v>-0.23432125040243801</v>
      </c>
      <c r="H924" s="1">
        <v>4.1015094462145546E-2</v>
      </c>
      <c r="I924">
        <v>-1.5107863971938742</v>
      </c>
      <c r="J924">
        <v>-2.6718205550997486E-2</v>
      </c>
      <c r="K924">
        <f>Table21[[#This Row],[VALUE_ORIGINAL]]-Table21[[#This Row],[ESTIMATE_VALUE]]</f>
        <v>7.7991291453797768E-2</v>
      </c>
      <c r="L924">
        <v>-0.18087620601987359</v>
      </c>
      <c r="M924">
        <v>0.13396720612133242</v>
      </c>
      <c r="N924">
        <f>Table21[[#This Row],[DIFFENCE_ORIGINAL]]^2</f>
        <v>6.0826415426312288E-3</v>
      </c>
      <c r="O92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0.22189130048201913</v>
      </c>
      <c r="P924">
        <f>IF(OR(G924="NA", H924="NA"), "NA", IF(OR(B924="boot", B924="parametric", B924="independent", B924="cart"), Table21[[#This Row],[conf.high]]-Table21[[#This Row],[conf.low]], ""))</f>
        <v>0.27533634486458358</v>
      </c>
      <c r="Q924">
        <f>IF(OR(G924="NA", H924="NA"), "NA", IF(OR(B924="boot", B924="parametric", B924="independent", B924="cart"), Table21[[#This Row],[conf.high.orig]]-Table21[[#This Row],[conf.low.orig]], ""))</f>
        <v>0.31484341214120604</v>
      </c>
      <c r="R924">
        <f>IF(OR(B924="boot", B924="independent", B924="parametric", B924="cart"), Table21[[#This Row],[WIDTH_OVERLAP]]/Table21[[#This Row],[WIDTH_NEW]], "NA")</f>
        <v>0.80589179242264619</v>
      </c>
      <c r="S924">
        <f>IF(OR(B924="boot", B924="independent", B924="parametric", B924="cart"), Table21[[#This Row],[WIDTH_OVERLAP]]/Table21[[#This Row],[WIDTH_ORIG]], "")</f>
        <v>0.7047671697272222</v>
      </c>
      <c r="T924">
        <f>IF(OR(B924="boot", B924="independent", B924="parametric", B924="cart"), (Table21[[#This Row],[PERS_NEW]]+Table21[[#This Row],[PERS_ORIG]]) / 2, "")</f>
        <v>0.75532948107493425</v>
      </c>
      <c r="U924">
        <f>0.5*(Table21[[#This Row],[WIDTH_OVERLAP]]/Table21[[#This Row],[WIDTH_ORIG]] +Table21[[#This Row],[WIDTH_OVERLAP]]/Table21[[#This Row],[WIDTH_NEW]])</f>
        <v>0.75532948107493425</v>
      </c>
    </row>
    <row r="925" spans="1:21" hidden="1" x14ac:dyDescent="0.2">
      <c r="A925" t="s">
        <v>192</v>
      </c>
      <c r="B925" t="s">
        <v>113</v>
      </c>
      <c r="C925" s="3" t="s">
        <v>231</v>
      </c>
      <c r="D925" t="s">
        <v>200</v>
      </c>
      <c r="E925">
        <v>0.63839666969242714</v>
      </c>
      <c r="F925">
        <v>0.10422725003865195</v>
      </c>
      <c r="G925" s="1">
        <v>0.41965851288925121</v>
      </c>
      <c r="H925" s="1">
        <v>0.82308588129190519</v>
      </c>
      <c r="I925">
        <v>6.1250457001953151</v>
      </c>
      <c r="J925">
        <v>0.65020672590915329</v>
      </c>
      <c r="K925">
        <f>Table21[[#This Row],[VALUE_ORIGINAL]]-Table21[[#This Row],[ESTIMATE_VALUE]]</f>
        <v>1.181005621672615E-2</v>
      </c>
      <c r="L925">
        <v>0.42881221281689064</v>
      </c>
      <c r="M925">
        <v>0.8410455516564127</v>
      </c>
      <c r="N925">
        <f>Table21[[#This Row],[DIFFENCE_ORIGINAL]]^2</f>
        <v>1.3947742784223199E-4</v>
      </c>
      <c r="O92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0.39427366847501455</v>
      </c>
      <c r="P925">
        <f>IF(OR(G925="NA", H925="NA"), "NA", IF(OR(B925="boot", B925="parametric", B925="independent", B925="cart"), Table21[[#This Row],[conf.high]]-Table21[[#This Row],[conf.low]], ""))</f>
        <v>0.40342736840265397</v>
      </c>
      <c r="Q925">
        <f>IF(OR(G925="NA", H925="NA"), "NA", IF(OR(B925="boot", B925="parametric", B925="independent", B925="cart"), Table21[[#This Row],[conf.high.orig]]-Table21[[#This Row],[conf.low.orig]], ""))</f>
        <v>0.41223333883952207</v>
      </c>
      <c r="R925">
        <f>IF(OR(B925="boot", B925="independent", B925="parametric", B925="cart"), Table21[[#This Row],[WIDTH_OVERLAP]]/Table21[[#This Row],[WIDTH_NEW]], "NA")</f>
        <v>0.97731016622922007</v>
      </c>
      <c r="S925">
        <f>IF(OR(B925="boot", B925="independent", B925="parametric", B925="cart"), Table21[[#This Row],[WIDTH_OVERLAP]]/Table21[[#This Row],[WIDTH_ORIG]], "")</f>
        <v>0.95643324138929231</v>
      </c>
      <c r="T925">
        <f>IF(OR(B925="boot", B925="independent", B925="parametric", B925="cart"), (Table21[[#This Row],[PERS_NEW]]+Table21[[#This Row],[PERS_ORIG]]) / 2, "")</f>
        <v>0.96687170380925624</v>
      </c>
      <c r="U925">
        <f>0.5*(Table21[[#This Row],[WIDTH_OVERLAP]]/Table21[[#This Row],[WIDTH_ORIG]] +Table21[[#This Row],[WIDTH_OVERLAP]]/Table21[[#This Row],[WIDTH_NEW]])</f>
        <v>0.96687170380925624</v>
      </c>
    </row>
    <row r="926" spans="1:21" hidden="1" x14ac:dyDescent="0.2">
      <c r="A926" t="s">
        <v>192</v>
      </c>
      <c r="B926" t="s">
        <v>113</v>
      </c>
      <c r="C926" s="3" t="s">
        <v>231</v>
      </c>
      <c r="D926" t="s">
        <v>201</v>
      </c>
      <c r="E926">
        <v>1.1989501724019082E-2</v>
      </c>
      <c r="F926">
        <v>7.8930898672571415E-2</v>
      </c>
      <c r="G926" s="1">
        <v>-0.13922907334083959</v>
      </c>
      <c r="H926" s="1">
        <v>0.16219728676204201</v>
      </c>
      <c r="I926">
        <v>0.15189871046261696</v>
      </c>
      <c r="J926">
        <v>7.7300338961066107E-3</v>
      </c>
      <c r="K926">
        <f>Table21[[#This Row],[VALUE_ORIGINAL]]-Table21[[#This Row],[ESTIMATE_VALUE]]</f>
        <v>-4.2594678279124715E-3</v>
      </c>
      <c r="L926">
        <v>-0.13387678066744935</v>
      </c>
      <c r="M926">
        <v>0.16686934625440172</v>
      </c>
      <c r="N926">
        <f>Table21[[#This Row],[DIFFENCE_ORIGINAL]]^2</f>
        <v>1.8143066177021388E-5</v>
      </c>
      <c r="O92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0.29607406742949138</v>
      </c>
      <c r="P926">
        <f>IF(OR(G926="NA", H926="NA"), "NA", IF(OR(B926="boot", B926="parametric", B926="independent", B926="cart"), Table21[[#This Row],[conf.high]]-Table21[[#This Row],[conf.low]], ""))</f>
        <v>0.3014263601028816</v>
      </c>
      <c r="Q926">
        <f>IF(OR(G926="NA", H926="NA"), "NA", IF(OR(B926="boot", B926="parametric", B926="independent", B926="cart"), Table21[[#This Row],[conf.high.orig]]-Table21[[#This Row],[conf.low.orig]], ""))</f>
        <v>0.3007461269218511</v>
      </c>
      <c r="R926">
        <f>IF(OR(B926="boot", B926="independent", B926="parametric", B926="cart"), Table21[[#This Row],[WIDTH_OVERLAP]]/Table21[[#This Row],[WIDTH_NEW]], "NA")</f>
        <v>0.98224344854390511</v>
      </c>
      <c r="S926">
        <f>IF(OR(B926="boot", B926="independent", B926="parametric", B926="cart"), Table21[[#This Row],[WIDTH_OVERLAP]]/Table21[[#This Row],[WIDTH_ORIG]], "")</f>
        <v>0.98446510503666851</v>
      </c>
      <c r="T926">
        <f>IF(OR(B926="boot", B926="independent", B926="parametric", B926="cart"), (Table21[[#This Row],[PERS_NEW]]+Table21[[#This Row],[PERS_ORIG]]) / 2, "")</f>
        <v>0.98335427679028675</v>
      </c>
      <c r="U926">
        <f>0.5*(Table21[[#This Row],[WIDTH_OVERLAP]]/Table21[[#This Row],[WIDTH_ORIG]] +Table21[[#This Row],[WIDTH_OVERLAP]]/Table21[[#This Row],[WIDTH_NEW]])</f>
        <v>0.98335427679028675</v>
      </c>
    </row>
    <row r="927" spans="1:21" hidden="1" x14ac:dyDescent="0.2">
      <c r="A927" t="s">
        <v>192</v>
      </c>
      <c r="B927" t="s">
        <v>113</v>
      </c>
      <c r="C927" s="3" t="s">
        <v>231</v>
      </c>
      <c r="D927" t="s">
        <v>202</v>
      </c>
      <c r="E927">
        <v>-0.15613944349409364</v>
      </c>
      <c r="F927">
        <v>0.10127210211843338</v>
      </c>
      <c r="G927" s="1">
        <v>-0.34435420531381739</v>
      </c>
      <c r="H927" s="1">
        <v>5.2211059878079211E-2</v>
      </c>
      <c r="I927">
        <v>-1.5417814010762338</v>
      </c>
      <c r="J927">
        <v>-0.17085366093449028</v>
      </c>
      <c r="K927">
        <f>Table21[[#This Row],[VALUE_ORIGINAL]]-Table21[[#This Row],[ESTIMATE_VALUE]]</f>
        <v>-1.4714217440396637E-2</v>
      </c>
      <c r="L927">
        <v>-0.3471822081639041</v>
      </c>
      <c r="M927">
        <v>1.5169635531831645E-2</v>
      </c>
      <c r="N927">
        <f>Table21[[#This Row],[DIFFENCE_ORIGINAL]]^2</f>
        <v>2.1650819488327257E-4</v>
      </c>
      <c r="O92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0.35952384084564903</v>
      </c>
      <c r="P927">
        <f>IF(OR(G927="NA", H927="NA"), "NA", IF(OR(B927="boot", B927="parametric", B927="independent", B927="cart"), Table21[[#This Row],[conf.high]]-Table21[[#This Row],[conf.low]], ""))</f>
        <v>0.39656526519189661</v>
      </c>
      <c r="Q927">
        <f>IF(OR(G927="NA", H927="NA"), "NA", IF(OR(B927="boot", B927="parametric", B927="independent", B927="cart"), Table21[[#This Row],[conf.high.orig]]-Table21[[#This Row],[conf.low.orig]], ""))</f>
        <v>0.36235184369573575</v>
      </c>
      <c r="R927">
        <f>IF(OR(B927="boot", B927="independent", B927="parametric", B927="cart"), Table21[[#This Row],[WIDTH_OVERLAP]]/Table21[[#This Row],[WIDTH_NEW]], "NA")</f>
        <v>0.90659438030125161</v>
      </c>
      <c r="S927">
        <f>IF(OR(B927="boot", B927="independent", B927="parametric", B927="cart"), Table21[[#This Row],[WIDTH_OVERLAP]]/Table21[[#This Row],[WIDTH_ORIG]], "")</f>
        <v>0.99219542304175112</v>
      </c>
      <c r="T927">
        <f>IF(OR(B927="boot", B927="independent", B927="parametric", B927="cart"), (Table21[[#This Row],[PERS_NEW]]+Table21[[#This Row],[PERS_ORIG]]) / 2, "")</f>
        <v>0.94939490167150131</v>
      </c>
      <c r="U927">
        <f>0.5*(Table21[[#This Row],[WIDTH_OVERLAP]]/Table21[[#This Row],[WIDTH_ORIG]] +Table21[[#This Row],[WIDTH_OVERLAP]]/Table21[[#This Row],[WIDTH_NEW]])</f>
        <v>0.94939490167150131</v>
      </c>
    </row>
    <row r="928" spans="1:21" hidden="1" x14ac:dyDescent="0.2">
      <c r="A928" t="s">
        <v>192</v>
      </c>
      <c r="B928" t="s">
        <v>113</v>
      </c>
      <c r="C928" s="3" t="s">
        <v>231</v>
      </c>
      <c r="D928" t="s">
        <v>203</v>
      </c>
      <c r="E928">
        <v>0.23090050531592876</v>
      </c>
      <c r="F928">
        <v>7.4538784000240998E-2</v>
      </c>
      <c r="G928" s="1">
        <v>7.8885706960879098E-2</v>
      </c>
      <c r="H928" s="1">
        <v>0.36989502001491104</v>
      </c>
      <c r="I928">
        <v>3.0977229963287596</v>
      </c>
      <c r="J928">
        <v>0.33797024276205284</v>
      </c>
      <c r="K928">
        <f>Table21[[#This Row],[VALUE_ORIGINAL]]-Table21[[#This Row],[ESTIMATE_VALUE]]</f>
        <v>0.10706973744612408</v>
      </c>
      <c r="L928">
        <v>0.19588310408818793</v>
      </c>
      <c r="M928">
        <v>0.4704793736604152</v>
      </c>
      <c r="N928">
        <f>Table21[[#This Row],[DIFFENCE_ORIGINAL]]^2</f>
        <v>1.1463928676781945E-2</v>
      </c>
      <c r="O92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0.1740119159267231</v>
      </c>
      <c r="P928">
        <f>IF(OR(G928="NA", H928="NA"), "NA", IF(OR(B928="boot", B928="parametric", B928="independent", B928="cart"), Table21[[#This Row],[conf.high]]-Table21[[#This Row],[conf.low]], ""))</f>
        <v>0.29100931305403194</v>
      </c>
      <c r="Q928">
        <f>IF(OR(G928="NA", H928="NA"), "NA", IF(OR(B928="boot", B928="parametric", B928="independent", B928="cart"), Table21[[#This Row],[conf.high.orig]]-Table21[[#This Row],[conf.low.orig]], ""))</f>
        <v>0.27459626957222727</v>
      </c>
      <c r="R928">
        <f>IF(OR(B928="boot", B928="independent", B928="parametric", B928="cart"), Table21[[#This Row],[WIDTH_OVERLAP]]/Table21[[#This Row],[WIDTH_NEW]], "NA")</f>
        <v>0.59795995564724136</v>
      </c>
      <c r="S928">
        <f>IF(OR(B928="boot", B928="independent", B928="parametric", B928="cart"), Table21[[#This Row],[WIDTH_OVERLAP]]/Table21[[#This Row],[WIDTH_ORIG]], "")</f>
        <v>0.63370094647608688</v>
      </c>
      <c r="T928">
        <f>IF(OR(B928="boot", B928="independent", B928="parametric", B928="cart"), (Table21[[#This Row],[PERS_NEW]]+Table21[[#This Row],[PERS_ORIG]]) / 2, "")</f>
        <v>0.61583045106166412</v>
      </c>
      <c r="U928">
        <f>0.5*(Table21[[#This Row],[WIDTH_OVERLAP]]/Table21[[#This Row],[WIDTH_ORIG]] +Table21[[#This Row],[WIDTH_OVERLAP]]/Table21[[#This Row],[WIDTH_NEW]])</f>
        <v>0.61583045106166412</v>
      </c>
    </row>
    <row r="929" spans="1:21" hidden="1" x14ac:dyDescent="0.2">
      <c r="A929" t="s">
        <v>192</v>
      </c>
      <c r="B929" t="s">
        <v>113</v>
      </c>
      <c r="C929" s="3" t="s">
        <v>231</v>
      </c>
      <c r="D929" t="s">
        <v>204</v>
      </c>
      <c r="E929">
        <v>0.79925650733867493</v>
      </c>
      <c r="F929">
        <v>0.13384412655990474</v>
      </c>
      <c r="G929" s="1">
        <v>0.54010503168758917</v>
      </c>
      <c r="H929" s="1">
        <v>1.0496282629213494</v>
      </c>
      <c r="I929">
        <v>5.9715471114150906</v>
      </c>
      <c r="J929">
        <v>0.93833895589413963</v>
      </c>
      <c r="K929">
        <f>Table21[[#This Row],[VALUE_ORIGINAL]]-Table21[[#This Row],[ESTIMATE_VALUE]]</f>
        <v>0.1390824485554647</v>
      </c>
      <c r="L929">
        <v>0.649763337869533</v>
      </c>
      <c r="M929">
        <v>1.2541378180613312</v>
      </c>
      <c r="N929">
        <f>Table21[[#This Row],[DIFFENCE_ORIGINAL]]^2</f>
        <v>1.9343927496183484E-2</v>
      </c>
      <c r="O92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0.39986492505181637</v>
      </c>
      <c r="P929">
        <f>IF(OR(G929="NA", H929="NA"), "NA", IF(OR(B929="boot", B929="parametric", B929="independent", B929="cart"), Table21[[#This Row],[conf.high]]-Table21[[#This Row],[conf.low]], ""))</f>
        <v>0.5095232312337602</v>
      </c>
      <c r="Q929">
        <f>IF(OR(G929="NA", H929="NA"), "NA", IF(OR(B929="boot", B929="parametric", B929="independent", B929="cart"), Table21[[#This Row],[conf.high.orig]]-Table21[[#This Row],[conf.low.orig]], ""))</f>
        <v>0.60437448019179818</v>
      </c>
      <c r="R929">
        <f>IF(OR(B929="boot", B929="independent", B929="parametric", B929="cart"), Table21[[#This Row],[WIDTH_OVERLAP]]/Table21[[#This Row],[WIDTH_NEW]], "NA")</f>
        <v>0.7847825193045328</v>
      </c>
      <c r="S929">
        <f>IF(OR(B929="boot", B929="independent", B929="parametric", B929="cart"), Table21[[#This Row],[WIDTH_OVERLAP]]/Table21[[#This Row],[WIDTH_ORIG]], "")</f>
        <v>0.66161781835149502</v>
      </c>
      <c r="T929">
        <f>IF(OR(B929="boot", B929="independent", B929="parametric", B929="cart"), (Table21[[#This Row],[PERS_NEW]]+Table21[[#This Row],[PERS_ORIG]]) / 2, "")</f>
        <v>0.72320016882801386</v>
      </c>
      <c r="U929">
        <f>0.5*(Table21[[#This Row],[WIDTH_OVERLAP]]/Table21[[#This Row],[WIDTH_ORIG]] +Table21[[#This Row],[WIDTH_OVERLAP]]/Table21[[#This Row],[WIDTH_NEW]])</f>
        <v>0.72320016882801386</v>
      </c>
    </row>
    <row r="930" spans="1:21" hidden="1" x14ac:dyDescent="0.2">
      <c r="A930" t="s">
        <v>192</v>
      </c>
      <c r="B930" t="s">
        <v>113</v>
      </c>
      <c r="C930" s="3" t="s">
        <v>231</v>
      </c>
      <c r="D930" t="s">
        <v>205</v>
      </c>
      <c r="E930">
        <v>0.79640199389071908</v>
      </c>
      <c r="F930">
        <v>9.9291910724026919E-2</v>
      </c>
      <c r="G930" s="1">
        <v>0.59422510671577466</v>
      </c>
      <c r="H930" s="1">
        <v>0.98477858839583154</v>
      </c>
      <c r="I930">
        <v>8.0208144659865397</v>
      </c>
      <c r="J930">
        <v>0.60754936146128558</v>
      </c>
      <c r="K930">
        <f>Table21[[#This Row],[VALUE_ORIGINAL]]-Table21[[#This Row],[ESTIMATE_VALUE]]</f>
        <v>-0.18885263242943351</v>
      </c>
      <c r="L930">
        <v>0.3890799372391795</v>
      </c>
      <c r="M930">
        <v>0.81724119147515395</v>
      </c>
      <c r="N930">
        <f>Table21[[#This Row],[DIFFENCE_ORIGINAL]]^2</f>
        <v>3.5665316775526722E-2</v>
      </c>
      <c r="O93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0.22301608475937928</v>
      </c>
      <c r="P930">
        <f>IF(OR(G930="NA", H930="NA"), "NA", IF(OR(B930="boot", B930="parametric", B930="independent", B930="cart"), Table21[[#This Row],[conf.high]]-Table21[[#This Row],[conf.low]], ""))</f>
        <v>0.39055348168005688</v>
      </c>
      <c r="Q930">
        <f>IF(OR(G930="NA", H930="NA"), "NA", IF(OR(B930="boot", B930="parametric", B930="independent", B930="cart"), Table21[[#This Row],[conf.high.orig]]-Table21[[#This Row],[conf.low.orig]], ""))</f>
        <v>0.42816125423597445</v>
      </c>
      <c r="R930">
        <f>IF(OR(B930="boot", B930="independent", B930="parametric", B930="cart"), Table21[[#This Row],[WIDTH_OVERLAP]]/Table21[[#This Row],[WIDTH_NEW]], "NA")</f>
        <v>0.57102572431315579</v>
      </c>
      <c r="S930">
        <f>IF(OR(B930="boot", B930="independent", B930="parametric", B930="cart"), Table21[[#This Row],[WIDTH_OVERLAP]]/Table21[[#This Row],[WIDTH_ORIG]], "")</f>
        <v>0.52086937468766714</v>
      </c>
      <c r="T930">
        <f>IF(OR(B930="boot", B930="independent", B930="parametric", B930="cart"), (Table21[[#This Row],[PERS_NEW]]+Table21[[#This Row],[PERS_ORIG]]) / 2, "")</f>
        <v>0.54594754950041147</v>
      </c>
      <c r="U930">
        <f>0.5*(Table21[[#This Row],[WIDTH_OVERLAP]]/Table21[[#This Row],[WIDTH_ORIG]] +Table21[[#This Row],[WIDTH_OVERLAP]]/Table21[[#This Row],[WIDTH_NEW]])</f>
        <v>0.54594754950041147</v>
      </c>
    </row>
    <row r="931" spans="1:21" hidden="1" x14ac:dyDescent="0.2">
      <c r="A931" t="s">
        <v>192</v>
      </c>
      <c r="B931" t="s">
        <v>113</v>
      </c>
      <c r="C931" s="3" t="s">
        <v>231</v>
      </c>
      <c r="D931" t="s">
        <v>206</v>
      </c>
      <c r="E931">
        <v>1.1562011259632208</v>
      </c>
      <c r="F931">
        <v>0.18449351514831924</v>
      </c>
      <c r="G931" s="1">
        <v>0.78801269792416062</v>
      </c>
      <c r="H931" s="1">
        <v>1.4951858849027908</v>
      </c>
      <c r="I931">
        <v>6.2668930397565461</v>
      </c>
      <c r="J931">
        <v>1.0866457673320569</v>
      </c>
      <c r="K931">
        <f>Table21[[#This Row],[VALUE_ORIGINAL]]-Table21[[#This Row],[ESTIMATE_VALUE]]</f>
        <v>-6.955535863116391E-2</v>
      </c>
      <c r="L931">
        <v>0.70191334107215875</v>
      </c>
      <c r="M931">
        <v>1.4699806851192789</v>
      </c>
      <c r="N931">
        <f>Table21[[#This Row],[DIFFENCE_ORIGINAL]]^2</f>
        <v>4.8379479143098279E-3</v>
      </c>
      <c r="O93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0.68196798719511831</v>
      </c>
      <c r="P931">
        <f>IF(OR(G931="NA", H931="NA"), "NA", IF(OR(B931="boot", B931="parametric", B931="independent", B931="cart"), Table21[[#This Row],[conf.high]]-Table21[[#This Row],[conf.low]], ""))</f>
        <v>0.70717318697863019</v>
      </c>
      <c r="Q931">
        <f>IF(OR(G931="NA", H931="NA"), "NA", IF(OR(B931="boot", B931="parametric", B931="independent", B931="cart"), Table21[[#This Row],[conf.high.orig]]-Table21[[#This Row],[conf.low.orig]], ""))</f>
        <v>0.76806734404712018</v>
      </c>
      <c r="R931">
        <f>IF(OR(B931="boot", B931="independent", B931="parametric", B931="cart"), Table21[[#This Row],[WIDTH_OVERLAP]]/Table21[[#This Row],[WIDTH_NEW]], "NA")</f>
        <v>0.96435781185200176</v>
      </c>
      <c r="S931">
        <f>IF(OR(B931="boot", B931="independent", B931="parametric", B931="cart"), Table21[[#This Row],[WIDTH_OVERLAP]]/Table21[[#This Row],[WIDTH_ORIG]], "")</f>
        <v>0.88790129209461643</v>
      </c>
      <c r="T931">
        <f>IF(OR(B931="boot", B931="independent", B931="parametric", B931="cart"), (Table21[[#This Row],[PERS_NEW]]+Table21[[#This Row],[PERS_ORIG]]) / 2, "")</f>
        <v>0.92612955197330904</v>
      </c>
      <c r="U931">
        <f>0.5*(Table21[[#This Row],[WIDTH_OVERLAP]]/Table21[[#This Row],[WIDTH_ORIG]] +Table21[[#This Row],[WIDTH_OVERLAP]]/Table21[[#This Row],[WIDTH_NEW]])</f>
        <v>0.92612955197330904</v>
      </c>
    </row>
    <row r="932" spans="1:21" hidden="1" x14ac:dyDescent="0.2">
      <c r="A932" t="s">
        <v>192</v>
      </c>
      <c r="B932" t="s">
        <v>113</v>
      </c>
      <c r="C932" s="3" t="s">
        <v>231</v>
      </c>
      <c r="D932" t="s">
        <v>207</v>
      </c>
      <c r="E932">
        <v>-0.45289344348580973</v>
      </c>
      <c r="F932">
        <v>0.15551771677742457</v>
      </c>
      <c r="G932" s="1">
        <v>-0.74534915980760841</v>
      </c>
      <c r="H932" s="1">
        <v>-0.13848178580111006</v>
      </c>
      <c r="I932">
        <v>-2.9121662333429597</v>
      </c>
      <c r="J932">
        <v>-0.61753343218162815</v>
      </c>
      <c r="K932">
        <f>Table21[[#This Row],[VALUE_ORIGINAL]]-Table21[[#This Row],[ESTIMATE_VALUE]]</f>
        <v>-0.16463998869581842</v>
      </c>
      <c r="L932">
        <v>-0.9369343261240245</v>
      </c>
      <c r="M932">
        <v>-0.30438037993583811</v>
      </c>
      <c r="N932">
        <f>Table21[[#This Row],[DIFFENCE_ORIGINAL]]^2</f>
        <v>2.7106325877759217E-2</v>
      </c>
      <c r="O93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0.4409687798717703</v>
      </c>
      <c r="P932">
        <f>IF(OR(G932="NA", H932="NA"), "NA", IF(OR(B932="boot", B932="parametric", B932="independent", B932="cart"), Table21[[#This Row],[conf.high]]-Table21[[#This Row],[conf.low]], ""))</f>
        <v>0.60686737400649837</v>
      </c>
      <c r="Q932">
        <f>IF(OR(G932="NA", H932="NA"), "NA", IF(OR(B932="boot", B932="parametric", B932="independent", B932="cart"), Table21[[#This Row],[conf.high.orig]]-Table21[[#This Row],[conf.low.orig]], ""))</f>
        <v>0.63255394618818639</v>
      </c>
      <c r="R932">
        <f>IF(OR(B932="boot", B932="independent", B932="parametric", B932="cart"), Table21[[#This Row],[WIDTH_OVERLAP]]/Table21[[#This Row],[WIDTH_NEW]], "NA")</f>
        <v>0.7266312192077875</v>
      </c>
      <c r="S932">
        <f>IF(OR(B932="boot", B932="independent", B932="parametric", B932="cart"), Table21[[#This Row],[WIDTH_OVERLAP]]/Table21[[#This Row],[WIDTH_ORIG]], "")</f>
        <v>0.6971243836657387</v>
      </c>
      <c r="T932">
        <f>IF(OR(B932="boot", B932="independent", B932="parametric", B932="cart"), (Table21[[#This Row],[PERS_NEW]]+Table21[[#This Row],[PERS_ORIG]]) / 2, "")</f>
        <v>0.71187780143676305</v>
      </c>
      <c r="U932">
        <f>0.5*(Table21[[#This Row],[WIDTH_OVERLAP]]/Table21[[#This Row],[WIDTH_ORIG]] +Table21[[#This Row],[WIDTH_OVERLAP]]/Table21[[#This Row],[WIDTH_NEW]])</f>
        <v>0.71187780143676305</v>
      </c>
    </row>
    <row r="933" spans="1:21" hidden="1" x14ac:dyDescent="0.2">
      <c r="A933" t="s">
        <v>192</v>
      </c>
      <c r="B933" t="s">
        <v>113</v>
      </c>
      <c r="C933" s="3" t="s">
        <v>231</v>
      </c>
      <c r="D933" t="s">
        <v>208</v>
      </c>
      <c r="E933">
        <v>-0.55439379906933317</v>
      </c>
      <c r="F933">
        <v>0.14457733125054464</v>
      </c>
      <c r="G933" s="1">
        <v>-0.84078356967031043</v>
      </c>
      <c r="H933" s="1">
        <v>-0.26351893452925501</v>
      </c>
      <c r="I933">
        <v>-3.8345831554228851</v>
      </c>
      <c r="J933">
        <v>-0.71591539894851897</v>
      </c>
      <c r="K933">
        <f>Table21[[#This Row],[VALUE_ORIGINAL]]-Table21[[#This Row],[ESTIMATE_VALUE]]</f>
        <v>-0.1615215998791858</v>
      </c>
      <c r="L933">
        <v>-1.0069102241504477</v>
      </c>
      <c r="M933">
        <v>-0.42298543471107991</v>
      </c>
      <c r="N933">
        <f>Table21[[#This Row],[DIFFENCE_ORIGINAL]]^2</f>
        <v>2.6089227227531792E-2</v>
      </c>
      <c r="O93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0.41779813495923052</v>
      </c>
      <c r="P933">
        <f>IF(OR(G933="NA", H933="NA"), "NA", IF(OR(B933="boot", B933="parametric", B933="independent", B933="cart"), Table21[[#This Row],[conf.high]]-Table21[[#This Row],[conf.low]], ""))</f>
        <v>0.57726463514105542</v>
      </c>
      <c r="Q933">
        <f>IF(OR(G933="NA", H933="NA"), "NA", IF(OR(B933="boot", B933="parametric", B933="independent", B933="cart"), Table21[[#This Row],[conf.high.orig]]-Table21[[#This Row],[conf.low.orig]], ""))</f>
        <v>0.58392478943936776</v>
      </c>
      <c r="R933">
        <f>IF(OR(B933="boot", B933="independent", B933="parametric", B933="cart"), Table21[[#This Row],[WIDTH_OVERLAP]]/Table21[[#This Row],[WIDTH_NEW]], "NA")</f>
        <v>0.72375494621654934</v>
      </c>
      <c r="S933">
        <f>IF(OR(B933="boot", B933="independent", B933="parametric", B933="cart"), Table21[[#This Row],[WIDTH_OVERLAP]]/Table21[[#This Row],[WIDTH_ORIG]], "")</f>
        <v>0.71549991114500011</v>
      </c>
      <c r="T933">
        <f>IF(OR(B933="boot", B933="independent", B933="parametric", B933="cart"), (Table21[[#This Row],[PERS_NEW]]+Table21[[#This Row],[PERS_ORIG]]) / 2, "")</f>
        <v>0.71962742868077467</v>
      </c>
      <c r="U933">
        <f>0.5*(Table21[[#This Row],[WIDTH_OVERLAP]]/Table21[[#This Row],[WIDTH_ORIG]] +Table21[[#This Row],[WIDTH_OVERLAP]]/Table21[[#This Row],[WIDTH_NEW]])</f>
        <v>0.71962742868077467</v>
      </c>
    </row>
    <row r="934" spans="1:21" hidden="1" x14ac:dyDescent="0.2">
      <c r="A934" t="s">
        <v>192</v>
      </c>
      <c r="B934" t="s">
        <v>113</v>
      </c>
      <c r="C934" s="3" t="s">
        <v>231</v>
      </c>
      <c r="D934" t="s">
        <v>209</v>
      </c>
      <c r="E934">
        <v>1.3374852804398785</v>
      </c>
      <c r="F934">
        <v>0.12165519788645976</v>
      </c>
      <c r="G934" s="1">
        <v>1.0836104830633357</v>
      </c>
      <c r="H934" s="1">
        <v>1.5685662447501314</v>
      </c>
      <c r="I934">
        <v>10.994066046303647</v>
      </c>
      <c r="J934">
        <v>1.2394604950166366</v>
      </c>
      <c r="K934">
        <f>Table21[[#This Row],[VALUE_ORIGINAL]]-Table21[[#This Row],[ESTIMATE_VALUE]]</f>
        <v>-9.8024785423241889E-2</v>
      </c>
      <c r="L934">
        <v>0.98206084643276947</v>
      </c>
      <c r="M934">
        <v>1.4525774346989884</v>
      </c>
      <c r="N934">
        <f>Table21[[#This Row],[DIFFENCE_ORIGINAL]]^2</f>
        <v>9.6088585572726148E-3</v>
      </c>
      <c r="O93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0.36896695163565263</v>
      </c>
      <c r="P934">
        <f>IF(OR(G934="NA", H934="NA"), "NA", IF(OR(B934="boot", B934="parametric", B934="independent", B934="cart"), Table21[[#This Row],[conf.high]]-Table21[[#This Row],[conf.low]], ""))</f>
        <v>0.48495576168679566</v>
      </c>
      <c r="Q934">
        <f>IF(OR(G934="NA", H934="NA"), "NA", IF(OR(B934="boot", B934="parametric", B934="independent", B934="cart"), Table21[[#This Row],[conf.high.orig]]-Table21[[#This Row],[conf.low.orig]], ""))</f>
        <v>0.47051658826621889</v>
      </c>
      <c r="R934">
        <f>IF(OR(B934="boot", B934="independent", B934="parametric", B934="cart"), Table21[[#This Row],[WIDTH_OVERLAP]]/Table21[[#This Row],[WIDTH_NEW]], "NA")</f>
        <v>0.76082599854529953</v>
      </c>
      <c r="S934">
        <f>IF(OR(B934="boot", B934="independent", B934="parametric", B934="cart"), Table21[[#This Row],[WIDTH_OVERLAP]]/Table21[[#This Row],[WIDTH_ORIG]], "")</f>
        <v>0.78417416269049933</v>
      </c>
      <c r="T934">
        <f>IF(OR(B934="boot", B934="independent", B934="parametric", B934="cart"), (Table21[[#This Row],[PERS_NEW]]+Table21[[#This Row],[PERS_ORIG]]) / 2, "")</f>
        <v>0.77250008061789943</v>
      </c>
      <c r="U934">
        <f>0.5*(Table21[[#This Row],[WIDTH_OVERLAP]]/Table21[[#This Row],[WIDTH_ORIG]] +Table21[[#This Row],[WIDTH_OVERLAP]]/Table21[[#This Row],[WIDTH_NEW]])</f>
        <v>0.77250008061789943</v>
      </c>
    </row>
    <row r="935" spans="1:21" hidden="1" x14ac:dyDescent="0.2">
      <c r="A935" t="s">
        <v>192</v>
      </c>
      <c r="B935" t="s">
        <v>113</v>
      </c>
      <c r="C935" s="3" t="s">
        <v>231</v>
      </c>
      <c r="D935" t="s">
        <v>210</v>
      </c>
      <c r="E935">
        <v>1.9540536218422164</v>
      </c>
      <c r="F935">
        <v>0.16043365230683712</v>
      </c>
      <c r="G935" s="1">
        <v>1.6060705732263107</v>
      </c>
      <c r="H935" s="1">
        <v>2.2525038954478003</v>
      </c>
      <c r="I935">
        <v>12.179823832128401</v>
      </c>
      <c r="J935">
        <v>1.6724555880239564</v>
      </c>
      <c r="K935">
        <f>Table21[[#This Row],[VALUE_ORIGINAL]]-Table21[[#This Row],[ESTIMATE_VALUE]]</f>
        <v>-0.28159803381825999</v>
      </c>
      <c r="L935">
        <v>1.3451407352188074</v>
      </c>
      <c r="M935">
        <v>1.968927771533278</v>
      </c>
      <c r="N935">
        <f>Table21[[#This Row],[DIFFENCE_ORIGINAL]]^2</f>
        <v>7.9297452650309894E-2</v>
      </c>
      <c r="O93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0.36285719830696728</v>
      </c>
      <c r="P935">
        <f>IF(OR(G935="NA", H935="NA"), "NA", IF(OR(B935="boot", B935="parametric", B935="independent", B935="cart"), Table21[[#This Row],[conf.high]]-Table21[[#This Row],[conf.low]], ""))</f>
        <v>0.64643332222148953</v>
      </c>
      <c r="Q935">
        <f>IF(OR(G935="NA", H935="NA"), "NA", IF(OR(B935="boot", B935="parametric", B935="independent", B935="cart"), Table21[[#This Row],[conf.high.orig]]-Table21[[#This Row],[conf.low.orig]], ""))</f>
        <v>0.62378703631447063</v>
      </c>
      <c r="R935">
        <f>IF(OR(B935="boot", B935="independent", B935="parametric", B935="cart"), Table21[[#This Row],[WIDTH_OVERLAP]]/Table21[[#This Row],[WIDTH_NEW]], "NA")</f>
        <v>0.56132192731030095</v>
      </c>
      <c r="S935">
        <f>IF(OR(B935="boot", B935="independent", B935="parametric", B935="cart"), Table21[[#This Row],[WIDTH_OVERLAP]]/Table21[[#This Row],[WIDTH_ORIG]], "")</f>
        <v>0.58170044772145535</v>
      </c>
      <c r="T935">
        <f>IF(OR(B935="boot", B935="independent", B935="parametric", B935="cart"), (Table21[[#This Row],[PERS_NEW]]+Table21[[#This Row],[PERS_ORIG]]) / 2, "")</f>
        <v>0.57151118751587815</v>
      </c>
      <c r="U935">
        <f>0.5*(Table21[[#This Row],[WIDTH_OVERLAP]]/Table21[[#This Row],[WIDTH_ORIG]] +Table21[[#This Row],[WIDTH_OVERLAP]]/Table21[[#This Row],[WIDTH_NEW]])</f>
        <v>0.57151118751587815</v>
      </c>
    </row>
    <row r="936" spans="1:21" hidden="1" x14ac:dyDescent="0.2">
      <c r="A936" t="s">
        <v>192</v>
      </c>
      <c r="B936" t="s">
        <v>113</v>
      </c>
      <c r="C936" s="3" t="s">
        <v>231</v>
      </c>
      <c r="D936" t="s">
        <v>211</v>
      </c>
      <c r="E936">
        <v>2.4241899555486977</v>
      </c>
      <c r="F936">
        <v>0.23420751297531023</v>
      </c>
      <c r="G936" s="1">
        <v>1.9611689079474872</v>
      </c>
      <c r="H936" s="1">
        <v>2.8597410505345335</v>
      </c>
      <c r="I936">
        <v>10.350607137885675</v>
      </c>
      <c r="J936">
        <v>2.5272644775104984</v>
      </c>
      <c r="K936">
        <f>Table21[[#This Row],[VALUE_ORIGINAL]]-Table21[[#This Row],[ESTIMATE_VALUE]]</f>
        <v>0.10307452196180078</v>
      </c>
      <c r="L936">
        <v>2.0134109094932522</v>
      </c>
      <c r="M936">
        <v>2.9960614305429973</v>
      </c>
      <c r="N936">
        <f>Table21[[#This Row],[DIFFENCE_ORIGINAL]]^2</f>
        <v>1.0624357077653751E-2</v>
      </c>
      <c r="O93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0.84633014104128135</v>
      </c>
      <c r="P936">
        <f>IF(OR(G936="NA", H936="NA"), "NA", IF(OR(B936="boot", B936="parametric", B936="independent", B936="cart"), Table21[[#This Row],[conf.high]]-Table21[[#This Row],[conf.low]], ""))</f>
        <v>0.89857214258704632</v>
      </c>
      <c r="Q936">
        <f>IF(OR(G936="NA", H936="NA"), "NA", IF(OR(B936="boot", B936="parametric", B936="independent", B936="cart"), Table21[[#This Row],[conf.high.orig]]-Table21[[#This Row],[conf.low.orig]], ""))</f>
        <v>0.98265052104974515</v>
      </c>
      <c r="R936">
        <f>IF(OR(B936="boot", B936="independent", B936="parametric", B936="cart"), Table21[[#This Row],[WIDTH_OVERLAP]]/Table21[[#This Row],[WIDTH_NEW]], "NA")</f>
        <v>0.94186109376220262</v>
      </c>
      <c r="S936">
        <f>IF(OR(B936="boot", B936="independent", B936="parametric", B936="cart"), Table21[[#This Row],[WIDTH_OVERLAP]]/Table21[[#This Row],[WIDTH_ORIG]], "")</f>
        <v>0.86127277492018672</v>
      </c>
      <c r="T936">
        <f>IF(OR(B936="boot", B936="independent", B936="parametric", B936="cart"), (Table21[[#This Row],[PERS_NEW]]+Table21[[#This Row],[PERS_ORIG]]) / 2, "")</f>
        <v>0.90156693434119473</v>
      </c>
      <c r="U936">
        <f>0.5*(Table21[[#This Row],[WIDTH_OVERLAP]]/Table21[[#This Row],[WIDTH_ORIG]] +Table21[[#This Row],[WIDTH_OVERLAP]]/Table21[[#This Row],[WIDTH_NEW]])</f>
        <v>0.90156693434119473</v>
      </c>
    </row>
    <row r="937" spans="1:21" hidden="1" x14ac:dyDescent="0.2">
      <c r="A937" t="s">
        <v>192</v>
      </c>
      <c r="B937" t="s">
        <v>113</v>
      </c>
      <c r="C937" s="3" t="s">
        <v>231</v>
      </c>
      <c r="D937" t="s">
        <v>212</v>
      </c>
      <c r="E937">
        <v>2.8582328287704541</v>
      </c>
      <c r="F937">
        <v>0.20560835870134253</v>
      </c>
      <c r="G937" s="1">
        <v>2.4300349427070502</v>
      </c>
      <c r="H937" s="1">
        <v>3.2246464603958023</v>
      </c>
      <c r="I937">
        <v>13.90134548431562</v>
      </c>
      <c r="J937">
        <v>2.4525327381213602</v>
      </c>
      <c r="K937">
        <f>Table21[[#This Row],[VALUE_ORIGINAL]]-Table21[[#This Row],[ESTIMATE_VALUE]]</f>
        <v>-0.40570009064909396</v>
      </c>
      <c r="L937">
        <v>2.0122115296595706</v>
      </c>
      <c r="M937">
        <v>2.8669835156240615</v>
      </c>
      <c r="N937">
        <f>Table21[[#This Row],[DIFFENCE_ORIGINAL]]^2</f>
        <v>0.16459256355268306</v>
      </c>
      <c r="O93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0.43694857291701128</v>
      </c>
      <c r="P937">
        <f>IF(OR(G937="NA", H937="NA"), "NA", IF(OR(B937="boot", B937="parametric", B937="independent", B937="cart"), Table21[[#This Row],[conf.high]]-Table21[[#This Row],[conf.low]], ""))</f>
        <v>0.79461151768875204</v>
      </c>
      <c r="Q937">
        <f>IF(OR(G937="NA", H937="NA"), "NA", IF(OR(B937="boot", B937="parametric", B937="independent", B937="cart"), Table21[[#This Row],[conf.high.orig]]-Table21[[#This Row],[conf.low.orig]], ""))</f>
        <v>0.85477198596449089</v>
      </c>
      <c r="R937">
        <f>IF(OR(B937="boot", B937="independent", B937="parametric", B937="cart"), Table21[[#This Row],[WIDTH_OVERLAP]]/Table21[[#This Row],[WIDTH_NEW]], "NA")</f>
        <v>0.54988955381359483</v>
      </c>
      <c r="S937">
        <f>IF(OR(B937="boot", B937="independent", B937="parametric", B937="cart"), Table21[[#This Row],[WIDTH_OVERLAP]]/Table21[[#This Row],[WIDTH_ORIG]], "")</f>
        <v>0.51118728747757891</v>
      </c>
      <c r="T937">
        <f>IF(OR(B937="boot", B937="independent", B937="parametric", B937="cart"), (Table21[[#This Row],[PERS_NEW]]+Table21[[#This Row],[PERS_ORIG]]) / 2, "")</f>
        <v>0.53053842064558687</v>
      </c>
      <c r="U937">
        <f>0.5*(Table21[[#This Row],[WIDTH_OVERLAP]]/Table21[[#This Row],[WIDTH_ORIG]] +Table21[[#This Row],[WIDTH_OVERLAP]]/Table21[[#This Row],[WIDTH_NEW]])</f>
        <v>0.53053842064558687</v>
      </c>
    </row>
    <row r="938" spans="1:21" hidden="1" x14ac:dyDescent="0.2">
      <c r="A938" t="s">
        <v>192</v>
      </c>
      <c r="B938" t="s">
        <v>113</v>
      </c>
      <c r="C938" s="3" t="s">
        <v>231</v>
      </c>
      <c r="D938" t="s">
        <v>213</v>
      </c>
      <c r="E938">
        <v>2.0626935796437831</v>
      </c>
      <c r="F938">
        <v>0.147920357935827</v>
      </c>
      <c r="G938" s="1">
        <v>1.736991303695149</v>
      </c>
      <c r="H938" s="1">
        <v>2.3210823858824861</v>
      </c>
      <c r="I938">
        <v>13.944622690398379</v>
      </c>
      <c r="J938">
        <v>2.1789633379921782</v>
      </c>
      <c r="K938">
        <f>Table21[[#This Row],[VALUE_ORIGINAL]]-Table21[[#This Row],[ESTIMATE_VALUE]]</f>
        <v>0.11626975834839515</v>
      </c>
      <c r="L938">
        <v>1.8362354108489951</v>
      </c>
      <c r="M938">
        <v>2.4679095427132332</v>
      </c>
      <c r="N938">
        <f>Table21[[#This Row],[DIFFENCE_ORIGINAL]]^2</f>
        <v>1.3518656706394202E-2</v>
      </c>
      <c r="O93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0.48484697503349095</v>
      </c>
      <c r="P938">
        <f>IF(OR(G938="NA", H938="NA"), "NA", IF(OR(B938="boot", B938="parametric", B938="independent", B938="cart"), Table21[[#This Row],[conf.high]]-Table21[[#This Row],[conf.low]], ""))</f>
        <v>0.58409108218733707</v>
      </c>
      <c r="Q938">
        <f>IF(OR(G938="NA", H938="NA"), "NA", IF(OR(B938="boot", B938="parametric", B938="independent", B938="cart"), Table21[[#This Row],[conf.high.orig]]-Table21[[#This Row],[conf.low.orig]], ""))</f>
        <v>0.63167413186423804</v>
      </c>
      <c r="R938">
        <f>IF(OR(B938="boot", B938="independent", B938="parametric", B938="cart"), Table21[[#This Row],[WIDTH_OVERLAP]]/Table21[[#This Row],[WIDTH_NEW]], "NA")</f>
        <v>0.83008796028490761</v>
      </c>
      <c r="S938">
        <f>IF(OR(B938="boot", B938="independent", B938="parametric", B938="cart"), Table21[[#This Row],[WIDTH_OVERLAP]]/Table21[[#This Row],[WIDTH_ORIG]], "")</f>
        <v>0.76755869929734</v>
      </c>
      <c r="T938">
        <f>IF(OR(B938="boot", B938="independent", B938="parametric", B938="cart"), (Table21[[#This Row],[PERS_NEW]]+Table21[[#This Row],[PERS_ORIG]]) / 2, "")</f>
        <v>0.7988233297911238</v>
      </c>
      <c r="U938">
        <f>0.5*(Table21[[#This Row],[WIDTH_OVERLAP]]/Table21[[#This Row],[WIDTH_ORIG]] +Table21[[#This Row],[WIDTH_OVERLAP]]/Table21[[#This Row],[WIDTH_NEW]])</f>
        <v>0.7988233297911238</v>
      </c>
    </row>
    <row r="939" spans="1:21" hidden="1" x14ac:dyDescent="0.2">
      <c r="A939" t="s">
        <v>192</v>
      </c>
      <c r="B939" t="s">
        <v>113</v>
      </c>
      <c r="C939" s="3" t="s">
        <v>231</v>
      </c>
      <c r="D939" t="s">
        <v>214</v>
      </c>
      <c r="E939">
        <v>1.4715044401838924</v>
      </c>
      <c r="F939">
        <v>0.15354967417796905</v>
      </c>
      <c r="G939" s="1">
        <v>1.1836127341904663</v>
      </c>
      <c r="H939" s="1">
        <v>1.7833487378260311</v>
      </c>
      <c r="I939">
        <v>9.5832469073061723</v>
      </c>
      <c r="J939">
        <v>1.6381983949503764</v>
      </c>
      <c r="K939">
        <f>Table21[[#This Row],[VALUE_ORIGINAL]]-Table21[[#This Row],[ESTIMATE_VALUE]]</f>
        <v>0.16669395476648408</v>
      </c>
      <c r="L939">
        <v>1.3088727648926621</v>
      </c>
      <c r="M939">
        <v>1.9849980180125411</v>
      </c>
      <c r="N939">
        <f>Table21[[#This Row],[DIFFENCE_ORIGINAL]]^2</f>
        <v>2.7786874555690639E-2</v>
      </c>
      <c r="O93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0.47447597293336896</v>
      </c>
      <c r="P939">
        <f>IF(OR(G939="NA", H939="NA"), "NA", IF(OR(B939="boot", B939="parametric", B939="independent", B939="cart"), Table21[[#This Row],[conf.high]]-Table21[[#This Row],[conf.low]], ""))</f>
        <v>0.59973600363556478</v>
      </c>
      <c r="Q939">
        <f>IF(OR(G939="NA", H939="NA"), "NA", IF(OR(B939="boot", B939="parametric", B939="independent", B939="cart"), Table21[[#This Row],[conf.high.orig]]-Table21[[#This Row],[conf.low.orig]], ""))</f>
        <v>0.67612525311987892</v>
      </c>
      <c r="R939">
        <f>IF(OR(B939="boot", B939="independent", B939="parametric", B939="cart"), Table21[[#This Row],[WIDTH_OVERLAP]]/Table21[[#This Row],[WIDTH_NEW]], "NA")</f>
        <v>0.79114138563821945</v>
      </c>
      <c r="S939">
        <f>IF(OR(B939="boot", B939="independent", B939="parametric", B939="cart"), Table21[[#This Row],[WIDTH_OVERLAP]]/Table21[[#This Row],[WIDTH_ORIG]], "")</f>
        <v>0.70175750830777361</v>
      </c>
      <c r="T939">
        <f>IF(OR(B939="boot", B939="independent", B939="parametric", B939="cart"), (Table21[[#This Row],[PERS_NEW]]+Table21[[#This Row],[PERS_ORIG]]) / 2, "")</f>
        <v>0.74644944697299653</v>
      </c>
      <c r="U939">
        <f>0.5*(Table21[[#This Row],[WIDTH_OVERLAP]]/Table21[[#This Row],[WIDTH_ORIG]] +Table21[[#This Row],[WIDTH_OVERLAP]]/Table21[[#This Row],[WIDTH_NEW]])</f>
        <v>0.74644944697299653</v>
      </c>
    </row>
    <row r="940" spans="1:21" hidden="1" x14ac:dyDescent="0.2">
      <c r="A940" t="s">
        <v>192</v>
      </c>
      <c r="B940" t="s">
        <v>113</v>
      </c>
      <c r="C940" s="3" t="s">
        <v>231</v>
      </c>
      <c r="D940" t="s">
        <v>215</v>
      </c>
      <c r="E940">
        <v>1.7826961011505895</v>
      </c>
      <c r="F940">
        <v>0.14800587487143213</v>
      </c>
      <c r="G940" s="1">
        <v>1.4787071147374087</v>
      </c>
      <c r="H940" s="1">
        <v>2.0763457449385263</v>
      </c>
      <c r="I940">
        <v>12.044765808784005</v>
      </c>
      <c r="J940">
        <v>1.8620511679084852</v>
      </c>
      <c r="K940">
        <f>Table21[[#This Row],[VALUE_ORIGINAL]]-Table21[[#This Row],[ESTIMATE_VALUE]]</f>
        <v>7.935506675789572E-2</v>
      </c>
      <c r="L940">
        <v>1.5661789561187083</v>
      </c>
      <c r="M940">
        <v>2.1688229289408376</v>
      </c>
      <c r="N940">
        <f>Table21[[#This Row],[DIFFENCE_ORIGINAL]]^2</f>
        <v>6.2972266201500862E-3</v>
      </c>
      <c r="O94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0.51016678881981803</v>
      </c>
      <c r="P940">
        <f>IF(OR(G940="NA", H940="NA"), "NA", IF(OR(B940="boot", B940="parametric", B940="independent", B940="cart"), Table21[[#This Row],[conf.high]]-Table21[[#This Row],[conf.low]], ""))</f>
        <v>0.59763863020111763</v>
      </c>
      <c r="Q940">
        <f>IF(OR(G940="NA", H940="NA"), "NA", IF(OR(B940="boot", B940="parametric", B940="independent", B940="cart"), Table21[[#This Row],[conf.high.orig]]-Table21[[#This Row],[conf.low.orig]], ""))</f>
        <v>0.60264397282212934</v>
      </c>
      <c r="R940">
        <f>IF(OR(B940="boot", B940="independent", B940="parametric", B940="cart"), Table21[[#This Row],[WIDTH_OVERLAP]]/Table21[[#This Row],[WIDTH_NEW]], "NA")</f>
        <v>0.85363757133325946</v>
      </c>
      <c r="S940">
        <f>IF(OR(B940="boot", B940="independent", B940="parametric", B940="cart"), Table21[[#This Row],[WIDTH_OVERLAP]]/Table21[[#This Row],[WIDTH_ORIG]], "")</f>
        <v>0.84654756676774068</v>
      </c>
      <c r="T940">
        <f>IF(OR(B940="boot", B940="independent", B940="parametric", B940="cart"), (Table21[[#This Row],[PERS_NEW]]+Table21[[#This Row],[PERS_ORIG]]) / 2, "")</f>
        <v>0.85009256905050012</v>
      </c>
      <c r="U940">
        <f>0.5*(Table21[[#This Row],[WIDTH_OVERLAP]]/Table21[[#This Row],[WIDTH_ORIG]] +Table21[[#This Row],[WIDTH_OVERLAP]]/Table21[[#This Row],[WIDTH_NEW]])</f>
        <v>0.85009256905050012</v>
      </c>
    </row>
    <row r="941" spans="1:21" hidden="1" x14ac:dyDescent="0.2">
      <c r="A941" t="s">
        <v>192</v>
      </c>
      <c r="B941" t="s">
        <v>113</v>
      </c>
      <c r="C941" s="3" t="s">
        <v>231</v>
      </c>
      <c r="D941" t="s">
        <v>216</v>
      </c>
      <c r="E941">
        <v>0.11860107338595557</v>
      </c>
      <c r="F941">
        <v>5.8469066694417211E-2</v>
      </c>
      <c r="G941" s="1">
        <v>1.2940416043720929E-2</v>
      </c>
      <c r="H941" s="1">
        <v>0.23937993506729902</v>
      </c>
      <c r="I941">
        <v>2.0284413638037417</v>
      </c>
      <c r="J941">
        <v>0.13511621706045548</v>
      </c>
      <c r="K941">
        <f>Table21[[#This Row],[VALUE_ORIGINAL]]-Table21[[#This Row],[ESTIMATE_VALUE]]</f>
        <v>1.651514367449991E-2</v>
      </c>
      <c r="L941">
        <v>2.6370572171813007E-2</v>
      </c>
      <c r="M941">
        <v>0.25785098058481282</v>
      </c>
      <c r="N941">
        <f>Table21[[#This Row],[DIFFENCE_ORIGINAL]]^2</f>
        <v>2.7274997058937442E-4</v>
      </c>
      <c r="O94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0.213009362895486</v>
      </c>
      <c r="P941">
        <f>IF(OR(G941="NA", H941="NA"), "NA", IF(OR(B941="boot", B941="parametric", B941="independent", B941="cart"), Table21[[#This Row],[conf.high]]-Table21[[#This Row],[conf.low]], ""))</f>
        <v>0.22643951902357809</v>
      </c>
      <c r="Q941">
        <f>IF(OR(G941="NA", H941="NA"), "NA", IF(OR(B941="boot", B941="parametric", B941="independent", B941="cart"), Table21[[#This Row],[conf.high.orig]]-Table21[[#This Row],[conf.low.orig]], ""))</f>
        <v>0.2314804084129998</v>
      </c>
      <c r="R941">
        <f>IF(OR(B941="boot", B941="independent", B941="parametric", B941="cart"), Table21[[#This Row],[WIDTH_OVERLAP]]/Table21[[#This Row],[WIDTH_NEW]], "NA")</f>
        <v>0.94068987522141101</v>
      </c>
      <c r="S941">
        <f>IF(OR(B941="boot", B941="independent", B941="parametric", B941="cart"), Table21[[#This Row],[WIDTH_OVERLAP]]/Table21[[#This Row],[WIDTH_ORIG]], "")</f>
        <v>0.92020471346085431</v>
      </c>
      <c r="T941">
        <f>IF(OR(B941="boot", B941="independent", B941="parametric", B941="cart"), (Table21[[#This Row],[PERS_NEW]]+Table21[[#This Row],[PERS_ORIG]]) / 2, "")</f>
        <v>0.9304472943411326</v>
      </c>
      <c r="U941">
        <f>0.5*(Table21[[#This Row],[WIDTH_OVERLAP]]/Table21[[#This Row],[WIDTH_ORIG]] +Table21[[#This Row],[WIDTH_OVERLAP]]/Table21[[#This Row],[WIDTH_NEW]])</f>
        <v>0.9304472943411326</v>
      </c>
    </row>
    <row r="942" spans="1:21" hidden="1" x14ac:dyDescent="0.2">
      <c r="A942" t="s">
        <v>192</v>
      </c>
      <c r="B942" t="s">
        <v>113</v>
      </c>
      <c r="C942" s="3" t="s">
        <v>231</v>
      </c>
      <c r="D942" t="s">
        <v>217</v>
      </c>
      <c r="E942">
        <v>-2.9007522243509182E-2</v>
      </c>
      <c r="F942">
        <v>2.2261416898481812E-2</v>
      </c>
      <c r="G942" s="1">
        <v>-7.8133751518028094E-2</v>
      </c>
      <c r="H942" s="1">
        <v>1.2397397370561109E-2</v>
      </c>
      <c r="I942">
        <v>-1.3030402501238563</v>
      </c>
      <c r="J942">
        <v>-3.5504247213252446E-2</v>
      </c>
      <c r="K942">
        <f>Table21[[#This Row],[VALUE_ORIGINAL]]-Table21[[#This Row],[ESTIMATE_VALUE]]</f>
        <v>-6.4967249697432637E-3</v>
      </c>
      <c r="L942">
        <v>-9.115251829824432E-2</v>
      </c>
      <c r="M942">
        <v>4.7878857947652497E-3</v>
      </c>
      <c r="N942">
        <f>Table21[[#This Row],[DIFFENCE_ORIGINAL]]^2</f>
        <v>4.2207435332485613E-5</v>
      </c>
      <c r="O94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8.2921637312793339E-2</v>
      </c>
      <c r="P942">
        <f>IF(OR(G942="NA", H942="NA"), "NA", IF(OR(B942="boot", B942="parametric", B942="independent", B942="cart"), Table21[[#This Row],[conf.high]]-Table21[[#This Row],[conf.low]], ""))</f>
        <v>9.0531148888589208E-2</v>
      </c>
      <c r="Q942">
        <f>IF(OR(G942="NA", H942="NA"), "NA", IF(OR(B942="boot", B942="parametric", B942="independent", B942="cart"), Table21[[#This Row],[conf.high.orig]]-Table21[[#This Row],[conf.low.orig]], ""))</f>
        <v>9.5940404093009565E-2</v>
      </c>
      <c r="R942">
        <f>IF(OR(B942="boot", B942="independent", B942="parametric", B942="cart"), Table21[[#This Row],[WIDTH_OVERLAP]]/Table21[[#This Row],[WIDTH_NEW]], "NA")</f>
        <v>0.91594592944843323</v>
      </c>
      <c r="S942">
        <f>IF(OR(B942="boot", B942="independent", B942="parametric", B942="cart"), Table21[[#This Row],[WIDTH_OVERLAP]]/Table21[[#This Row],[WIDTH_ORIG]], "")</f>
        <v>0.8643036069809007</v>
      </c>
      <c r="T942">
        <f>IF(OR(B942="boot", B942="independent", B942="parametric", B942="cart"), (Table21[[#This Row],[PERS_NEW]]+Table21[[#This Row],[PERS_ORIG]]) / 2, "")</f>
        <v>0.89012476821466691</v>
      </c>
      <c r="U942">
        <f>0.5*(Table21[[#This Row],[WIDTH_OVERLAP]]/Table21[[#This Row],[WIDTH_ORIG]] +Table21[[#This Row],[WIDTH_OVERLAP]]/Table21[[#This Row],[WIDTH_NEW]])</f>
        <v>0.89012476821466691</v>
      </c>
    </row>
    <row r="943" spans="1:21" hidden="1" x14ac:dyDescent="0.2">
      <c r="A943" t="s">
        <v>192</v>
      </c>
      <c r="B943" t="s">
        <v>113</v>
      </c>
      <c r="C943" s="3" t="s">
        <v>231</v>
      </c>
      <c r="D943" t="s">
        <v>218</v>
      </c>
      <c r="E943">
        <v>0.14032998417529019</v>
      </c>
      <c r="F943">
        <v>7.163485170819954E-2</v>
      </c>
      <c r="G943" s="1">
        <v>1.3225836810353558E-2</v>
      </c>
      <c r="H943" s="1">
        <v>0.28481167428064569</v>
      </c>
      <c r="I943">
        <v>1.9589624439639568</v>
      </c>
      <c r="J943">
        <v>0.14365886136427777</v>
      </c>
      <c r="K943">
        <f>Table21[[#This Row],[VALUE_ORIGINAL]]-Table21[[#This Row],[ESTIMATE_VALUE]]</f>
        <v>3.3288771889875834E-3</v>
      </c>
      <c r="L943">
        <v>2.7799800205257172E-2</v>
      </c>
      <c r="M943">
        <v>0.28962035047338713</v>
      </c>
      <c r="N943">
        <f>Table21[[#This Row],[DIFFENCE_ORIGINAL]]^2</f>
        <v>1.1081423339361875E-5</v>
      </c>
      <c r="O94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0.2570118740753885</v>
      </c>
      <c r="P943">
        <f>IF(OR(G943="NA", H943="NA"), "NA", IF(OR(B943="boot", B943="parametric", B943="independent", B943="cart"), Table21[[#This Row],[conf.high]]-Table21[[#This Row],[conf.low]], ""))</f>
        <v>0.27158583747029214</v>
      </c>
      <c r="Q943">
        <f>IF(OR(G943="NA", H943="NA"), "NA", IF(OR(B943="boot", B943="parametric", B943="independent", B943="cart"), Table21[[#This Row],[conf.high.orig]]-Table21[[#This Row],[conf.low.orig]], ""))</f>
        <v>0.26182055026812995</v>
      </c>
      <c r="R943">
        <f>IF(OR(B943="boot", B943="independent", B943="parametric", B943="cart"), Table21[[#This Row],[WIDTH_OVERLAP]]/Table21[[#This Row],[WIDTH_NEW]], "NA")</f>
        <v>0.946337542742825</v>
      </c>
      <c r="S943">
        <f>IF(OR(B943="boot", B943="independent", B943="parametric", B943="cart"), Table21[[#This Row],[WIDTH_OVERLAP]]/Table21[[#This Row],[WIDTH_ORIG]], "")</f>
        <v>0.98163369457509397</v>
      </c>
      <c r="T943">
        <f>IF(OR(B943="boot", B943="independent", B943="parametric", B943="cart"), (Table21[[#This Row],[PERS_NEW]]+Table21[[#This Row],[PERS_ORIG]]) / 2, "")</f>
        <v>0.96398561865895949</v>
      </c>
      <c r="U943">
        <f>0.5*(Table21[[#This Row],[WIDTH_OVERLAP]]/Table21[[#This Row],[WIDTH_ORIG]] +Table21[[#This Row],[WIDTH_OVERLAP]]/Table21[[#This Row],[WIDTH_NEW]])</f>
        <v>0.96398561865895949</v>
      </c>
    </row>
    <row r="944" spans="1:21" hidden="1" x14ac:dyDescent="0.2">
      <c r="A944" t="s">
        <v>192</v>
      </c>
      <c r="B944" t="s">
        <v>113</v>
      </c>
      <c r="C944" s="3" t="s">
        <v>231</v>
      </c>
      <c r="D944" t="s">
        <v>219</v>
      </c>
      <c r="E944">
        <v>1.347908742296184E-3</v>
      </c>
      <c r="F944">
        <v>1.1878911855316249E-2</v>
      </c>
      <c r="G944" s="1">
        <v>-2.5079460829633134E-2</v>
      </c>
      <c r="H944" s="1">
        <v>2.6366132410227502E-2</v>
      </c>
      <c r="I944">
        <v>0.11347072515677818</v>
      </c>
      <c r="J944">
        <v>1.5517958650783888E-3</v>
      </c>
      <c r="K944">
        <f>Table21[[#This Row],[VALUE_ORIGINAL]]-Table21[[#This Row],[ESTIMATE_VALUE]]</f>
        <v>2.0388712278220479E-4</v>
      </c>
      <c r="L944">
        <v>-3.1839383292692432E-2</v>
      </c>
      <c r="M944">
        <v>3.5624096648774459E-2</v>
      </c>
      <c r="N944">
        <f>Table21[[#This Row],[DIFFENCE_ORIGINAL]]^2</f>
        <v>4.1569958836405854E-8</v>
      </c>
      <c r="O94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5.1445593239860636E-2</v>
      </c>
      <c r="P944">
        <f>IF(OR(G944="NA", H944="NA"), "NA", IF(OR(B944="boot", B944="parametric", B944="independent", B944="cart"), Table21[[#This Row],[conf.high]]-Table21[[#This Row],[conf.low]], ""))</f>
        <v>5.1445593239860636E-2</v>
      </c>
      <c r="Q944">
        <f>IF(OR(G944="NA", H944="NA"), "NA", IF(OR(B944="boot", B944="parametric", B944="independent", B944="cart"), Table21[[#This Row],[conf.high.orig]]-Table21[[#This Row],[conf.low.orig]], ""))</f>
        <v>6.7463479941466897E-2</v>
      </c>
      <c r="R944">
        <f>IF(OR(B944="boot", B944="independent", B944="parametric", B944="cart"), Table21[[#This Row],[WIDTH_OVERLAP]]/Table21[[#This Row],[WIDTH_NEW]], "NA")</f>
        <v>1</v>
      </c>
      <c r="S944">
        <f>IF(OR(B944="boot", B944="independent", B944="parametric", B944="cart"), Table21[[#This Row],[WIDTH_OVERLAP]]/Table21[[#This Row],[WIDTH_ORIG]], "")</f>
        <v>0.76256951589950883</v>
      </c>
      <c r="T944">
        <f>IF(OR(B944="boot", B944="independent", B944="parametric", B944="cart"), (Table21[[#This Row],[PERS_NEW]]+Table21[[#This Row],[PERS_ORIG]]) / 2, "")</f>
        <v>0.88128475794975447</v>
      </c>
      <c r="U944">
        <f>0.5*(Table21[[#This Row],[WIDTH_OVERLAP]]/Table21[[#This Row],[WIDTH_ORIG]] +Table21[[#This Row],[WIDTH_OVERLAP]]/Table21[[#This Row],[WIDTH_NEW]])</f>
        <v>0.88128475794975447</v>
      </c>
    </row>
    <row r="945" spans="1:21" hidden="1" x14ac:dyDescent="0.2">
      <c r="A945" t="s">
        <v>192</v>
      </c>
      <c r="B945" t="s">
        <v>113</v>
      </c>
      <c r="C945" s="3" t="s">
        <v>231</v>
      </c>
      <c r="D945" t="s">
        <v>220</v>
      </c>
      <c r="E945">
        <v>2.5958777677344246E-2</v>
      </c>
      <c r="F945">
        <v>2.4241720374849431E-2</v>
      </c>
      <c r="G945" s="1">
        <v>-1.0154656571161621E-2</v>
      </c>
      <c r="H945" s="1">
        <v>8.2996669957464742E-2</v>
      </c>
      <c r="I945">
        <v>1.0708306702636603</v>
      </c>
      <c r="J945">
        <v>6.7847157242330883E-2</v>
      </c>
      <c r="K945">
        <f>Table21[[#This Row],[VALUE_ORIGINAL]]-Table21[[#This Row],[ESTIMATE_VALUE]]</f>
        <v>4.1888379564986637E-2</v>
      </c>
      <c r="L945">
        <v>1.1624353843178767E-2</v>
      </c>
      <c r="M945">
        <v>0.13720645068818463</v>
      </c>
      <c r="N945">
        <f>Table21[[#This Row],[DIFFENCE_ORIGINAL]]^2</f>
        <v>1.75463634258039E-3</v>
      </c>
      <c r="O94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7.1372316114285975E-2</v>
      </c>
      <c r="P945">
        <f>IF(OR(G945="NA", H945="NA"), "NA", IF(OR(B945="boot", B945="parametric", B945="independent", B945="cart"), Table21[[#This Row],[conf.high]]-Table21[[#This Row],[conf.low]], ""))</f>
        <v>9.3151326528626358E-2</v>
      </c>
      <c r="Q945">
        <f>IF(OR(G945="NA", H945="NA"), "NA", IF(OR(B945="boot", B945="parametric", B945="independent", B945="cart"), Table21[[#This Row],[conf.high.orig]]-Table21[[#This Row],[conf.low.orig]], ""))</f>
        <v>0.12558209684500587</v>
      </c>
      <c r="R945">
        <f>IF(OR(B945="boot", B945="independent", B945="parametric", B945="cart"), Table21[[#This Row],[WIDTH_OVERLAP]]/Table21[[#This Row],[WIDTH_NEW]], "NA")</f>
        <v>0.76619752797994267</v>
      </c>
      <c r="S945">
        <f>IF(OR(B945="boot", B945="independent", B945="parametric", B945="cart"), Table21[[#This Row],[WIDTH_OVERLAP]]/Table21[[#This Row],[WIDTH_ORIG]], "")</f>
        <v>0.56833193510356883</v>
      </c>
      <c r="T945">
        <f>IF(OR(B945="boot", B945="independent", B945="parametric", B945="cart"), (Table21[[#This Row],[PERS_NEW]]+Table21[[#This Row],[PERS_ORIG]]) / 2, "")</f>
        <v>0.6672647315417557</v>
      </c>
      <c r="U945">
        <f>0.5*(Table21[[#This Row],[WIDTH_OVERLAP]]/Table21[[#This Row],[WIDTH_ORIG]] +Table21[[#This Row],[WIDTH_OVERLAP]]/Table21[[#This Row],[WIDTH_NEW]])</f>
        <v>0.6672647315417557</v>
      </c>
    </row>
    <row r="946" spans="1:21" hidden="1" x14ac:dyDescent="0.2">
      <c r="A946" t="s">
        <v>192</v>
      </c>
      <c r="B946" t="s">
        <v>113</v>
      </c>
      <c r="C946" s="3" t="s">
        <v>231</v>
      </c>
      <c r="D946" t="s">
        <v>221</v>
      </c>
      <c r="E946">
        <v>-1.1771869228847945E-2</v>
      </c>
      <c r="F946">
        <v>1.3840264404723775E-2</v>
      </c>
      <c r="G946" s="1">
        <v>-4.5480912973293014E-2</v>
      </c>
      <c r="H946" s="1">
        <v>9.64880111651884E-3</v>
      </c>
      <c r="I946">
        <v>-0.85055233661794261</v>
      </c>
      <c r="J946">
        <v>-5.3636505937231576E-3</v>
      </c>
      <c r="K946">
        <f>Table21[[#This Row],[VALUE_ORIGINAL]]-Table21[[#This Row],[ESTIMATE_VALUE]]</f>
        <v>6.4082186351247872E-3</v>
      </c>
      <c r="L946">
        <v>-4.2534139537411815E-2</v>
      </c>
      <c r="M946">
        <v>2.7755525764773616E-2</v>
      </c>
      <c r="N946">
        <f>Table21[[#This Row],[DIFFENCE_ORIGINAL]]^2</f>
        <v>4.1065266075560592E-5</v>
      </c>
      <c r="O94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5.2182940653930657E-2</v>
      </c>
      <c r="P946">
        <f>IF(OR(G946="NA", H946="NA"), "NA", IF(OR(B946="boot", B946="parametric", B946="independent", B946="cart"), Table21[[#This Row],[conf.high]]-Table21[[#This Row],[conf.low]], ""))</f>
        <v>5.5129714089811856E-2</v>
      </c>
      <c r="Q946">
        <f>IF(OR(G946="NA", H946="NA"), "NA", IF(OR(B946="boot", B946="parametric", B946="independent", B946="cart"), Table21[[#This Row],[conf.high.orig]]-Table21[[#This Row],[conf.low.orig]], ""))</f>
        <v>7.0289665302185431E-2</v>
      </c>
      <c r="R946">
        <f>IF(OR(B946="boot", B946="independent", B946="parametric", B946="cart"), Table21[[#This Row],[WIDTH_OVERLAP]]/Table21[[#This Row],[WIDTH_NEW]], "NA")</f>
        <v>0.94654836353621197</v>
      </c>
      <c r="S946">
        <f>IF(OR(B946="boot", B946="independent", B946="parametric", B946="cart"), Table21[[#This Row],[WIDTH_OVERLAP]]/Table21[[#This Row],[WIDTH_ORIG]], "")</f>
        <v>0.74239847962838712</v>
      </c>
      <c r="T946">
        <f>IF(OR(B946="boot", B946="independent", B946="parametric", B946="cart"), (Table21[[#This Row],[PERS_NEW]]+Table21[[#This Row],[PERS_ORIG]]) / 2, "")</f>
        <v>0.84447342158229954</v>
      </c>
      <c r="U946">
        <f>0.5*(Table21[[#This Row],[WIDTH_OVERLAP]]/Table21[[#This Row],[WIDTH_ORIG]] +Table21[[#This Row],[WIDTH_OVERLAP]]/Table21[[#This Row],[WIDTH_NEW]])</f>
        <v>0.84447342158229954</v>
      </c>
    </row>
    <row r="947" spans="1:21" hidden="1" x14ac:dyDescent="0.2">
      <c r="A947" t="s">
        <v>192</v>
      </c>
      <c r="B947" t="s">
        <v>113</v>
      </c>
      <c r="C947" s="3" t="s">
        <v>231</v>
      </c>
      <c r="D947" t="s">
        <v>222</v>
      </c>
      <c r="E947">
        <v>-0.11728672833064456</v>
      </c>
      <c r="F947">
        <v>5.0309840304799604E-2</v>
      </c>
      <c r="G947" s="1">
        <v>-0.22497610002872265</v>
      </c>
      <c r="H947" s="1">
        <v>-2.9405591598457206E-2</v>
      </c>
      <c r="I947">
        <v>-2.3312880267571692</v>
      </c>
      <c r="J947">
        <v>-3.3726435648836643E-2</v>
      </c>
      <c r="K947">
        <f>Table21[[#This Row],[VALUE_ORIGINAL]]-Table21[[#This Row],[ESTIMATE_VALUE]]</f>
        <v>8.3560292681807924E-2</v>
      </c>
      <c r="L947">
        <v>-0.14828721806420403</v>
      </c>
      <c r="M947">
        <v>6.6201920401400535E-2</v>
      </c>
      <c r="N947">
        <f>Table21[[#This Row],[DIFFENCE_ORIGINAL]]^2</f>
        <v>6.9823225130694029E-3</v>
      </c>
      <c r="O94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0.11888162646574682</v>
      </c>
      <c r="P947">
        <f>IF(OR(G947="NA", H947="NA"), "NA", IF(OR(B947="boot", B947="parametric", B947="independent", B947="cart"), Table21[[#This Row],[conf.high]]-Table21[[#This Row],[conf.low]], ""))</f>
        <v>0.19557050843026544</v>
      </c>
      <c r="Q947">
        <f>IF(OR(G947="NA", H947="NA"), "NA", IF(OR(B947="boot", B947="parametric", B947="independent", B947="cart"), Table21[[#This Row],[conf.high.orig]]-Table21[[#This Row],[conf.low.orig]], ""))</f>
        <v>0.21448913846560458</v>
      </c>
      <c r="R947">
        <f>IF(OR(B947="boot", B947="independent", B947="parametric", B947="cart"), Table21[[#This Row],[WIDTH_OVERLAP]]/Table21[[#This Row],[WIDTH_NEW]], "NA")</f>
        <v>0.60787092808595133</v>
      </c>
      <c r="S947">
        <f>IF(OR(B947="boot", B947="independent", B947="parametric", B947="cart"), Table21[[#This Row],[WIDTH_OVERLAP]]/Table21[[#This Row],[WIDTH_ORIG]], "")</f>
        <v>0.55425476234457738</v>
      </c>
      <c r="T947">
        <f>IF(OR(B947="boot", B947="independent", B947="parametric", B947="cart"), (Table21[[#This Row],[PERS_NEW]]+Table21[[#This Row],[PERS_ORIG]]) / 2, "")</f>
        <v>0.58106284521526441</v>
      </c>
      <c r="U947">
        <f>0.5*(Table21[[#This Row],[WIDTH_OVERLAP]]/Table21[[#This Row],[WIDTH_ORIG]] +Table21[[#This Row],[WIDTH_OVERLAP]]/Table21[[#This Row],[WIDTH_NEW]])</f>
        <v>0.58106284521526441</v>
      </c>
    </row>
    <row r="948" spans="1:21" hidden="1" x14ac:dyDescent="0.2">
      <c r="A948" t="s">
        <v>192</v>
      </c>
      <c r="B948" t="s">
        <v>113</v>
      </c>
      <c r="C948" s="3" t="s">
        <v>231</v>
      </c>
      <c r="D948" t="s">
        <v>223</v>
      </c>
      <c r="E948">
        <v>2.8686058935133294E-2</v>
      </c>
      <c r="F948">
        <v>2.2936586458304663E-2</v>
      </c>
      <c r="G948" s="1">
        <v>-9.2220522887194473E-3</v>
      </c>
      <c r="H948" s="1">
        <v>7.9943481411498665E-2</v>
      </c>
      <c r="I948">
        <v>1.250668184094452</v>
      </c>
      <c r="J948">
        <v>8.8622353034230935E-3</v>
      </c>
      <c r="K948">
        <f>Table21[[#This Row],[VALUE_ORIGINAL]]-Table21[[#This Row],[ESTIMATE_VALUE]]</f>
        <v>-1.9823823631710202E-2</v>
      </c>
      <c r="L948">
        <v>-1.8677812074439235E-2</v>
      </c>
      <c r="M948">
        <v>4.9568050211850088E-2</v>
      </c>
      <c r="N948">
        <f>Table21[[#This Row],[DIFFENCE_ORIGINAL]]^2</f>
        <v>3.9298398338115186E-4</v>
      </c>
      <c r="O94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5.8790102500569534E-2</v>
      </c>
      <c r="P948">
        <f>IF(OR(G948="NA", H948="NA"), "NA", IF(OR(B948="boot", B948="parametric", B948="independent", B948="cart"), Table21[[#This Row],[conf.high]]-Table21[[#This Row],[conf.low]], ""))</f>
        <v>8.9165533700218111E-2</v>
      </c>
      <c r="Q948">
        <f>IF(OR(G948="NA", H948="NA"), "NA", IF(OR(B948="boot", B948="parametric", B948="independent", B948="cart"), Table21[[#This Row],[conf.high.orig]]-Table21[[#This Row],[conf.low.orig]], ""))</f>
        <v>6.8245862286289316E-2</v>
      </c>
      <c r="R948">
        <f>IF(OR(B948="boot", B948="independent", B948="parametric", B948="cart"), Table21[[#This Row],[WIDTH_OVERLAP]]/Table21[[#This Row],[WIDTH_NEW]], "NA")</f>
        <v>0.65933662998336007</v>
      </c>
      <c r="S948">
        <f>IF(OR(B948="boot", B948="independent", B948="parametric", B948="cart"), Table21[[#This Row],[WIDTH_OVERLAP]]/Table21[[#This Row],[WIDTH_ORIG]], "")</f>
        <v>0.86144566910074116</v>
      </c>
      <c r="T948">
        <f>IF(OR(B948="boot", B948="independent", B948="parametric", B948="cart"), (Table21[[#This Row],[PERS_NEW]]+Table21[[#This Row],[PERS_ORIG]]) / 2, "")</f>
        <v>0.76039114954205056</v>
      </c>
      <c r="U948">
        <f>0.5*(Table21[[#This Row],[WIDTH_OVERLAP]]/Table21[[#This Row],[WIDTH_ORIG]] +Table21[[#This Row],[WIDTH_OVERLAP]]/Table21[[#This Row],[WIDTH_NEW]])</f>
        <v>0.76039114954205056</v>
      </c>
    </row>
    <row r="949" spans="1:21" hidden="1" x14ac:dyDescent="0.2">
      <c r="A949" t="s">
        <v>192</v>
      </c>
      <c r="B949" t="s">
        <v>113</v>
      </c>
      <c r="C949" s="3" t="s">
        <v>231</v>
      </c>
      <c r="D949" t="s">
        <v>224</v>
      </c>
      <c r="E949">
        <v>-0.13877483787225084</v>
      </c>
      <c r="F949">
        <v>5.7321691285629812E-2</v>
      </c>
      <c r="G949" s="1">
        <v>-0.26116945947516484</v>
      </c>
      <c r="H949" s="1">
        <v>-3.431361882950601E-2</v>
      </c>
      <c r="I949">
        <v>-2.4209829605470978</v>
      </c>
      <c r="J949">
        <v>-3.5858769943356239E-2</v>
      </c>
      <c r="K949">
        <f>Table21[[#This Row],[VALUE_ORIGINAL]]-Table21[[#This Row],[ESTIMATE_VALUE]]</f>
        <v>0.1029160679288946</v>
      </c>
      <c r="L949">
        <v>-0.15758959037275044</v>
      </c>
      <c r="M949">
        <v>7.4609593551042186E-2</v>
      </c>
      <c r="N949">
        <f>Table21[[#This Row],[DIFFENCE_ORIGINAL]]^2</f>
        <v>1.0591717037944847E-2</v>
      </c>
      <c r="O94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0.12327597154324443</v>
      </c>
      <c r="P949">
        <f>IF(OR(G949="NA", H949="NA"), "NA", IF(OR(B949="boot", B949="parametric", B949="independent", B949="cart"), Table21[[#This Row],[conf.high]]-Table21[[#This Row],[conf.low]], ""))</f>
        <v>0.22685584064565883</v>
      </c>
      <c r="Q949">
        <f>IF(OR(G949="NA", H949="NA"), "NA", IF(OR(B949="boot", B949="parametric", B949="independent", B949="cart"), Table21[[#This Row],[conf.high.orig]]-Table21[[#This Row],[conf.low.orig]], ""))</f>
        <v>0.23219918392379263</v>
      </c>
      <c r="R949">
        <f>IF(OR(B949="boot", B949="independent", B949="parametric", B949="cart"), Table21[[#This Row],[WIDTH_OVERLAP]]/Table21[[#This Row],[WIDTH_NEW]], "NA")</f>
        <v>0.5434110543170777</v>
      </c>
      <c r="S949">
        <f>IF(OR(B949="boot", B949="independent", B949="parametric", B949="cart"), Table21[[#This Row],[WIDTH_OVERLAP]]/Table21[[#This Row],[WIDTH_ORIG]], "")</f>
        <v>0.53090613610297355</v>
      </c>
      <c r="T949">
        <f>IF(OR(B949="boot", B949="independent", B949="parametric", B949="cart"), (Table21[[#This Row],[PERS_NEW]]+Table21[[#This Row],[PERS_ORIG]]) / 2, "")</f>
        <v>0.53715859521002562</v>
      </c>
      <c r="U949">
        <f>0.5*(Table21[[#This Row],[WIDTH_OVERLAP]]/Table21[[#This Row],[WIDTH_ORIG]] +Table21[[#This Row],[WIDTH_OVERLAP]]/Table21[[#This Row],[WIDTH_NEW]])</f>
        <v>0.53715859521002562</v>
      </c>
    </row>
    <row r="950" spans="1:21" hidden="1" x14ac:dyDescent="0.2">
      <c r="A950" t="s">
        <v>192</v>
      </c>
      <c r="B950" t="s">
        <v>113</v>
      </c>
      <c r="C950" s="3" t="s">
        <v>231</v>
      </c>
      <c r="D950" t="s">
        <v>225</v>
      </c>
      <c r="E950">
        <v>5.2345072251791828E-3</v>
      </c>
      <c r="F950">
        <v>3.5117747889502997E-2</v>
      </c>
      <c r="G950" s="1">
        <v>-5.8685335810124147E-2</v>
      </c>
      <c r="H950" s="1">
        <v>7.342257803220896E-2</v>
      </c>
      <c r="I950">
        <v>0.14905589167190939</v>
      </c>
      <c r="J950">
        <v>3.614389026533021E-3</v>
      </c>
      <c r="K950">
        <f>Table21[[#This Row],[VALUE_ORIGINAL]]-Table21[[#This Row],[ESTIMATE_VALUE]]</f>
        <v>-1.6201181986461618E-3</v>
      </c>
      <c r="L950">
        <v>-6.7779282854374415E-2</v>
      </c>
      <c r="M950">
        <v>7.8461966599168487E-2</v>
      </c>
      <c r="N950">
        <f>Table21[[#This Row],[DIFFENCE_ORIGINAL]]^2</f>
        <v>2.6247829775844843E-6</v>
      </c>
      <c r="O95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0.13210791384233311</v>
      </c>
      <c r="P950">
        <f>IF(OR(G950="NA", H950="NA"), "NA", IF(OR(B950="boot", B950="parametric", B950="independent", B950="cart"), Table21[[#This Row],[conf.high]]-Table21[[#This Row],[conf.low]], ""))</f>
        <v>0.13210791384233311</v>
      </c>
      <c r="Q950">
        <f>IF(OR(G950="NA", H950="NA"), "NA", IF(OR(B950="boot", B950="parametric", B950="independent", B950="cart"), Table21[[#This Row],[conf.high.orig]]-Table21[[#This Row],[conf.low.orig]], ""))</f>
        <v>0.14624124945354289</v>
      </c>
      <c r="R950">
        <f>IF(OR(B950="boot", B950="independent", B950="parametric", B950="cart"), Table21[[#This Row],[WIDTH_OVERLAP]]/Table21[[#This Row],[WIDTH_NEW]], "NA")</f>
        <v>1</v>
      </c>
      <c r="S950">
        <f>IF(OR(B950="boot", B950="independent", B950="parametric", B950="cart"), Table21[[#This Row],[WIDTH_OVERLAP]]/Table21[[#This Row],[WIDTH_ORIG]], "")</f>
        <v>0.9033560253073496</v>
      </c>
      <c r="T950">
        <f>IF(OR(B950="boot", B950="independent", B950="parametric", B950="cart"), (Table21[[#This Row],[PERS_NEW]]+Table21[[#This Row],[PERS_ORIG]]) / 2, "")</f>
        <v>0.9516780126536748</v>
      </c>
      <c r="U950">
        <f>0.5*(Table21[[#This Row],[WIDTH_OVERLAP]]/Table21[[#This Row],[WIDTH_ORIG]] +Table21[[#This Row],[WIDTH_OVERLAP]]/Table21[[#This Row],[WIDTH_NEW]])</f>
        <v>0.9516780126536748</v>
      </c>
    </row>
    <row r="951" spans="1:21" hidden="1" x14ac:dyDescent="0.2">
      <c r="A951" t="s">
        <v>192</v>
      </c>
      <c r="B951" t="s">
        <v>113</v>
      </c>
      <c r="C951" s="3" t="s">
        <v>231</v>
      </c>
      <c r="D951" t="s">
        <v>226</v>
      </c>
      <c r="E951">
        <v>0.10080905705634224</v>
      </c>
      <c r="F951">
        <v>3.6440004561741887E-2</v>
      </c>
      <c r="G951" s="1">
        <v>3.3295698725038146E-2</v>
      </c>
      <c r="H951" s="1">
        <v>0.17813467329451949</v>
      </c>
      <c r="I951">
        <v>2.7664391996860775</v>
      </c>
      <c r="J951">
        <v>0.15802724194380655</v>
      </c>
      <c r="K951">
        <f>Table21[[#This Row],[VALUE_ORIGINAL]]-Table21[[#This Row],[ESTIMATE_VALUE]]</f>
        <v>5.7218184887464302E-2</v>
      </c>
      <c r="L951">
        <v>7.440755967983681E-2</v>
      </c>
      <c r="M951">
        <v>0.25629590317342227</v>
      </c>
      <c r="N951">
        <f>Table21[[#This Row],[DIFFENCE_ORIGINAL]]^2</f>
        <v>3.2739206818160481E-3</v>
      </c>
      <c r="O95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0.10372711361468268</v>
      </c>
      <c r="P951">
        <f>IF(OR(G951="NA", H951="NA"), "NA", IF(OR(B951="boot", B951="parametric", B951="independent", B951="cart"), Table21[[#This Row],[conf.high]]-Table21[[#This Row],[conf.low]], ""))</f>
        <v>0.14483897456948133</v>
      </c>
      <c r="Q951">
        <f>IF(OR(G951="NA", H951="NA"), "NA", IF(OR(B951="boot", B951="parametric", B951="independent", B951="cart"), Table21[[#This Row],[conf.high.orig]]-Table21[[#This Row],[conf.low.orig]], ""))</f>
        <v>0.18188834349358546</v>
      </c>
      <c r="R951">
        <f>IF(OR(B951="boot", B951="independent", B951="parametric", B951="cart"), Table21[[#This Row],[WIDTH_OVERLAP]]/Table21[[#This Row],[WIDTH_NEW]], "NA")</f>
        <v>0.71615470851682461</v>
      </c>
      <c r="S951">
        <f>IF(OR(B951="boot", B951="independent", B951="parametric", B951="cart"), Table21[[#This Row],[WIDTH_OVERLAP]]/Table21[[#This Row],[WIDTH_ORIG]], "")</f>
        <v>0.57027906034198805</v>
      </c>
      <c r="T951">
        <f>IF(OR(B951="boot", B951="independent", B951="parametric", B951="cart"), (Table21[[#This Row],[PERS_NEW]]+Table21[[#This Row],[PERS_ORIG]]) / 2, "")</f>
        <v>0.64321688442940639</v>
      </c>
      <c r="U951">
        <f>0.5*(Table21[[#This Row],[WIDTH_OVERLAP]]/Table21[[#This Row],[WIDTH_ORIG]] +Table21[[#This Row],[WIDTH_OVERLAP]]/Table21[[#This Row],[WIDTH_NEW]])</f>
        <v>0.64321688442940639</v>
      </c>
    </row>
    <row r="952" spans="1:21" hidden="1" x14ac:dyDescent="0.2">
      <c r="A952" t="s">
        <v>192</v>
      </c>
      <c r="B952" t="s">
        <v>113</v>
      </c>
      <c r="C952" s="3" t="s">
        <v>231</v>
      </c>
      <c r="D952" t="s">
        <v>227</v>
      </c>
      <c r="E952">
        <v>-4.5715212461118482E-2</v>
      </c>
      <c r="F952">
        <v>3.1490644472224542E-2</v>
      </c>
      <c r="G952" s="1">
        <v>-0.10967027974191108</v>
      </c>
      <c r="H952" s="1">
        <v>1.7201190911800134E-2</v>
      </c>
      <c r="I952">
        <v>-1.4517077445474427</v>
      </c>
      <c r="J952">
        <v>-1.2492828653806862E-2</v>
      </c>
      <c r="K952">
        <f>Table21[[#This Row],[VALUE_ORIGINAL]]-Table21[[#This Row],[ESTIMATE_VALUE]]</f>
        <v>3.3222383807311621E-2</v>
      </c>
      <c r="L952">
        <v>-9.0687020859274187E-2</v>
      </c>
      <c r="M952">
        <v>6.2770911592668066E-2</v>
      </c>
      <c r="N952">
        <f>Table21[[#This Row],[DIFFENCE_ORIGINAL]]^2</f>
        <v>1.1037267858403214E-3</v>
      </c>
      <c r="O95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0.10788821177107433</v>
      </c>
      <c r="P952">
        <f>IF(OR(G952="NA", H952="NA"), "NA", IF(OR(B952="boot", B952="parametric", B952="independent", B952="cart"), Table21[[#This Row],[conf.high]]-Table21[[#This Row],[conf.low]], ""))</f>
        <v>0.12687147065371121</v>
      </c>
      <c r="Q952">
        <f>IF(OR(G952="NA", H952="NA"), "NA", IF(OR(B952="boot", B952="parametric", B952="independent", B952="cart"), Table21[[#This Row],[conf.high.orig]]-Table21[[#This Row],[conf.low.orig]], ""))</f>
        <v>0.15345793245194225</v>
      </c>
      <c r="R952">
        <f>IF(OR(B952="boot", B952="independent", B952="parametric", B952="cart"), Table21[[#This Row],[WIDTH_OVERLAP]]/Table21[[#This Row],[WIDTH_NEW]], "NA")</f>
        <v>0.85037409289239929</v>
      </c>
      <c r="S952">
        <f>IF(OR(B952="boot", B952="independent", B952="parametric", B952="cart"), Table21[[#This Row],[WIDTH_OVERLAP]]/Table21[[#This Row],[WIDTH_ORIG]], "")</f>
        <v>0.7030474739705046</v>
      </c>
      <c r="T952">
        <f>IF(OR(B952="boot", B952="independent", B952="parametric", B952="cart"), (Table21[[#This Row],[PERS_NEW]]+Table21[[#This Row],[PERS_ORIG]]) / 2, "")</f>
        <v>0.77671078343145195</v>
      </c>
      <c r="U952">
        <f>0.5*(Table21[[#This Row],[WIDTH_OVERLAP]]/Table21[[#This Row],[WIDTH_ORIG]] +Table21[[#This Row],[WIDTH_OVERLAP]]/Table21[[#This Row],[WIDTH_NEW]])</f>
        <v>0.77671078343145195</v>
      </c>
    </row>
    <row r="953" spans="1:21" hidden="1" x14ac:dyDescent="0.2">
      <c r="A953" t="s">
        <v>192</v>
      </c>
      <c r="B953" t="s">
        <v>113</v>
      </c>
      <c r="C953" s="3" t="s">
        <v>231</v>
      </c>
      <c r="D953" t="s">
        <v>228</v>
      </c>
      <c r="E953">
        <v>7.8411197061169863E-2</v>
      </c>
      <c r="F953">
        <v>0.13914129110864595</v>
      </c>
      <c r="G953" s="1">
        <v>-0.17438211909991005</v>
      </c>
      <c r="H953" s="1">
        <v>0.36350973519650709</v>
      </c>
      <c r="I953">
        <v>0.5635365062118326</v>
      </c>
      <c r="J953">
        <v>0.39573196575292979</v>
      </c>
      <c r="K953">
        <f>Table21[[#This Row],[VALUE_ORIGINAL]]-Table21[[#This Row],[ESTIMATE_VALUE]]</f>
        <v>0.31732076869175996</v>
      </c>
      <c r="L953">
        <v>0.15547583204462814</v>
      </c>
      <c r="M953">
        <v>0.67037123000175858</v>
      </c>
      <c r="N953">
        <f>Table21[[#This Row],[DIFFENCE_ORIGINAL]]^2</f>
        <v>0.10069247024312943</v>
      </c>
      <c r="O95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0.20803390315187895</v>
      </c>
      <c r="P953">
        <f>IF(OR(G953="NA", H953="NA"), "NA", IF(OR(B953="boot", B953="parametric", B953="independent", B953="cart"), Table21[[#This Row],[conf.high]]-Table21[[#This Row],[conf.low]], ""))</f>
        <v>0.53789185429641717</v>
      </c>
      <c r="Q953">
        <f>IF(OR(G953="NA", H953="NA"), "NA", IF(OR(B953="boot", B953="parametric", B953="independent", B953="cart"), Table21[[#This Row],[conf.high.orig]]-Table21[[#This Row],[conf.low.orig]], ""))</f>
        <v>0.51489539795713046</v>
      </c>
      <c r="R953">
        <f>IF(OR(B953="boot", B953="independent", B953="parametric", B953="cart"), Table21[[#This Row],[WIDTH_OVERLAP]]/Table21[[#This Row],[WIDTH_NEW]], "NA")</f>
        <v>0.38675786125074368</v>
      </c>
      <c r="S953">
        <f>IF(OR(B953="boot", B953="independent", B953="parametric", B953="cart"), Table21[[#This Row],[WIDTH_OVERLAP]]/Table21[[#This Row],[WIDTH_ORIG]], "")</f>
        <v>0.40403138963226776</v>
      </c>
      <c r="T953">
        <f>IF(OR(B953="boot", B953="independent", B953="parametric", B953="cart"), (Table21[[#This Row],[PERS_NEW]]+Table21[[#This Row],[PERS_ORIG]]) / 2, "")</f>
        <v>0.39539462544150572</v>
      </c>
      <c r="U953">
        <f>0.5*(Table21[[#This Row],[WIDTH_OVERLAP]]/Table21[[#This Row],[WIDTH_ORIG]] +Table21[[#This Row],[WIDTH_OVERLAP]]/Table21[[#This Row],[WIDTH_NEW]])</f>
        <v>0.39539462544150572</v>
      </c>
    </row>
    <row r="954" spans="1:21" hidden="1" x14ac:dyDescent="0.2">
      <c r="A954" t="s">
        <v>192</v>
      </c>
      <c r="B954" t="s">
        <v>113</v>
      </c>
      <c r="C954" s="3" t="s">
        <v>232</v>
      </c>
      <c r="D954" t="s">
        <v>194</v>
      </c>
      <c r="E954">
        <v>8.5990597022459814E-2</v>
      </c>
      <c r="F954">
        <v>8.1915234166322251E-2</v>
      </c>
      <c r="G954" s="1">
        <v>-8.0839365577511813E-2</v>
      </c>
      <c r="H954" s="1">
        <v>0.24425943821510804</v>
      </c>
      <c r="I954">
        <v>1.0497509760866077</v>
      </c>
      <c r="J954">
        <v>0.17809481069039715</v>
      </c>
      <c r="K954">
        <f>Table21[[#This Row],[VALUE_ORIGINAL]]-Table21[[#This Row],[ESTIMATE_VALUE]]</f>
        <v>9.2104213667937335E-2</v>
      </c>
      <c r="L954">
        <v>3.8017309435967525E-2</v>
      </c>
      <c r="M954">
        <v>0.34322255787812789</v>
      </c>
      <c r="N954">
        <f>Table21[[#This Row],[DIFFENCE_ORIGINAL]]^2</f>
        <v>8.4831861753890542E-3</v>
      </c>
      <c r="O95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0.2062421287791405</v>
      </c>
      <c r="P954">
        <f>IF(OR(G954="NA", H954="NA"), "NA", IF(OR(B954="boot", B954="parametric", B954="independent", B954="cart"), Table21[[#This Row],[conf.high]]-Table21[[#This Row],[conf.low]], ""))</f>
        <v>0.32509880379261985</v>
      </c>
      <c r="Q954">
        <f>IF(OR(G954="NA", H954="NA"), "NA", IF(OR(B954="boot", B954="parametric", B954="independent", B954="cart"), Table21[[#This Row],[conf.high.orig]]-Table21[[#This Row],[conf.low.orig]], ""))</f>
        <v>0.30520524844216035</v>
      </c>
      <c r="R954">
        <f>IF(OR(B954="boot", B954="independent", B954="parametric", B954="cart"), Table21[[#This Row],[WIDTH_OVERLAP]]/Table21[[#This Row],[WIDTH_NEW]], "NA")</f>
        <v>0.63439830098760408</v>
      </c>
      <c r="S954">
        <f>IF(OR(B954="boot", B954="independent", B954="parametric", B954="cart"), Table21[[#This Row],[WIDTH_OVERLAP]]/Table21[[#This Row],[WIDTH_ORIG]], "")</f>
        <v>0.67574895855116845</v>
      </c>
      <c r="T954">
        <f>IF(OR(B954="boot", B954="independent", B954="parametric", B954="cart"), (Table21[[#This Row],[PERS_NEW]]+Table21[[#This Row],[PERS_ORIG]]) / 2, "")</f>
        <v>0.65507362976938621</v>
      </c>
      <c r="U954">
        <f>0.5*(Table21[[#This Row],[WIDTH_OVERLAP]]/Table21[[#This Row],[WIDTH_ORIG]] +Table21[[#This Row],[WIDTH_OVERLAP]]/Table21[[#This Row],[WIDTH_NEW]])</f>
        <v>0.65507362976938621</v>
      </c>
    </row>
    <row r="955" spans="1:21" hidden="1" x14ac:dyDescent="0.2">
      <c r="A955" t="s">
        <v>192</v>
      </c>
      <c r="B955" t="s">
        <v>113</v>
      </c>
      <c r="C955" s="3" t="s">
        <v>232</v>
      </c>
      <c r="D955" t="s">
        <v>196</v>
      </c>
      <c r="E955">
        <v>5.3005518003066333E-2</v>
      </c>
      <c r="F955">
        <v>8.2510468319394126E-2</v>
      </c>
      <c r="G955" s="1">
        <v>-9.9249752877326777E-2</v>
      </c>
      <c r="H955" s="1">
        <v>0.22206417213621849</v>
      </c>
      <c r="I955">
        <v>0.6424096127764598</v>
      </c>
      <c r="J955">
        <v>0.18618608877542239</v>
      </c>
      <c r="K955">
        <f>Table21[[#This Row],[VALUE_ORIGINAL]]-Table21[[#This Row],[ESTIMATE_VALUE]]</f>
        <v>0.13318057077235607</v>
      </c>
      <c r="L955">
        <v>1.0013056772384074E-2</v>
      </c>
      <c r="M955">
        <v>0.35460897592095292</v>
      </c>
      <c r="N955">
        <f>Table21[[#This Row],[DIFFENCE_ORIGINAL]]^2</f>
        <v>1.7737064431250543E-2</v>
      </c>
      <c r="O95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0.21205111536383442</v>
      </c>
      <c r="P955">
        <f>IF(OR(G955="NA", H955="NA"), "NA", IF(OR(B955="boot", B955="parametric", B955="independent", B955="cart"), Table21[[#This Row],[conf.high]]-Table21[[#This Row],[conf.low]], ""))</f>
        <v>0.32131392501354528</v>
      </c>
      <c r="Q955">
        <f>IF(OR(G955="NA", H955="NA"), "NA", IF(OR(B955="boot", B955="parametric", B955="independent", B955="cart"), Table21[[#This Row],[conf.high.orig]]-Table21[[#This Row],[conf.low.orig]], ""))</f>
        <v>0.34459591914856885</v>
      </c>
      <c r="R955">
        <f>IF(OR(B955="boot", B955="independent", B955="parametric", B955="cart"), Table21[[#This Row],[WIDTH_OVERLAP]]/Table21[[#This Row],[WIDTH_NEW]], "NA")</f>
        <v>0.65994997059307414</v>
      </c>
      <c r="S955">
        <f>IF(OR(B955="boot", B955="independent", B955="parametric", B955="cart"), Table21[[#This Row],[WIDTH_OVERLAP]]/Table21[[#This Row],[WIDTH_ORIG]], "")</f>
        <v>0.6153616557264302</v>
      </c>
      <c r="T955">
        <f>IF(OR(B955="boot", B955="independent", B955="parametric", B955="cart"), (Table21[[#This Row],[PERS_NEW]]+Table21[[#This Row],[PERS_ORIG]]) / 2, "")</f>
        <v>0.63765581315975217</v>
      </c>
      <c r="U955">
        <f>0.5*(Table21[[#This Row],[WIDTH_OVERLAP]]/Table21[[#This Row],[WIDTH_ORIG]] +Table21[[#This Row],[WIDTH_OVERLAP]]/Table21[[#This Row],[WIDTH_NEW]])</f>
        <v>0.63765581315975217</v>
      </c>
    </row>
    <row r="956" spans="1:21" hidden="1" x14ac:dyDescent="0.2">
      <c r="A956" t="s">
        <v>192</v>
      </c>
      <c r="B956" t="s">
        <v>113</v>
      </c>
      <c r="C956" s="3" t="s">
        <v>232</v>
      </c>
      <c r="D956" t="s">
        <v>197</v>
      </c>
      <c r="E956">
        <v>0.54598663361023458</v>
      </c>
      <c r="F956">
        <v>7.1147121210842088E-2</v>
      </c>
      <c r="G956" s="1">
        <v>0.40912702049804817</v>
      </c>
      <c r="H956" s="1">
        <v>0.68778682785861112</v>
      </c>
      <c r="I956">
        <v>7.6740509569209649</v>
      </c>
      <c r="J956">
        <v>0.49300215558615001</v>
      </c>
      <c r="K956">
        <f>Table21[[#This Row],[VALUE_ORIGINAL]]-Table21[[#This Row],[ESTIMATE_VALUE]]</f>
        <v>-5.2984478024084569E-2</v>
      </c>
      <c r="L956">
        <v>0.33828925276439847</v>
      </c>
      <c r="M956">
        <v>0.65830644871233068</v>
      </c>
      <c r="N956">
        <f>Table21[[#This Row],[DIFFENCE_ORIGINAL]]^2</f>
        <v>2.8073549114847008E-3</v>
      </c>
      <c r="O95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0.24917942821428252</v>
      </c>
      <c r="P956">
        <f>IF(OR(G956="NA", H956="NA"), "NA", IF(OR(B956="boot", B956="parametric", B956="independent", B956="cart"), Table21[[#This Row],[conf.high]]-Table21[[#This Row],[conf.low]], ""))</f>
        <v>0.27865980736056295</v>
      </c>
      <c r="Q956">
        <f>IF(OR(G956="NA", H956="NA"), "NA", IF(OR(B956="boot", B956="parametric", B956="independent", B956="cart"), Table21[[#This Row],[conf.high.orig]]-Table21[[#This Row],[conf.low.orig]], ""))</f>
        <v>0.32001719594793221</v>
      </c>
      <c r="R956">
        <f>IF(OR(B956="boot", B956="independent", B956="parametric", B956="cart"), Table21[[#This Row],[WIDTH_OVERLAP]]/Table21[[#This Row],[WIDTH_NEW]], "NA")</f>
        <v>0.89420656166558232</v>
      </c>
      <c r="S956">
        <f>IF(OR(B956="boot", B956="independent", B956="parametric", B956="cart"), Table21[[#This Row],[WIDTH_OVERLAP]]/Table21[[#This Row],[WIDTH_ORIG]], "")</f>
        <v>0.77864387092131382</v>
      </c>
      <c r="T956">
        <f>IF(OR(B956="boot", B956="independent", B956="parametric", B956="cart"), (Table21[[#This Row],[PERS_NEW]]+Table21[[#This Row],[PERS_ORIG]]) / 2, "")</f>
        <v>0.83642521629344802</v>
      </c>
      <c r="U956">
        <f>0.5*(Table21[[#This Row],[WIDTH_OVERLAP]]/Table21[[#This Row],[WIDTH_ORIG]] +Table21[[#This Row],[WIDTH_OVERLAP]]/Table21[[#This Row],[WIDTH_NEW]])</f>
        <v>0.83642521629344802</v>
      </c>
    </row>
    <row r="957" spans="1:21" hidden="1" x14ac:dyDescent="0.2">
      <c r="A957" t="s">
        <v>192</v>
      </c>
      <c r="B957" t="s">
        <v>113</v>
      </c>
      <c r="C957" s="3" t="s">
        <v>232</v>
      </c>
      <c r="D957" t="s">
        <v>198</v>
      </c>
      <c r="E957">
        <v>0.66641330890529071</v>
      </c>
      <c r="F957">
        <v>9.9673774975465312E-2</v>
      </c>
      <c r="G957" s="1">
        <v>0.47271644553127656</v>
      </c>
      <c r="H957" s="1">
        <v>0.85196676888346856</v>
      </c>
      <c r="I957">
        <v>6.6859443125268232</v>
      </c>
      <c r="J957">
        <v>0.6296703541777926</v>
      </c>
      <c r="K957">
        <f>Table21[[#This Row],[VALUE_ORIGINAL]]-Table21[[#This Row],[ESTIMATE_VALUE]]</f>
        <v>-3.6742954727498112E-2</v>
      </c>
      <c r="L957">
        <v>0.43210575876704355</v>
      </c>
      <c r="M957">
        <v>0.82109221715959124</v>
      </c>
      <c r="N957">
        <f>Table21[[#This Row],[DIFFENCE_ORIGINAL]]^2</f>
        <v>1.3500447221069759E-3</v>
      </c>
      <c r="O95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0.34837577162831468</v>
      </c>
      <c r="P957">
        <f>IF(OR(G957="NA", H957="NA"), "NA", IF(OR(B957="boot", B957="parametric", B957="independent", B957="cart"), Table21[[#This Row],[conf.high]]-Table21[[#This Row],[conf.low]], ""))</f>
        <v>0.379250323352192</v>
      </c>
      <c r="Q957">
        <f>IF(OR(G957="NA", H957="NA"), "NA", IF(OR(B957="boot", B957="parametric", B957="independent", B957="cart"), Table21[[#This Row],[conf.high.orig]]-Table21[[#This Row],[conf.low.orig]], ""))</f>
        <v>0.3889864583925477</v>
      </c>
      <c r="R957">
        <f>IF(OR(B957="boot", B957="independent", B957="parametric", B957="cart"), Table21[[#This Row],[WIDTH_OVERLAP]]/Table21[[#This Row],[WIDTH_NEW]], "NA")</f>
        <v>0.91859057244572062</v>
      </c>
      <c r="S957">
        <f>IF(OR(B957="boot", B957="independent", B957="parametric", B957="cart"), Table21[[#This Row],[WIDTH_OVERLAP]]/Table21[[#This Row],[WIDTH_ORIG]], "")</f>
        <v>0.89559871330212082</v>
      </c>
      <c r="T957">
        <f>IF(OR(B957="boot", B957="independent", B957="parametric", B957="cart"), (Table21[[#This Row],[PERS_NEW]]+Table21[[#This Row],[PERS_ORIG]]) / 2, "")</f>
        <v>0.90709464287392072</v>
      </c>
      <c r="U957">
        <f>0.5*(Table21[[#This Row],[WIDTH_OVERLAP]]/Table21[[#This Row],[WIDTH_ORIG]] +Table21[[#This Row],[WIDTH_OVERLAP]]/Table21[[#This Row],[WIDTH_NEW]])</f>
        <v>0.90709464287392072</v>
      </c>
    </row>
    <row r="958" spans="1:21" hidden="1" x14ac:dyDescent="0.2">
      <c r="A958" t="s">
        <v>192</v>
      </c>
      <c r="B958" t="s">
        <v>113</v>
      </c>
      <c r="C958" s="3" t="s">
        <v>232</v>
      </c>
      <c r="D958" t="s">
        <v>200</v>
      </c>
      <c r="E958">
        <v>0.61770670169165565</v>
      </c>
      <c r="F958">
        <v>9.7126230693699286E-2</v>
      </c>
      <c r="G958" s="1">
        <v>0.43004796226017317</v>
      </c>
      <c r="H958" s="1">
        <v>0.81034812971556924</v>
      </c>
      <c r="I958">
        <v>6.3598339735810123</v>
      </c>
      <c r="J958">
        <v>0.6141559553028032</v>
      </c>
      <c r="K958">
        <f>Table21[[#This Row],[VALUE_ORIGINAL]]-Table21[[#This Row],[ESTIMATE_VALUE]]</f>
        <v>-3.5507463888524438E-3</v>
      </c>
      <c r="L958">
        <v>0.42221750619658005</v>
      </c>
      <c r="M958">
        <v>0.79184601327828763</v>
      </c>
      <c r="N958">
        <f>Table21[[#This Row],[DIFFENCE_ORIGINAL]]^2</f>
        <v>1.260779991794867E-5</v>
      </c>
      <c r="O95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0.36179805101811446</v>
      </c>
      <c r="P958">
        <f>IF(OR(G958="NA", H958="NA"), "NA", IF(OR(B958="boot", B958="parametric", B958="independent", B958="cart"), Table21[[#This Row],[conf.high]]-Table21[[#This Row],[conf.low]], ""))</f>
        <v>0.38030016745539608</v>
      </c>
      <c r="Q958">
        <f>IF(OR(G958="NA", H958="NA"), "NA", IF(OR(B958="boot", B958="parametric", B958="independent", B958="cart"), Table21[[#This Row],[conf.high.orig]]-Table21[[#This Row],[conf.low.orig]], ""))</f>
        <v>0.36962850708170758</v>
      </c>
      <c r="R958">
        <f>IF(OR(B958="boot", B958="independent", B958="parametric", B958="cart"), Table21[[#This Row],[WIDTH_OVERLAP]]/Table21[[#This Row],[WIDTH_NEW]], "NA")</f>
        <v>0.95134865030147098</v>
      </c>
      <c r="S958">
        <f>IF(OR(B958="boot", B958="independent", B958="parametric", B958="cart"), Table21[[#This Row],[WIDTH_OVERLAP]]/Table21[[#This Row],[WIDTH_ORIG]], "")</f>
        <v>0.97881533509031493</v>
      </c>
      <c r="T958">
        <f>IF(OR(B958="boot", B958="independent", B958="parametric", B958="cart"), (Table21[[#This Row],[PERS_NEW]]+Table21[[#This Row],[PERS_ORIG]]) / 2, "")</f>
        <v>0.9650819926958929</v>
      </c>
      <c r="U958">
        <f>0.5*(Table21[[#This Row],[WIDTH_OVERLAP]]/Table21[[#This Row],[WIDTH_ORIG]] +Table21[[#This Row],[WIDTH_OVERLAP]]/Table21[[#This Row],[WIDTH_NEW]])</f>
        <v>0.9650819926958929</v>
      </c>
    </row>
    <row r="959" spans="1:21" hidden="1" x14ac:dyDescent="0.2">
      <c r="A959" t="s">
        <v>192</v>
      </c>
      <c r="B959" t="s">
        <v>113</v>
      </c>
      <c r="C959" s="3" t="s">
        <v>232</v>
      </c>
      <c r="D959" t="s">
        <v>203</v>
      </c>
      <c r="E959">
        <v>0.16932915316827191</v>
      </c>
      <c r="F959">
        <v>6.3394138763405439E-2</v>
      </c>
      <c r="G959" s="1">
        <v>4.231068887627857E-2</v>
      </c>
      <c r="H959" s="1">
        <v>0.29237348634471216</v>
      </c>
      <c r="I959">
        <v>2.6710537672927255</v>
      </c>
      <c r="J959">
        <v>0.2867938421283156</v>
      </c>
      <c r="K959">
        <f>Table21[[#This Row],[VALUE_ORIGINAL]]-Table21[[#This Row],[ESTIMATE_VALUE]]</f>
        <v>0.11746468896004369</v>
      </c>
      <c r="L959">
        <v>0.16431647751864059</v>
      </c>
      <c r="M959">
        <v>0.40571502915783314</v>
      </c>
      <c r="N959">
        <f>Table21[[#This Row],[DIFFENCE_ORIGINAL]]^2</f>
        <v>1.3797953152479812E-2</v>
      </c>
      <c r="O95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0.12805700882607157</v>
      </c>
      <c r="P959">
        <f>IF(OR(G959="NA", H959="NA"), "NA", IF(OR(B959="boot", B959="parametric", B959="independent", B959="cart"), Table21[[#This Row],[conf.high]]-Table21[[#This Row],[conf.low]], ""))</f>
        <v>0.25006279746843357</v>
      </c>
      <c r="Q959">
        <f>IF(OR(G959="NA", H959="NA"), "NA", IF(OR(B959="boot", B959="parametric", B959="independent", B959="cart"), Table21[[#This Row],[conf.high.orig]]-Table21[[#This Row],[conf.low.orig]], ""))</f>
        <v>0.24139855163919255</v>
      </c>
      <c r="R959">
        <f>IF(OR(B959="boot", B959="independent", B959="parametric", B959="cart"), Table21[[#This Row],[WIDTH_OVERLAP]]/Table21[[#This Row],[WIDTH_NEW]], "NA")</f>
        <v>0.51209940112037944</v>
      </c>
      <c r="S959">
        <f>IF(OR(B959="boot", B959="independent", B959="parametric", B959="cart"), Table21[[#This Row],[WIDTH_OVERLAP]]/Table21[[#This Row],[WIDTH_ORIG]], "")</f>
        <v>0.53047960709173003</v>
      </c>
      <c r="T959">
        <f>IF(OR(B959="boot", B959="independent", B959="parametric", B959="cart"), (Table21[[#This Row],[PERS_NEW]]+Table21[[#This Row],[PERS_ORIG]]) / 2, "")</f>
        <v>0.52128950410605479</v>
      </c>
      <c r="U959">
        <f>0.5*(Table21[[#This Row],[WIDTH_OVERLAP]]/Table21[[#This Row],[WIDTH_ORIG]] +Table21[[#This Row],[WIDTH_OVERLAP]]/Table21[[#This Row],[WIDTH_NEW]])</f>
        <v>0.52128950410605479</v>
      </c>
    </row>
    <row r="960" spans="1:21" hidden="1" x14ac:dyDescent="0.2">
      <c r="A960" t="s">
        <v>192</v>
      </c>
      <c r="B960" t="s">
        <v>113</v>
      </c>
      <c r="C960" s="3" t="s">
        <v>232</v>
      </c>
      <c r="D960" t="s">
        <v>204</v>
      </c>
      <c r="E960">
        <v>0.79925625657689903</v>
      </c>
      <c r="F960">
        <v>0.13428973260082705</v>
      </c>
      <c r="G960" s="1">
        <v>0.53212836133172969</v>
      </c>
      <c r="H960" s="1">
        <v>1.053819726104567</v>
      </c>
      <c r="I960">
        <v>5.9517301963260936</v>
      </c>
      <c r="J960">
        <v>0.93833906021054048</v>
      </c>
      <c r="K960">
        <f>Table21[[#This Row],[VALUE_ORIGINAL]]-Table21[[#This Row],[ESTIMATE_VALUE]]</f>
        <v>0.13908280363364145</v>
      </c>
      <c r="L960">
        <v>0.63788758124871248</v>
      </c>
      <c r="M960">
        <v>1.2452698410286649</v>
      </c>
      <c r="N960">
        <f>Table21[[#This Row],[DIFFENCE_ORIGINAL]]^2</f>
        <v>1.9344026266594067E-2</v>
      </c>
      <c r="O96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0.4159321448558545</v>
      </c>
      <c r="P960">
        <f>IF(OR(G960="NA", H960="NA"), "NA", IF(OR(B960="boot", B960="parametric", B960="independent", B960="cart"), Table21[[#This Row],[conf.high]]-Table21[[#This Row],[conf.low]], ""))</f>
        <v>0.52169136477283728</v>
      </c>
      <c r="Q960">
        <f>IF(OR(G960="NA", H960="NA"), "NA", IF(OR(B960="boot", B960="parametric", B960="independent", B960="cart"), Table21[[#This Row],[conf.high.orig]]-Table21[[#This Row],[conf.low.orig]], ""))</f>
        <v>0.60738225977995242</v>
      </c>
      <c r="R960">
        <f>IF(OR(B960="boot", B960="independent", B960="parametric", B960="cart"), Table21[[#This Row],[WIDTH_OVERLAP]]/Table21[[#This Row],[WIDTH_NEW]], "NA")</f>
        <v>0.79727626896213999</v>
      </c>
      <c r="S960">
        <f>IF(OR(B960="boot", B960="independent", B960="parametric", B960="cart"), Table21[[#This Row],[WIDTH_OVERLAP]]/Table21[[#This Row],[WIDTH_ORIG]], "")</f>
        <v>0.68479468762644125</v>
      </c>
      <c r="T960">
        <f>IF(OR(B960="boot", B960="independent", B960="parametric", B960="cart"), (Table21[[#This Row],[PERS_NEW]]+Table21[[#This Row],[PERS_ORIG]]) / 2, "")</f>
        <v>0.74103547829429062</v>
      </c>
      <c r="U960">
        <f>0.5*(Table21[[#This Row],[WIDTH_OVERLAP]]/Table21[[#This Row],[WIDTH_ORIG]] +Table21[[#This Row],[WIDTH_OVERLAP]]/Table21[[#This Row],[WIDTH_NEW]])</f>
        <v>0.74103547829429062</v>
      </c>
    </row>
    <row r="961" spans="1:21" hidden="1" x14ac:dyDescent="0.2">
      <c r="A961" t="s">
        <v>192</v>
      </c>
      <c r="B961" t="s">
        <v>113</v>
      </c>
      <c r="C961" s="3" t="s">
        <v>232</v>
      </c>
      <c r="D961" t="s">
        <v>205</v>
      </c>
      <c r="E961">
        <v>0.82350593044796971</v>
      </c>
      <c r="F961">
        <v>0.10956093936915702</v>
      </c>
      <c r="G961" s="1">
        <v>0.5875569404618618</v>
      </c>
      <c r="H961" s="1">
        <v>1.0228923296559942</v>
      </c>
      <c r="I961">
        <v>7.5164190375662159</v>
      </c>
      <c r="J961">
        <v>0.60929653109160198</v>
      </c>
      <c r="K961">
        <f>Table21[[#This Row],[VALUE_ORIGINAL]]-Table21[[#This Row],[ESTIMATE_VALUE]]</f>
        <v>-0.21420939935636774</v>
      </c>
      <c r="L961">
        <v>0.38489998520992202</v>
      </c>
      <c r="M961">
        <v>0.81150884429497838</v>
      </c>
      <c r="N961">
        <f>Table21[[#This Row],[DIFFENCE_ORIGINAL]]^2</f>
        <v>4.5885666772615838E-2</v>
      </c>
      <c r="O96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0.22395190383311658</v>
      </c>
      <c r="P961">
        <f>IF(OR(G961="NA", H961="NA"), "NA", IF(OR(B961="boot", B961="parametric", B961="independent", B961="cart"), Table21[[#This Row],[conf.high]]-Table21[[#This Row],[conf.low]], ""))</f>
        <v>0.43533538919413239</v>
      </c>
      <c r="Q961">
        <f>IF(OR(G961="NA", H961="NA"), "NA", IF(OR(B961="boot", B961="parametric", B961="independent", B961="cart"), Table21[[#This Row],[conf.high.orig]]-Table21[[#This Row],[conf.low.orig]], ""))</f>
        <v>0.42660885908505636</v>
      </c>
      <c r="R961">
        <f>IF(OR(B961="boot", B961="independent", B961="parametric", B961="cart"), Table21[[#This Row],[WIDTH_OVERLAP]]/Table21[[#This Row],[WIDTH_NEW]], "NA")</f>
        <v>0.51443532823665761</v>
      </c>
      <c r="S961">
        <f>IF(OR(B961="boot", B961="independent", B961="parametric", B961="cart"), Table21[[#This Row],[WIDTH_OVERLAP]]/Table21[[#This Row],[WIDTH_ORIG]], "")</f>
        <v>0.52495839939523037</v>
      </c>
      <c r="T961">
        <f>IF(OR(B961="boot", B961="independent", B961="parametric", B961="cart"), (Table21[[#This Row],[PERS_NEW]]+Table21[[#This Row],[PERS_ORIG]]) / 2, "")</f>
        <v>0.51969686381594404</v>
      </c>
      <c r="U961">
        <f>0.5*(Table21[[#This Row],[WIDTH_OVERLAP]]/Table21[[#This Row],[WIDTH_ORIG]] +Table21[[#This Row],[WIDTH_OVERLAP]]/Table21[[#This Row],[WIDTH_NEW]])</f>
        <v>0.51969686381594404</v>
      </c>
    </row>
    <row r="962" spans="1:21" hidden="1" x14ac:dyDescent="0.2">
      <c r="A962" t="s">
        <v>192</v>
      </c>
      <c r="B962" t="s">
        <v>113</v>
      </c>
      <c r="C962" s="3" t="s">
        <v>232</v>
      </c>
      <c r="D962" t="s">
        <v>206</v>
      </c>
      <c r="E962">
        <v>1.1549577543524665</v>
      </c>
      <c r="F962">
        <v>0.18000930063090009</v>
      </c>
      <c r="G962" s="1">
        <v>0.81164897935893809</v>
      </c>
      <c r="H962" s="1">
        <v>1.5205174324480328</v>
      </c>
      <c r="I962">
        <v>6.4161004476132515</v>
      </c>
      <c r="J962">
        <v>1.0886973669257032</v>
      </c>
      <c r="K962">
        <f>Table21[[#This Row],[VALUE_ORIGINAL]]-Table21[[#This Row],[ESTIMATE_VALUE]]</f>
        <v>-6.6260387426763323E-2</v>
      </c>
      <c r="L962">
        <v>0.71646035881028236</v>
      </c>
      <c r="M962">
        <v>1.4783592457482737</v>
      </c>
      <c r="N962">
        <f>Table21[[#This Row],[DIFFENCE_ORIGINAL]]^2</f>
        <v>4.3904389419447748E-3</v>
      </c>
      <c r="O96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0.66671026638933562</v>
      </c>
      <c r="P962">
        <f>IF(OR(G962="NA", H962="NA"), "NA", IF(OR(B962="boot", B962="parametric", B962="independent", B962="cart"), Table21[[#This Row],[conf.high]]-Table21[[#This Row],[conf.low]], ""))</f>
        <v>0.70886845308909474</v>
      </c>
      <c r="Q962">
        <f>IF(OR(G962="NA", H962="NA"), "NA", IF(OR(B962="boot", B962="parametric", B962="independent", B962="cart"), Table21[[#This Row],[conf.high.orig]]-Table21[[#This Row],[conf.low.orig]], ""))</f>
        <v>0.76189888693799135</v>
      </c>
      <c r="R962">
        <f>IF(OR(B962="boot", B962="independent", B962="parametric", B962="cart"), Table21[[#This Row],[WIDTH_OVERLAP]]/Table21[[#This Row],[WIDTH_NEW]], "NA")</f>
        <v>0.9405274892456521</v>
      </c>
      <c r="S962">
        <f>IF(OR(B962="boot", B962="independent", B962="parametric", B962="cart"), Table21[[#This Row],[WIDTH_OVERLAP]]/Table21[[#This Row],[WIDTH_ORIG]], "")</f>
        <v>0.87506397216143605</v>
      </c>
      <c r="T962">
        <f>IF(OR(B962="boot", B962="independent", B962="parametric", B962="cart"), (Table21[[#This Row],[PERS_NEW]]+Table21[[#This Row],[PERS_ORIG]]) / 2, "")</f>
        <v>0.90779573070354402</v>
      </c>
      <c r="U962">
        <f>0.5*(Table21[[#This Row],[WIDTH_OVERLAP]]/Table21[[#This Row],[WIDTH_ORIG]] +Table21[[#This Row],[WIDTH_OVERLAP]]/Table21[[#This Row],[WIDTH_NEW]])</f>
        <v>0.90779573070354402</v>
      </c>
    </row>
    <row r="963" spans="1:21" hidden="1" x14ac:dyDescent="0.2">
      <c r="A963" t="s">
        <v>192</v>
      </c>
      <c r="B963" t="s">
        <v>113</v>
      </c>
      <c r="C963" s="3" t="s">
        <v>232</v>
      </c>
      <c r="D963" t="s">
        <v>207</v>
      </c>
      <c r="E963">
        <v>-0.45606915256706398</v>
      </c>
      <c r="F963">
        <v>0.15426330100736371</v>
      </c>
      <c r="G963" s="1">
        <v>-0.74265565253331622</v>
      </c>
      <c r="H963" s="1">
        <v>-0.1449969648037967</v>
      </c>
      <c r="I963">
        <v>-2.9564332513881162</v>
      </c>
      <c r="J963">
        <v>-0.62421856699554268</v>
      </c>
      <c r="K963">
        <f>Table21[[#This Row],[VALUE_ORIGINAL]]-Table21[[#This Row],[ESTIMATE_VALUE]]</f>
        <v>-0.16814941442847869</v>
      </c>
      <c r="L963">
        <v>-0.94286260884821915</v>
      </c>
      <c r="M963">
        <v>-0.31283389014786905</v>
      </c>
      <c r="N963">
        <f>Table21[[#This Row],[DIFFENCE_ORIGINAL]]^2</f>
        <v>2.8274225572640279E-2</v>
      </c>
      <c r="O96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0.42982176238544717</v>
      </c>
      <c r="P963">
        <f>IF(OR(G963="NA", H963="NA"), "NA", IF(OR(B963="boot", B963="parametric", B963="independent", B963="cart"), Table21[[#This Row],[conf.high]]-Table21[[#This Row],[conf.low]], ""))</f>
        <v>0.59765868772951958</v>
      </c>
      <c r="Q963">
        <f>IF(OR(G963="NA", H963="NA"), "NA", IF(OR(B963="boot", B963="parametric", B963="independent", B963="cart"), Table21[[#This Row],[conf.high.orig]]-Table21[[#This Row],[conf.low.orig]], ""))</f>
        <v>0.63002871870035015</v>
      </c>
      <c r="R963">
        <f>IF(OR(B963="boot", B963="independent", B963="parametric", B963="cart"), Table21[[#This Row],[WIDTH_OVERLAP]]/Table21[[#This Row],[WIDTH_NEW]], "NA")</f>
        <v>0.71917596315435839</v>
      </c>
      <c r="S963">
        <f>IF(OR(B963="boot", B963="independent", B963="parametric", B963="cart"), Table21[[#This Row],[WIDTH_OVERLAP]]/Table21[[#This Row],[WIDTH_ORIG]], "")</f>
        <v>0.68222566627137515</v>
      </c>
      <c r="T963">
        <f>IF(OR(B963="boot", B963="independent", B963="parametric", B963="cart"), (Table21[[#This Row],[PERS_NEW]]+Table21[[#This Row],[PERS_ORIG]]) / 2, "")</f>
        <v>0.70070081471286683</v>
      </c>
      <c r="U963">
        <f>0.5*(Table21[[#This Row],[WIDTH_OVERLAP]]/Table21[[#This Row],[WIDTH_ORIG]] +Table21[[#This Row],[WIDTH_OVERLAP]]/Table21[[#This Row],[WIDTH_NEW]])</f>
        <v>0.70070081471286683</v>
      </c>
    </row>
    <row r="964" spans="1:21" hidden="1" x14ac:dyDescent="0.2">
      <c r="A964" t="s">
        <v>192</v>
      </c>
      <c r="B964" t="s">
        <v>113</v>
      </c>
      <c r="C964" s="3" t="s">
        <v>232</v>
      </c>
      <c r="D964" t="s">
        <v>208</v>
      </c>
      <c r="E964">
        <v>-0.57318015151036539</v>
      </c>
      <c r="F964">
        <v>0.1479819817263465</v>
      </c>
      <c r="G964" s="1">
        <v>-0.87533023151250922</v>
      </c>
      <c r="H964" s="1">
        <v>-0.28838417550537593</v>
      </c>
      <c r="I964">
        <v>-3.8733104180906994</v>
      </c>
      <c r="J964">
        <v>-0.72723214521847124</v>
      </c>
      <c r="K964">
        <f>Table21[[#This Row],[VALUE_ORIGINAL]]-Table21[[#This Row],[ESTIMATE_VALUE]]</f>
        <v>-0.15405199370810585</v>
      </c>
      <c r="L964">
        <v>-1.0101790707959437</v>
      </c>
      <c r="M964">
        <v>-0.44208999914923913</v>
      </c>
      <c r="N964">
        <f>Table21[[#This Row],[DIFFENCE_ORIGINAL]]^2</f>
        <v>2.3732016765442284E-2</v>
      </c>
      <c r="O96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0.43324023236327008</v>
      </c>
      <c r="P964">
        <f>IF(OR(G964="NA", H964="NA"), "NA", IF(OR(B964="boot", B964="parametric", B964="independent", B964="cart"), Table21[[#This Row],[conf.high]]-Table21[[#This Row],[conf.low]], ""))</f>
        <v>0.58694605600713334</v>
      </c>
      <c r="Q964">
        <f>IF(OR(G964="NA", H964="NA"), "NA", IF(OR(B964="boot", B964="parametric", B964="independent", B964="cart"), Table21[[#This Row],[conf.high.orig]]-Table21[[#This Row],[conf.low.orig]], ""))</f>
        <v>0.56808907164670464</v>
      </c>
      <c r="R964">
        <f>IF(OR(B964="boot", B964="independent", B964="parametric", B964="cart"), Table21[[#This Row],[WIDTH_OVERLAP]]/Table21[[#This Row],[WIDTH_NEW]], "NA")</f>
        <v>0.73812614963376599</v>
      </c>
      <c r="S964">
        <f>IF(OR(B964="boot", B964="independent", B964="parametric", B964="cart"), Table21[[#This Row],[WIDTH_OVERLAP]]/Table21[[#This Row],[WIDTH_ORIG]], "")</f>
        <v>0.76262729558843334</v>
      </c>
      <c r="T964">
        <f>IF(OR(B964="boot", B964="independent", B964="parametric", B964="cart"), (Table21[[#This Row],[PERS_NEW]]+Table21[[#This Row],[PERS_ORIG]]) / 2, "")</f>
        <v>0.75037672261109967</v>
      </c>
      <c r="U964">
        <f>0.5*(Table21[[#This Row],[WIDTH_OVERLAP]]/Table21[[#This Row],[WIDTH_ORIG]] +Table21[[#This Row],[WIDTH_OVERLAP]]/Table21[[#This Row],[WIDTH_NEW]])</f>
        <v>0.75037672261109967</v>
      </c>
    </row>
    <row r="965" spans="1:21" hidden="1" x14ac:dyDescent="0.2">
      <c r="A965" t="s">
        <v>192</v>
      </c>
      <c r="B965" t="s">
        <v>113</v>
      </c>
      <c r="C965" s="3" t="s">
        <v>232</v>
      </c>
      <c r="D965" t="s">
        <v>209</v>
      </c>
      <c r="E965">
        <v>1.3830037756430733</v>
      </c>
      <c r="F965">
        <v>0.12528440314038175</v>
      </c>
      <c r="G965" s="1">
        <v>1.1229365738582637</v>
      </c>
      <c r="H965" s="1">
        <v>1.6339211691972579</v>
      </c>
      <c r="I965">
        <v>11.038914190247697</v>
      </c>
      <c r="J965">
        <v>1.2430246361528332</v>
      </c>
      <c r="K965">
        <f>Table21[[#This Row],[VALUE_ORIGINAL]]-Table21[[#This Row],[ESTIMATE_VALUE]]</f>
        <v>-0.1399791394902401</v>
      </c>
      <c r="L965">
        <v>1.0185107816429058</v>
      </c>
      <c r="M965">
        <v>1.4443375162512104</v>
      </c>
      <c r="N965">
        <f>Table21[[#This Row],[DIFFENCE_ORIGINAL]]^2</f>
        <v>1.9594159492428095E-2</v>
      </c>
      <c r="O96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0.3214009423929467</v>
      </c>
      <c r="P965">
        <f>IF(OR(G965="NA", H965="NA"), "NA", IF(OR(B965="boot", B965="parametric", B965="independent", B965="cart"), Table21[[#This Row],[conf.high]]-Table21[[#This Row],[conf.low]], ""))</f>
        <v>0.51098459533899421</v>
      </c>
      <c r="Q965">
        <f>IF(OR(G965="NA", H965="NA"), "NA", IF(OR(B965="boot", B965="parametric", B965="independent", B965="cart"), Table21[[#This Row],[conf.high.orig]]-Table21[[#This Row],[conf.low.orig]], ""))</f>
        <v>0.42582673460830467</v>
      </c>
      <c r="R965">
        <f>IF(OR(B965="boot", B965="independent", B965="parametric", B965="cart"), Table21[[#This Row],[WIDTH_OVERLAP]]/Table21[[#This Row],[WIDTH_NEW]], "NA")</f>
        <v>0.6289836236251406</v>
      </c>
      <c r="S965">
        <f>IF(OR(B965="boot", B965="independent", B965="parametric", B965="cart"), Table21[[#This Row],[WIDTH_OVERLAP]]/Table21[[#This Row],[WIDTH_ORIG]], "")</f>
        <v>0.75476929058619657</v>
      </c>
      <c r="T965">
        <f>IF(OR(B965="boot", B965="independent", B965="parametric", B965="cart"), (Table21[[#This Row],[PERS_NEW]]+Table21[[#This Row],[PERS_ORIG]]) / 2, "")</f>
        <v>0.69187645710566859</v>
      </c>
      <c r="U965">
        <f>0.5*(Table21[[#This Row],[WIDTH_OVERLAP]]/Table21[[#This Row],[WIDTH_ORIG]] +Table21[[#This Row],[WIDTH_OVERLAP]]/Table21[[#This Row],[WIDTH_NEW]])</f>
        <v>0.69187645710566859</v>
      </c>
    </row>
    <row r="966" spans="1:21" hidden="1" x14ac:dyDescent="0.2">
      <c r="A966" t="s">
        <v>192</v>
      </c>
      <c r="B966" t="s">
        <v>113</v>
      </c>
      <c r="C966" s="3" t="s">
        <v>232</v>
      </c>
      <c r="D966" t="s">
        <v>210</v>
      </c>
      <c r="E966">
        <v>1.9701918424425535</v>
      </c>
      <c r="F966">
        <v>0.16265847900310745</v>
      </c>
      <c r="G966" s="1">
        <v>1.6124133369858928</v>
      </c>
      <c r="H966" s="1">
        <v>2.2794216543580621</v>
      </c>
      <c r="I966">
        <v>12.112444764744877</v>
      </c>
      <c r="J966">
        <v>1.6733120944990389</v>
      </c>
      <c r="K966">
        <f>Table21[[#This Row],[VALUE_ORIGINAL]]-Table21[[#This Row],[ESTIMATE_VALUE]]</f>
        <v>-0.29687974794351457</v>
      </c>
      <c r="L966">
        <v>1.3572096197949302</v>
      </c>
      <c r="M966">
        <v>1.9370869117201388</v>
      </c>
      <c r="N966">
        <f>Table21[[#This Row],[DIFFENCE_ORIGINAL]]^2</f>
        <v>8.8137584739004751E-2</v>
      </c>
      <c r="O96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0.32467357473424596</v>
      </c>
      <c r="P966">
        <f>IF(OR(G966="NA", H966="NA"), "NA", IF(OR(B966="boot", B966="parametric", B966="independent", B966="cart"), Table21[[#This Row],[conf.high]]-Table21[[#This Row],[conf.low]], ""))</f>
        <v>0.66700831737216926</v>
      </c>
      <c r="Q966">
        <f>IF(OR(G966="NA", H966="NA"), "NA", IF(OR(B966="boot", B966="parametric", B966="independent", B966="cart"), Table21[[#This Row],[conf.high.orig]]-Table21[[#This Row],[conf.low.orig]], ""))</f>
        <v>0.57987729192520865</v>
      </c>
      <c r="R966">
        <f>IF(OR(B966="boot", B966="independent", B966="parametric", B966="cart"), Table21[[#This Row],[WIDTH_OVERLAP]]/Table21[[#This Row],[WIDTH_NEW]], "NA")</f>
        <v>0.48676090878952039</v>
      </c>
      <c r="S966">
        <f>IF(OR(B966="boot", B966="independent", B966="parametric", B966="cart"), Table21[[#This Row],[WIDTH_OVERLAP]]/Table21[[#This Row],[WIDTH_ORIG]], "")</f>
        <v>0.5599004811109618</v>
      </c>
      <c r="T966">
        <f>IF(OR(B966="boot", B966="independent", B966="parametric", B966="cart"), (Table21[[#This Row],[PERS_NEW]]+Table21[[#This Row],[PERS_ORIG]]) / 2, "")</f>
        <v>0.52333069495024109</v>
      </c>
      <c r="U966">
        <f>0.5*(Table21[[#This Row],[WIDTH_OVERLAP]]/Table21[[#This Row],[WIDTH_ORIG]] +Table21[[#This Row],[WIDTH_OVERLAP]]/Table21[[#This Row],[WIDTH_NEW]])</f>
        <v>0.52333069495024109</v>
      </c>
    </row>
    <row r="967" spans="1:21" hidden="1" x14ac:dyDescent="0.2">
      <c r="A967" t="s">
        <v>192</v>
      </c>
      <c r="B967" t="s">
        <v>113</v>
      </c>
      <c r="C967" s="3" t="s">
        <v>232</v>
      </c>
      <c r="D967" t="s">
        <v>211</v>
      </c>
      <c r="E967">
        <v>2.447787880947796</v>
      </c>
      <c r="F967">
        <v>0.2303764190841516</v>
      </c>
      <c r="G967" s="1">
        <v>1.9922617580905435</v>
      </c>
      <c r="H967" s="1">
        <v>2.8985282303694166</v>
      </c>
      <c r="I967">
        <v>10.625166806042207</v>
      </c>
      <c r="J967">
        <v>2.5314968979657961</v>
      </c>
      <c r="K967">
        <f>Table21[[#This Row],[VALUE_ORIGINAL]]-Table21[[#This Row],[ESTIMATE_VALUE]]</f>
        <v>8.3709017018000154E-2</v>
      </c>
      <c r="L967">
        <v>2.0495917088549134</v>
      </c>
      <c r="M967">
        <v>2.9930866195942496</v>
      </c>
      <c r="N967">
        <f>Table21[[#This Row],[DIFFENCE_ORIGINAL]]^2</f>
        <v>7.0071995301198391E-3</v>
      </c>
      <c r="O96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0.84893652151450327</v>
      </c>
      <c r="P967">
        <f>IF(OR(G967="NA", H967="NA"), "NA", IF(OR(B967="boot", B967="parametric", B967="independent", B967="cart"), Table21[[#This Row],[conf.high]]-Table21[[#This Row],[conf.low]], ""))</f>
        <v>0.90626647227887314</v>
      </c>
      <c r="Q967">
        <f>IF(OR(G967="NA", H967="NA"), "NA", IF(OR(B967="boot", B967="parametric", B967="independent", B967="cart"), Table21[[#This Row],[conf.high.orig]]-Table21[[#This Row],[conf.low.orig]], ""))</f>
        <v>0.94349491073933622</v>
      </c>
      <c r="R967">
        <f>IF(OR(B967="boot", B967="independent", B967="parametric", B967="cart"), Table21[[#This Row],[WIDTH_OVERLAP]]/Table21[[#This Row],[WIDTH_NEW]], "NA")</f>
        <v>0.93674051449767359</v>
      </c>
      <c r="S967">
        <f>IF(OR(B967="boot", B967="independent", B967="parametric", B967="cart"), Table21[[#This Row],[WIDTH_OVERLAP]]/Table21[[#This Row],[WIDTH_ORIG]], "")</f>
        <v>0.89977859112060754</v>
      </c>
      <c r="T967">
        <f>IF(OR(B967="boot", B967="independent", B967="parametric", B967="cart"), (Table21[[#This Row],[PERS_NEW]]+Table21[[#This Row],[PERS_ORIG]]) / 2, "")</f>
        <v>0.91825955280914062</v>
      </c>
      <c r="U967">
        <f>0.5*(Table21[[#This Row],[WIDTH_OVERLAP]]/Table21[[#This Row],[WIDTH_ORIG]] +Table21[[#This Row],[WIDTH_OVERLAP]]/Table21[[#This Row],[WIDTH_NEW]])</f>
        <v>0.91825955280914062</v>
      </c>
    </row>
    <row r="968" spans="1:21" hidden="1" x14ac:dyDescent="0.2">
      <c r="A968" t="s">
        <v>192</v>
      </c>
      <c r="B968" t="s">
        <v>113</v>
      </c>
      <c r="C968" s="3" t="s">
        <v>232</v>
      </c>
      <c r="D968" t="s">
        <v>212</v>
      </c>
      <c r="E968">
        <v>2.8595352250339174</v>
      </c>
      <c r="F968">
        <v>0.21138735849620011</v>
      </c>
      <c r="G968" s="1">
        <v>2.4117649478522152</v>
      </c>
      <c r="H968" s="1">
        <v>3.2190522265032366</v>
      </c>
      <c r="I968">
        <v>13.527465622242119</v>
      </c>
      <c r="J968">
        <v>2.4547512895524033</v>
      </c>
      <c r="K968">
        <f>Table21[[#This Row],[VALUE_ORIGINAL]]-Table21[[#This Row],[ESTIMATE_VALUE]]</f>
        <v>-0.40478393548151415</v>
      </c>
      <c r="L968">
        <v>2.0246877889037229</v>
      </c>
      <c r="M968">
        <v>2.8628070729558082</v>
      </c>
      <c r="N968">
        <f>Table21[[#This Row],[DIFFENCE_ORIGINAL]]^2</f>
        <v>0.16385003442390261</v>
      </c>
      <c r="O96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0.45104212510359298</v>
      </c>
      <c r="P968">
        <f>IF(OR(G968="NA", H968="NA"), "NA", IF(OR(B968="boot", B968="parametric", B968="independent", B968="cart"), Table21[[#This Row],[conf.high]]-Table21[[#This Row],[conf.low]], ""))</f>
        <v>0.80728727865102146</v>
      </c>
      <c r="Q968">
        <f>IF(OR(G968="NA", H968="NA"), "NA", IF(OR(B968="boot", B968="parametric", B968="independent", B968="cart"), Table21[[#This Row],[conf.high.orig]]-Table21[[#This Row],[conf.low.orig]], ""))</f>
        <v>0.83811928405208524</v>
      </c>
      <c r="R968">
        <f>IF(OR(B968="boot", B968="independent", B968="parametric", B968="cart"), Table21[[#This Row],[WIDTH_OVERLAP]]/Table21[[#This Row],[WIDTH_NEW]], "NA")</f>
        <v>0.55871328216305505</v>
      </c>
      <c r="S968">
        <f>IF(OR(B968="boot", B968="independent", B968="parametric", B968="cart"), Table21[[#This Row],[WIDTH_OVERLAP]]/Table21[[#This Row],[WIDTH_ORIG]], "")</f>
        <v>0.53815982245739946</v>
      </c>
      <c r="T968">
        <f>IF(OR(B968="boot", B968="independent", B968="parametric", B968="cart"), (Table21[[#This Row],[PERS_NEW]]+Table21[[#This Row],[PERS_ORIG]]) / 2, "")</f>
        <v>0.54843655231022725</v>
      </c>
      <c r="U968">
        <f>0.5*(Table21[[#This Row],[WIDTH_OVERLAP]]/Table21[[#This Row],[WIDTH_ORIG]] +Table21[[#This Row],[WIDTH_OVERLAP]]/Table21[[#This Row],[WIDTH_NEW]])</f>
        <v>0.54843655231022725</v>
      </c>
    </row>
    <row r="969" spans="1:21" hidden="1" x14ac:dyDescent="0.2">
      <c r="A969" t="s">
        <v>192</v>
      </c>
      <c r="B969" t="s">
        <v>113</v>
      </c>
      <c r="C969" s="3" t="s">
        <v>232</v>
      </c>
      <c r="D969" t="s">
        <v>213</v>
      </c>
      <c r="E969">
        <v>2.0916561925362291</v>
      </c>
      <c r="F969">
        <v>0.14735799753392329</v>
      </c>
      <c r="G969" s="1">
        <v>1.7918838097024157</v>
      </c>
      <c r="H969" s="1">
        <v>2.3644618441332965</v>
      </c>
      <c r="I969">
        <v>14.194385289842915</v>
      </c>
      <c r="J969">
        <v>2.2103929548828756</v>
      </c>
      <c r="K969">
        <f>Table21[[#This Row],[VALUE_ORIGINAL]]-Table21[[#This Row],[ESTIMATE_VALUE]]</f>
        <v>0.11873676234664643</v>
      </c>
      <c r="L969">
        <v>1.8786927270464626</v>
      </c>
      <c r="M969">
        <v>2.5039954522144465</v>
      </c>
      <c r="N969">
        <f>Table21[[#This Row],[DIFFENCE_ORIGINAL]]^2</f>
        <v>1.4098418732563994E-2</v>
      </c>
      <c r="O96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0.4857691170868339</v>
      </c>
      <c r="P969">
        <f>IF(OR(G969="NA", H969="NA"), "NA", IF(OR(B969="boot", B969="parametric", B969="independent", B969="cart"), Table21[[#This Row],[conf.high]]-Table21[[#This Row],[conf.low]], ""))</f>
        <v>0.57257803443088084</v>
      </c>
      <c r="Q969">
        <f>IF(OR(G969="NA", H969="NA"), "NA", IF(OR(B969="boot", B969="parametric", B969="independent", B969="cart"), Table21[[#This Row],[conf.high.orig]]-Table21[[#This Row],[conf.low.orig]], ""))</f>
        <v>0.62530272516798391</v>
      </c>
      <c r="R969">
        <f>IF(OR(B969="boot", B969="independent", B969="parametric", B969="cart"), Table21[[#This Row],[WIDTH_OVERLAP]]/Table21[[#This Row],[WIDTH_NEW]], "NA")</f>
        <v>0.84838936856819624</v>
      </c>
      <c r="S969">
        <f>IF(OR(B969="boot", B969="independent", B969="parametric", B969="cart"), Table21[[#This Row],[WIDTH_OVERLAP]]/Table21[[#This Row],[WIDTH_ORIG]], "")</f>
        <v>0.77685430997655558</v>
      </c>
      <c r="T969">
        <f>IF(OR(B969="boot", B969="independent", B969="parametric", B969="cart"), (Table21[[#This Row],[PERS_NEW]]+Table21[[#This Row],[PERS_ORIG]]) / 2, "")</f>
        <v>0.81262183927237586</v>
      </c>
      <c r="U969">
        <f>0.5*(Table21[[#This Row],[WIDTH_OVERLAP]]/Table21[[#This Row],[WIDTH_ORIG]] +Table21[[#This Row],[WIDTH_OVERLAP]]/Table21[[#This Row],[WIDTH_NEW]])</f>
        <v>0.81262183927237586</v>
      </c>
    </row>
    <row r="970" spans="1:21" hidden="1" x14ac:dyDescent="0.2">
      <c r="A970" t="s">
        <v>192</v>
      </c>
      <c r="B970" t="s">
        <v>113</v>
      </c>
      <c r="C970" s="3" t="s">
        <v>232</v>
      </c>
      <c r="D970" t="s">
        <v>214</v>
      </c>
      <c r="E970">
        <v>1.4715049692730813</v>
      </c>
      <c r="F970">
        <v>0.15251795946391783</v>
      </c>
      <c r="G970" s="1">
        <v>1.1580240896636902</v>
      </c>
      <c r="H970" s="1">
        <v>1.775530899439951</v>
      </c>
      <c r="I970">
        <v>9.6480766884453679</v>
      </c>
      <c r="J970">
        <v>1.6381988893183386</v>
      </c>
      <c r="K970">
        <f>Table21[[#This Row],[VALUE_ORIGINAL]]-Table21[[#This Row],[ESTIMATE_VALUE]]</f>
        <v>0.16669392004525729</v>
      </c>
      <c r="L970">
        <v>1.3026178229378362</v>
      </c>
      <c r="M970">
        <v>1.9691377796362057</v>
      </c>
      <c r="N970">
        <f>Table21[[#This Row],[DIFFENCE_ORIGINAL]]^2</f>
        <v>2.778686298005463E-2</v>
      </c>
      <c r="O97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0.47291307650211478</v>
      </c>
      <c r="P970">
        <f>IF(OR(G970="NA", H970="NA"), "NA", IF(OR(B970="boot", B970="parametric", B970="independent", B970="cart"), Table21[[#This Row],[conf.high]]-Table21[[#This Row],[conf.low]], ""))</f>
        <v>0.61750680977626082</v>
      </c>
      <c r="Q970">
        <f>IF(OR(G970="NA", H970="NA"), "NA", IF(OR(B970="boot", B970="parametric", B970="independent", B970="cart"), Table21[[#This Row],[conf.high.orig]]-Table21[[#This Row],[conf.low.orig]], ""))</f>
        <v>0.6665199566983695</v>
      </c>
      <c r="R970">
        <f>IF(OR(B970="boot", B970="independent", B970="parametric", B970="cart"), Table21[[#This Row],[WIDTH_OVERLAP]]/Table21[[#This Row],[WIDTH_NEW]], "NA")</f>
        <v>0.76584269033966412</v>
      </c>
      <c r="S970">
        <f>IF(OR(B970="boot", B970="independent", B970="parametric", B970="cart"), Table21[[#This Row],[WIDTH_OVERLAP]]/Table21[[#This Row],[WIDTH_ORIG]], "")</f>
        <v>0.70952575650503646</v>
      </c>
      <c r="T970">
        <f>IF(OR(B970="boot", B970="independent", B970="parametric", B970="cart"), (Table21[[#This Row],[PERS_NEW]]+Table21[[#This Row],[PERS_ORIG]]) / 2, "")</f>
        <v>0.73768422342235029</v>
      </c>
      <c r="U970">
        <f>0.5*(Table21[[#This Row],[WIDTH_OVERLAP]]/Table21[[#This Row],[WIDTH_ORIG]] +Table21[[#This Row],[WIDTH_OVERLAP]]/Table21[[#This Row],[WIDTH_NEW]])</f>
        <v>0.73768422342235029</v>
      </c>
    </row>
    <row r="971" spans="1:21" hidden="1" x14ac:dyDescent="0.2">
      <c r="A971" t="s">
        <v>192</v>
      </c>
      <c r="B971" t="s">
        <v>113</v>
      </c>
      <c r="C971" s="3" t="s">
        <v>232</v>
      </c>
      <c r="D971" t="s">
        <v>215</v>
      </c>
      <c r="E971">
        <v>1.7826957966084216</v>
      </c>
      <c r="F971">
        <v>0.14838696346838134</v>
      </c>
      <c r="G971" s="1">
        <v>1.4734657467024181</v>
      </c>
      <c r="H971" s="1">
        <v>2.0809518213227993</v>
      </c>
      <c r="I971">
        <v>12.013830291690569</v>
      </c>
      <c r="J971">
        <v>1.8620513228561157</v>
      </c>
      <c r="K971">
        <f>Table21[[#This Row],[VALUE_ORIGINAL]]-Table21[[#This Row],[ESTIMATE_VALUE]]</f>
        <v>7.9355526247694153E-2</v>
      </c>
      <c r="L971">
        <v>1.5437512759186744</v>
      </c>
      <c r="M971">
        <v>2.1614847182978911</v>
      </c>
      <c r="N971">
        <f>Table21[[#This Row],[DIFFENCE_ORIGINAL]]^2</f>
        <v>6.2972995460484757E-3</v>
      </c>
      <c r="O97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0.53720054540412487</v>
      </c>
      <c r="P971">
        <f>IF(OR(G971="NA", H971="NA"), "NA", IF(OR(B971="boot", B971="parametric", B971="independent", B971="cart"), Table21[[#This Row],[conf.high]]-Table21[[#This Row],[conf.low]], ""))</f>
        <v>0.60748607462038118</v>
      </c>
      <c r="Q971">
        <f>IF(OR(G971="NA", H971="NA"), "NA", IF(OR(B971="boot", B971="parametric", B971="independent", B971="cart"), Table21[[#This Row],[conf.high.orig]]-Table21[[#This Row],[conf.low.orig]], ""))</f>
        <v>0.61773344237921668</v>
      </c>
      <c r="R971">
        <f>IF(OR(B971="boot", B971="independent", B971="parametric", B971="cart"), Table21[[#This Row],[WIDTH_OVERLAP]]/Table21[[#This Row],[WIDTH_NEW]], "NA")</f>
        <v>0.8843010035083062</v>
      </c>
      <c r="S971">
        <f>IF(OR(B971="boot", B971="independent", B971="parametric", B971="cart"), Table21[[#This Row],[WIDTH_OVERLAP]]/Table21[[#This Row],[WIDTH_ORIG]], "")</f>
        <v>0.86963163809795174</v>
      </c>
      <c r="T971">
        <f>IF(OR(B971="boot", B971="independent", B971="parametric", B971="cart"), (Table21[[#This Row],[PERS_NEW]]+Table21[[#This Row],[PERS_ORIG]]) / 2, "")</f>
        <v>0.87696632080312897</v>
      </c>
      <c r="U971">
        <f>0.5*(Table21[[#This Row],[WIDTH_OVERLAP]]/Table21[[#This Row],[WIDTH_ORIG]] +Table21[[#This Row],[WIDTH_OVERLAP]]/Table21[[#This Row],[WIDTH_NEW]])</f>
        <v>0.87696632080312897</v>
      </c>
    </row>
    <row r="972" spans="1:21" hidden="1" x14ac:dyDescent="0.2">
      <c r="A972" t="s">
        <v>192</v>
      </c>
      <c r="B972" t="s">
        <v>113</v>
      </c>
      <c r="C972" s="3" t="s">
        <v>232</v>
      </c>
      <c r="D972" t="s">
        <v>216</v>
      </c>
      <c r="E972">
        <v>5.3116968063239955E-2</v>
      </c>
      <c r="F972">
        <v>5.0889785872828365E-2</v>
      </c>
      <c r="G972" s="1">
        <v>-5.3261794997211537E-2</v>
      </c>
      <c r="H972" s="1">
        <v>0.15406538289301663</v>
      </c>
      <c r="I972">
        <v>1.0437648174817877</v>
      </c>
      <c r="J972">
        <v>0.10937798859403275</v>
      </c>
      <c r="K972">
        <f>Table21[[#This Row],[VALUE_ORIGINAL]]-Table21[[#This Row],[ESTIMATE_VALUE]]</f>
        <v>5.6261020530792794E-2</v>
      </c>
      <c r="L972">
        <v>2.1736562737254869E-2</v>
      </c>
      <c r="M972">
        <v>0.21366430850576187</v>
      </c>
      <c r="N972">
        <f>Table21[[#This Row],[DIFFENCE_ORIGINAL]]^2</f>
        <v>3.165302431166288E-3</v>
      </c>
      <c r="O97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0.13232882015576175</v>
      </c>
      <c r="P972">
        <f>IF(OR(G972="NA", H972="NA"), "NA", IF(OR(B972="boot", B972="parametric", B972="independent", B972="cart"), Table21[[#This Row],[conf.high]]-Table21[[#This Row],[conf.low]], ""))</f>
        <v>0.20732717789022817</v>
      </c>
      <c r="Q972">
        <f>IF(OR(G972="NA", H972="NA"), "NA", IF(OR(B972="boot", B972="parametric", B972="independent", B972="cart"), Table21[[#This Row],[conf.high.orig]]-Table21[[#This Row],[conf.low.orig]], ""))</f>
        <v>0.19192774576850702</v>
      </c>
      <c r="R972">
        <f>IF(OR(B972="boot", B972="independent", B972="parametric", B972="cart"), Table21[[#This Row],[WIDTH_OVERLAP]]/Table21[[#This Row],[WIDTH_NEW]], "NA")</f>
        <v>0.63826084694899388</v>
      </c>
      <c r="S972">
        <f>IF(OR(B972="boot", B972="independent", B972="parametric", B972="cart"), Table21[[#This Row],[WIDTH_OVERLAP]]/Table21[[#This Row],[WIDTH_ORIG]], "")</f>
        <v>0.6894720699495408</v>
      </c>
      <c r="T972">
        <f>IF(OR(B972="boot", B972="independent", B972="parametric", B972="cart"), (Table21[[#This Row],[PERS_NEW]]+Table21[[#This Row],[PERS_ORIG]]) / 2, "")</f>
        <v>0.66386645844926728</v>
      </c>
      <c r="U972">
        <f>0.5*(Table21[[#This Row],[WIDTH_OVERLAP]]/Table21[[#This Row],[WIDTH_ORIG]] +Table21[[#This Row],[WIDTH_OVERLAP]]/Table21[[#This Row],[WIDTH_NEW]])</f>
        <v>0.66386645844926728</v>
      </c>
    </row>
    <row r="973" spans="1:21" hidden="1" x14ac:dyDescent="0.2">
      <c r="A973" t="s">
        <v>192</v>
      </c>
      <c r="B973" t="s">
        <v>113</v>
      </c>
      <c r="C973" s="3" t="s">
        <v>232</v>
      </c>
      <c r="D973" t="s">
        <v>218</v>
      </c>
      <c r="E973">
        <v>5.7305278296478884E-2</v>
      </c>
      <c r="F973">
        <v>5.7512695390780945E-2</v>
      </c>
      <c r="G973" s="1">
        <v>-5.1497319610737807E-2</v>
      </c>
      <c r="H973" s="1">
        <v>0.1727877563232475</v>
      </c>
      <c r="I973">
        <v>0.99639354245366651</v>
      </c>
      <c r="J973">
        <v>0.1121410225246493</v>
      </c>
      <c r="K973">
        <f>Table21[[#This Row],[VALUE_ORIGINAL]]-Table21[[#This Row],[ESTIMATE_VALUE]]</f>
        <v>5.4835744228170419E-2</v>
      </c>
      <c r="L973">
        <v>2.2039336146454695E-2</v>
      </c>
      <c r="M973">
        <v>0.2302792685921618</v>
      </c>
      <c r="N973">
        <f>Table21[[#This Row],[DIFFENCE_ORIGINAL]]^2</f>
        <v>3.0069588450573254E-3</v>
      </c>
      <c r="O97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0.1507484201767928</v>
      </c>
      <c r="P973">
        <f>IF(OR(G973="NA", H973="NA"), "NA", IF(OR(B973="boot", B973="parametric", B973="independent", B973="cart"), Table21[[#This Row],[conf.high]]-Table21[[#This Row],[conf.low]], ""))</f>
        <v>0.22428507593398531</v>
      </c>
      <c r="Q973">
        <f>IF(OR(G973="NA", H973="NA"), "NA", IF(OR(B973="boot", B973="parametric", B973="independent", B973="cart"), Table21[[#This Row],[conf.high.orig]]-Table21[[#This Row],[conf.low.orig]], ""))</f>
        <v>0.2082399324457071</v>
      </c>
      <c r="R973">
        <f>IF(OR(B973="boot", B973="independent", B973="parametric", B973="cart"), Table21[[#This Row],[WIDTH_OVERLAP]]/Table21[[#This Row],[WIDTH_NEW]], "NA")</f>
        <v>0.67212862714576316</v>
      </c>
      <c r="S973">
        <f>IF(OR(B973="boot", B973="independent", B973="parametric", B973="cart"), Table21[[#This Row],[WIDTH_OVERLAP]]/Table21[[#This Row],[WIDTH_ORIG]], "")</f>
        <v>0.72391696638730108</v>
      </c>
      <c r="T973">
        <f>IF(OR(B973="boot", B973="independent", B973="parametric", B973="cart"), (Table21[[#This Row],[PERS_NEW]]+Table21[[#This Row],[PERS_ORIG]]) / 2, "")</f>
        <v>0.69802279676653212</v>
      </c>
      <c r="U973">
        <f>0.5*(Table21[[#This Row],[WIDTH_OVERLAP]]/Table21[[#This Row],[WIDTH_ORIG]] +Table21[[#This Row],[WIDTH_OVERLAP]]/Table21[[#This Row],[WIDTH_NEW]])</f>
        <v>0.69802279676653212</v>
      </c>
    </row>
    <row r="974" spans="1:21" hidden="1" x14ac:dyDescent="0.2">
      <c r="A974" t="s">
        <v>192</v>
      </c>
      <c r="B974" t="s">
        <v>113</v>
      </c>
      <c r="C974" s="3" t="s">
        <v>232</v>
      </c>
      <c r="D974" t="s">
        <v>220</v>
      </c>
      <c r="E974">
        <v>8.9753794767048131E-3</v>
      </c>
      <c r="F974">
        <v>1.6212847339346151E-2</v>
      </c>
      <c r="G974" s="1">
        <v>-1.3168604659219896E-2</v>
      </c>
      <c r="H974" s="1">
        <v>4.9211559481241715E-2</v>
      </c>
      <c r="I974">
        <v>0.55359674268460624</v>
      </c>
      <c r="J974">
        <v>5.3397023750747043E-2</v>
      </c>
      <c r="K974">
        <f>Table21[[#This Row],[VALUE_ORIGINAL]]-Table21[[#This Row],[ESTIMATE_VALUE]]</f>
        <v>4.442164427404223E-2</v>
      </c>
      <c r="L974">
        <v>2.9855396132581814E-3</v>
      </c>
      <c r="M974">
        <v>0.10482802018117358</v>
      </c>
      <c r="N974">
        <f>Table21[[#This Row],[DIFFENCE_ORIGINAL]]^2</f>
        <v>1.9732824800095488E-3</v>
      </c>
      <c r="O97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4.6226019867983532E-2</v>
      </c>
      <c r="P974">
        <f>IF(OR(G974="NA", H974="NA"), "NA", IF(OR(B974="boot", B974="parametric", B974="independent", B974="cart"), Table21[[#This Row],[conf.high]]-Table21[[#This Row],[conf.low]], ""))</f>
        <v>6.2380164140461609E-2</v>
      </c>
      <c r="Q974">
        <f>IF(OR(G974="NA", H974="NA"), "NA", IF(OR(B974="boot", B974="parametric", B974="independent", B974="cart"), Table21[[#This Row],[conf.high.orig]]-Table21[[#This Row],[conf.low.orig]], ""))</f>
        <v>0.10184248056791541</v>
      </c>
      <c r="R974">
        <f>IF(OR(B974="boot", B974="independent", B974="parametric", B974="cart"), Table21[[#This Row],[WIDTH_OVERLAP]]/Table21[[#This Row],[WIDTH_NEW]], "NA")</f>
        <v>0.74103716309396461</v>
      </c>
      <c r="S974">
        <f>IF(OR(B974="boot", B974="independent", B974="parametric", B974="cart"), Table21[[#This Row],[WIDTH_OVERLAP]]/Table21[[#This Row],[WIDTH_ORIG]], "")</f>
        <v>0.45389723041120267</v>
      </c>
      <c r="T974">
        <f>IF(OR(B974="boot", B974="independent", B974="parametric", B974="cart"), (Table21[[#This Row],[PERS_NEW]]+Table21[[#This Row],[PERS_ORIG]]) / 2, "")</f>
        <v>0.59746719675258364</v>
      </c>
      <c r="U974">
        <f>0.5*(Table21[[#This Row],[WIDTH_OVERLAP]]/Table21[[#This Row],[WIDTH_ORIG]] +Table21[[#This Row],[WIDTH_OVERLAP]]/Table21[[#This Row],[WIDTH_NEW]])</f>
        <v>0.59746719675258364</v>
      </c>
    </row>
    <row r="975" spans="1:21" hidden="1" x14ac:dyDescent="0.2">
      <c r="A975" t="s">
        <v>192</v>
      </c>
      <c r="B975" t="s">
        <v>113</v>
      </c>
      <c r="C975" s="3" t="s">
        <v>232</v>
      </c>
      <c r="D975" t="s">
        <v>226</v>
      </c>
      <c r="E975">
        <v>9.245145431041657E-2</v>
      </c>
      <c r="F975">
        <v>3.5148755603676557E-2</v>
      </c>
      <c r="G975" s="1">
        <v>2.1878943076488529E-2</v>
      </c>
      <c r="H975" s="1">
        <v>0.16166044390336384</v>
      </c>
      <c r="I975">
        <v>2.6302909654288347</v>
      </c>
      <c r="J975">
        <v>0.14138998237809358</v>
      </c>
      <c r="K975">
        <f>Table21[[#This Row],[VALUE_ORIGINAL]]-Table21[[#This Row],[ESTIMATE_VALUE]]</f>
        <v>4.8938528067677012E-2</v>
      </c>
      <c r="L975">
        <v>6.7477621351376832E-2</v>
      </c>
      <c r="M975">
        <v>0.22778948583639166</v>
      </c>
      <c r="N975">
        <f>Table21[[#This Row],[DIFFENCE_ORIGINAL]]^2</f>
        <v>2.3949795294308106E-3</v>
      </c>
      <c r="O97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9.4182822551987011E-2</v>
      </c>
      <c r="P975">
        <f>IF(OR(G975="NA", H975="NA"), "NA", IF(OR(B975="boot", B975="parametric", B975="independent", B975="cart"), Table21[[#This Row],[conf.high]]-Table21[[#This Row],[conf.low]], ""))</f>
        <v>0.13978150082687532</v>
      </c>
      <c r="Q975">
        <f>IF(OR(G975="NA", H975="NA"), "NA", IF(OR(B975="boot", B975="parametric", B975="independent", B975="cart"), Table21[[#This Row],[conf.high.orig]]-Table21[[#This Row],[conf.low.orig]], ""))</f>
        <v>0.16031186448501483</v>
      </c>
      <c r="R975">
        <f>IF(OR(B975="boot", B975="independent", B975="parametric", B975="cart"), Table21[[#This Row],[WIDTH_OVERLAP]]/Table21[[#This Row],[WIDTH_NEW]], "NA")</f>
        <v>0.67378603030336615</v>
      </c>
      <c r="S975">
        <f>IF(OR(B975="boot", B975="independent", B975="parametric", B975="cart"), Table21[[#This Row],[WIDTH_OVERLAP]]/Table21[[#This Row],[WIDTH_ORIG]], "")</f>
        <v>0.58749751838106001</v>
      </c>
      <c r="T975">
        <f>IF(OR(B975="boot", B975="independent", B975="parametric", B975="cart"), (Table21[[#This Row],[PERS_NEW]]+Table21[[#This Row],[PERS_ORIG]]) / 2, "")</f>
        <v>0.63064177434221302</v>
      </c>
      <c r="U975">
        <f>0.5*(Table21[[#This Row],[WIDTH_OVERLAP]]/Table21[[#This Row],[WIDTH_ORIG]] +Table21[[#This Row],[WIDTH_OVERLAP]]/Table21[[#This Row],[WIDTH_NEW]])</f>
        <v>0.63064177434221302</v>
      </c>
    </row>
    <row r="976" spans="1:21" hidden="1" x14ac:dyDescent="0.2">
      <c r="A976" t="s">
        <v>192</v>
      </c>
      <c r="B976" t="s">
        <v>113</v>
      </c>
      <c r="C976" s="3" t="s">
        <v>232</v>
      </c>
      <c r="D976" t="s">
        <v>230</v>
      </c>
      <c r="E976">
        <v>0.21184908014684023</v>
      </c>
      <c r="F976">
        <v>0.12127126548864656</v>
      </c>
      <c r="G976" s="1">
        <v>-2.3786536240590628E-2</v>
      </c>
      <c r="H976" s="1">
        <v>0.44150761913790854</v>
      </c>
      <c r="I976">
        <v>1.7469025271008951</v>
      </c>
      <c r="J976">
        <v>0.4163060172475227</v>
      </c>
      <c r="K976">
        <f>Table21[[#This Row],[VALUE_ORIGINAL]]-Table21[[#This Row],[ESTIMATE_VALUE]]</f>
        <v>0.20445693710068247</v>
      </c>
      <c r="L976">
        <v>0.22586551386134376</v>
      </c>
      <c r="M976">
        <v>0.64946538394190001</v>
      </c>
      <c r="N976">
        <f>Table21[[#This Row],[DIFFENCE_ORIGINAL]]^2</f>
        <v>4.1802639128592424E-2</v>
      </c>
      <c r="O97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0.21564210527656477</v>
      </c>
      <c r="P976">
        <f>IF(OR(G976="NA", H976="NA"), "NA", IF(OR(B976="boot", B976="parametric", B976="independent", B976="cart"), Table21[[#This Row],[conf.high]]-Table21[[#This Row],[conf.low]], ""))</f>
        <v>0.46529415537849916</v>
      </c>
      <c r="Q976">
        <f>IF(OR(G976="NA", H976="NA"), "NA", IF(OR(B976="boot", B976="parametric", B976="independent", B976="cart"), Table21[[#This Row],[conf.high.orig]]-Table21[[#This Row],[conf.low.orig]], ""))</f>
        <v>0.42359987008055622</v>
      </c>
      <c r="R976">
        <f>IF(OR(B976="boot", B976="independent", B976="parametric", B976="cart"), Table21[[#This Row],[WIDTH_OVERLAP]]/Table21[[#This Row],[WIDTH_NEW]], "NA")</f>
        <v>0.46345328602107216</v>
      </c>
      <c r="S976">
        <f>IF(OR(B976="boot", B976="independent", B976="parametric", B976="cart"), Table21[[#This Row],[WIDTH_OVERLAP]]/Table21[[#This Row],[WIDTH_ORIG]], "")</f>
        <v>0.50907028190437353</v>
      </c>
      <c r="T976">
        <f>IF(OR(B976="boot", B976="independent", B976="parametric", B976="cart"), (Table21[[#This Row],[PERS_NEW]]+Table21[[#This Row],[PERS_ORIG]]) / 2, "")</f>
        <v>0.48626178396272285</v>
      </c>
      <c r="U976">
        <f>0.5*(Table21[[#This Row],[WIDTH_OVERLAP]]/Table21[[#This Row],[WIDTH_ORIG]] +Table21[[#This Row],[WIDTH_OVERLAP]]/Table21[[#This Row],[WIDTH_NEW]])</f>
        <v>0.48626178396272285</v>
      </c>
    </row>
    <row r="977" spans="1:21" s="10" customFormat="1" hidden="1" x14ac:dyDescent="0.2">
      <c r="A977" s="10" t="s">
        <v>252</v>
      </c>
      <c r="B977" s="10" t="s">
        <v>13</v>
      </c>
      <c r="C977" t="s">
        <v>14</v>
      </c>
      <c r="D977" t="s">
        <v>15</v>
      </c>
      <c r="E977">
        <v>0.85765732192583266</v>
      </c>
      <c r="F977" t="s">
        <v>233</v>
      </c>
      <c r="G977">
        <v>0.8334992663927232</v>
      </c>
      <c r="H977">
        <v>0.88181537745894212</v>
      </c>
      <c r="I977">
        <v>69.831057450250057</v>
      </c>
      <c r="J977">
        <v>0.85765732192583266</v>
      </c>
      <c r="K977" s="10">
        <f>Table21[[#This Row],[VALUE_ORIGINAL]]-Table21[[#This Row],[ESTIMATE_VALUE]]</f>
        <v>0</v>
      </c>
      <c r="L977">
        <v>0.8334992663927232</v>
      </c>
      <c r="M977">
        <v>0.88181537745894212</v>
      </c>
      <c r="N977" s="10">
        <f>Table21[[#This Row],[DIFFENCE_ORIGINAL]]^2</f>
        <v>0</v>
      </c>
      <c r="O97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4.8316111066218914E-2</v>
      </c>
      <c r="P977" t="str">
        <f>IF(OR(G977="NA", H977="NA"), "NA", IF(OR(B977="boot", B977="parametric", B977="independent", B977="cart"), Table21[[#This Row],[conf.high]]-Table21[[#This Row],[conf.low]], ""))</f>
        <v/>
      </c>
      <c r="Q977" t="str">
        <f>IF(OR(G977="NA", H977="NA"), "NA", IF(OR(B977="boot", B977="parametric", B977="independent", B977="cart"), Table21[[#This Row],[conf.high.orig]]-Table21[[#This Row],[conf.low.orig]], ""))</f>
        <v/>
      </c>
      <c r="R977" t="str">
        <f>IF(OR(B977="boot", B977="independent", B977="parametric", B977="cart"), Table21[[#This Row],[WIDTH_OVERLAP]]/Table21[[#This Row],[WIDTH_NEW]], "NA")</f>
        <v>NA</v>
      </c>
      <c r="S977" t="str">
        <f>IF(OR(B977="boot", B977="independent", B977="parametric", B977="cart"), Table21[[#This Row],[WIDTH_OVERLAP]]/Table21[[#This Row],[WIDTH_ORIG]], "")</f>
        <v/>
      </c>
      <c r="T977" t="str">
        <f>IF(OR(B977="boot", B977="independent", B977="parametric", B977="cart"), (Table21[[#This Row],[PERS_NEW]]+Table21[[#This Row],[PERS_ORIG]]) / 2, "")</f>
        <v/>
      </c>
      <c r="U977" t="e">
        <f>0.5*(Table21[[#This Row],[WIDTH_OVERLAP]]/Table21[[#This Row],[WIDTH_ORIG]] +Table21[[#This Row],[WIDTH_OVERLAP]]/Table21[[#This Row],[WIDTH_NEW]])</f>
        <v>#VALUE!</v>
      </c>
    </row>
    <row r="978" spans="1:21" hidden="1" x14ac:dyDescent="0.2">
      <c r="A978" s="10" t="s">
        <v>252</v>
      </c>
      <c r="B978" t="s">
        <v>13</v>
      </c>
      <c r="C978" t="s">
        <v>14</v>
      </c>
      <c r="D978" t="s">
        <v>234</v>
      </c>
      <c r="E978">
        <v>-1.9431120881122005E-2</v>
      </c>
      <c r="F978" t="s">
        <v>235</v>
      </c>
      <c r="G978">
        <v>-2.752222353987465E-2</v>
      </c>
      <c r="H978">
        <v>-1.1340018222369359E-2</v>
      </c>
      <c r="I978">
        <v>-4.7237503415889144</v>
      </c>
      <c r="J978">
        <v>-1.9431120881122005E-2</v>
      </c>
      <c r="K978">
        <f>Table21[[#This Row],[VALUE_ORIGINAL]]-Table21[[#This Row],[ESTIMATE_VALUE]]</f>
        <v>0</v>
      </c>
      <c r="L978">
        <v>-2.752222353987465E-2</v>
      </c>
      <c r="M978">
        <v>-1.1340018222369359E-2</v>
      </c>
      <c r="N978">
        <f>Table21[[#This Row],[DIFFENCE_ORIGINAL]]^2</f>
        <v>0</v>
      </c>
      <c r="O97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1.6182205317505291E-2</v>
      </c>
      <c r="P978" t="str">
        <f>IF(OR(G978="NA", H978="NA"), "NA", IF(OR(B978="boot", B978="parametric", B978="independent", B978="cart"), Table21[[#This Row],[conf.high]]-Table21[[#This Row],[conf.low]], ""))</f>
        <v/>
      </c>
      <c r="Q978" t="str">
        <f>IF(OR(G978="NA", H978="NA"), "NA", IF(OR(B978="boot", B978="parametric", B978="independent", B978="cart"), Table21[[#This Row],[conf.high.orig]]-Table21[[#This Row],[conf.low.orig]], ""))</f>
        <v/>
      </c>
      <c r="R978" t="str">
        <f>IF(OR(B978="boot", B978="independent", B978="parametric", B978="cart"), Table21[[#This Row],[WIDTH_OVERLAP]]/Table21[[#This Row],[WIDTH_NEW]], "NA")</f>
        <v>NA</v>
      </c>
      <c r="S978" t="str">
        <f>IF(OR(B978="boot", B978="independent", B978="parametric", B978="cart"), Table21[[#This Row],[WIDTH_OVERLAP]]/Table21[[#This Row],[WIDTH_ORIG]], "")</f>
        <v/>
      </c>
      <c r="T978" t="str">
        <f>IF(OR(B978="boot", B978="independent", B978="parametric", B978="cart"), (Table21[[#This Row],[PERS_NEW]]+Table21[[#This Row],[PERS_ORIG]]) / 2, "")</f>
        <v/>
      </c>
      <c r="U978" t="e">
        <f>0.5*(Table21[[#This Row],[WIDTH_OVERLAP]]/Table21[[#This Row],[WIDTH_ORIG]] +Table21[[#This Row],[WIDTH_OVERLAP]]/Table21[[#This Row],[WIDTH_NEW]])</f>
        <v>#VALUE!</v>
      </c>
    </row>
    <row r="979" spans="1:21" hidden="1" x14ac:dyDescent="0.2">
      <c r="A979" s="10" t="s">
        <v>252</v>
      </c>
      <c r="B979" t="s">
        <v>13</v>
      </c>
      <c r="C979" t="s">
        <v>19</v>
      </c>
      <c r="D979" t="s">
        <v>15</v>
      </c>
      <c r="E979">
        <v>0.47119071685321984</v>
      </c>
      <c r="F979" t="s">
        <v>236</v>
      </c>
      <c r="G979">
        <v>0.39976875147008828</v>
      </c>
      <c r="H979">
        <v>0.5426126822363514</v>
      </c>
      <c r="I979">
        <v>12.979988169244415</v>
      </c>
      <c r="J979">
        <v>0.47119071685321984</v>
      </c>
      <c r="K979">
        <f>Table21[[#This Row],[VALUE_ORIGINAL]]-Table21[[#This Row],[ESTIMATE_VALUE]]</f>
        <v>0</v>
      </c>
      <c r="L979">
        <v>0.39976875147008828</v>
      </c>
      <c r="M979">
        <v>0.5426126822363514</v>
      </c>
      <c r="N979">
        <f>Table21[[#This Row],[DIFFENCE_ORIGINAL]]^2</f>
        <v>0</v>
      </c>
      <c r="O97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0.14284393076626312</v>
      </c>
      <c r="P979" t="str">
        <f>IF(OR(G979="NA", H979="NA"), "NA", IF(OR(B979="boot", B979="parametric", B979="independent", B979="cart"), Table21[[#This Row],[conf.high]]-Table21[[#This Row],[conf.low]], ""))</f>
        <v/>
      </c>
      <c r="Q979" t="str">
        <f>IF(OR(G979="NA", H979="NA"), "NA", IF(OR(B979="boot", B979="parametric", B979="independent", B979="cart"), Table21[[#This Row],[conf.high.orig]]-Table21[[#This Row],[conf.low.orig]], ""))</f>
        <v/>
      </c>
      <c r="R979" t="str">
        <f>IF(OR(B979="boot", B979="independent", B979="parametric", B979="cart"), Table21[[#This Row],[WIDTH_OVERLAP]]/Table21[[#This Row],[WIDTH_NEW]], "NA")</f>
        <v>NA</v>
      </c>
      <c r="S979" t="str">
        <f>IF(OR(B979="boot", B979="independent", B979="parametric", B979="cart"), Table21[[#This Row],[WIDTH_OVERLAP]]/Table21[[#This Row],[WIDTH_ORIG]], "")</f>
        <v/>
      </c>
      <c r="T979" t="str">
        <f>IF(OR(B979="boot", B979="independent", B979="parametric", B979="cart"), (Table21[[#This Row],[PERS_NEW]]+Table21[[#This Row],[PERS_ORIG]]) / 2, "")</f>
        <v/>
      </c>
      <c r="U979" t="e">
        <f>0.5*(Table21[[#This Row],[WIDTH_OVERLAP]]/Table21[[#This Row],[WIDTH_ORIG]] +Table21[[#This Row],[WIDTH_OVERLAP]]/Table21[[#This Row],[WIDTH_NEW]])</f>
        <v>#VALUE!</v>
      </c>
    </row>
    <row r="980" spans="1:21" hidden="1" x14ac:dyDescent="0.2">
      <c r="A980" s="10" t="s">
        <v>252</v>
      </c>
      <c r="B980" t="s">
        <v>13</v>
      </c>
      <c r="C980" t="s">
        <v>19</v>
      </c>
      <c r="D980" t="s">
        <v>234</v>
      </c>
      <c r="E980">
        <v>-9.3175069889620439E-3</v>
      </c>
      <c r="F980" t="s">
        <v>237</v>
      </c>
      <c r="G980">
        <v>-1.668437367387595E-2</v>
      </c>
      <c r="H980">
        <v>-1.9506403040481382E-3</v>
      </c>
      <c r="I980">
        <v>-2.4884349043297571</v>
      </c>
      <c r="J980">
        <v>-9.3175069889620439E-3</v>
      </c>
      <c r="K980">
        <f>Table21[[#This Row],[VALUE_ORIGINAL]]-Table21[[#This Row],[ESTIMATE_VALUE]]</f>
        <v>0</v>
      </c>
      <c r="L980">
        <v>-1.668437367387595E-2</v>
      </c>
      <c r="M980">
        <v>-1.9506403040481382E-3</v>
      </c>
      <c r="N980">
        <f>Table21[[#This Row],[DIFFENCE_ORIGINAL]]^2</f>
        <v>0</v>
      </c>
      <c r="O98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1.4733733369827813E-2</v>
      </c>
      <c r="P980" t="str">
        <f>IF(OR(G980="NA", H980="NA"), "NA", IF(OR(B980="boot", B980="parametric", B980="independent", B980="cart"), Table21[[#This Row],[conf.high]]-Table21[[#This Row],[conf.low]], ""))</f>
        <v/>
      </c>
      <c r="Q980" t="str">
        <f>IF(OR(G980="NA", H980="NA"), "NA", IF(OR(B980="boot", B980="parametric", B980="independent", B980="cart"), Table21[[#This Row],[conf.high.orig]]-Table21[[#This Row],[conf.low.orig]], ""))</f>
        <v/>
      </c>
      <c r="R980" t="str">
        <f>IF(OR(B980="boot", B980="independent", B980="parametric", B980="cart"), Table21[[#This Row],[WIDTH_OVERLAP]]/Table21[[#This Row],[WIDTH_NEW]], "NA")</f>
        <v>NA</v>
      </c>
      <c r="S980" t="str">
        <f>IF(OR(B980="boot", B980="independent", B980="parametric", B980="cart"), Table21[[#This Row],[WIDTH_OVERLAP]]/Table21[[#This Row],[WIDTH_ORIG]], "")</f>
        <v/>
      </c>
      <c r="T980" t="str">
        <f>IF(OR(B980="boot", B980="independent", B980="parametric", B980="cart"), (Table21[[#This Row],[PERS_NEW]]+Table21[[#This Row],[PERS_ORIG]]) / 2, "")</f>
        <v/>
      </c>
      <c r="U980" t="e">
        <f>0.5*(Table21[[#This Row],[WIDTH_OVERLAP]]/Table21[[#This Row],[WIDTH_ORIG]] +Table21[[#This Row],[WIDTH_OVERLAP]]/Table21[[#This Row],[WIDTH_NEW]])</f>
        <v>#VALUE!</v>
      </c>
    </row>
    <row r="981" spans="1:21" hidden="1" x14ac:dyDescent="0.2">
      <c r="A981" s="10" t="s">
        <v>252</v>
      </c>
      <c r="B981" t="s">
        <v>13</v>
      </c>
      <c r="C981" t="s">
        <v>19</v>
      </c>
      <c r="D981" t="s">
        <v>238</v>
      </c>
      <c r="E981">
        <v>0.44296878341301554</v>
      </c>
      <c r="F981" t="s">
        <v>239</v>
      </c>
      <c r="G981">
        <v>0.36379423935165633</v>
      </c>
      <c r="H981">
        <v>0.52214332747437475</v>
      </c>
      <c r="I981">
        <v>11.007708461898233</v>
      </c>
      <c r="J981">
        <v>0.44296878341301554</v>
      </c>
      <c r="K981">
        <f>Table21[[#This Row],[VALUE_ORIGINAL]]-Table21[[#This Row],[ESTIMATE_VALUE]]</f>
        <v>0</v>
      </c>
      <c r="L981">
        <v>0.36379423935165633</v>
      </c>
      <c r="M981">
        <v>0.52214332747437475</v>
      </c>
      <c r="N981">
        <f>Table21[[#This Row],[DIFFENCE_ORIGINAL]]^2</f>
        <v>0</v>
      </c>
      <c r="O98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0.15834908812271842</v>
      </c>
      <c r="P981" t="str">
        <f>IF(OR(G981="NA", H981="NA"), "NA", IF(OR(B981="boot", B981="parametric", B981="independent", B981="cart"), Table21[[#This Row],[conf.high]]-Table21[[#This Row],[conf.low]], ""))</f>
        <v/>
      </c>
      <c r="Q981" t="str">
        <f>IF(OR(G981="NA", H981="NA"), "NA", IF(OR(B981="boot", B981="parametric", B981="independent", B981="cart"), Table21[[#This Row],[conf.high.orig]]-Table21[[#This Row],[conf.low.orig]], ""))</f>
        <v/>
      </c>
      <c r="R981" t="str">
        <f>IF(OR(B981="boot", B981="independent", B981="parametric", B981="cart"), Table21[[#This Row],[WIDTH_OVERLAP]]/Table21[[#This Row],[WIDTH_NEW]], "NA")</f>
        <v>NA</v>
      </c>
      <c r="S981" t="str">
        <f>IF(OR(B981="boot", B981="independent", B981="parametric", B981="cart"), Table21[[#This Row],[WIDTH_OVERLAP]]/Table21[[#This Row],[WIDTH_ORIG]], "")</f>
        <v/>
      </c>
      <c r="T981" t="str">
        <f>IF(OR(B981="boot", B981="independent", B981="parametric", B981="cart"), (Table21[[#This Row],[PERS_NEW]]+Table21[[#This Row],[PERS_ORIG]]) / 2, "")</f>
        <v/>
      </c>
      <c r="U981" t="e">
        <f>0.5*(Table21[[#This Row],[WIDTH_OVERLAP]]/Table21[[#This Row],[WIDTH_ORIG]] +Table21[[#This Row],[WIDTH_OVERLAP]]/Table21[[#This Row],[WIDTH_NEW]])</f>
        <v>#VALUE!</v>
      </c>
    </row>
    <row r="982" spans="1:21" hidden="1" x14ac:dyDescent="0.2">
      <c r="A982" s="10" t="s">
        <v>252</v>
      </c>
      <c r="B982" t="s">
        <v>13</v>
      </c>
      <c r="C982" t="s">
        <v>22</v>
      </c>
      <c r="D982" t="s">
        <v>15</v>
      </c>
      <c r="E982">
        <v>0.42736981264870011</v>
      </c>
      <c r="F982" t="s">
        <v>240</v>
      </c>
      <c r="G982">
        <v>0.35044381834429339</v>
      </c>
      <c r="H982">
        <v>0.50429580695310683</v>
      </c>
      <c r="I982">
        <v>10.956076093852547</v>
      </c>
      <c r="J982">
        <v>0.42736981264870011</v>
      </c>
      <c r="K982">
        <f>Table21[[#This Row],[VALUE_ORIGINAL]]-Table21[[#This Row],[ESTIMATE_VALUE]]</f>
        <v>0</v>
      </c>
      <c r="L982">
        <v>0.35044381834429339</v>
      </c>
      <c r="M982">
        <v>0.50429580695310683</v>
      </c>
      <c r="N982">
        <f>Table21[[#This Row],[DIFFENCE_ORIGINAL]]^2</f>
        <v>0</v>
      </c>
      <c r="O98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0.15385198860881344</v>
      </c>
      <c r="P982" t="str">
        <f>IF(OR(G982="NA", H982="NA"), "NA", IF(OR(B982="boot", B982="parametric", B982="independent", B982="cart"), Table21[[#This Row],[conf.high]]-Table21[[#This Row],[conf.low]], ""))</f>
        <v/>
      </c>
      <c r="Q982" t="str">
        <f>IF(OR(G982="NA", H982="NA"), "NA", IF(OR(B982="boot", B982="parametric", B982="independent", B982="cart"), Table21[[#This Row],[conf.high.orig]]-Table21[[#This Row],[conf.low.orig]], ""))</f>
        <v/>
      </c>
      <c r="R982" t="str">
        <f>IF(OR(B982="boot", B982="independent", B982="parametric", B982="cart"), Table21[[#This Row],[WIDTH_OVERLAP]]/Table21[[#This Row],[WIDTH_NEW]], "NA")</f>
        <v>NA</v>
      </c>
      <c r="S982" t="str">
        <f>IF(OR(B982="boot", B982="independent", B982="parametric", B982="cart"), Table21[[#This Row],[WIDTH_OVERLAP]]/Table21[[#This Row],[WIDTH_ORIG]], "")</f>
        <v/>
      </c>
      <c r="T982" t="str">
        <f>IF(OR(B982="boot", B982="independent", B982="parametric", B982="cart"), (Table21[[#This Row],[PERS_NEW]]+Table21[[#This Row],[PERS_ORIG]]) / 2, "")</f>
        <v/>
      </c>
      <c r="U982" t="e">
        <f>0.5*(Table21[[#This Row],[WIDTH_OVERLAP]]/Table21[[#This Row],[WIDTH_ORIG]] +Table21[[#This Row],[WIDTH_OVERLAP]]/Table21[[#This Row],[WIDTH_NEW]])</f>
        <v>#VALUE!</v>
      </c>
    </row>
    <row r="983" spans="1:21" hidden="1" x14ac:dyDescent="0.2">
      <c r="A983" s="10" t="s">
        <v>252</v>
      </c>
      <c r="B983" t="s">
        <v>13</v>
      </c>
      <c r="C983" t="s">
        <v>22</v>
      </c>
      <c r="D983" t="s">
        <v>234</v>
      </c>
      <c r="E983">
        <v>-1.5794363707402819E-2</v>
      </c>
      <c r="F983" t="s">
        <v>241</v>
      </c>
      <c r="G983">
        <v>-3.3205248939908699E-2</v>
      </c>
      <c r="H983">
        <v>1.6165215251030644E-3</v>
      </c>
      <c r="I983">
        <v>-1.7889804626986332</v>
      </c>
      <c r="J983">
        <v>-1.5794363707402819E-2</v>
      </c>
      <c r="K983">
        <f>Table21[[#This Row],[VALUE_ORIGINAL]]-Table21[[#This Row],[ESTIMATE_VALUE]]</f>
        <v>0</v>
      </c>
      <c r="L983">
        <v>-3.3205248939908699E-2</v>
      </c>
      <c r="M983">
        <v>1.6165215251030644E-3</v>
      </c>
      <c r="N983">
        <f>Table21[[#This Row],[DIFFENCE_ORIGINAL]]^2</f>
        <v>0</v>
      </c>
      <c r="O98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3.4821770465011767E-2</v>
      </c>
      <c r="P983" t="str">
        <f>IF(OR(G983="NA", H983="NA"), "NA", IF(OR(B983="boot", B983="parametric", B983="independent", B983="cart"), Table21[[#This Row],[conf.high]]-Table21[[#This Row],[conf.low]], ""))</f>
        <v/>
      </c>
      <c r="Q983" t="str">
        <f>IF(OR(G983="NA", H983="NA"), "NA", IF(OR(B983="boot", B983="parametric", B983="independent", B983="cart"), Table21[[#This Row],[conf.high.orig]]-Table21[[#This Row],[conf.low.orig]], ""))</f>
        <v/>
      </c>
      <c r="R983" t="str">
        <f>IF(OR(B983="boot", B983="independent", B983="parametric", B983="cart"), Table21[[#This Row],[WIDTH_OVERLAP]]/Table21[[#This Row],[WIDTH_NEW]], "NA")</f>
        <v>NA</v>
      </c>
      <c r="S983" t="str">
        <f>IF(OR(B983="boot", B983="independent", B983="parametric", B983="cart"), Table21[[#This Row],[WIDTH_OVERLAP]]/Table21[[#This Row],[WIDTH_ORIG]], "")</f>
        <v/>
      </c>
      <c r="T983" t="str">
        <f>IF(OR(B983="boot", B983="independent", B983="parametric", B983="cart"), (Table21[[#This Row],[PERS_NEW]]+Table21[[#This Row],[PERS_ORIG]]) / 2, "")</f>
        <v/>
      </c>
      <c r="U983" t="e">
        <f>0.5*(Table21[[#This Row],[WIDTH_OVERLAP]]/Table21[[#This Row],[WIDTH_ORIG]] +Table21[[#This Row],[WIDTH_OVERLAP]]/Table21[[#This Row],[WIDTH_NEW]])</f>
        <v>#VALUE!</v>
      </c>
    </row>
    <row r="984" spans="1:21" hidden="1" x14ac:dyDescent="0.2">
      <c r="A984" s="10" t="s">
        <v>252</v>
      </c>
      <c r="B984" t="s">
        <v>13</v>
      </c>
      <c r="C984" t="s">
        <v>22</v>
      </c>
      <c r="D984" t="s">
        <v>242</v>
      </c>
      <c r="E984">
        <v>-1.0994127498370428E-2</v>
      </c>
      <c r="F984" t="s">
        <v>243</v>
      </c>
      <c r="G984">
        <v>-3.5992747711176276E-2</v>
      </c>
      <c r="H984">
        <v>1.4004492714435424E-2</v>
      </c>
      <c r="I984">
        <v>-0.86729940091323499</v>
      </c>
      <c r="J984">
        <v>-1.0994127498370428E-2</v>
      </c>
      <c r="K984">
        <f>Table21[[#This Row],[VALUE_ORIGINAL]]-Table21[[#This Row],[ESTIMATE_VALUE]]</f>
        <v>0</v>
      </c>
      <c r="L984">
        <v>-3.5992747711176276E-2</v>
      </c>
      <c r="M984">
        <v>1.4004492714435424E-2</v>
      </c>
      <c r="N984">
        <f>Table21[[#This Row],[DIFFENCE_ORIGINAL]]^2</f>
        <v>0</v>
      </c>
      <c r="O98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4.9997240425611697E-2</v>
      </c>
      <c r="P984" t="str">
        <f>IF(OR(G984="NA", H984="NA"), "NA", IF(OR(B984="boot", B984="parametric", B984="independent", B984="cart"), Table21[[#This Row],[conf.high]]-Table21[[#This Row],[conf.low]], ""))</f>
        <v/>
      </c>
      <c r="Q984" t="str">
        <f>IF(OR(G984="NA", H984="NA"), "NA", IF(OR(B984="boot", B984="parametric", B984="independent", B984="cart"), Table21[[#This Row],[conf.high.orig]]-Table21[[#This Row],[conf.low.orig]], ""))</f>
        <v/>
      </c>
      <c r="R984" t="str">
        <f>IF(OR(B984="boot", B984="independent", B984="parametric", B984="cart"), Table21[[#This Row],[WIDTH_OVERLAP]]/Table21[[#This Row],[WIDTH_NEW]], "NA")</f>
        <v>NA</v>
      </c>
      <c r="S984" t="str">
        <f>IF(OR(B984="boot", B984="independent", B984="parametric", B984="cart"), Table21[[#This Row],[WIDTH_OVERLAP]]/Table21[[#This Row],[WIDTH_ORIG]], "")</f>
        <v/>
      </c>
      <c r="T984" t="str">
        <f>IF(OR(B984="boot", B984="independent", B984="parametric", B984="cart"), (Table21[[#This Row],[PERS_NEW]]+Table21[[#This Row],[PERS_ORIG]]) / 2, "")</f>
        <v/>
      </c>
      <c r="U984" t="e">
        <f>0.5*(Table21[[#This Row],[WIDTH_OVERLAP]]/Table21[[#This Row],[WIDTH_ORIG]] +Table21[[#This Row],[WIDTH_OVERLAP]]/Table21[[#This Row],[WIDTH_NEW]])</f>
        <v>#VALUE!</v>
      </c>
    </row>
    <row r="985" spans="1:21" hidden="1" x14ac:dyDescent="0.2">
      <c r="A985" s="10" t="s">
        <v>252</v>
      </c>
      <c r="B985" t="s">
        <v>13</v>
      </c>
      <c r="C985" t="s">
        <v>22</v>
      </c>
      <c r="D985" t="s">
        <v>238</v>
      </c>
      <c r="E985">
        <v>0.51808896804796378</v>
      </c>
      <c r="F985" t="s">
        <v>244</v>
      </c>
      <c r="G985">
        <v>0.44736666427564303</v>
      </c>
      <c r="H985">
        <v>0.58881127182028448</v>
      </c>
      <c r="I985">
        <v>14.446819984945209</v>
      </c>
      <c r="J985">
        <v>0.51808896804796378</v>
      </c>
      <c r="K985">
        <f>Table21[[#This Row],[VALUE_ORIGINAL]]-Table21[[#This Row],[ESTIMATE_VALUE]]</f>
        <v>0</v>
      </c>
      <c r="L985">
        <v>0.44736666427564303</v>
      </c>
      <c r="M985">
        <v>0.58881127182028448</v>
      </c>
      <c r="N985">
        <f>Table21[[#This Row],[DIFFENCE_ORIGINAL]]^2</f>
        <v>0</v>
      </c>
      <c r="O98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0.14144460754464144</v>
      </c>
      <c r="P985" t="str">
        <f>IF(OR(G985="NA", H985="NA"), "NA", IF(OR(B985="boot", B985="parametric", B985="independent", B985="cart"), Table21[[#This Row],[conf.high]]-Table21[[#This Row],[conf.low]], ""))</f>
        <v/>
      </c>
      <c r="Q985" t="str">
        <f>IF(OR(G985="NA", H985="NA"), "NA", IF(OR(B985="boot", B985="parametric", B985="independent", B985="cart"), Table21[[#This Row],[conf.high.orig]]-Table21[[#This Row],[conf.low.orig]], ""))</f>
        <v/>
      </c>
      <c r="R985" t="str">
        <f>IF(OR(B985="boot", B985="independent", B985="parametric", B985="cart"), Table21[[#This Row],[WIDTH_OVERLAP]]/Table21[[#This Row],[WIDTH_NEW]], "NA")</f>
        <v>NA</v>
      </c>
      <c r="S985" t="str">
        <f>IF(OR(B985="boot", B985="independent", B985="parametric", B985="cart"), Table21[[#This Row],[WIDTH_OVERLAP]]/Table21[[#This Row],[WIDTH_ORIG]], "")</f>
        <v/>
      </c>
      <c r="T985" t="str">
        <f>IF(OR(B985="boot", B985="independent", B985="parametric", B985="cart"), (Table21[[#This Row],[PERS_NEW]]+Table21[[#This Row],[PERS_ORIG]]) / 2, "")</f>
        <v/>
      </c>
      <c r="U985" t="e">
        <f>0.5*(Table21[[#This Row],[WIDTH_OVERLAP]]/Table21[[#This Row],[WIDTH_ORIG]] +Table21[[#This Row],[WIDTH_OVERLAP]]/Table21[[#This Row],[WIDTH_NEW]])</f>
        <v>#VALUE!</v>
      </c>
    </row>
    <row r="986" spans="1:21" hidden="1" x14ac:dyDescent="0.2">
      <c r="A986" s="10" t="s">
        <v>252</v>
      </c>
      <c r="B986" t="s">
        <v>13</v>
      </c>
      <c r="C986" t="s">
        <v>22</v>
      </c>
      <c r="D986" t="s">
        <v>245</v>
      </c>
      <c r="E986">
        <v>4.8623631832637E-3</v>
      </c>
      <c r="F986" t="s">
        <v>246</v>
      </c>
      <c r="G986">
        <v>-3.1185841034428478E-3</v>
      </c>
      <c r="H986">
        <v>1.2843310469970247E-2</v>
      </c>
      <c r="I986">
        <v>1.201481997544662</v>
      </c>
      <c r="J986">
        <v>4.8623631832637E-3</v>
      </c>
      <c r="K986">
        <f>Table21[[#This Row],[VALUE_ORIGINAL]]-Table21[[#This Row],[ESTIMATE_VALUE]]</f>
        <v>0</v>
      </c>
      <c r="L986">
        <v>-3.1185841034428478E-3</v>
      </c>
      <c r="M986">
        <v>1.2843310469970247E-2</v>
      </c>
      <c r="N986">
        <f>Table21[[#This Row],[DIFFENCE_ORIGINAL]]^2</f>
        <v>0</v>
      </c>
      <c r="O98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1.5961894573413096E-2</v>
      </c>
      <c r="P986" t="str">
        <f>IF(OR(G986="NA", H986="NA"), "NA", IF(OR(B986="boot", B986="parametric", B986="independent", B986="cart"), Table21[[#This Row],[conf.high]]-Table21[[#This Row],[conf.low]], ""))</f>
        <v/>
      </c>
      <c r="Q986" t="str">
        <f>IF(OR(G986="NA", H986="NA"), "NA", IF(OR(B986="boot", B986="parametric", B986="independent", B986="cart"), Table21[[#This Row],[conf.high.orig]]-Table21[[#This Row],[conf.low.orig]], ""))</f>
        <v/>
      </c>
      <c r="R986" t="str">
        <f>IF(OR(B986="boot", B986="independent", B986="parametric", B986="cart"), Table21[[#This Row],[WIDTH_OVERLAP]]/Table21[[#This Row],[WIDTH_NEW]], "NA")</f>
        <v>NA</v>
      </c>
      <c r="S986" t="str">
        <f>IF(OR(B986="boot", B986="independent", B986="parametric", B986="cart"), Table21[[#This Row],[WIDTH_OVERLAP]]/Table21[[#This Row],[WIDTH_ORIG]], "")</f>
        <v/>
      </c>
      <c r="T986" t="str">
        <f>IF(OR(B986="boot", B986="independent", B986="parametric", B986="cart"), (Table21[[#This Row],[PERS_NEW]]+Table21[[#This Row],[PERS_ORIG]]) / 2, "")</f>
        <v/>
      </c>
      <c r="U986" t="e">
        <f>0.5*(Table21[[#This Row],[WIDTH_OVERLAP]]/Table21[[#This Row],[WIDTH_ORIG]] +Table21[[#This Row],[WIDTH_OVERLAP]]/Table21[[#This Row],[WIDTH_NEW]])</f>
        <v>#VALUE!</v>
      </c>
    </row>
    <row r="987" spans="1:21" hidden="1" x14ac:dyDescent="0.2">
      <c r="A987" s="10" t="s">
        <v>252</v>
      </c>
      <c r="B987" t="s">
        <v>13</v>
      </c>
      <c r="C987" t="s">
        <v>25</v>
      </c>
      <c r="D987" t="s">
        <v>15</v>
      </c>
      <c r="E987">
        <v>0.43007862626587567</v>
      </c>
      <c r="F987" t="s">
        <v>247</v>
      </c>
      <c r="G987">
        <v>0.36249854205474974</v>
      </c>
      <c r="H987">
        <v>0.49765871047700161</v>
      </c>
      <c r="I987">
        <v>12.519660538269374</v>
      </c>
      <c r="J987">
        <v>0.43007862626587567</v>
      </c>
      <c r="K987">
        <f>Table21[[#This Row],[VALUE_ORIGINAL]]-Table21[[#This Row],[ESTIMATE_VALUE]]</f>
        <v>0</v>
      </c>
      <c r="L987">
        <v>0.36249854205474974</v>
      </c>
      <c r="M987">
        <v>0.49765871047700161</v>
      </c>
      <c r="N987">
        <f>Table21[[#This Row],[DIFFENCE_ORIGINAL]]^2</f>
        <v>0</v>
      </c>
      <c r="O98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0.13516016842225187</v>
      </c>
      <c r="P987" t="str">
        <f>IF(OR(G987="NA", H987="NA"), "NA", IF(OR(B987="boot", B987="parametric", B987="independent", B987="cart"), Table21[[#This Row],[conf.high]]-Table21[[#This Row],[conf.low]], ""))</f>
        <v/>
      </c>
      <c r="Q987" t="str">
        <f>IF(OR(G987="NA", H987="NA"), "NA", IF(OR(B987="boot", B987="parametric", B987="independent", B987="cart"), Table21[[#This Row],[conf.high.orig]]-Table21[[#This Row],[conf.low.orig]], ""))</f>
        <v/>
      </c>
      <c r="R987" t="str">
        <f>IF(OR(B987="boot", B987="independent", B987="parametric", B987="cart"), Table21[[#This Row],[WIDTH_OVERLAP]]/Table21[[#This Row],[WIDTH_NEW]], "NA")</f>
        <v>NA</v>
      </c>
      <c r="S987" t="str">
        <f>IF(OR(B987="boot", B987="independent", B987="parametric", B987="cart"), Table21[[#This Row],[WIDTH_OVERLAP]]/Table21[[#This Row],[WIDTH_ORIG]], "")</f>
        <v/>
      </c>
      <c r="T987" t="str">
        <f>IF(OR(B987="boot", B987="independent", B987="parametric", B987="cart"), (Table21[[#This Row],[PERS_NEW]]+Table21[[#This Row],[PERS_ORIG]]) / 2, "")</f>
        <v/>
      </c>
      <c r="U987" t="e">
        <f>0.5*(Table21[[#This Row],[WIDTH_OVERLAP]]/Table21[[#This Row],[WIDTH_ORIG]] +Table21[[#This Row],[WIDTH_OVERLAP]]/Table21[[#This Row],[WIDTH_NEW]])</f>
        <v>#VALUE!</v>
      </c>
    </row>
    <row r="988" spans="1:21" hidden="1" x14ac:dyDescent="0.2">
      <c r="A988" s="10" t="s">
        <v>252</v>
      </c>
      <c r="B988" t="s">
        <v>13</v>
      </c>
      <c r="C988" t="s">
        <v>25</v>
      </c>
      <c r="D988" t="s">
        <v>234</v>
      </c>
      <c r="E988">
        <v>-3.9656326525077876E-3</v>
      </c>
      <c r="F988" t="s">
        <v>248</v>
      </c>
      <c r="G988">
        <v>-1.0945796176975497E-2</v>
      </c>
      <c r="H988">
        <v>3.0145308719599214E-3</v>
      </c>
      <c r="I988">
        <v>-1.1176615411866526</v>
      </c>
      <c r="J988">
        <v>-3.9656326525077876E-3</v>
      </c>
      <c r="K988">
        <f>Table21[[#This Row],[VALUE_ORIGINAL]]-Table21[[#This Row],[ESTIMATE_VALUE]]</f>
        <v>0</v>
      </c>
      <c r="L988">
        <v>-1.0945796176975497E-2</v>
      </c>
      <c r="M988">
        <v>3.0145308719599214E-3</v>
      </c>
      <c r="N988">
        <f>Table21[[#This Row],[DIFFENCE_ORIGINAL]]^2</f>
        <v>0</v>
      </c>
      <c r="O98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1.396032704893542E-2</v>
      </c>
      <c r="P988" t="str">
        <f>IF(OR(G988="NA", H988="NA"), "NA", IF(OR(B988="boot", B988="parametric", B988="independent", B988="cart"), Table21[[#This Row],[conf.high]]-Table21[[#This Row],[conf.low]], ""))</f>
        <v/>
      </c>
      <c r="Q988" t="str">
        <f>IF(OR(G988="NA", H988="NA"), "NA", IF(OR(B988="boot", B988="parametric", B988="independent", B988="cart"), Table21[[#This Row],[conf.high.orig]]-Table21[[#This Row],[conf.low.orig]], ""))</f>
        <v/>
      </c>
      <c r="R988" t="str">
        <f>IF(OR(B988="boot", B988="independent", B988="parametric", B988="cart"), Table21[[#This Row],[WIDTH_OVERLAP]]/Table21[[#This Row],[WIDTH_NEW]], "NA")</f>
        <v>NA</v>
      </c>
      <c r="S988" t="str">
        <f>IF(OR(B988="boot", B988="independent", B988="parametric", B988="cart"), Table21[[#This Row],[WIDTH_OVERLAP]]/Table21[[#This Row],[WIDTH_ORIG]], "")</f>
        <v/>
      </c>
      <c r="T988" t="str">
        <f>IF(OR(B988="boot", B988="independent", B988="parametric", B988="cart"), (Table21[[#This Row],[PERS_NEW]]+Table21[[#This Row],[PERS_ORIG]]) / 2, "")</f>
        <v/>
      </c>
      <c r="U988" t="e">
        <f>0.5*(Table21[[#This Row],[WIDTH_OVERLAP]]/Table21[[#This Row],[WIDTH_ORIG]] +Table21[[#This Row],[WIDTH_OVERLAP]]/Table21[[#This Row],[WIDTH_NEW]])</f>
        <v>#VALUE!</v>
      </c>
    </row>
    <row r="989" spans="1:21" hidden="1" x14ac:dyDescent="0.2">
      <c r="A989" s="10" t="s">
        <v>252</v>
      </c>
      <c r="B989" t="s">
        <v>13</v>
      </c>
      <c r="C989" t="s">
        <v>25</v>
      </c>
      <c r="D989" t="s">
        <v>249</v>
      </c>
      <c r="E989">
        <v>0.50294606554071708</v>
      </c>
      <c r="F989" t="s">
        <v>250</v>
      </c>
      <c r="G989">
        <v>0.4265847859947236</v>
      </c>
      <c r="H989">
        <v>0.57930734508671056</v>
      </c>
      <c r="I989">
        <v>12.957214259232508</v>
      </c>
      <c r="J989">
        <v>0.50294606554071708</v>
      </c>
      <c r="K989">
        <f>Table21[[#This Row],[VALUE_ORIGINAL]]-Table21[[#This Row],[ESTIMATE_VALUE]]</f>
        <v>0</v>
      </c>
      <c r="L989">
        <v>0.4265847859947236</v>
      </c>
      <c r="M989">
        <v>0.57930734508671056</v>
      </c>
      <c r="N989">
        <f>Table21[[#This Row],[DIFFENCE_ORIGINAL]]^2</f>
        <v>0</v>
      </c>
      <c r="O98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0.15272255909198695</v>
      </c>
      <c r="P989" t="str">
        <f>IF(OR(G989="NA", H989="NA"), "NA", IF(OR(B989="boot", B989="parametric", B989="independent", B989="cart"), Table21[[#This Row],[conf.high]]-Table21[[#This Row],[conf.low]], ""))</f>
        <v/>
      </c>
      <c r="Q989" t="str">
        <f>IF(OR(G989="NA", H989="NA"), "NA", IF(OR(B989="boot", B989="parametric", B989="independent", B989="cart"), Table21[[#This Row],[conf.high.orig]]-Table21[[#This Row],[conf.low.orig]], ""))</f>
        <v/>
      </c>
      <c r="R989" t="str">
        <f>IF(OR(B989="boot", B989="independent", B989="parametric", B989="cart"), Table21[[#This Row],[WIDTH_OVERLAP]]/Table21[[#This Row],[WIDTH_NEW]], "NA")</f>
        <v>NA</v>
      </c>
      <c r="S989" t="str">
        <f>IF(OR(B989="boot", B989="independent", B989="parametric", B989="cart"), Table21[[#This Row],[WIDTH_OVERLAP]]/Table21[[#This Row],[WIDTH_ORIG]], "")</f>
        <v/>
      </c>
      <c r="T989" t="str">
        <f>IF(OR(B989="boot", B989="independent", B989="parametric", B989="cart"), (Table21[[#This Row],[PERS_NEW]]+Table21[[#This Row],[PERS_ORIG]]) / 2, "")</f>
        <v/>
      </c>
      <c r="U989" t="e">
        <f>0.5*(Table21[[#This Row],[WIDTH_OVERLAP]]/Table21[[#This Row],[WIDTH_ORIG]] +Table21[[#This Row],[WIDTH_OVERLAP]]/Table21[[#This Row],[WIDTH_NEW]])</f>
        <v>#VALUE!</v>
      </c>
    </row>
    <row r="990" spans="1:21" hidden="1" x14ac:dyDescent="0.2">
      <c r="A990" s="10" t="s">
        <v>252</v>
      </c>
      <c r="B990" t="s">
        <v>13</v>
      </c>
      <c r="C990" t="s">
        <v>46</v>
      </c>
      <c r="D990" t="s">
        <v>47</v>
      </c>
      <c r="E990">
        <v>7.5588025659301561E-2</v>
      </c>
      <c r="F990" t="s">
        <v>47</v>
      </c>
      <c r="G990">
        <v>-0.13951554522477808</v>
      </c>
      <c r="H990">
        <v>0.29069159654338117</v>
      </c>
      <c r="I990">
        <v>0.69107997290333456</v>
      </c>
      <c r="J990">
        <v>7.5588025659301561E-2</v>
      </c>
      <c r="K990">
        <f>Table21[[#This Row],[VALUE_ORIGINAL]]-Table21[[#This Row],[ESTIMATE_VALUE]]</f>
        <v>0</v>
      </c>
      <c r="L990">
        <v>-0.13951554522477808</v>
      </c>
      <c r="M990">
        <v>0.29069159654338117</v>
      </c>
      <c r="N990">
        <f>Table21[[#This Row],[DIFFENCE_ORIGINAL]]^2</f>
        <v>0</v>
      </c>
      <c r="O99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0.43020714176815922</v>
      </c>
      <c r="P990" t="str">
        <f>IF(OR(G990="NA", H990="NA"), "NA", IF(OR(B990="boot", B990="parametric", B990="independent", B990="cart"), Table21[[#This Row],[conf.high]]-Table21[[#This Row],[conf.low]], ""))</f>
        <v/>
      </c>
      <c r="Q990" t="str">
        <f>IF(OR(G990="NA", H990="NA"), "NA", IF(OR(B990="boot", B990="parametric", B990="independent", B990="cart"), Table21[[#This Row],[conf.high.orig]]-Table21[[#This Row],[conf.low.orig]], ""))</f>
        <v/>
      </c>
      <c r="R990" t="str">
        <f>IF(OR(B990="boot", B990="independent", B990="parametric", B990="cart"), Table21[[#This Row],[WIDTH_OVERLAP]]/Table21[[#This Row],[WIDTH_NEW]], "NA")</f>
        <v>NA</v>
      </c>
      <c r="S990" t="str">
        <f>IF(OR(B990="boot", B990="independent", B990="parametric", B990="cart"), Table21[[#This Row],[WIDTH_OVERLAP]]/Table21[[#This Row],[WIDTH_ORIG]], "")</f>
        <v/>
      </c>
      <c r="T990" t="str">
        <f>IF(OR(B990="boot", B990="independent", B990="parametric", B990="cart"), (Table21[[#This Row],[PERS_NEW]]+Table21[[#This Row],[PERS_ORIG]]) / 2, "")</f>
        <v/>
      </c>
      <c r="U990" t="e">
        <f>0.5*(Table21[[#This Row],[WIDTH_OVERLAP]]/Table21[[#This Row],[WIDTH_ORIG]] +Table21[[#This Row],[WIDTH_OVERLAP]]/Table21[[#This Row],[WIDTH_NEW]])</f>
        <v>#VALUE!</v>
      </c>
    </row>
    <row r="991" spans="1:21" hidden="1" x14ac:dyDescent="0.2">
      <c r="A991" s="10" t="s">
        <v>252</v>
      </c>
      <c r="B991" t="s">
        <v>13</v>
      </c>
      <c r="C991" t="s">
        <v>48</v>
      </c>
      <c r="D991" t="s">
        <v>47</v>
      </c>
      <c r="E991">
        <v>1.4897399234841679E-2</v>
      </c>
      <c r="F991" t="s">
        <v>47</v>
      </c>
      <c r="G991">
        <v>-2.3052092543552069E-3</v>
      </c>
      <c r="H991">
        <v>3.2100007724038565E-2</v>
      </c>
      <c r="I991">
        <v>1.7033854976344656</v>
      </c>
      <c r="J991">
        <v>1.4897399234841679E-2</v>
      </c>
      <c r="K991">
        <f>Table21[[#This Row],[VALUE_ORIGINAL]]-Table21[[#This Row],[ESTIMATE_VALUE]]</f>
        <v>0</v>
      </c>
      <c r="L991">
        <v>-2.3052092543552069E-3</v>
      </c>
      <c r="M991">
        <v>3.2100007724038565E-2</v>
      </c>
      <c r="N991">
        <f>Table21[[#This Row],[DIFFENCE_ORIGINAL]]^2</f>
        <v>0</v>
      </c>
      <c r="O99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3.4405216978393771E-2</v>
      </c>
      <c r="P991" t="str">
        <f>IF(OR(G991="NA", H991="NA"), "NA", IF(OR(B991="boot", B991="parametric", B991="independent", B991="cart"), Table21[[#This Row],[conf.high]]-Table21[[#This Row],[conf.low]], ""))</f>
        <v/>
      </c>
      <c r="Q991" t="str">
        <f>IF(OR(G991="NA", H991="NA"), "NA", IF(OR(B991="boot", B991="parametric", B991="independent", B991="cart"), Table21[[#This Row],[conf.high.orig]]-Table21[[#This Row],[conf.low.orig]], ""))</f>
        <v/>
      </c>
      <c r="R991" t="str">
        <f>IF(OR(B991="boot", B991="independent", B991="parametric", B991="cart"), Table21[[#This Row],[WIDTH_OVERLAP]]/Table21[[#This Row],[WIDTH_NEW]], "NA")</f>
        <v>NA</v>
      </c>
      <c r="S991" t="str">
        <f>IF(OR(B991="boot", B991="independent", B991="parametric", B991="cart"), Table21[[#This Row],[WIDTH_OVERLAP]]/Table21[[#This Row],[WIDTH_ORIG]], "")</f>
        <v/>
      </c>
      <c r="T991" t="str">
        <f>IF(OR(B991="boot", B991="independent", B991="parametric", B991="cart"), (Table21[[#This Row],[PERS_NEW]]+Table21[[#This Row],[PERS_ORIG]]) / 2, "")</f>
        <v/>
      </c>
      <c r="U991" t="e">
        <f>0.5*(Table21[[#This Row],[WIDTH_OVERLAP]]/Table21[[#This Row],[WIDTH_ORIG]] +Table21[[#This Row],[WIDTH_OVERLAP]]/Table21[[#This Row],[WIDTH_NEW]])</f>
        <v>#VALUE!</v>
      </c>
    </row>
    <row r="992" spans="1:21" hidden="1" x14ac:dyDescent="0.2">
      <c r="A992" s="10" t="s">
        <v>252</v>
      </c>
      <c r="B992" t="s">
        <v>13</v>
      </c>
      <c r="C992" t="s">
        <v>49</v>
      </c>
      <c r="D992" t="s">
        <v>47</v>
      </c>
      <c r="E992">
        <v>6.5454411926552103E-3</v>
      </c>
      <c r="F992" t="s">
        <v>47</v>
      </c>
      <c r="G992">
        <v>-1.4065789843102729E-2</v>
      </c>
      <c r="H992">
        <v>2.7156672228413149E-2</v>
      </c>
      <c r="I992">
        <v>0.62469664278796277</v>
      </c>
      <c r="J992">
        <v>6.5454411926552103E-3</v>
      </c>
      <c r="K992">
        <f>Table21[[#This Row],[VALUE_ORIGINAL]]-Table21[[#This Row],[ESTIMATE_VALUE]]</f>
        <v>0</v>
      </c>
      <c r="L992">
        <v>-1.4065789843102729E-2</v>
      </c>
      <c r="M992">
        <v>2.7156672228413149E-2</v>
      </c>
      <c r="N992">
        <f>Table21[[#This Row],[DIFFENCE_ORIGINAL]]^2</f>
        <v>0</v>
      </c>
      <c r="O99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4.1222462071515878E-2</v>
      </c>
      <c r="P992" t="str">
        <f>IF(OR(G992="NA", H992="NA"), "NA", IF(OR(B992="boot", B992="parametric", B992="independent", B992="cart"), Table21[[#This Row],[conf.high]]-Table21[[#This Row],[conf.low]], ""))</f>
        <v/>
      </c>
      <c r="Q992" t="str">
        <f>IF(OR(G992="NA", H992="NA"), "NA", IF(OR(B992="boot", B992="parametric", B992="independent", B992="cart"), Table21[[#This Row],[conf.high.orig]]-Table21[[#This Row],[conf.low.orig]], ""))</f>
        <v/>
      </c>
      <c r="R992" t="str">
        <f>IF(OR(B992="boot", B992="independent", B992="parametric", B992="cart"), Table21[[#This Row],[WIDTH_OVERLAP]]/Table21[[#This Row],[WIDTH_NEW]], "NA")</f>
        <v>NA</v>
      </c>
      <c r="S992" t="str">
        <f>IF(OR(B992="boot", B992="independent", B992="parametric", B992="cart"), Table21[[#This Row],[WIDTH_OVERLAP]]/Table21[[#This Row],[WIDTH_ORIG]], "")</f>
        <v/>
      </c>
      <c r="T992" t="str">
        <f>IF(OR(B992="boot", B992="independent", B992="parametric", B992="cart"), (Table21[[#This Row],[PERS_NEW]]+Table21[[#This Row],[PERS_ORIG]]) / 2, "")</f>
        <v/>
      </c>
      <c r="U992" t="e">
        <f>0.5*(Table21[[#This Row],[WIDTH_OVERLAP]]/Table21[[#This Row],[WIDTH_ORIG]] +Table21[[#This Row],[WIDTH_OVERLAP]]/Table21[[#This Row],[WIDTH_NEW]])</f>
        <v>#VALUE!</v>
      </c>
    </row>
    <row r="993" spans="1:21" hidden="1" x14ac:dyDescent="0.2">
      <c r="A993" s="10" t="s">
        <v>252</v>
      </c>
      <c r="B993" t="s">
        <v>13</v>
      </c>
      <c r="C993" t="s">
        <v>251</v>
      </c>
      <c r="D993" t="s">
        <v>47</v>
      </c>
      <c r="E993">
        <v>-3.9040609885989674E-3</v>
      </c>
      <c r="F993" t="s">
        <v>47</v>
      </c>
      <c r="G993">
        <v>-2.6247136636368518E-2</v>
      </c>
      <c r="H993">
        <v>1.8439014659170583E-2</v>
      </c>
      <c r="I993">
        <v>-0.34368206037162063</v>
      </c>
      <c r="J993">
        <v>-3.9040609885989674E-3</v>
      </c>
      <c r="K993">
        <f>Table21[[#This Row],[VALUE_ORIGINAL]]-Table21[[#This Row],[ESTIMATE_VALUE]]</f>
        <v>0</v>
      </c>
      <c r="L993">
        <v>-2.6247136636368518E-2</v>
      </c>
      <c r="M993">
        <v>1.8439014659170583E-2</v>
      </c>
      <c r="N993">
        <f>Table21[[#This Row],[DIFFENCE_ORIGINAL]]^2</f>
        <v>0</v>
      </c>
      <c r="O99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4.46861512955391E-2</v>
      </c>
      <c r="P993" t="str">
        <f>IF(OR(G993="NA", H993="NA"), "NA", IF(OR(B993="boot", B993="parametric", B993="independent", B993="cart"), Table21[[#This Row],[conf.high]]-Table21[[#This Row],[conf.low]], ""))</f>
        <v/>
      </c>
      <c r="Q993" t="str">
        <f>IF(OR(G993="NA", H993="NA"), "NA", IF(OR(B993="boot", B993="parametric", B993="independent", B993="cart"), Table21[[#This Row],[conf.high.orig]]-Table21[[#This Row],[conf.low.orig]], ""))</f>
        <v/>
      </c>
      <c r="R993" t="str">
        <f>IF(OR(B993="boot", B993="independent", B993="parametric", B993="cart"), Table21[[#This Row],[WIDTH_OVERLAP]]/Table21[[#This Row],[WIDTH_NEW]], "NA")</f>
        <v>NA</v>
      </c>
      <c r="S993" t="str">
        <f>IF(OR(B993="boot", B993="independent", B993="parametric", B993="cart"), Table21[[#This Row],[WIDTH_OVERLAP]]/Table21[[#This Row],[WIDTH_ORIG]], "")</f>
        <v/>
      </c>
      <c r="T993" t="str">
        <f>IF(OR(B993="boot", B993="independent", B993="parametric", B993="cart"), (Table21[[#This Row],[PERS_NEW]]+Table21[[#This Row],[PERS_ORIG]]) / 2, "")</f>
        <v/>
      </c>
      <c r="U993" t="e">
        <f>0.5*(Table21[[#This Row],[WIDTH_OVERLAP]]/Table21[[#This Row],[WIDTH_ORIG]] +Table21[[#This Row],[WIDTH_OVERLAP]]/Table21[[#This Row],[WIDTH_NEW]])</f>
        <v>#VALUE!</v>
      </c>
    </row>
    <row r="994" spans="1:21" hidden="1" x14ac:dyDescent="0.2">
      <c r="A994" s="10" t="s">
        <v>252</v>
      </c>
      <c r="B994" t="s">
        <v>50</v>
      </c>
      <c r="C994" s="3" t="s">
        <v>14</v>
      </c>
      <c r="D994" t="s">
        <v>15</v>
      </c>
      <c r="E994">
        <v>0.8554680355619908</v>
      </c>
      <c r="F994" t="s">
        <v>253</v>
      </c>
      <c r="G994" s="1">
        <v>0.83597922819078618</v>
      </c>
      <c r="H994" s="1">
        <v>0.87495684293319542</v>
      </c>
      <c r="I994">
        <v>86.339746388481757</v>
      </c>
      <c r="J994">
        <v>0.85765732192583266</v>
      </c>
      <c r="K994">
        <f>Table21[[#This Row],[VALUE_ORIGINAL]]-Table21[[#This Row],[ESTIMATE_VALUE]]</f>
        <v>2.189286363841858E-3</v>
      </c>
      <c r="L994">
        <v>0.8334992663927232</v>
      </c>
      <c r="M994">
        <v>0.88181537745894212</v>
      </c>
      <c r="N994">
        <f>Table21[[#This Row],[DIFFENCE_ORIGINAL]]^2</f>
        <v>4.7929747829039043E-6</v>
      </c>
      <c r="O99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3.8977614742409239E-2</v>
      </c>
      <c r="P994">
        <f>IF(OR(G994="NA", H994="NA"), "NA", IF(OR(B994="boot", B994="parametric", B994="independent", B994="cart"), Table21[[#This Row],[conf.high]]-Table21[[#This Row],[conf.low]], ""))</f>
        <v>3.8977614742409239E-2</v>
      </c>
      <c r="Q994">
        <f>IF(OR(G994="NA", H994="NA"), "NA", IF(OR(B994="boot", B994="parametric", B994="independent", B994="cart"), Table21[[#This Row],[conf.high.orig]]-Table21[[#This Row],[conf.low.orig]], ""))</f>
        <v>4.8316111066218914E-2</v>
      </c>
      <c r="R994">
        <f>IF(OR(B994="boot", B994="independent", B994="parametric", B994="cart"), Table21[[#This Row],[WIDTH_OVERLAP]]/Table21[[#This Row],[WIDTH_NEW]], "NA")</f>
        <v>1</v>
      </c>
      <c r="S994">
        <f>IF(OR(B994="boot", B994="independent", B994="parametric", B994="cart"), Table21[[#This Row],[WIDTH_OVERLAP]]/Table21[[#This Row],[WIDTH_ORIG]], "")</f>
        <v>0.80672086147390998</v>
      </c>
      <c r="T994">
        <f>IF(OR(B994="boot", B994="independent", B994="parametric", B994="cart"), (Table21[[#This Row],[PERS_NEW]]+Table21[[#This Row],[PERS_ORIG]]) / 2, "")</f>
        <v>0.90336043073695493</v>
      </c>
      <c r="U994">
        <f>0.5*(Table21[[#This Row],[WIDTH_OVERLAP]]/Table21[[#This Row],[WIDTH_ORIG]] +Table21[[#This Row],[WIDTH_OVERLAP]]/Table21[[#This Row],[WIDTH_NEW]])</f>
        <v>0.90336043073695493</v>
      </c>
    </row>
    <row r="995" spans="1:21" hidden="1" x14ac:dyDescent="0.2">
      <c r="A995" s="10" t="s">
        <v>252</v>
      </c>
      <c r="B995" t="s">
        <v>50</v>
      </c>
      <c r="C995" s="3" t="s">
        <v>14</v>
      </c>
      <c r="D995" t="s">
        <v>234</v>
      </c>
      <c r="E995">
        <v>-1.8173257448491388E-2</v>
      </c>
      <c r="F995" t="s">
        <v>254</v>
      </c>
      <c r="G995" s="1">
        <v>-2.484517450946205E-2</v>
      </c>
      <c r="H995" s="1">
        <v>-1.1501340387520726E-2</v>
      </c>
      <c r="I995">
        <v>-5.357650566645269</v>
      </c>
      <c r="J995">
        <v>-1.9431120881122005E-2</v>
      </c>
      <c r="K995">
        <f>Table21[[#This Row],[VALUE_ORIGINAL]]-Table21[[#This Row],[ESTIMATE_VALUE]]</f>
        <v>-1.2578634326306168E-3</v>
      </c>
      <c r="L995">
        <v>-2.752222353987465E-2</v>
      </c>
      <c r="M995">
        <v>-1.1340018222369359E-2</v>
      </c>
      <c r="N995">
        <f>Table21[[#This Row],[DIFFENCE_ORIGINAL]]^2</f>
        <v>1.5822204151492782E-6</v>
      </c>
      <c r="O99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1.3343834121941324E-2</v>
      </c>
      <c r="P995">
        <f>IF(OR(G995="NA", H995="NA"), "NA", IF(OR(B995="boot", B995="parametric", B995="independent", B995="cart"), Table21[[#This Row],[conf.high]]-Table21[[#This Row],[conf.low]], ""))</f>
        <v>1.3343834121941324E-2</v>
      </c>
      <c r="Q995">
        <f>IF(OR(G995="NA", H995="NA"), "NA", IF(OR(B995="boot", B995="parametric", B995="independent", B995="cart"), Table21[[#This Row],[conf.high.orig]]-Table21[[#This Row],[conf.low.orig]], ""))</f>
        <v>1.6182205317505291E-2</v>
      </c>
      <c r="R995">
        <f>IF(OR(B995="boot", B995="independent", B995="parametric", B995="cart"), Table21[[#This Row],[WIDTH_OVERLAP]]/Table21[[#This Row],[WIDTH_NEW]], "NA")</f>
        <v>1</v>
      </c>
      <c r="S995">
        <f>IF(OR(B995="boot", B995="independent", B995="parametric", B995="cart"), Table21[[#This Row],[WIDTH_OVERLAP]]/Table21[[#This Row],[WIDTH_ORIG]], "")</f>
        <v>0.82459923478454911</v>
      </c>
      <c r="T995">
        <f>IF(OR(B995="boot", B995="independent", B995="parametric", B995="cart"), (Table21[[#This Row],[PERS_NEW]]+Table21[[#This Row],[PERS_ORIG]]) / 2, "")</f>
        <v>0.91229961739227461</v>
      </c>
      <c r="U995">
        <f>0.5*(Table21[[#This Row],[WIDTH_OVERLAP]]/Table21[[#This Row],[WIDTH_ORIG]] +Table21[[#This Row],[WIDTH_OVERLAP]]/Table21[[#This Row],[WIDTH_NEW]])</f>
        <v>0.91229961739227461</v>
      </c>
    </row>
    <row r="996" spans="1:21" hidden="1" x14ac:dyDescent="0.2">
      <c r="A996" s="10" t="s">
        <v>252</v>
      </c>
      <c r="B996" t="s">
        <v>50</v>
      </c>
      <c r="C996" s="3" t="s">
        <v>19</v>
      </c>
      <c r="D996" t="s">
        <v>15</v>
      </c>
      <c r="E996">
        <v>0.53697915325811485</v>
      </c>
      <c r="F996" t="s">
        <v>255</v>
      </c>
      <c r="G996" s="1">
        <v>0.47646211736773147</v>
      </c>
      <c r="H996" s="1">
        <v>0.59749618914849822</v>
      </c>
      <c r="I996">
        <v>17.45820998200135</v>
      </c>
      <c r="J996">
        <v>0.47119071685321984</v>
      </c>
      <c r="K996">
        <f>Table21[[#This Row],[VALUE_ORIGINAL]]-Table21[[#This Row],[ESTIMATE_VALUE]]</f>
        <v>-6.5788436404895012E-2</v>
      </c>
      <c r="L996">
        <v>0.39976875147008828</v>
      </c>
      <c r="M996">
        <v>0.5426126822363514</v>
      </c>
      <c r="N996">
        <f>Table21[[#This Row],[DIFFENCE_ORIGINAL]]^2</f>
        <v>4.3281183646009152E-3</v>
      </c>
      <c r="O99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6.6150564868619921E-2</v>
      </c>
      <c r="P996">
        <f>IF(OR(G996="NA", H996="NA"), "NA", IF(OR(B996="boot", B996="parametric", B996="independent", B996="cart"), Table21[[#This Row],[conf.high]]-Table21[[#This Row],[conf.low]], ""))</f>
        <v>0.12103407178076675</v>
      </c>
      <c r="Q996">
        <f>IF(OR(G996="NA", H996="NA"), "NA", IF(OR(B996="boot", B996="parametric", B996="independent", B996="cart"), Table21[[#This Row],[conf.high.orig]]-Table21[[#This Row],[conf.low.orig]], ""))</f>
        <v>0.14284393076626312</v>
      </c>
      <c r="R996">
        <f>IF(OR(B996="boot", B996="independent", B996="parametric", B996="cart"), Table21[[#This Row],[WIDTH_OVERLAP]]/Table21[[#This Row],[WIDTH_NEW]], "NA")</f>
        <v>0.54654498436143462</v>
      </c>
      <c r="S996">
        <f>IF(OR(B996="boot", B996="independent", B996="parametric", B996="cart"), Table21[[#This Row],[WIDTH_OVERLAP]]/Table21[[#This Row],[WIDTH_ORIG]], "")</f>
        <v>0.46309678341785987</v>
      </c>
      <c r="T996">
        <f>IF(OR(B996="boot", B996="independent", B996="parametric", B996="cart"), (Table21[[#This Row],[PERS_NEW]]+Table21[[#This Row],[PERS_ORIG]]) / 2, "")</f>
        <v>0.5048208838896473</v>
      </c>
      <c r="U996">
        <f>0.5*(Table21[[#This Row],[WIDTH_OVERLAP]]/Table21[[#This Row],[WIDTH_ORIG]] +Table21[[#This Row],[WIDTH_OVERLAP]]/Table21[[#This Row],[WIDTH_NEW]])</f>
        <v>0.5048208838896473</v>
      </c>
    </row>
    <row r="997" spans="1:21" hidden="1" x14ac:dyDescent="0.2">
      <c r="A997" s="10" t="s">
        <v>252</v>
      </c>
      <c r="B997" t="s">
        <v>50</v>
      </c>
      <c r="C997" s="3" t="s">
        <v>19</v>
      </c>
      <c r="D997" t="s">
        <v>234</v>
      </c>
      <c r="E997">
        <v>-9.5142382542007624E-3</v>
      </c>
      <c r="F997" t="s">
        <v>256</v>
      </c>
      <c r="G997" s="1">
        <v>-1.5706973794600412E-2</v>
      </c>
      <c r="H997" s="1">
        <v>-3.3215027138011133E-3</v>
      </c>
      <c r="I997">
        <v>-3.0228139937722363</v>
      </c>
      <c r="J997">
        <v>-9.3175069889620439E-3</v>
      </c>
      <c r="K997">
        <f>Table21[[#This Row],[VALUE_ORIGINAL]]-Table21[[#This Row],[ESTIMATE_VALUE]]</f>
        <v>1.9673126523871848E-4</v>
      </c>
      <c r="L997">
        <v>-1.668437367387595E-2</v>
      </c>
      <c r="M997">
        <v>-1.9506403040481382E-3</v>
      </c>
      <c r="N997">
        <f>Table21[[#This Row],[DIFFENCE_ORIGINAL]]^2</f>
        <v>3.8703190722427003E-8</v>
      </c>
      <c r="O99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1.23854710807993E-2</v>
      </c>
      <c r="P997">
        <f>IF(OR(G997="NA", H997="NA"), "NA", IF(OR(B997="boot", B997="parametric", B997="independent", B997="cart"), Table21[[#This Row],[conf.high]]-Table21[[#This Row],[conf.low]], ""))</f>
        <v>1.23854710807993E-2</v>
      </c>
      <c r="Q997">
        <f>IF(OR(G997="NA", H997="NA"), "NA", IF(OR(B997="boot", B997="parametric", B997="independent", B997="cart"), Table21[[#This Row],[conf.high.orig]]-Table21[[#This Row],[conf.low.orig]], ""))</f>
        <v>1.4733733369827813E-2</v>
      </c>
      <c r="R997">
        <f>IF(OR(B997="boot", B997="independent", B997="parametric", B997="cart"), Table21[[#This Row],[WIDTH_OVERLAP]]/Table21[[#This Row],[WIDTH_NEW]], "NA")</f>
        <v>1</v>
      </c>
      <c r="S997">
        <f>IF(OR(B997="boot", B997="independent", B997="parametric", B997="cart"), Table21[[#This Row],[WIDTH_OVERLAP]]/Table21[[#This Row],[WIDTH_ORIG]], "")</f>
        <v>0.84062000919350444</v>
      </c>
      <c r="T997">
        <f>IF(OR(B997="boot", B997="independent", B997="parametric", B997="cart"), (Table21[[#This Row],[PERS_NEW]]+Table21[[#This Row],[PERS_ORIG]]) / 2, "")</f>
        <v>0.92031000459675227</v>
      </c>
      <c r="U997">
        <f>0.5*(Table21[[#This Row],[WIDTH_OVERLAP]]/Table21[[#This Row],[WIDTH_ORIG]] +Table21[[#This Row],[WIDTH_OVERLAP]]/Table21[[#This Row],[WIDTH_NEW]])</f>
        <v>0.92031000459675227</v>
      </c>
    </row>
    <row r="998" spans="1:21" hidden="1" x14ac:dyDescent="0.2">
      <c r="A998" s="10" t="s">
        <v>252</v>
      </c>
      <c r="B998" t="s">
        <v>50</v>
      </c>
      <c r="C998" s="3" t="s">
        <v>19</v>
      </c>
      <c r="D998" t="s">
        <v>238</v>
      </c>
      <c r="E998">
        <v>0.36244164446353477</v>
      </c>
      <c r="F998" t="s">
        <v>257</v>
      </c>
      <c r="G998" s="1">
        <v>0.29436221131202728</v>
      </c>
      <c r="H998" s="1">
        <v>0.43052107761504227</v>
      </c>
      <c r="I998">
        <v>10.474712131630701</v>
      </c>
      <c r="J998">
        <v>0.44296878341301554</v>
      </c>
      <c r="K998">
        <f>Table21[[#This Row],[VALUE_ORIGINAL]]-Table21[[#This Row],[ESTIMATE_VALUE]]</f>
        <v>8.052713894948077E-2</v>
      </c>
      <c r="L998">
        <v>0.36379423935165633</v>
      </c>
      <c r="M998">
        <v>0.52214332747437475</v>
      </c>
      <c r="N998">
        <f>Table21[[#This Row],[DIFFENCE_ORIGINAL]]^2</f>
        <v>6.4846201073889831E-3</v>
      </c>
      <c r="O99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6.6726838263385935E-2</v>
      </c>
      <c r="P998">
        <f>IF(OR(G998="NA", H998="NA"), "NA", IF(OR(B998="boot", B998="parametric", B998="independent", B998="cart"), Table21[[#This Row],[conf.high]]-Table21[[#This Row],[conf.low]], ""))</f>
        <v>0.13615886630301499</v>
      </c>
      <c r="Q998">
        <f>IF(OR(G998="NA", H998="NA"), "NA", IF(OR(B998="boot", B998="parametric", B998="independent", B998="cart"), Table21[[#This Row],[conf.high.orig]]-Table21[[#This Row],[conf.low.orig]], ""))</f>
        <v>0.15834908812271842</v>
      </c>
      <c r="R998">
        <f>IF(OR(B998="boot", B998="independent", B998="parametric", B998="cart"), Table21[[#This Row],[WIDTH_OVERLAP]]/Table21[[#This Row],[WIDTH_NEW]], "NA")</f>
        <v>0.49006605353843485</v>
      </c>
      <c r="S998">
        <f>IF(OR(B998="boot", B998="independent", B998="parametric", B998="cart"), Table21[[#This Row],[WIDTH_OVERLAP]]/Table21[[#This Row],[WIDTH_ORIG]], "")</f>
        <v>0.42139073268090771</v>
      </c>
      <c r="T998">
        <f>IF(OR(B998="boot", B998="independent", B998="parametric", B998="cart"), (Table21[[#This Row],[PERS_NEW]]+Table21[[#This Row],[PERS_ORIG]]) / 2, "")</f>
        <v>0.45572839310967128</v>
      </c>
      <c r="U998">
        <f>0.5*(Table21[[#This Row],[WIDTH_OVERLAP]]/Table21[[#This Row],[WIDTH_ORIG]] +Table21[[#This Row],[WIDTH_OVERLAP]]/Table21[[#This Row],[WIDTH_NEW]])</f>
        <v>0.45572839310967128</v>
      </c>
    </row>
    <row r="999" spans="1:21" hidden="1" x14ac:dyDescent="0.2">
      <c r="A999" s="10" t="s">
        <v>252</v>
      </c>
      <c r="B999" t="s">
        <v>50</v>
      </c>
      <c r="C999" s="3" t="s">
        <v>22</v>
      </c>
      <c r="D999" t="s">
        <v>15</v>
      </c>
      <c r="E999">
        <v>0.34625424844822894</v>
      </c>
      <c r="F999" t="s">
        <v>258</v>
      </c>
      <c r="G999" s="1">
        <v>0.26599539535653327</v>
      </c>
      <c r="H999" s="1">
        <v>0.42651310153992461</v>
      </c>
      <c r="I999">
        <v>8.5099180575318538</v>
      </c>
      <c r="J999">
        <v>0.42736981264870011</v>
      </c>
      <c r="K999">
        <f>Table21[[#This Row],[VALUE_ORIGINAL]]-Table21[[#This Row],[ESTIMATE_VALUE]]</f>
        <v>8.1115564200471169E-2</v>
      </c>
      <c r="L999">
        <v>0.35044381834429339</v>
      </c>
      <c r="M999">
        <v>0.50429580695310683</v>
      </c>
      <c r="N999">
        <f>Table21[[#This Row],[DIFFENCE_ORIGINAL]]^2</f>
        <v>6.5797347555607601E-3</v>
      </c>
      <c r="O99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7.6069283195631221E-2</v>
      </c>
      <c r="P999">
        <f>IF(OR(G999="NA", H999="NA"), "NA", IF(OR(B999="boot", B999="parametric", B999="independent", B999="cart"), Table21[[#This Row],[conf.high]]-Table21[[#This Row],[conf.low]], ""))</f>
        <v>0.16051770618339134</v>
      </c>
      <c r="Q999">
        <f>IF(OR(G999="NA", H999="NA"), "NA", IF(OR(B999="boot", B999="parametric", B999="independent", B999="cart"), Table21[[#This Row],[conf.high.orig]]-Table21[[#This Row],[conf.low.orig]], ""))</f>
        <v>0.15385198860881344</v>
      </c>
      <c r="R999">
        <f>IF(OR(B999="boot", B999="independent", B999="parametric", B999="cart"), Table21[[#This Row],[WIDTH_OVERLAP]]/Table21[[#This Row],[WIDTH_NEW]], "NA")</f>
        <v>0.47389964013516445</v>
      </c>
      <c r="S999">
        <f>IF(OR(B999="boot", B999="independent", B999="parametric", B999="cart"), Table21[[#This Row],[WIDTH_OVERLAP]]/Table21[[#This Row],[WIDTH_ORIG]], "")</f>
        <v>0.49443158898027773</v>
      </c>
      <c r="T999">
        <f>IF(OR(B999="boot", B999="independent", B999="parametric", B999="cart"), (Table21[[#This Row],[PERS_NEW]]+Table21[[#This Row],[PERS_ORIG]]) / 2, "")</f>
        <v>0.48416561455772111</v>
      </c>
      <c r="U999">
        <f>0.5*(Table21[[#This Row],[WIDTH_OVERLAP]]/Table21[[#This Row],[WIDTH_ORIG]] +Table21[[#This Row],[WIDTH_OVERLAP]]/Table21[[#This Row],[WIDTH_NEW]])</f>
        <v>0.48416561455772111</v>
      </c>
    </row>
    <row r="1000" spans="1:21" hidden="1" x14ac:dyDescent="0.2">
      <c r="A1000" s="10" t="s">
        <v>252</v>
      </c>
      <c r="B1000" t="s">
        <v>50</v>
      </c>
      <c r="C1000" s="3" t="s">
        <v>22</v>
      </c>
      <c r="D1000" t="s">
        <v>234</v>
      </c>
      <c r="E1000">
        <v>1.4440935558053967E-3</v>
      </c>
      <c r="F1000" t="s">
        <v>259</v>
      </c>
      <c r="G1000" s="1">
        <v>-1.6009936279423785E-2</v>
      </c>
      <c r="H1000" s="1">
        <v>1.8898123391034576E-2</v>
      </c>
      <c r="I1000">
        <v>0.16320100648179242</v>
      </c>
      <c r="J1000">
        <v>-1.5794363707402819E-2</v>
      </c>
      <c r="K1000">
        <f>Table21[[#This Row],[VALUE_ORIGINAL]]-Table21[[#This Row],[ESTIMATE_VALUE]]</f>
        <v>-1.7238457263208214E-2</v>
      </c>
      <c r="L1000">
        <v>-3.3205248939908699E-2</v>
      </c>
      <c r="M1000">
        <v>1.6165215251030644E-3</v>
      </c>
      <c r="N1000">
        <f>Table21[[#This Row],[DIFFENCE_ORIGINAL]]^2</f>
        <v>2.9716440881545603E-4</v>
      </c>
      <c r="O100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1.762645780452685E-2</v>
      </c>
      <c r="P1000">
        <f>IF(OR(G1000="NA", H1000="NA"), "NA", IF(OR(B1000="boot", B1000="parametric", B1000="independent", B1000="cart"), Table21[[#This Row],[conf.high]]-Table21[[#This Row],[conf.low]], ""))</f>
        <v>3.4908059670458361E-2</v>
      </c>
      <c r="Q1000">
        <f>IF(OR(G1000="NA", H1000="NA"), "NA", IF(OR(B1000="boot", B1000="parametric", B1000="independent", B1000="cart"), Table21[[#This Row],[conf.high.orig]]-Table21[[#This Row],[conf.low.orig]], ""))</f>
        <v>3.4821770465011767E-2</v>
      </c>
      <c r="R1000">
        <f>IF(OR(B1000="boot", B1000="independent", B1000="parametric", B1000="cart"), Table21[[#This Row],[WIDTH_OVERLAP]]/Table21[[#This Row],[WIDTH_NEW]], "NA")</f>
        <v>0.50493948878641315</v>
      </c>
      <c r="S1000">
        <f>IF(OR(B1000="boot", B1000="independent", B1000="parametric", B1000="cart"), Table21[[#This Row],[WIDTH_OVERLAP]]/Table21[[#This Row],[WIDTH_ORIG]], "")</f>
        <v>0.50619074128461017</v>
      </c>
      <c r="T1000">
        <f>IF(OR(B1000="boot", B1000="independent", B1000="parametric", B1000="cart"), (Table21[[#This Row],[PERS_NEW]]+Table21[[#This Row],[PERS_ORIG]]) / 2, "")</f>
        <v>0.5055651150355116</v>
      </c>
      <c r="U1000">
        <f>0.5*(Table21[[#This Row],[WIDTH_OVERLAP]]/Table21[[#This Row],[WIDTH_ORIG]] +Table21[[#This Row],[WIDTH_OVERLAP]]/Table21[[#This Row],[WIDTH_NEW]])</f>
        <v>0.5055651150355116</v>
      </c>
    </row>
    <row r="1001" spans="1:21" hidden="1" x14ac:dyDescent="0.2">
      <c r="A1001" s="10" t="s">
        <v>252</v>
      </c>
      <c r="B1001" t="s">
        <v>50</v>
      </c>
      <c r="C1001" s="3" t="s">
        <v>22</v>
      </c>
      <c r="D1001" t="s">
        <v>242</v>
      </c>
      <c r="E1001">
        <v>8.2002330794686759E-3</v>
      </c>
      <c r="F1001" t="s">
        <v>260</v>
      </c>
      <c r="G1001" s="1">
        <v>-1.6436225621109853E-2</v>
      </c>
      <c r="H1001" s="1">
        <v>3.2836691780047209E-2</v>
      </c>
      <c r="I1001">
        <v>0.65655502865968185</v>
      </c>
      <c r="J1001">
        <v>-1.0994127498370428E-2</v>
      </c>
      <c r="K1001">
        <f>Table21[[#This Row],[VALUE_ORIGINAL]]-Table21[[#This Row],[ESTIMATE_VALUE]]</f>
        <v>-1.9194360577839104E-2</v>
      </c>
      <c r="L1001">
        <v>-3.5992747711176276E-2</v>
      </c>
      <c r="M1001">
        <v>1.4004492714435424E-2</v>
      </c>
      <c r="N1001">
        <f>Table21[[#This Row],[DIFFENCE_ORIGINAL]]^2</f>
        <v>3.684234779921039E-4</v>
      </c>
      <c r="O100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3.0440718335545278E-2</v>
      </c>
      <c r="P1001">
        <f>IF(OR(G1001="NA", H1001="NA"), "NA", IF(OR(B1001="boot", B1001="parametric", B1001="independent", B1001="cart"), Table21[[#This Row],[conf.high]]-Table21[[#This Row],[conf.low]], ""))</f>
        <v>4.9272917401157065E-2</v>
      </c>
      <c r="Q1001">
        <f>IF(OR(G1001="NA", H1001="NA"), "NA", IF(OR(B1001="boot", B1001="parametric", B1001="independent", B1001="cart"), Table21[[#This Row],[conf.high.orig]]-Table21[[#This Row],[conf.low.orig]], ""))</f>
        <v>4.9997240425611697E-2</v>
      </c>
      <c r="R1001">
        <f>IF(OR(B1001="boot", B1001="independent", B1001="parametric", B1001="cart"), Table21[[#This Row],[WIDTH_OVERLAP]]/Table21[[#This Row],[WIDTH_NEW]], "NA")</f>
        <v>0.61779817273069459</v>
      </c>
      <c r="S1001">
        <f>IF(OR(B1001="boot", B1001="independent", B1001="parametric", B1001="cart"), Table21[[#This Row],[WIDTH_OVERLAP]]/Table21[[#This Row],[WIDTH_ORIG]], "")</f>
        <v>0.60884796993618973</v>
      </c>
      <c r="T1001">
        <f>IF(OR(B1001="boot", B1001="independent", B1001="parametric", B1001="cart"), (Table21[[#This Row],[PERS_NEW]]+Table21[[#This Row],[PERS_ORIG]]) / 2, "")</f>
        <v>0.6133230713334421</v>
      </c>
      <c r="U1001">
        <f>0.5*(Table21[[#This Row],[WIDTH_OVERLAP]]/Table21[[#This Row],[WIDTH_ORIG]] +Table21[[#This Row],[WIDTH_OVERLAP]]/Table21[[#This Row],[WIDTH_NEW]])</f>
        <v>0.6133230713334421</v>
      </c>
    </row>
    <row r="1002" spans="1:21" hidden="1" x14ac:dyDescent="0.2">
      <c r="A1002" s="10" t="s">
        <v>252</v>
      </c>
      <c r="B1002" t="s">
        <v>50</v>
      </c>
      <c r="C1002" s="3" t="s">
        <v>22</v>
      </c>
      <c r="D1002" t="s">
        <v>238</v>
      </c>
      <c r="E1002">
        <v>0.58185055845050737</v>
      </c>
      <c r="F1002" t="s">
        <v>261</v>
      </c>
      <c r="G1002" s="1">
        <v>0.50791339213720565</v>
      </c>
      <c r="H1002" s="1">
        <v>0.65578772476380909</v>
      </c>
      <c r="I1002">
        <v>15.522864636081531</v>
      </c>
      <c r="J1002">
        <v>0.51808896804796378</v>
      </c>
      <c r="K1002">
        <f>Table21[[#This Row],[VALUE_ORIGINAL]]-Table21[[#This Row],[ESTIMATE_VALUE]]</f>
        <v>-6.3761590402543589E-2</v>
      </c>
      <c r="L1002">
        <v>0.44736666427564303</v>
      </c>
      <c r="M1002">
        <v>0.58881127182028448</v>
      </c>
      <c r="N1002">
        <f>Table21[[#This Row],[DIFFENCE_ORIGINAL]]^2</f>
        <v>4.0655404106617384E-3</v>
      </c>
      <c r="O100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8.0897879683078822E-2</v>
      </c>
      <c r="P1002">
        <f>IF(OR(G1002="NA", H1002="NA"), "NA", IF(OR(B1002="boot", B1002="parametric", B1002="independent", B1002="cart"), Table21[[#This Row],[conf.high]]-Table21[[#This Row],[conf.low]], ""))</f>
        <v>0.14787433262660343</v>
      </c>
      <c r="Q1002">
        <f>IF(OR(G1002="NA", H1002="NA"), "NA", IF(OR(B1002="boot", B1002="parametric", B1002="independent", B1002="cart"), Table21[[#This Row],[conf.high.orig]]-Table21[[#This Row],[conf.low.orig]], ""))</f>
        <v>0.14144460754464144</v>
      </c>
      <c r="R1002">
        <f>IF(OR(B1002="boot", B1002="independent", B1002="parametric", B1002="cart"), Table21[[#This Row],[WIDTH_OVERLAP]]/Table21[[#This Row],[WIDTH_NEW]], "NA")</f>
        <v>0.54707181595438581</v>
      </c>
      <c r="S1002">
        <f>IF(OR(B1002="boot", B1002="independent", B1002="parametric", B1002="cart"), Table21[[#This Row],[WIDTH_OVERLAP]]/Table21[[#This Row],[WIDTH_ORIG]], "")</f>
        <v>0.57194035946224797</v>
      </c>
      <c r="T1002">
        <f>IF(OR(B1002="boot", B1002="independent", B1002="parametric", B1002="cart"), (Table21[[#This Row],[PERS_NEW]]+Table21[[#This Row],[PERS_ORIG]]) / 2, "")</f>
        <v>0.55950608770831689</v>
      </c>
      <c r="U1002">
        <f>0.5*(Table21[[#This Row],[WIDTH_OVERLAP]]/Table21[[#This Row],[WIDTH_ORIG]] +Table21[[#This Row],[WIDTH_OVERLAP]]/Table21[[#This Row],[WIDTH_NEW]])</f>
        <v>0.55950608770831689</v>
      </c>
    </row>
    <row r="1003" spans="1:21" hidden="1" x14ac:dyDescent="0.2">
      <c r="A1003" s="10" t="s">
        <v>252</v>
      </c>
      <c r="B1003" t="s">
        <v>50</v>
      </c>
      <c r="C1003" s="3" t="s">
        <v>22</v>
      </c>
      <c r="D1003" t="s">
        <v>245</v>
      </c>
      <c r="E1003">
        <v>-5.983443743431717E-3</v>
      </c>
      <c r="F1003" t="s">
        <v>262</v>
      </c>
      <c r="G1003" s="1">
        <v>-1.4174691450901635E-2</v>
      </c>
      <c r="H1003" s="1">
        <v>2.2078039640382012E-3</v>
      </c>
      <c r="I1003">
        <v>-1.4408685747075314</v>
      </c>
      <c r="J1003">
        <v>4.8623631832637E-3</v>
      </c>
      <c r="K1003">
        <f>Table21[[#This Row],[VALUE_ORIGINAL]]-Table21[[#This Row],[ESTIMATE_VALUE]]</f>
        <v>1.0845806926695418E-2</v>
      </c>
      <c r="L1003">
        <v>-3.1185841034428478E-3</v>
      </c>
      <c r="M1003">
        <v>1.2843310469970247E-2</v>
      </c>
      <c r="N1003">
        <f>Table21[[#This Row],[DIFFENCE_ORIGINAL]]^2</f>
        <v>1.176315278911543E-4</v>
      </c>
      <c r="O100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5.326388067481049E-3</v>
      </c>
      <c r="P1003">
        <f>IF(OR(G1003="NA", H1003="NA"), "NA", IF(OR(B1003="boot", B1003="parametric", B1003="independent", B1003="cart"), Table21[[#This Row],[conf.high]]-Table21[[#This Row],[conf.low]], ""))</f>
        <v>1.6382495414939836E-2</v>
      </c>
      <c r="Q1003">
        <f>IF(OR(G1003="NA", H1003="NA"), "NA", IF(OR(B1003="boot", B1003="parametric", B1003="independent", B1003="cart"), Table21[[#This Row],[conf.high.orig]]-Table21[[#This Row],[conf.low.orig]], ""))</f>
        <v>1.5961894573413096E-2</v>
      </c>
      <c r="R1003">
        <f>IF(OR(B1003="boot", B1003="independent", B1003="parametric", B1003="cart"), Table21[[#This Row],[WIDTH_OVERLAP]]/Table21[[#This Row],[WIDTH_NEW]], "NA")</f>
        <v>0.32512678517972959</v>
      </c>
      <c r="S1003">
        <f>IF(OR(B1003="boot", B1003="independent", B1003="parametric", B1003="cart"), Table21[[#This Row],[WIDTH_OVERLAP]]/Table21[[#This Row],[WIDTH_ORIG]], "")</f>
        <v>0.33369397617454127</v>
      </c>
      <c r="T1003">
        <f>IF(OR(B1003="boot", B1003="independent", B1003="parametric", B1003="cart"), (Table21[[#This Row],[PERS_NEW]]+Table21[[#This Row],[PERS_ORIG]]) / 2, "")</f>
        <v>0.32941038067713546</v>
      </c>
      <c r="U1003">
        <f>0.5*(Table21[[#This Row],[WIDTH_OVERLAP]]/Table21[[#This Row],[WIDTH_ORIG]] +Table21[[#This Row],[WIDTH_OVERLAP]]/Table21[[#This Row],[WIDTH_NEW]])</f>
        <v>0.32941038067713546</v>
      </c>
    </row>
    <row r="1004" spans="1:21" hidden="1" x14ac:dyDescent="0.2">
      <c r="A1004" s="10" t="s">
        <v>252</v>
      </c>
      <c r="B1004" t="s">
        <v>50</v>
      </c>
      <c r="C1004" s="3" t="s">
        <v>25</v>
      </c>
      <c r="D1004" t="s">
        <v>15</v>
      </c>
      <c r="E1004">
        <v>0.40079545514997111</v>
      </c>
      <c r="F1004" t="s">
        <v>263</v>
      </c>
      <c r="G1004" s="1">
        <v>0.345522332437952</v>
      </c>
      <c r="H1004" s="1">
        <v>0.45606857786199023</v>
      </c>
      <c r="I1004">
        <v>14.264690133306424</v>
      </c>
      <c r="J1004">
        <v>0.43007862626587567</v>
      </c>
      <c r="K1004">
        <f>Table21[[#This Row],[VALUE_ORIGINAL]]-Table21[[#This Row],[ESTIMATE_VALUE]]</f>
        <v>2.928317111590456E-2</v>
      </c>
      <c r="L1004">
        <v>0.36249854205474974</v>
      </c>
      <c r="M1004">
        <v>0.49765871047700161</v>
      </c>
      <c r="N1004">
        <f>Table21[[#This Row],[DIFFENCE_ORIGINAL]]^2</f>
        <v>8.5750411060334715E-4</v>
      </c>
      <c r="O100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9.3570035807240493E-2</v>
      </c>
      <c r="P1004">
        <f>IF(OR(G1004="NA", H1004="NA"), "NA", IF(OR(B1004="boot", B1004="parametric", B1004="independent", B1004="cart"), Table21[[#This Row],[conf.high]]-Table21[[#This Row],[conf.low]], ""))</f>
        <v>0.11054624542403824</v>
      </c>
      <c r="Q1004">
        <f>IF(OR(G1004="NA", H1004="NA"), "NA", IF(OR(B1004="boot", B1004="parametric", B1004="independent", B1004="cart"), Table21[[#This Row],[conf.high.orig]]-Table21[[#This Row],[conf.low.orig]], ""))</f>
        <v>0.13516016842225187</v>
      </c>
      <c r="R1004">
        <f>IF(OR(B1004="boot", B1004="independent", B1004="parametric", B1004="cart"), Table21[[#This Row],[WIDTH_OVERLAP]]/Table21[[#This Row],[WIDTH_NEW]], "NA")</f>
        <v>0.84643341298766284</v>
      </c>
      <c r="S1004">
        <f>IF(OR(B1004="boot", B1004="independent", B1004="parametric", B1004="cart"), Table21[[#This Row],[WIDTH_OVERLAP]]/Table21[[#This Row],[WIDTH_ORIG]], "")</f>
        <v>0.69229002079162649</v>
      </c>
      <c r="T1004">
        <f>IF(OR(B1004="boot", B1004="independent", B1004="parametric", B1004="cart"), (Table21[[#This Row],[PERS_NEW]]+Table21[[#This Row],[PERS_ORIG]]) / 2, "")</f>
        <v>0.76936171688964472</v>
      </c>
      <c r="U1004">
        <f>0.5*(Table21[[#This Row],[WIDTH_OVERLAP]]/Table21[[#This Row],[WIDTH_ORIG]] +Table21[[#This Row],[WIDTH_OVERLAP]]/Table21[[#This Row],[WIDTH_NEW]])</f>
        <v>0.76936171688964472</v>
      </c>
    </row>
    <row r="1005" spans="1:21" hidden="1" x14ac:dyDescent="0.2">
      <c r="A1005" s="10" t="s">
        <v>252</v>
      </c>
      <c r="B1005" t="s">
        <v>50</v>
      </c>
      <c r="C1005" s="3" t="s">
        <v>25</v>
      </c>
      <c r="D1005" t="s">
        <v>234</v>
      </c>
      <c r="E1005">
        <v>-1.9459546259879288E-3</v>
      </c>
      <c r="F1005" t="s">
        <v>264</v>
      </c>
      <c r="G1005" s="1">
        <v>-6.9540190627325974E-3</v>
      </c>
      <c r="H1005" s="1">
        <v>3.0621098107567399E-3</v>
      </c>
      <c r="I1005">
        <v>-0.76439239315180385</v>
      </c>
      <c r="J1005">
        <v>-3.9656326525077876E-3</v>
      </c>
      <c r="K1005">
        <f>Table21[[#This Row],[VALUE_ORIGINAL]]-Table21[[#This Row],[ESTIMATE_VALUE]]</f>
        <v>-2.0196780265198588E-3</v>
      </c>
      <c r="L1005">
        <v>-1.0945796176975497E-2</v>
      </c>
      <c r="M1005">
        <v>3.0145308719599214E-3</v>
      </c>
      <c r="N1005">
        <f>Table21[[#This Row],[DIFFENCE_ORIGINAL]]^2</f>
        <v>4.0790993308071516E-6</v>
      </c>
      <c r="O100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9.968549934692518E-3</v>
      </c>
      <c r="P1005">
        <f>IF(OR(G1005="NA", H1005="NA"), "NA", IF(OR(B1005="boot", B1005="parametric", B1005="independent", B1005="cart"), Table21[[#This Row],[conf.high]]-Table21[[#This Row],[conf.low]], ""))</f>
        <v>1.0016128873489337E-2</v>
      </c>
      <c r="Q1005">
        <f>IF(OR(G1005="NA", H1005="NA"), "NA", IF(OR(B1005="boot", B1005="parametric", B1005="independent", B1005="cart"), Table21[[#This Row],[conf.high.orig]]-Table21[[#This Row],[conf.low.orig]], ""))</f>
        <v>1.396032704893542E-2</v>
      </c>
      <c r="R1005">
        <f>IF(OR(B1005="boot", B1005="independent", B1005="parametric", B1005="cart"), Table21[[#This Row],[WIDTH_OVERLAP]]/Table21[[#This Row],[WIDTH_NEW]], "NA")</f>
        <v>0.99524976770988327</v>
      </c>
      <c r="S1005">
        <f>IF(OR(B1005="boot", B1005="independent", B1005="parametric", B1005="cart"), Table21[[#This Row],[WIDTH_OVERLAP]]/Table21[[#This Row],[WIDTH_ORIG]], "")</f>
        <v>0.71406277945706831</v>
      </c>
      <c r="T1005">
        <f>IF(OR(B1005="boot", B1005="independent", B1005="parametric", B1005="cart"), (Table21[[#This Row],[PERS_NEW]]+Table21[[#This Row],[PERS_ORIG]]) / 2, "")</f>
        <v>0.85465627358347573</v>
      </c>
      <c r="U1005">
        <f>0.5*(Table21[[#This Row],[WIDTH_OVERLAP]]/Table21[[#This Row],[WIDTH_ORIG]] +Table21[[#This Row],[WIDTH_OVERLAP]]/Table21[[#This Row],[WIDTH_NEW]])</f>
        <v>0.85465627358347573</v>
      </c>
    </row>
    <row r="1006" spans="1:21" hidden="1" x14ac:dyDescent="0.2">
      <c r="A1006" s="10" t="s">
        <v>252</v>
      </c>
      <c r="B1006" t="s">
        <v>50</v>
      </c>
      <c r="C1006" s="3" t="s">
        <v>25</v>
      </c>
      <c r="D1006" t="s">
        <v>249</v>
      </c>
      <c r="E1006">
        <v>0.53417391178352114</v>
      </c>
      <c r="F1006" t="s">
        <v>265</v>
      </c>
      <c r="G1006" s="1">
        <v>0.47029899273508002</v>
      </c>
      <c r="H1006" s="1">
        <v>0.59804883083196225</v>
      </c>
      <c r="I1006">
        <v>16.451513807205561</v>
      </c>
      <c r="J1006">
        <v>0.50294606554071708</v>
      </c>
      <c r="K1006">
        <f>Table21[[#This Row],[VALUE_ORIGINAL]]-Table21[[#This Row],[ESTIMATE_VALUE]]</f>
        <v>-3.1227846242804058E-2</v>
      </c>
      <c r="L1006">
        <v>0.4265847859947236</v>
      </c>
      <c r="M1006">
        <v>0.57930734508671056</v>
      </c>
      <c r="N1006">
        <f>Table21[[#This Row],[DIFFENCE_ORIGINAL]]^2</f>
        <v>9.751783809642115E-4</v>
      </c>
      <c r="O100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0.10900835235163053</v>
      </c>
      <c r="P1006">
        <f>IF(OR(G1006="NA", H1006="NA"), "NA", IF(OR(B1006="boot", B1006="parametric", B1006="independent", B1006="cart"), Table21[[#This Row],[conf.high]]-Table21[[#This Row],[conf.low]], ""))</f>
        <v>0.12774983809688223</v>
      </c>
      <c r="Q1006">
        <f>IF(OR(G1006="NA", H1006="NA"), "NA", IF(OR(B1006="boot", B1006="parametric", B1006="independent", B1006="cart"), Table21[[#This Row],[conf.high.orig]]-Table21[[#This Row],[conf.low.orig]], ""))</f>
        <v>0.15272255909198695</v>
      </c>
      <c r="R1006">
        <f>IF(OR(B1006="boot", B1006="independent", B1006="parametric", B1006="cart"), Table21[[#This Row],[WIDTH_OVERLAP]]/Table21[[#This Row],[WIDTH_NEW]], "NA")</f>
        <v>0.85329542467960995</v>
      </c>
      <c r="S1006">
        <f>IF(OR(B1006="boot", B1006="independent", B1006="parametric", B1006="cart"), Table21[[#This Row],[WIDTH_OVERLAP]]/Table21[[#This Row],[WIDTH_ORIG]], "")</f>
        <v>0.71376719326693094</v>
      </c>
      <c r="T1006">
        <f>IF(OR(B1006="boot", B1006="independent", B1006="parametric", B1006="cart"), (Table21[[#This Row],[PERS_NEW]]+Table21[[#This Row],[PERS_ORIG]]) / 2, "")</f>
        <v>0.7835313089732705</v>
      </c>
      <c r="U1006">
        <f>0.5*(Table21[[#This Row],[WIDTH_OVERLAP]]/Table21[[#This Row],[WIDTH_ORIG]] +Table21[[#This Row],[WIDTH_OVERLAP]]/Table21[[#This Row],[WIDTH_NEW]])</f>
        <v>0.7835313089732705</v>
      </c>
    </row>
    <row r="1007" spans="1:21" hidden="1" x14ac:dyDescent="0.2">
      <c r="A1007" s="10" t="s">
        <v>252</v>
      </c>
      <c r="B1007" t="s">
        <v>50</v>
      </c>
      <c r="C1007" s="3" t="s">
        <v>46</v>
      </c>
      <c r="D1007" t="s">
        <v>47</v>
      </c>
      <c r="E1007">
        <v>6.2399999999999789E-2</v>
      </c>
      <c r="F1007" t="s">
        <v>47</v>
      </c>
      <c r="G1007" s="1">
        <v>-0.14591334744530782</v>
      </c>
      <c r="H1007" s="1">
        <v>0.2707133474453074</v>
      </c>
      <c r="I1007">
        <v>0.58910189220899922</v>
      </c>
      <c r="J1007">
        <v>7.5588025659301561E-2</v>
      </c>
      <c r="K1007">
        <f>Table21[[#This Row],[VALUE_ORIGINAL]]-Table21[[#This Row],[ESTIMATE_VALUE]]</f>
        <v>1.3188025659301772E-2</v>
      </c>
      <c r="L1007">
        <v>-0.13951554522477808</v>
      </c>
      <c r="M1007">
        <v>0.29069159654338117</v>
      </c>
      <c r="N1007">
        <f>Table21[[#This Row],[DIFFENCE_ORIGINAL]]^2</f>
        <v>1.7392402079040195E-4</v>
      </c>
      <c r="O100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0.41022889267008544</v>
      </c>
      <c r="P1007">
        <f>IF(OR(G1007="NA", H1007="NA"), "NA", IF(OR(B1007="boot", B1007="parametric", B1007="independent", B1007="cart"), Table21[[#This Row],[conf.high]]-Table21[[#This Row],[conf.low]], ""))</f>
        <v>0.41662669489061521</v>
      </c>
      <c r="Q1007">
        <f>IF(OR(G1007="NA", H1007="NA"), "NA", IF(OR(B1007="boot", B1007="parametric", B1007="independent", B1007="cart"), Table21[[#This Row],[conf.high.orig]]-Table21[[#This Row],[conf.low.orig]], ""))</f>
        <v>0.43020714176815922</v>
      </c>
      <c r="R1007">
        <f>IF(OR(B1007="boot", B1007="independent", B1007="parametric", B1007="cart"), Table21[[#This Row],[WIDTH_OVERLAP]]/Table21[[#This Row],[WIDTH_NEW]], "NA")</f>
        <v>0.98464380151586417</v>
      </c>
      <c r="S1007">
        <f>IF(OR(B1007="boot", B1007="independent", B1007="parametric", B1007="cart"), Table21[[#This Row],[WIDTH_OVERLAP]]/Table21[[#This Row],[WIDTH_ORIG]], "")</f>
        <v>0.95356132625794443</v>
      </c>
      <c r="T1007">
        <f>IF(OR(B1007="boot", B1007="independent", B1007="parametric", B1007="cart"), (Table21[[#This Row],[PERS_NEW]]+Table21[[#This Row],[PERS_ORIG]]) / 2, "")</f>
        <v>0.9691025638869043</v>
      </c>
      <c r="U1007">
        <f>0.5*(Table21[[#This Row],[WIDTH_OVERLAP]]/Table21[[#This Row],[WIDTH_ORIG]] +Table21[[#This Row],[WIDTH_OVERLAP]]/Table21[[#This Row],[WIDTH_NEW]])</f>
        <v>0.9691025638869043</v>
      </c>
    </row>
    <row r="1008" spans="1:21" hidden="1" x14ac:dyDescent="0.2">
      <c r="A1008" s="10" t="s">
        <v>252</v>
      </c>
      <c r="B1008" t="s">
        <v>50</v>
      </c>
      <c r="C1008" s="3" t="s">
        <v>48</v>
      </c>
      <c r="D1008" t="s">
        <v>47</v>
      </c>
      <c r="E1008">
        <v>3.7007640382761275E-3</v>
      </c>
      <c r="F1008" t="s">
        <v>47</v>
      </c>
      <c r="G1008" s="1">
        <v>-1.0231592557582483E-2</v>
      </c>
      <c r="H1008" s="1">
        <v>1.763312063413474E-2</v>
      </c>
      <c r="I1008">
        <v>0.5224672330049529</v>
      </c>
      <c r="J1008">
        <v>1.4897399234841679E-2</v>
      </c>
      <c r="K1008">
        <f>Table21[[#This Row],[VALUE_ORIGINAL]]-Table21[[#This Row],[ESTIMATE_VALUE]]</f>
        <v>1.1196635196565552E-2</v>
      </c>
      <c r="L1008">
        <v>-2.3052092543552069E-3</v>
      </c>
      <c r="M1008">
        <v>3.2100007724038565E-2</v>
      </c>
      <c r="N1008">
        <f>Table21[[#This Row],[DIFFENCE_ORIGINAL]]^2</f>
        <v>1.2536463972497052E-4</v>
      </c>
      <c r="O100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1.9938329888489946E-2</v>
      </c>
      <c r="P1008">
        <f>IF(OR(G1008="NA", H1008="NA"), "NA", IF(OR(B1008="boot", B1008="parametric", B1008="independent", B1008="cart"), Table21[[#This Row],[conf.high]]-Table21[[#This Row],[conf.low]], ""))</f>
        <v>2.7864713191717225E-2</v>
      </c>
      <c r="Q1008">
        <f>IF(OR(G1008="NA", H1008="NA"), "NA", IF(OR(B1008="boot", B1008="parametric", B1008="independent", B1008="cart"), Table21[[#This Row],[conf.high.orig]]-Table21[[#This Row],[conf.low.orig]], ""))</f>
        <v>3.4405216978393771E-2</v>
      </c>
      <c r="R1008">
        <f>IF(OR(B1008="boot", B1008="independent", B1008="parametric", B1008="cart"), Table21[[#This Row],[WIDTH_OVERLAP]]/Table21[[#This Row],[WIDTH_NEW]], "NA")</f>
        <v>0.71554046694500362</v>
      </c>
      <c r="S1008">
        <f>IF(OR(B1008="boot", B1008="independent", B1008="parametric", B1008="cart"), Table21[[#This Row],[WIDTH_OVERLAP]]/Table21[[#This Row],[WIDTH_ORIG]], "")</f>
        <v>0.5795147259501684</v>
      </c>
      <c r="T1008">
        <f>IF(OR(B1008="boot", B1008="independent", B1008="parametric", B1008="cart"), (Table21[[#This Row],[PERS_NEW]]+Table21[[#This Row],[PERS_ORIG]]) / 2, "")</f>
        <v>0.64752759644758595</v>
      </c>
      <c r="U1008">
        <f>0.5*(Table21[[#This Row],[WIDTH_OVERLAP]]/Table21[[#This Row],[WIDTH_ORIG]] +Table21[[#This Row],[WIDTH_OVERLAP]]/Table21[[#This Row],[WIDTH_NEW]])</f>
        <v>0.64752759644758595</v>
      </c>
    </row>
    <row r="1009" spans="1:21" hidden="1" x14ac:dyDescent="0.2">
      <c r="A1009" s="10" t="s">
        <v>252</v>
      </c>
      <c r="B1009" t="s">
        <v>50</v>
      </c>
      <c r="C1009" s="3" t="s">
        <v>49</v>
      </c>
      <c r="D1009" t="s">
        <v>47</v>
      </c>
      <c r="E1009">
        <v>1.5258931729742464E-3</v>
      </c>
      <c r="F1009" t="s">
        <v>47</v>
      </c>
      <c r="G1009" s="1">
        <v>-1.8405843653279838E-2</v>
      </c>
      <c r="H1009" s="1">
        <v>2.1457629999228334E-2</v>
      </c>
      <c r="I1009">
        <v>0.15060092950106652</v>
      </c>
      <c r="J1009">
        <v>6.5454411926552103E-3</v>
      </c>
      <c r="K1009">
        <f>Table21[[#This Row],[VALUE_ORIGINAL]]-Table21[[#This Row],[ESTIMATE_VALUE]]</f>
        <v>5.0195480196809639E-3</v>
      </c>
      <c r="L1009">
        <v>-1.4065789843102729E-2</v>
      </c>
      <c r="M1009">
        <v>2.7156672228413149E-2</v>
      </c>
      <c r="N1009">
        <f>Table21[[#This Row],[DIFFENCE_ORIGINAL]]^2</f>
        <v>2.5195862321883087E-5</v>
      </c>
      <c r="O100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3.5523419842331067E-2</v>
      </c>
      <c r="P1009">
        <f>IF(OR(G1009="NA", H1009="NA"), "NA", IF(OR(B1009="boot", B1009="parametric", B1009="independent", B1009="cart"), Table21[[#This Row],[conf.high]]-Table21[[#This Row],[conf.low]], ""))</f>
        <v>3.9863473652508169E-2</v>
      </c>
      <c r="Q1009">
        <f>IF(OR(G1009="NA", H1009="NA"), "NA", IF(OR(B1009="boot", B1009="parametric", B1009="independent", B1009="cart"), Table21[[#This Row],[conf.high.orig]]-Table21[[#This Row],[conf.low.orig]], ""))</f>
        <v>4.1222462071515878E-2</v>
      </c>
      <c r="R1009">
        <f>IF(OR(B1009="boot", B1009="independent", B1009="parametric", B1009="cart"), Table21[[#This Row],[WIDTH_OVERLAP]]/Table21[[#This Row],[WIDTH_NEW]], "NA")</f>
        <v>0.89112705410447768</v>
      </c>
      <c r="S1009">
        <f>IF(OR(B1009="boot", B1009="independent", B1009="parametric", B1009="cart"), Table21[[#This Row],[WIDTH_OVERLAP]]/Table21[[#This Row],[WIDTH_ORIG]], "")</f>
        <v>0.86174910612331501</v>
      </c>
      <c r="T1009">
        <f>IF(OR(B1009="boot", B1009="independent", B1009="parametric", B1009="cart"), (Table21[[#This Row],[PERS_NEW]]+Table21[[#This Row],[PERS_ORIG]]) / 2, "")</f>
        <v>0.87643808011389635</v>
      </c>
      <c r="U1009">
        <f>0.5*(Table21[[#This Row],[WIDTH_OVERLAP]]/Table21[[#This Row],[WIDTH_ORIG]] +Table21[[#This Row],[WIDTH_OVERLAP]]/Table21[[#This Row],[WIDTH_NEW]])</f>
        <v>0.87643808011389635</v>
      </c>
    </row>
    <row r="1010" spans="1:21" hidden="1" x14ac:dyDescent="0.2">
      <c r="A1010" s="10" t="s">
        <v>252</v>
      </c>
      <c r="B1010" t="s">
        <v>50</v>
      </c>
      <c r="C1010" s="3" t="s">
        <v>251</v>
      </c>
      <c r="D1010" t="s">
        <v>47</v>
      </c>
      <c r="E1010">
        <v>4.3140277574653663E-3</v>
      </c>
      <c r="F1010" t="s">
        <v>47</v>
      </c>
      <c r="G1010" s="1">
        <v>-1.5170765509262786E-2</v>
      </c>
      <c r="H1010" s="1">
        <v>2.379882102419352E-2</v>
      </c>
      <c r="I1010">
        <v>0.43547766774634317</v>
      </c>
      <c r="J1010">
        <v>-3.9040609885989674E-3</v>
      </c>
      <c r="K1010">
        <f>Table21[[#This Row],[VALUE_ORIGINAL]]-Table21[[#This Row],[ESTIMATE_VALUE]]</f>
        <v>-8.2180887460643337E-3</v>
      </c>
      <c r="L1010">
        <v>-2.6247136636368518E-2</v>
      </c>
      <c r="M1010">
        <v>1.8439014659170583E-2</v>
      </c>
      <c r="N1010">
        <f>Table21[[#This Row],[DIFFENCE_ORIGINAL]]^2</f>
        <v>6.7536982638189254E-5</v>
      </c>
      <c r="O101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3.360978016843337E-2</v>
      </c>
      <c r="P1010">
        <f>IF(OR(G1010="NA", H1010="NA"), "NA", IF(OR(B1010="boot", B1010="parametric", B1010="independent", B1010="cart"), Table21[[#This Row],[conf.high]]-Table21[[#This Row],[conf.low]], ""))</f>
        <v>3.8969586533456307E-2</v>
      </c>
      <c r="Q1010">
        <f>IF(OR(G1010="NA", H1010="NA"), "NA", IF(OR(B1010="boot", B1010="parametric", B1010="independent", B1010="cart"), Table21[[#This Row],[conf.high.orig]]-Table21[[#This Row],[conf.low.orig]], ""))</f>
        <v>4.46861512955391E-2</v>
      </c>
      <c r="R1010">
        <f>IF(OR(B1010="boot", B1010="independent", B1010="parametric", B1010="cart"), Table21[[#This Row],[WIDTH_OVERLAP]]/Table21[[#This Row],[WIDTH_NEW]], "NA")</f>
        <v>0.86246181081697093</v>
      </c>
      <c r="S1010">
        <f>IF(OR(B1010="boot", B1010="independent", B1010="parametric", B1010="cart"), Table21[[#This Row],[WIDTH_OVERLAP]]/Table21[[#This Row],[WIDTH_ORIG]], "")</f>
        <v>0.7521296686785498</v>
      </c>
      <c r="T1010">
        <f>IF(OR(B1010="boot", B1010="independent", B1010="parametric", B1010="cart"), (Table21[[#This Row],[PERS_NEW]]+Table21[[#This Row],[PERS_ORIG]]) / 2, "")</f>
        <v>0.80729573974776037</v>
      </c>
      <c r="U1010">
        <f>0.5*(Table21[[#This Row],[WIDTH_OVERLAP]]/Table21[[#This Row],[WIDTH_ORIG]] +Table21[[#This Row],[WIDTH_OVERLAP]]/Table21[[#This Row],[WIDTH_NEW]])</f>
        <v>0.80729573974776037</v>
      </c>
    </row>
    <row r="1011" spans="1:21" hidden="1" x14ac:dyDescent="0.2">
      <c r="A1011" s="10" t="s">
        <v>252</v>
      </c>
      <c r="B1011" t="s">
        <v>71</v>
      </c>
      <c r="C1011" s="3" t="s">
        <v>14</v>
      </c>
      <c r="D1011" t="s">
        <v>15</v>
      </c>
      <c r="E1011">
        <v>0.7880689161038662</v>
      </c>
      <c r="F1011" t="s">
        <v>266</v>
      </c>
      <c r="G1011" s="1">
        <v>0.7672341479366398</v>
      </c>
      <c r="H1011" s="1">
        <v>0.8089036842710926</v>
      </c>
      <c r="I1011">
        <v>74.399115155166555</v>
      </c>
      <c r="J1011">
        <v>0.85765732192583266</v>
      </c>
      <c r="K1011">
        <f>Table21[[#This Row],[VALUE_ORIGINAL]]-Table21[[#This Row],[ESTIMATE_VALUE]]</f>
        <v>6.9588405821966459E-2</v>
      </c>
      <c r="L1011">
        <v>0.8334992663927232</v>
      </c>
      <c r="M1011">
        <v>0.88181537745894212</v>
      </c>
      <c r="N1011">
        <f>Table21[[#This Row],[DIFFENCE_ORIGINAL]]^2</f>
        <v>4.8425462248426953E-3</v>
      </c>
      <c r="O101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-2.4595582121630599E-2</v>
      </c>
      <c r="P1011">
        <f>IF(OR(G1011="NA", H1011="NA"), "NA", IF(OR(B1011="boot", B1011="parametric", B1011="independent", B1011="cart"), Table21[[#This Row],[conf.high]]-Table21[[#This Row],[conf.low]], ""))</f>
        <v>4.1669536334452806E-2</v>
      </c>
      <c r="Q1011">
        <f>IF(OR(G1011="NA", H1011="NA"), "NA", IF(OR(B1011="boot", B1011="parametric", B1011="independent", B1011="cart"), Table21[[#This Row],[conf.high.orig]]-Table21[[#This Row],[conf.low.orig]], ""))</f>
        <v>4.8316111066218914E-2</v>
      </c>
      <c r="R1011">
        <f>IF(OR(B1011="boot", B1011="independent", B1011="parametric", B1011="cart"), Table21[[#This Row],[WIDTH_OVERLAP]]/Table21[[#This Row],[WIDTH_NEW]], "NA")</f>
        <v>-0.59025331897669131</v>
      </c>
      <c r="S1011">
        <f>IF(OR(B1011="boot", B1011="independent", B1011="parametric", B1011="cart"), Table21[[#This Row],[WIDTH_OVERLAP]]/Table21[[#This Row],[WIDTH_ORIG]], "")</f>
        <v>-0.50905550092641971</v>
      </c>
      <c r="T1011">
        <f>IF(OR(B1011="boot", B1011="independent", B1011="parametric", B1011="cart"), (Table21[[#This Row],[PERS_NEW]]+Table21[[#This Row],[PERS_ORIG]]) / 2, "")</f>
        <v>-0.54965440995155546</v>
      </c>
      <c r="U1011">
        <f>0.5*(Table21[[#This Row],[WIDTH_OVERLAP]]/Table21[[#This Row],[WIDTH_ORIG]] +Table21[[#This Row],[WIDTH_OVERLAP]]/Table21[[#This Row],[WIDTH_NEW]])</f>
        <v>-0.54965440995155546</v>
      </c>
    </row>
    <row r="1012" spans="1:21" hidden="1" x14ac:dyDescent="0.2">
      <c r="A1012" s="10" t="s">
        <v>252</v>
      </c>
      <c r="B1012" t="s">
        <v>71</v>
      </c>
      <c r="C1012" s="3" t="s">
        <v>14</v>
      </c>
      <c r="D1012" t="s">
        <v>234</v>
      </c>
      <c r="E1012">
        <v>6.0481635788135323E-3</v>
      </c>
      <c r="F1012" t="s">
        <v>267</v>
      </c>
      <c r="G1012" s="1">
        <v>-8.6898497674672663E-4</v>
      </c>
      <c r="H1012" s="1">
        <v>1.2965312134373791E-2</v>
      </c>
      <c r="I1012">
        <v>1.7198424751422723</v>
      </c>
      <c r="J1012">
        <v>-1.9431120881122005E-2</v>
      </c>
      <c r="K1012">
        <f>Table21[[#This Row],[VALUE_ORIGINAL]]-Table21[[#This Row],[ESTIMATE_VALUE]]</f>
        <v>-2.5479284459935539E-2</v>
      </c>
      <c r="L1012">
        <v>-2.752222353987465E-2</v>
      </c>
      <c r="M1012">
        <v>-1.1340018222369359E-2</v>
      </c>
      <c r="N1012">
        <f>Table21[[#This Row],[DIFFENCE_ORIGINAL]]^2</f>
        <v>6.4919393659031263E-4</v>
      </c>
      <c r="O101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-1.0471033245622633E-2</v>
      </c>
      <c r="P1012">
        <f>IF(OR(G1012="NA", H1012="NA"), "NA", IF(OR(B1012="boot", B1012="parametric", B1012="independent", B1012="cart"), Table21[[#This Row],[conf.high]]-Table21[[#This Row],[conf.low]], ""))</f>
        <v>1.3834297111120518E-2</v>
      </c>
      <c r="Q1012">
        <f>IF(OR(G1012="NA", H1012="NA"), "NA", IF(OR(B1012="boot", B1012="parametric", B1012="independent", B1012="cart"), Table21[[#This Row],[conf.high.orig]]-Table21[[#This Row],[conf.low.orig]], ""))</f>
        <v>1.6182205317505291E-2</v>
      </c>
      <c r="R1012">
        <f>IF(OR(B1012="boot", B1012="independent", B1012="parametric", B1012="cart"), Table21[[#This Row],[WIDTH_OVERLAP]]/Table21[[#This Row],[WIDTH_NEW]], "NA")</f>
        <v>-0.7568894293303583</v>
      </c>
      <c r="S1012">
        <f>IF(OR(B1012="boot", B1012="independent", B1012="parametric", B1012="cart"), Table21[[#This Row],[WIDTH_OVERLAP]]/Table21[[#This Row],[WIDTH_ORIG]], "")</f>
        <v>-0.64707084357009548</v>
      </c>
      <c r="T1012">
        <f>IF(OR(B1012="boot", B1012="independent", B1012="parametric", B1012="cart"), (Table21[[#This Row],[PERS_NEW]]+Table21[[#This Row],[PERS_ORIG]]) / 2, "")</f>
        <v>-0.70198013645022694</v>
      </c>
      <c r="U1012">
        <f>0.5*(Table21[[#This Row],[WIDTH_OVERLAP]]/Table21[[#This Row],[WIDTH_ORIG]] +Table21[[#This Row],[WIDTH_OVERLAP]]/Table21[[#This Row],[WIDTH_NEW]])</f>
        <v>-0.70198013645022694</v>
      </c>
    </row>
    <row r="1013" spans="1:21" hidden="1" x14ac:dyDescent="0.2">
      <c r="A1013" s="10" t="s">
        <v>252</v>
      </c>
      <c r="B1013" t="s">
        <v>71</v>
      </c>
      <c r="C1013" s="3" t="s">
        <v>19</v>
      </c>
      <c r="D1013" t="s">
        <v>15</v>
      </c>
      <c r="E1013">
        <v>0.82300044662159111</v>
      </c>
      <c r="F1013" t="s">
        <v>268</v>
      </c>
      <c r="G1013" s="1">
        <v>0.76544739857981436</v>
      </c>
      <c r="H1013" s="1">
        <v>0.88055349466336785</v>
      </c>
      <c r="I1013">
        <v>28.133612852350687</v>
      </c>
      <c r="J1013">
        <v>0.47119071685321984</v>
      </c>
      <c r="K1013">
        <f>Table21[[#This Row],[VALUE_ORIGINAL]]-Table21[[#This Row],[ESTIMATE_VALUE]]</f>
        <v>-0.35180972976837127</v>
      </c>
      <c r="L1013">
        <v>0.39976875147008828</v>
      </c>
      <c r="M1013">
        <v>0.5426126822363514</v>
      </c>
      <c r="N1013">
        <f>Table21[[#This Row],[DIFFENCE_ORIGINAL]]^2</f>
        <v>0.12377008595969442</v>
      </c>
      <c r="O101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-0.22283471634346297</v>
      </c>
      <c r="P1013">
        <f>IF(OR(G1013="NA", H1013="NA"), "NA", IF(OR(B1013="boot", B1013="parametric", B1013="independent", B1013="cart"), Table21[[#This Row],[conf.high]]-Table21[[#This Row],[conf.low]], ""))</f>
        <v>0.11510609608355349</v>
      </c>
      <c r="Q1013">
        <f>IF(OR(G1013="NA", H1013="NA"), "NA", IF(OR(B1013="boot", B1013="parametric", B1013="independent", B1013="cart"), Table21[[#This Row],[conf.high.orig]]-Table21[[#This Row],[conf.low.orig]], ""))</f>
        <v>0.14284393076626312</v>
      </c>
      <c r="R1013">
        <f>IF(OR(B1013="boot", B1013="independent", B1013="parametric", B1013="cart"), Table21[[#This Row],[WIDTH_OVERLAP]]/Table21[[#This Row],[WIDTH_NEW]], "NA")</f>
        <v>-1.9359071667386858</v>
      </c>
      <c r="S1013">
        <f>IF(OR(B1013="boot", B1013="independent", B1013="parametric", B1013="cart"), Table21[[#This Row],[WIDTH_OVERLAP]]/Table21[[#This Row],[WIDTH_ORIG]], "")</f>
        <v>-1.5599872892610995</v>
      </c>
      <c r="T1013">
        <f>IF(OR(B1013="boot", B1013="independent", B1013="parametric", B1013="cart"), (Table21[[#This Row],[PERS_NEW]]+Table21[[#This Row],[PERS_ORIG]]) / 2, "")</f>
        <v>-1.7479472279998927</v>
      </c>
      <c r="U1013">
        <f>0.5*(Table21[[#This Row],[WIDTH_OVERLAP]]/Table21[[#This Row],[WIDTH_ORIG]] +Table21[[#This Row],[WIDTH_OVERLAP]]/Table21[[#This Row],[WIDTH_NEW]])</f>
        <v>-1.7479472279998927</v>
      </c>
    </row>
    <row r="1014" spans="1:21" hidden="1" x14ac:dyDescent="0.2">
      <c r="A1014" s="10" t="s">
        <v>252</v>
      </c>
      <c r="B1014" t="s">
        <v>71</v>
      </c>
      <c r="C1014" s="3" t="s">
        <v>19</v>
      </c>
      <c r="D1014" t="s">
        <v>234</v>
      </c>
      <c r="E1014">
        <v>6.3889089660889775E-3</v>
      </c>
      <c r="F1014" t="s">
        <v>269</v>
      </c>
      <c r="G1014" s="1">
        <v>-6.6312936676244782E-4</v>
      </c>
      <c r="H1014" s="1">
        <v>1.3440947298940402E-2</v>
      </c>
      <c r="I1014">
        <v>1.7824025740404368</v>
      </c>
      <c r="J1014">
        <v>-9.3175069889620439E-3</v>
      </c>
      <c r="K1014">
        <f>Table21[[#This Row],[VALUE_ORIGINAL]]-Table21[[#This Row],[ESTIMATE_VALUE]]</f>
        <v>-1.5706415955051022E-2</v>
      </c>
      <c r="L1014">
        <v>-1.668437367387595E-2</v>
      </c>
      <c r="M1014">
        <v>-1.9506403040481382E-3</v>
      </c>
      <c r="N1014">
        <f>Table21[[#This Row],[DIFFENCE_ORIGINAL]]^2</f>
        <v>2.4669150215308132E-4</v>
      </c>
      <c r="O101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-1.2875109372856904E-3</v>
      </c>
      <c r="P1014">
        <f>IF(OR(G1014="NA", H1014="NA"), "NA", IF(OR(B1014="boot", B1014="parametric", B1014="independent", B1014="cart"), Table21[[#This Row],[conf.high]]-Table21[[#This Row],[conf.low]], ""))</f>
        <v>1.4104076665702851E-2</v>
      </c>
      <c r="Q1014">
        <f>IF(OR(G1014="NA", H1014="NA"), "NA", IF(OR(B1014="boot", B1014="parametric", B1014="independent", B1014="cart"), Table21[[#This Row],[conf.high.orig]]-Table21[[#This Row],[conf.low.orig]], ""))</f>
        <v>1.4733733369827813E-2</v>
      </c>
      <c r="R1014">
        <f>IF(OR(B1014="boot", B1014="independent", B1014="parametric", B1014="cart"), Table21[[#This Row],[WIDTH_OVERLAP]]/Table21[[#This Row],[WIDTH_NEW]], "NA")</f>
        <v>-9.1286439219134069E-2</v>
      </c>
      <c r="S1014">
        <f>IF(OR(B1014="boot", B1014="independent", B1014="parametric", B1014="cart"), Table21[[#This Row],[WIDTH_OVERLAP]]/Table21[[#This Row],[WIDTH_ORIG]], "")</f>
        <v>-8.7385247511149788E-2</v>
      </c>
      <c r="T1014">
        <f>IF(OR(B1014="boot", B1014="independent", B1014="parametric", B1014="cart"), (Table21[[#This Row],[PERS_NEW]]+Table21[[#This Row],[PERS_ORIG]]) / 2, "")</f>
        <v>-8.9335843365141929E-2</v>
      </c>
      <c r="U1014">
        <f>0.5*(Table21[[#This Row],[WIDTH_OVERLAP]]/Table21[[#This Row],[WIDTH_ORIG]] +Table21[[#This Row],[WIDTH_OVERLAP]]/Table21[[#This Row],[WIDTH_NEW]])</f>
        <v>-8.9335843365141929E-2</v>
      </c>
    </row>
    <row r="1015" spans="1:21" hidden="1" x14ac:dyDescent="0.2">
      <c r="A1015" s="10" t="s">
        <v>252</v>
      </c>
      <c r="B1015" t="s">
        <v>71</v>
      </c>
      <c r="C1015" s="3" t="s">
        <v>19</v>
      </c>
      <c r="D1015" t="s">
        <v>238</v>
      </c>
      <c r="E1015">
        <v>-4.4515933558334358E-2</v>
      </c>
      <c r="F1015" t="s">
        <v>270</v>
      </c>
      <c r="G1015" s="1">
        <v>-0.11095027890260238</v>
      </c>
      <c r="H1015" s="1">
        <v>2.1918411785933664E-2</v>
      </c>
      <c r="I1015">
        <v>-1.318307099134469</v>
      </c>
      <c r="J1015">
        <v>0.44296878341301554</v>
      </c>
      <c r="K1015">
        <f>Table21[[#This Row],[VALUE_ORIGINAL]]-Table21[[#This Row],[ESTIMATE_VALUE]]</f>
        <v>0.48748471697134987</v>
      </c>
      <c r="L1015">
        <v>0.36379423935165633</v>
      </c>
      <c r="M1015">
        <v>0.52214332747437475</v>
      </c>
      <c r="N1015">
        <f>Table21[[#This Row],[DIFFENCE_ORIGINAL]]^2</f>
        <v>0.2376413492806371</v>
      </c>
      <c r="O101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-0.34187582756572266</v>
      </c>
      <c r="P1015">
        <f>IF(OR(G1015="NA", H1015="NA"), "NA", IF(OR(B1015="boot", B1015="parametric", B1015="independent", B1015="cart"), Table21[[#This Row],[conf.high]]-Table21[[#This Row],[conf.low]], ""))</f>
        <v>0.13286869068853605</v>
      </c>
      <c r="Q1015">
        <f>IF(OR(G1015="NA", H1015="NA"), "NA", IF(OR(B1015="boot", B1015="parametric", B1015="independent", B1015="cart"), Table21[[#This Row],[conf.high.orig]]-Table21[[#This Row],[conf.low.orig]], ""))</f>
        <v>0.15834908812271842</v>
      </c>
      <c r="R1015">
        <f>IF(OR(B1015="boot", B1015="independent", B1015="parametric", B1015="cart"), Table21[[#This Row],[WIDTH_OVERLAP]]/Table21[[#This Row],[WIDTH_NEW]], "NA")</f>
        <v>-2.5730352710943047</v>
      </c>
      <c r="S1015">
        <f>IF(OR(B1015="boot", B1015="independent", B1015="parametric", B1015="cart"), Table21[[#This Row],[WIDTH_OVERLAP]]/Table21[[#This Row],[WIDTH_ORIG]], "")</f>
        <v>-2.159000923963474</v>
      </c>
      <c r="T1015">
        <f>IF(OR(B1015="boot", B1015="independent", B1015="parametric", B1015="cart"), (Table21[[#This Row],[PERS_NEW]]+Table21[[#This Row],[PERS_ORIG]]) / 2, "")</f>
        <v>-2.3660180975288894</v>
      </c>
      <c r="U1015">
        <f>0.5*(Table21[[#This Row],[WIDTH_OVERLAP]]/Table21[[#This Row],[WIDTH_ORIG]] +Table21[[#This Row],[WIDTH_OVERLAP]]/Table21[[#This Row],[WIDTH_NEW]])</f>
        <v>-2.3660180975288894</v>
      </c>
    </row>
    <row r="1016" spans="1:21" hidden="1" x14ac:dyDescent="0.2">
      <c r="A1016" s="10" t="s">
        <v>252</v>
      </c>
      <c r="B1016" t="s">
        <v>71</v>
      </c>
      <c r="C1016" s="3" t="s">
        <v>22</v>
      </c>
      <c r="D1016" t="s">
        <v>15</v>
      </c>
      <c r="E1016">
        <v>0.87322626740440912</v>
      </c>
      <c r="F1016" t="s">
        <v>271</v>
      </c>
      <c r="G1016" s="1">
        <v>0.7642696030148487</v>
      </c>
      <c r="H1016" s="1">
        <v>0.98218293179396954</v>
      </c>
      <c r="I1016">
        <v>15.801291037220659</v>
      </c>
      <c r="J1016">
        <v>0.42736981264870011</v>
      </c>
      <c r="K1016">
        <f>Table21[[#This Row],[VALUE_ORIGINAL]]-Table21[[#This Row],[ESTIMATE_VALUE]]</f>
        <v>-0.44585645475570901</v>
      </c>
      <c r="L1016">
        <v>0.35044381834429339</v>
      </c>
      <c r="M1016">
        <v>0.50429580695310683</v>
      </c>
      <c r="N1016">
        <f>Table21[[#This Row],[DIFFENCE_ORIGINAL]]^2</f>
        <v>0.19878797824732961</v>
      </c>
      <c r="O101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-0.25997379606174187</v>
      </c>
      <c r="P1016">
        <f>IF(OR(G1016="NA", H1016="NA"), "NA", IF(OR(B1016="boot", B1016="parametric", B1016="independent", B1016="cart"), Table21[[#This Row],[conf.high]]-Table21[[#This Row],[conf.low]], ""))</f>
        <v>0.21791332877912084</v>
      </c>
      <c r="Q1016">
        <f>IF(OR(G1016="NA", H1016="NA"), "NA", IF(OR(B1016="boot", B1016="parametric", B1016="independent", B1016="cart"), Table21[[#This Row],[conf.high.orig]]-Table21[[#This Row],[conf.low.orig]], ""))</f>
        <v>0.15385198860881344</v>
      </c>
      <c r="R1016">
        <f>IF(OR(B1016="boot", B1016="independent", B1016="parametric", B1016="cart"), Table21[[#This Row],[WIDTH_OVERLAP]]/Table21[[#This Row],[WIDTH_NEW]], "NA")</f>
        <v>-1.193014661004302</v>
      </c>
      <c r="S1016">
        <f>IF(OR(B1016="boot", B1016="independent", B1016="parametric", B1016="cart"), Table21[[#This Row],[WIDTH_OVERLAP]]/Table21[[#This Row],[WIDTH_ORIG]], "")</f>
        <v>-1.6897655884237899</v>
      </c>
      <c r="T1016">
        <f>IF(OR(B1016="boot", B1016="independent", B1016="parametric", B1016="cart"), (Table21[[#This Row],[PERS_NEW]]+Table21[[#This Row],[PERS_ORIG]]) / 2, "")</f>
        <v>-1.4413901247140459</v>
      </c>
      <c r="U1016">
        <f>0.5*(Table21[[#This Row],[WIDTH_OVERLAP]]/Table21[[#This Row],[WIDTH_ORIG]] +Table21[[#This Row],[WIDTH_OVERLAP]]/Table21[[#This Row],[WIDTH_NEW]])</f>
        <v>-1.4413901247140459</v>
      </c>
    </row>
    <row r="1017" spans="1:21" hidden="1" x14ac:dyDescent="0.2">
      <c r="A1017" s="10" t="s">
        <v>252</v>
      </c>
      <c r="B1017" t="s">
        <v>71</v>
      </c>
      <c r="C1017" s="3" t="s">
        <v>22</v>
      </c>
      <c r="D1017" t="s">
        <v>234</v>
      </c>
      <c r="E1017">
        <v>-2.2111767498931576E-3</v>
      </c>
      <c r="F1017" t="s">
        <v>272</v>
      </c>
      <c r="G1017" s="1">
        <v>-2.8613812925027227E-2</v>
      </c>
      <c r="H1017" s="1">
        <v>2.4191459425240914E-2</v>
      </c>
      <c r="I1017">
        <v>-0.16511850516228002</v>
      </c>
      <c r="J1017">
        <v>-1.5794363707402819E-2</v>
      </c>
      <c r="K1017">
        <f>Table21[[#This Row],[VALUE_ORIGINAL]]-Table21[[#This Row],[ESTIMATE_VALUE]]</f>
        <v>-1.3583186957509662E-2</v>
      </c>
      <c r="L1017">
        <v>-3.3205248939908699E-2</v>
      </c>
      <c r="M1017">
        <v>1.6165215251030644E-3</v>
      </c>
      <c r="N1017">
        <f>Table21[[#This Row],[DIFFENCE_ORIGINAL]]^2</f>
        <v>1.845029679226606E-4</v>
      </c>
      <c r="O101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3.0230334450130292E-2</v>
      </c>
      <c r="P1017">
        <f>IF(OR(G1017="NA", H1017="NA"), "NA", IF(OR(B1017="boot", B1017="parametric", B1017="independent", B1017="cart"), Table21[[#This Row],[conf.high]]-Table21[[#This Row],[conf.low]], ""))</f>
        <v>5.2805272350268141E-2</v>
      </c>
      <c r="Q1017">
        <f>IF(OR(G1017="NA", H1017="NA"), "NA", IF(OR(B1017="boot", B1017="parametric", B1017="independent", B1017="cart"), Table21[[#This Row],[conf.high.orig]]-Table21[[#This Row],[conf.low.orig]], ""))</f>
        <v>3.4821770465011767E-2</v>
      </c>
      <c r="R1017">
        <f>IF(OR(B1017="boot", B1017="independent", B1017="parametric", B1017="cart"), Table21[[#This Row],[WIDTH_OVERLAP]]/Table21[[#This Row],[WIDTH_NEW]], "NA")</f>
        <v>0.5724870473085778</v>
      </c>
      <c r="S1017">
        <f>IF(OR(B1017="boot", B1017="independent", B1017="parametric", B1017="cart"), Table21[[#This Row],[WIDTH_OVERLAP]]/Table21[[#This Row],[WIDTH_ORIG]], "")</f>
        <v>0.86814467060212053</v>
      </c>
      <c r="T1017">
        <f>IF(OR(B1017="boot", B1017="independent", B1017="parametric", B1017="cart"), (Table21[[#This Row],[PERS_NEW]]+Table21[[#This Row],[PERS_ORIG]]) / 2, "")</f>
        <v>0.72031585895534911</v>
      </c>
      <c r="U1017">
        <f>0.5*(Table21[[#This Row],[WIDTH_OVERLAP]]/Table21[[#This Row],[WIDTH_ORIG]] +Table21[[#This Row],[WIDTH_OVERLAP]]/Table21[[#This Row],[WIDTH_NEW]])</f>
        <v>0.72031585895534911</v>
      </c>
    </row>
    <row r="1018" spans="1:21" hidden="1" x14ac:dyDescent="0.2">
      <c r="A1018" s="10" t="s">
        <v>252</v>
      </c>
      <c r="B1018" t="s">
        <v>71</v>
      </c>
      <c r="C1018" s="3" t="s">
        <v>22</v>
      </c>
      <c r="D1018" t="s">
        <v>242</v>
      </c>
      <c r="E1018">
        <v>-1.9065437555844549E-2</v>
      </c>
      <c r="F1018" t="s">
        <v>273</v>
      </c>
      <c r="G1018" s="1">
        <v>-5.6552301880751062E-2</v>
      </c>
      <c r="H1018" s="1">
        <v>1.8421426769061965E-2</v>
      </c>
      <c r="I1018">
        <v>-1.00273746756507</v>
      </c>
      <c r="J1018">
        <v>-1.0994127498370428E-2</v>
      </c>
      <c r="K1018">
        <f>Table21[[#This Row],[VALUE_ORIGINAL]]-Table21[[#This Row],[ESTIMATE_VALUE]]</f>
        <v>8.0713100574741209E-3</v>
      </c>
      <c r="L1018">
        <v>-3.5992747711176276E-2</v>
      </c>
      <c r="M1018">
        <v>1.4004492714435424E-2</v>
      </c>
      <c r="N1018">
        <f>Table21[[#This Row],[DIFFENCE_ORIGINAL]]^2</f>
        <v>6.5146046043882902E-5</v>
      </c>
      <c r="O101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4.9997240425611697E-2</v>
      </c>
      <c r="P1018">
        <f>IF(OR(G1018="NA", H1018="NA"), "NA", IF(OR(B1018="boot", B1018="parametric", B1018="independent", B1018="cart"), Table21[[#This Row],[conf.high]]-Table21[[#This Row],[conf.low]], ""))</f>
        <v>7.4973728649813026E-2</v>
      </c>
      <c r="Q1018">
        <f>IF(OR(G1018="NA", H1018="NA"), "NA", IF(OR(B1018="boot", B1018="parametric", B1018="independent", B1018="cart"), Table21[[#This Row],[conf.high.orig]]-Table21[[#This Row],[conf.low.orig]], ""))</f>
        <v>4.9997240425611697E-2</v>
      </c>
      <c r="R1018">
        <f>IF(OR(B1018="boot", B1018="independent", B1018="parametric", B1018="cart"), Table21[[#This Row],[WIDTH_OVERLAP]]/Table21[[#This Row],[WIDTH_NEW]], "NA")</f>
        <v>0.66686346438948763</v>
      </c>
      <c r="S1018">
        <f>IF(OR(B1018="boot", B1018="independent", B1018="parametric", B1018="cart"), Table21[[#This Row],[WIDTH_OVERLAP]]/Table21[[#This Row],[WIDTH_ORIG]], "")</f>
        <v>1</v>
      </c>
      <c r="T1018">
        <f>IF(OR(B1018="boot", B1018="independent", B1018="parametric", B1018="cart"), (Table21[[#This Row],[PERS_NEW]]+Table21[[#This Row],[PERS_ORIG]]) / 2, "")</f>
        <v>0.83343173219474376</v>
      </c>
      <c r="U1018">
        <f>0.5*(Table21[[#This Row],[WIDTH_OVERLAP]]/Table21[[#This Row],[WIDTH_ORIG]] +Table21[[#This Row],[WIDTH_OVERLAP]]/Table21[[#This Row],[WIDTH_NEW]])</f>
        <v>0.83343173219474376</v>
      </c>
    </row>
    <row r="1019" spans="1:21" hidden="1" x14ac:dyDescent="0.2">
      <c r="A1019" s="10" t="s">
        <v>252</v>
      </c>
      <c r="B1019" t="s">
        <v>71</v>
      </c>
      <c r="C1019" s="3" t="s">
        <v>22</v>
      </c>
      <c r="D1019" t="s">
        <v>238</v>
      </c>
      <c r="E1019">
        <v>-5.3139827857945555E-2</v>
      </c>
      <c r="F1019" t="s">
        <v>274</v>
      </c>
      <c r="G1019" s="1">
        <v>-0.13670515324052221</v>
      </c>
      <c r="H1019" s="1">
        <v>3.0425497524631105E-2</v>
      </c>
      <c r="I1019">
        <v>-1.2537577048300921</v>
      </c>
      <c r="J1019">
        <v>0.51808896804796378</v>
      </c>
      <c r="K1019">
        <f>Table21[[#This Row],[VALUE_ORIGINAL]]-Table21[[#This Row],[ESTIMATE_VALUE]]</f>
        <v>0.57122879590590936</v>
      </c>
      <c r="L1019">
        <v>0.44736666427564303</v>
      </c>
      <c r="M1019">
        <v>0.58881127182028448</v>
      </c>
      <c r="N1019">
        <f>Table21[[#This Row],[DIFFENCE_ORIGINAL]]^2</f>
        <v>0.32630233727211505</v>
      </c>
      <c r="O101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-0.41694116675101195</v>
      </c>
      <c r="P1019">
        <f>IF(OR(G1019="NA", H1019="NA"), "NA", IF(OR(B1019="boot", B1019="parametric", B1019="independent", B1019="cart"), Table21[[#This Row],[conf.high]]-Table21[[#This Row],[conf.low]], ""))</f>
        <v>0.16713065076515332</v>
      </c>
      <c r="Q1019">
        <f>IF(OR(G1019="NA", H1019="NA"), "NA", IF(OR(B1019="boot", B1019="parametric", B1019="independent", B1019="cart"), Table21[[#This Row],[conf.high.orig]]-Table21[[#This Row],[conf.low.orig]], ""))</f>
        <v>0.14144460754464144</v>
      </c>
      <c r="R1019">
        <f>IF(OR(B1019="boot", B1019="independent", B1019="parametric", B1019="cart"), Table21[[#This Row],[WIDTH_OVERLAP]]/Table21[[#This Row],[WIDTH_NEW]], "NA")</f>
        <v>-2.4947019881881776</v>
      </c>
      <c r="S1019">
        <f>IF(OR(B1019="boot", B1019="independent", B1019="parametric", B1019="cart"), Table21[[#This Row],[WIDTH_OVERLAP]]/Table21[[#This Row],[WIDTH_ORIG]], "")</f>
        <v>-2.9477346219750431</v>
      </c>
      <c r="T1019">
        <f>IF(OR(B1019="boot", B1019="independent", B1019="parametric", B1019="cart"), (Table21[[#This Row],[PERS_NEW]]+Table21[[#This Row],[PERS_ORIG]]) / 2, "")</f>
        <v>-2.7212183050816101</v>
      </c>
      <c r="U1019">
        <f>0.5*(Table21[[#This Row],[WIDTH_OVERLAP]]/Table21[[#This Row],[WIDTH_ORIG]] +Table21[[#This Row],[WIDTH_OVERLAP]]/Table21[[#This Row],[WIDTH_NEW]])</f>
        <v>-2.7212183050816101</v>
      </c>
    </row>
    <row r="1020" spans="1:21" hidden="1" x14ac:dyDescent="0.2">
      <c r="A1020" s="10" t="s">
        <v>252</v>
      </c>
      <c r="B1020" t="s">
        <v>71</v>
      </c>
      <c r="C1020" s="3" t="s">
        <v>22</v>
      </c>
      <c r="D1020" t="s">
        <v>245</v>
      </c>
      <c r="E1020">
        <v>3.1895940744017443E-3</v>
      </c>
      <c r="F1020" t="s">
        <v>275</v>
      </c>
      <c r="G1020" s="1">
        <v>-8.7110313480980722E-3</v>
      </c>
      <c r="H1020" s="1">
        <v>1.509021949690156E-2</v>
      </c>
      <c r="I1020">
        <v>0.52842725613683372</v>
      </c>
      <c r="J1020">
        <v>4.8623631832637E-3</v>
      </c>
      <c r="K1020">
        <f>Table21[[#This Row],[VALUE_ORIGINAL]]-Table21[[#This Row],[ESTIMATE_VALUE]]</f>
        <v>1.6727691088619556E-3</v>
      </c>
      <c r="L1020">
        <v>-3.1185841034428478E-3</v>
      </c>
      <c r="M1020">
        <v>1.2843310469970247E-2</v>
      </c>
      <c r="N1020">
        <f>Table21[[#This Row],[DIFFENCE_ORIGINAL]]^2</f>
        <v>2.7981564915628212E-6</v>
      </c>
      <c r="O102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1.5961894573413096E-2</v>
      </c>
      <c r="P1020">
        <f>IF(OR(G1020="NA", H1020="NA"), "NA", IF(OR(B1020="boot", B1020="parametric", B1020="independent", B1020="cart"), Table21[[#This Row],[conf.high]]-Table21[[#This Row],[conf.low]], ""))</f>
        <v>2.3801250844999632E-2</v>
      </c>
      <c r="Q1020">
        <f>IF(OR(G1020="NA", H1020="NA"), "NA", IF(OR(B1020="boot", B1020="parametric", B1020="independent", B1020="cart"), Table21[[#This Row],[conf.high.orig]]-Table21[[#This Row],[conf.low.orig]], ""))</f>
        <v>1.5961894573413096E-2</v>
      </c>
      <c r="R1020">
        <f>IF(OR(B1020="boot", B1020="independent", B1020="parametric", B1020="cart"), Table21[[#This Row],[WIDTH_OVERLAP]]/Table21[[#This Row],[WIDTH_NEW]], "NA")</f>
        <v>0.67063259310871493</v>
      </c>
      <c r="S1020">
        <f>IF(OR(B1020="boot", B1020="independent", B1020="parametric", B1020="cart"), Table21[[#This Row],[WIDTH_OVERLAP]]/Table21[[#This Row],[WIDTH_ORIG]], "")</f>
        <v>1</v>
      </c>
      <c r="T1020">
        <f>IF(OR(B1020="boot", B1020="independent", B1020="parametric", B1020="cart"), (Table21[[#This Row],[PERS_NEW]]+Table21[[#This Row],[PERS_ORIG]]) / 2, "")</f>
        <v>0.83531629655435746</v>
      </c>
      <c r="U1020">
        <f>0.5*(Table21[[#This Row],[WIDTH_OVERLAP]]/Table21[[#This Row],[WIDTH_ORIG]] +Table21[[#This Row],[WIDTH_OVERLAP]]/Table21[[#This Row],[WIDTH_NEW]])</f>
        <v>0.83531629655435746</v>
      </c>
    </row>
    <row r="1021" spans="1:21" hidden="1" x14ac:dyDescent="0.2">
      <c r="A1021" s="10" t="s">
        <v>252</v>
      </c>
      <c r="B1021" t="s">
        <v>71</v>
      </c>
      <c r="C1021" s="3" t="s">
        <v>25</v>
      </c>
      <c r="D1021" t="s">
        <v>15</v>
      </c>
      <c r="E1021">
        <v>0.78977565611193401</v>
      </c>
      <c r="F1021" t="s">
        <v>276</v>
      </c>
      <c r="G1021" s="1">
        <v>0.73740706963634606</v>
      </c>
      <c r="H1021" s="1">
        <v>0.84214424258752196</v>
      </c>
      <c r="I1021">
        <v>29.667875403842036</v>
      </c>
      <c r="J1021">
        <v>0.43007862626587567</v>
      </c>
      <c r="K1021">
        <f>Table21[[#This Row],[VALUE_ORIGINAL]]-Table21[[#This Row],[ESTIMATE_VALUE]]</f>
        <v>-0.35969702984605834</v>
      </c>
      <c r="L1021">
        <v>0.36249854205474974</v>
      </c>
      <c r="M1021">
        <v>0.49765871047700161</v>
      </c>
      <c r="N1021">
        <f>Table21[[#This Row],[DIFFENCE_ORIGINAL]]^2</f>
        <v>0.12938195328007618</v>
      </c>
      <c r="O102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-0.23974835915934445</v>
      </c>
      <c r="P1021">
        <f>IF(OR(G1021="NA", H1021="NA"), "NA", IF(OR(B1021="boot", B1021="parametric", B1021="independent", B1021="cart"), Table21[[#This Row],[conf.high]]-Table21[[#This Row],[conf.low]], ""))</f>
        <v>0.10473717295117591</v>
      </c>
      <c r="Q1021">
        <f>IF(OR(G1021="NA", H1021="NA"), "NA", IF(OR(B1021="boot", B1021="parametric", B1021="independent", B1021="cart"), Table21[[#This Row],[conf.high.orig]]-Table21[[#This Row],[conf.low.orig]], ""))</f>
        <v>0.13516016842225187</v>
      </c>
      <c r="R1021">
        <f>IF(OR(B1021="boot", B1021="independent", B1021="parametric", B1021="cart"), Table21[[#This Row],[WIDTH_OVERLAP]]/Table21[[#This Row],[WIDTH_NEW]], "NA")</f>
        <v>-2.2890474547284669</v>
      </c>
      <c r="S1021">
        <f>IF(OR(B1021="boot", B1021="independent", B1021="parametric", B1021="cart"), Table21[[#This Row],[WIDTH_OVERLAP]]/Table21[[#This Row],[WIDTH_ORIG]], "")</f>
        <v>-1.7738092661319433</v>
      </c>
      <c r="T1021">
        <f>IF(OR(B1021="boot", B1021="independent", B1021="parametric", B1021="cart"), (Table21[[#This Row],[PERS_NEW]]+Table21[[#This Row],[PERS_ORIG]]) / 2, "")</f>
        <v>-2.0314283604302052</v>
      </c>
      <c r="U1021">
        <f>0.5*(Table21[[#This Row],[WIDTH_OVERLAP]]/Table21[[#This Row],[WIDTH_ORIG]] +Table21[[#This Row],[WIDTH_OVERLAP]]/Table21[[#This Row],[WIDTH_NEW]])</f>
        <v>-2.0314283604302052</v>
      </c>
    </row>
    <row r="1022" spans="1:21" hidden="1" x14ac:dyDescent="0.2">
      <c r="A1022" s="10" t="s">
        <v>252</v>
      </c>
      <c r="B1022" t="s">
        <v>71</v>
      </c>
      <c r="C1022" s="3" t="s">
        <v>25</v>
      </c>
      <c r="D1022" t="s">
        <v>234</v>
      </c>
      <c r="E1022">
        <v>6.0036164232311106E-3</v>
      </c>
      <c r="F1022" t="s">
        <v>277</v>
      </c>
      <c r="G1022" s="1">
        <v>-1.1109321078212452E-3</v>
      </c>
      <c r="H1022" s="1">
        <v>1.3118164954283466E-2</v>
      </c>
      <c r="I1022">
        <v>1.6600422667245149</v>
      </c>
      <c r="J1022">
        <v>-3.9656326525077876E-3</v>
      </c>
      <c r="K1022">
        <f>Table21[[#This Row],[VALUE_ORIGINAL]]-Table21[[#This Row],[ESTIMATE_VALUE]]</f>
        <v>-9.9692490757388973E-3</v>
      </c>
      <c r="L1022">
        <v>-1.0945796176975497E-2</v>
      </c>
      <c r="M1022">
        <v>3.0145308719599214E-3</v>
      </c>
      <c r="N1022">
        <f>Table21[[#This Row],[DIFFENCE_ORIGINAL]]^2</f>
        <v>9.9385927134120858E-5</v>
      </c>
      <c r="O102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4.1254629797811667E-3</v>
      </c>
      <c r="P1022">
        <f>IF(OR(G1022="NA", H1022="NA"), "NA", IF(OR(B1022="boot", B1022="parametric", B1022="independent", B1022="cart"), Table21[[#This Row],[conf.high]]-Table21[[#This Row],[conf.low]], ""))</f>
        <v>1.4229097062104712E-2</v>
      </c>
      <c r="Q1022">
        <f>IF(OR(G1022="NA", H1022="NA"), "NA", IF(OR(B1022="boot", B1022="parametric", B1022="independent", B1022="cart"), Table21[[#This Row],[conf.high.orig]]-Table21[[#This Row],[conf.low.orig]], ""))</f>
        <v>1.396032704893542E-2</v>
      </c>
      <c r="R1022">
        <f>IF(OR(B1022="boot", B1022="independent", B1022="parametric", B1022="cart"), Table21[[#This Row],[WIDTH_OVERLAP]]/Table21[[#This Row],[WIDTH_NEW]], "NA")</f>
        <v>0.2899314666120455</v>
      </c>
      <c r="S1022">
        <f>IF(OR(B1022="boot", B1022="independent", B1022="parametric", B1022="cart"), Table21[[#This Row],[WIDTH_OVERLAP]]/Table21[[#This Row],[WIDTH_ORIG]], "")</f>
        <v>0.29551334759709402</v>
      </c>
      <c r="T1022">
        <f>IF(OR(B1022="boot", B1022="independent", B1022="parametric", B1022="cart"), (Table21[[#This Row],[PERS_NEW]]+Table21[[#This Row],[PERS_ORIG]]) / 2, "")</f>
        <v>0.29272240710456976</v>
      </c>
      <c r="U1022">
        <f>0.5*(Table21[[#This Row],[WIDTH_OVERLAP]]/Table21[[#This Row],[WIDTH_ORIG]] +Table21[[#This Row],[WIDTH_OVERLAP]]/Table21[[#This Row],[WIDTH_NEW]])</f>
        <v>0.29272240710456976</v>
      </c>
    </row>
    <row r="1023" spans="1:21" hidden="1" x14ac:dyDescent="0.2">
      <c r="A1023" s="10" t="s">
        <v>252</v>
      </c>
      <c r="B1023" t="s">
        <v>71</v>
      </c>
      <c r="C1023" s="3" t="s">
        <v>25</v>
      </c>
      <c r="D1023" t="s">
        <v>249</v>
      </c>
      <c r="E1023">
        <v>-2.2701442570687951E-3</v>
      </c>
      <c r="F1023" t="s">
        <v>278</v>
      </c>
      <c r="G1023" s="1">
        <v>-6.2799214614529614E-2</v>
      </c>
      <c r="H1023" s="1">
        <v>5.8258926100392031E-2</v>
      </c>
      <c r="I1023">
        <v>-7.3780739996704772E-2</v>
      </c>
      <c r="J1023">
        <v>0.50294606554071708</v>
      </c>
      <c r="K1023">
        <f>Table21[[#This Row],[VALUE_ORIGINAL]]-Table21[[#This Row],[ESTIMATE_VALUE]]</f>
        <v>0.50521620979778592</v>
      </c>
      <c r="L1023">
        <v>0.4265847859947236</v>
      </c>
      <c r="M1023">
        <v>0.57930734508671056</v>
      </c>
      <c r="N1023">
        <f>Table21[[#This Row],[DIFFENCE_ORIGINAL]]^2</f>
        <v>0.25524341864244043</v>
      </c>
      <c r="O102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-0.36832585989433159</v>
      </c>
      <c r="P1023">
        <f>IF(OR(G1023="NA", H1023="NA"), "NA", IF(OR(B1023="boot", B1023="parametric", B1023="independent", B1023="cart"), Table21[[#This Row],[conf.high]]-Table21[[#This Row],[conf.low]], ""))</f>
        <v>0.12105814071492164</v>
      </c>
      <c r="Q1023">
        <f>IF(OR(G1023="NA", H1023="NA"), "NA", IF(OR(B1023="boot", B1023="parametric", B1023="independent", B1023="cart"), Table21[[#This Row],[conf.high.orig]]-Table21[[#This Row],[conf.low.orig]], ""))</f>
        <v>0.15272255909198695</v>
      </c>
      <c r="R1023">
        <f>IF(OR(B1023="boot", B1023="independent", B1023="parametric", B1023="cart"), Table21[[#This Row],[WIDTH_OVERLAP]]/Table21[[#This Row],[WIDTH_NEW]], "NA")</f>
        <v>-3.042553418705626</v>
      </c>
      <c r="S1023">
        <f>IF(OR(B1023="boot", B1023="independent", B1023="parametric", B1023="cart"), Table21[[#This Row],[WIDTH_OVERLAP]]/Table21[[#This Row],[WIDTH_ORIG]], "")</f>
        <v>-2.4117318494675284</v>
      </c>
      <c r="T1023">
        <f>IF(OR(B1023="boot", B1023="independent", B1023="parametric", B1023="cart"), (Table21[[#This Row],[PERS_NEW]]+Table21[[#This Row],[PERS_ORIG]]) / 2, "")</f>
        <v>-2.7271426340865772</v>
      </c>
      <c r="U1023">
        <f>0.5*(Table21[[#This Row],[WIDTH_OVERLAP]]/Table21[[#This Row],[WIDTH_ORIG]] +Table21[[#This Row],[WIDTH_OVERLAP]]/Table21[[#This Row],[WIDTH_NEW]])</f>
        <v>-2.7271426340865772</v>
      </c>
    </row>
    <row r="1024" spans="1:21" hidden="1" x14ac:dyDescent="0.2">
      <c r="A1024" s="10" t="s">
        <v>252</v>
      </c>
      <c r="B1024" t="s">
        <v>71</v>
      </c>
      <c r="C1024" s="3" t="s">
        <v>46</v>
      </c>
      <c r="D1024" t="s">
        <v>47</v>
      </c>
      <c r="E1024">
        <v>-5.1999409768333837E-2</v>
      </c>
      <c r="F1024" t="s">
        <v>47</v>
      </c>
      <c r="G1024" s="1">
        <v>-0.26807844093294647</v>
      </c>
      <c r="H1024" s="1">
        <v>0.16407962139627877</v>
      </c>
      <c r="I1024">
        <v>-0.47326971667648554</v>
      </c>
      <c r="J1024">
        <v>7.5588025659301561E-2</v>
      </c>
      <c r="K1024">
        <f>Table21[[#This Row],[VALUE_ORIGINAL]]-Table21[[#This Row],[ESTIMATE_VALUE]]</f>
        <v>0.1275874354276354</v>
      </c>
      <c r="L1024">
        <v>-0.13951554522477808</v>
      </c>
      <c r="M1024">
        <v>0.29069159654338117</v>
      </c>
      <c r="N1024">
        <f>Table21[[#This Row],[DIFFENCE_ORIGINAL]]^2</f>
        <v>1.6278553679001034E-2</v>
      </c>
      <c r="O102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0.30359516662105684</v>
      </c>
      <c r="P1024">
        <f>IF(OR(G1024="NA", H1024="NA"), "NA", IF(OR(B1024="boot", B1024="parametric", B1024="independent", B1024="cart"), Table21[[#This Row],[conf.high]]-Table21[[#This Row],[conf.low]], ""))</f>
        <v>0.43215806232922527</v>
      </c>
      <c r="Q1024">
        <f>IF(OR(G1024="NA", H1024="NA"), "NA", IF(OR(B1024="boot", B1024="parametric", B1024="independent", B1024="cart"), Table21[[#This Row],[conf.high.orig]]-Table21[[#This Row],[conf.low.orig]], ""))</f>
        <v>0.43020714176815922</v>
      </c>
      <c r="R1024">
        <f>IF(OR(B1024="boot", B1024="independent", B1024="parametric", B1024="cart"), Table21[[#This Row],[WIDTH_OVERLAP]]/Table21[[#This Row],[WIDTH_NEW]], "NA")</f>
        <v>0.70250955167827678</v>
      </c>
      <c r="S1024">
        <f>IF(OR(B1024="boot", B1024="independent", B1024="parametric", B1024="cart"), Table21[[#This Row],[WIDTH_OVERLAP]]/Table21[[#This Row],[WIDTH_ORIG]], "")</f>
        <v>0.70569532010388103</v>
      </c>
      <c r="T1024">
        <f>IF(OR(B1024="boot", B1024="independent", B1024="parametric", B1024="cart"), (Table21[[#This Row],[PERS_NEW]]+Table21[[#This Row],[PERS_ORIG]]) / 2, "")</f>
        <v>0.7041024358910789</v>
      </c>
      <c r="U1024">
        <f>0.5*(Table21[[#This Row],[WIDTH_OVERLAP]]/Table21[[#This Row],[WIDTH_ORIG]] +Table21[[#This Row],[WIDTH_OVERLAP]]/Table21[[#This Row],[WIDTH_NEW]])</f>
        <v>0.7041024358910789</v>
      </c>
    </row>
    <row r="1025" spans="1:21" hidden="1" x14ac:dyDescent="0.2">
      <c r="A1025" s="10" t="s">
        <v>252</v>
      </c>
      <c r="B1025" t="s">
        <v>71</v>
      </c>
      <c r="C1025" s="3" t="s">
        <v>48</v>
      </c>
      <c r="D1025" t="s">
        <v>47</v>
      </c>
      <c r="E1025">
        <v>1.2380952380952603E-3</v>
      </c>
      <c r="F1025" t="s">
        <v>47</v>
      </c>
      <c r="G1025" s="1">
        <v>-1.3238727097476432E-2</v>
      </c>
      <c r="H1025" s="1">
        <v>1.5714917573666953E-2</v>
      </c>
      <c r="I1025">
        <v>0.16821822785176321</v>
      </c>
      <c r="J1025">
        <v>1.4897399234841679E-2</v>
      </c>
      <c r="K1025">
        <f>Table21[[#This Row],[VALUE_ORIGINAL]]-Table21[[#This Row],[ESTIMATE_VALUE]]</f>
        <v>1.3659303996746419E-2</v>
      </c>
      <c r="L1025">
        <v>-2.3052092543552069E-3</v>
      </c>
      <c r="M1025">
        <v>3.2100007724038565E-2</v>
      </c>
      <c r="N1025">
        <f>Table21[[#This Row],[DIFFENCE_ORIGINAL]]^2</f>
        <v>1.8657658567553271E-4</v>
      </c>
      <c r="O102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1.8020126828022159E-2</v>
      </c>
      <c r="P1025">
        <f>IF(OR(G1025="NA", H1025="NA"), "NA", IF(OR(B1025="boot", B1025="parametric", B1025="independent", B1025="cart"), Table21[[#This Row],[conf.high]]-Table21[[#This Row],[conf.low]], ""))</f>
        <v>2.8953644671143385E-2</v>
      </c>
      <c r="Q1025">
        <f>IF(OR(G1025="NA", H1025="NA"), "NA", IF(OR(B1025="boot", B1025="parametric", B1025="independent", B1025="cart"), Table21[[#This Row],[conf.high.orig]]-Table21[[#This Row],[conf.low.orig]], ""))</f>
        <v>3.4405216978393771E-2</v>
      </c>
      <c r="R1025">
        <f>IF(OR(B1025="boot", B1025="independent", B1025="parametric", B1025="cart"), Table21[[#This Row],[WIDTH_OVERLAP]]/Table21[[#This Row],[WIDTH_NEW]], "NA")</f>
        <v>0.62237853067188798</v>
      </c>
      <c r="S1025">
        <f>IF(OR(B1025="boot", B1025="independent", B1025="parametric", B1025="cart"), Table21[[#This Row],[WIDTH_OVERLAP]]/Table21[[#This Row],[WIDTH_ORIG]], "")</f>
        <v>0.5237614644121753</v>
      </c>
      <c r="T1025">
        <f>IF(OR(B1025="boot", B1025="independent", B1025="parametric", B1025="cart"), (Table21[[#This Row],[PERS_NEW]]+Table21[[#This Row],[PERS_ORIG]]) / 2, "")</f>
        <v>0.57306999754203169</v>
      </c>
      <c r="U1025">
        <f>0.5*(Table21[[#This Row],[WIDTH_OVERLAP]]/Table21[[#This Row],[WIDTH_ORIG]] +Table21[[#This Row],[WIDTH_OVERLAP]]/Table21[[#This Row],[WIDTH_NEW]])</f>
        <v>0.57306999754203169</v>
      </c>
    </row>
    <row r="1026" spans="1:21" hidden="1" x14ac:dyDescent="0.2">
      <c r="A1026" s="10" t="s">
        <v>252</v>
      </c>
      <c r="B1026" t="s">
        <v>71</v>
      </c>
      <c r="C1026" s="3" t="s">
        <v>49</v>
      </c>
      <c r="D1026" t="s">
        <v>47</v>
      </c>
      <c r="E1026">
        <v>-1.7736877556929764E-2</v>
      </c>
      <c r="F1026" t="s">
        <v>47</v>
      </c>
      <c r="G1026" s="1">
        <v>-4.1278161832852829E-2</v>
      </c>
      <c r="H1026" s="1">
        <v>5.8044067189932987E-3</v>
      </c>
      <c r="I1026">
        <v>-1.4820480336918735</v>
      </c>
      <c r="J1026">
        <v>6.5454411926552103E-3</v>
      </c>
      <c r="K1026">
        <f>Table21[[#This Row],[VALUE_ORIGINAL]]-Table21[[#This Row],[ESTIMATE_VALUE]]</f>
        <v>2.4282318749584975E-2</v>
      </c>
      <c r="L1026">
        <v>-1.4065789843102729E-2</v>
      </c>
      <c r="M1026">
        <v>2.7156672228413149E-2</v>
      </c>
      <c r="N1026">
        <f>Table21[[#This Row],[DIFFENCE_ORIGINAL]]^2</f>
        <v>5.8963100385644605E-4</v>
      </c>
      <c r="O102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1.9870196562096029E-2</v>
      </c>
      <c r="P1026">
        <f>IF(OR(G1026="NA", H1026="NA"), "NA", IF(OR(B1026="boot", B1026="parametric", B1026="independent", B1026="cart"), Table21[[#This Row],[conf.high]]-Table21[[#This Row],[conf.low]], ""))</f>
        <v>4.708256855184613E-2</v>
      </c>
      <c r="Q1026">
        <f>IF(OR(G1026="NA", H1026="NA"), "NA", IF(OR(B1026="boot", B1026="parametric", B1026="independent", B1026="cart"), Table21[[#This Row],[conf.high.orig]]-Table21[[#This Row],[conf.low.orig]], ""))</f>
        <v>4.1222462071515878E-2</v>
      </c>
      <c r="R1026">
        <f>IF(OR(B1026="boot", B1026="independent", B1026="parametric", B1026="cart"), Table21[[#This Row],[WIDTH_OVERLAP]]/Table21[[#This Row],[WIDTH_NEW]], "NA")</f>
        <v>0.42202872895975235</v>
      </c>
      <c r="S1026">
        <f>IF(OR(B1026="boot", B1026="independent", B1026="parametric", B1026="cart"), Table21[[#This Row],[WIDTH_OVERLAP]]/Table21[[#This Row],[WIDTH_ORIG]], "")</f>
        <v>0.48202352706695911</v>
      </c>
      <c r="T1026">
        <f>IF(OR(B1026="boot", B1026="independent", B1026="parametric", B1026="cart"), (Table21[[#This Row],[PERS_NEW]]+Table21[[#This Row],[PERS_ORIG]]) / 2, "")</f>
        <v>0.45202612801335573</v>
      </c>
      <c r="U1026">
        <f>0.5*(Table21[[#This Row],[WIDTH_OVERLAP]]/Table21[[#This Row],[WIDTH_ORIG]] +Table21[[#This Row],[WIDTH_OVERLAP]]/Table21[[#This Row],[WIDTH_NEW]])</f>
        <v>0.45202612801335573</v>
      </c>
    </row>
    <row r="1027" spans="1:21" hidden="1" x14ac:dyDescent="0.2">
      <c r="A1027" s="10" t="s">
        <v>252</v>
      </c>
      <c r="B1027" t="s">
        <v>71</v>
      </c>
      <c r="C1027" s="3" t="s">
        <v>251</v>
      </c>
      <c r="D1027" t="s">
        <v>47</v>
      </c>
      <c r="E1027">
        <v>6.9246822478785663E-4</v>
      </c>
      <c r="F1027" t="s">
        <v>47</v>
      </c>
      <c r="G1027" s="1">
        <v>-2.5069150899141936E-2</v>
      </c>
      <c r="H1027" s="1">
        <v>2.645408734871765E-2</v>
      </c>
      <c r="I1027">
        <v>5.2868989050346739E-2</v>
      </c>
      <c r="J1027">
        <v>-3.9040609885989674E-3</v>
      </c>
      <c r="K1027">
        <f>Table21[[#This Row],[VALUE_ORIGINAL]]-Table21[[#This Row],[ESTIMATE_VALUE]]</f>
        <v>-4.5965292133868241E-3</v>
      </c>
      <c r="L1027">
        <v>-2.6247136636368518E-2</v>
      </c>
      <c r="M1027">
        <v>1.8439014659170583E-2</v>
      </c>
      <c r="N1027">
        <f>Table21[[#This Row],[DIFFENCE_ORIGINAL]]^2</f>
        <v>2.1128080809518495E-5</v>
      </c>
      <c r="O102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4.3508165558312523E-2</v>
      </c>
      <c r="P1027">
        <f>IF(OR(G1027="NA", H1027="NA"), "NA", IF(OR(B1027="boot", B1027="parametric", B1027="independent", B1027="cart"), Table21[[#This Row],[conf.high]]-Table21[[#This Row],[conf.low]], ""))</f>
        <v>5.1523238247859586E-2</v>
      </c>
      <c r="Q1027">
        <f>IF(OR(G1027="NA", H1027="NA"), "NA", IF(OR(B1027="boot", B1027="parametric", B1027="independent", B1027="cart"), Table21[[#This Row],[conf.high.orig]]-Table21[[#This Row],[conf.low.orig]], ""))</f>
        <v>4.46861512955391E-2</v>
      </c>
      <c r="R1027">
        <f>IF(OR(B1027="boot", B1027="independent", B1027="parametric", B1027="cart"), Table21[[#This Row],[WIDTH_OVERLAP]]/Table21[[#This Row],[WIDTH_NEW]], "NA")</f>
        <v>0.84443771466790463</v>
      </c>
      <c r="S1027">
        <f>IF(OR(B1027="boot", B1027="independent", B1027="parametric", B1027="cart"), Table21[[#This Row],[WIDTH_OVERLAP]]/Table21[[#This Row],[WIDTH_ORIG]], "")</f>
        <v>0.97363868440054779</v>
      </c>
      <c r="T1027">
        <f>IF(OR(B1027="boot", B1027="independent", B1027="parametric", B1027="cart"), (Table21[[#This Row],[PERS_NEW]]+Table21[[#This Row],[PERS_ORIG]]) / 2, "")</f>
        <v>0.90903819953422627</v>
      </c>
      <c r="U1027">
        <f>0.5*(Table21[[#This Row],[WIDTH_OVERLAP]]/Table21[[#This Row],[WIDTH_ORIG]] +Table21[[#This Row],[WIDTH_OVERLAP]]/Table21[[#This Row],[WIDTH_NEW]])</f>
        <v>0.90903819953422627</v>
      </c>
    </row>
    <row r="1028" spans="1:21" hidden="1" x14ac:dyDescent="0.2">
      <c r="A1028" s="10" t="s">
        <v>252</v>
      </c>
      <c r="B1028" t="s">
        <v>92</v>
      </c>
      <c r="C1028" s="3" t="s">
        <v>14</v>
      </c>
      <c r="D1028" t="s">
        <v>15</v>
      </c>
      <c r="E1028">
        <v>0.8516562911605835</v>
      </c>
      <c r="F1028" t="s">
        <v>279</v>
      </c>
      <c r="G1028" s="1">
        <v>0.83165024091175499</v>
      </c>
      <c r="H1028" s="1">
        <v>0.87166234140941201</v>
      </c>
      <c r="I1028">
        <v>83.732729495532482</v>
      </c>
      <c r="J1028">
        <v>0.85765732192583266</v>
      </c>
      <c r="K1028">
        <f>Table21[[#This Row],[VALUE_ORIGINAL]]-Table21[[#This Row],[ESTIMATE_VALUE]]</f>
        <v>6.0010307652491601E-3</v>
      </c>
      <c r="L1028">
        <v>0.8334992663927232</v>
      </c>
      <c r="M1028">
        <v>0.88181537745894212</v>
      </c>
      <c r="N1028">
        <f>Table21[[#This Row],[DIFFENCE_ORIGINAL]]^2</f>
        <v>3.6012370245466922E-5</v>
      </c>
      <c r="O102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3.8163075016688808E-2</v>
      </c>
      <c r="P1028">
        <f>IF(OR(G1028="NA", H1028="NA"), "NA", IF(OR(B1028="boot", B1028="parametric", B1028="independent", B1028="cart"), Table21[[#This Row],[conf.high]]-Table21[[#This Row],[conf.low]], ""))</f>
        <v>4.0012100497657022E-2</v>
      </c>
      <c r="Q1028">
        <f>IF(OR(G1028="NA", H1028="NA"), "NA", IF(OR(B1028="boot", B1028="parametric", B1028="independent", B1028="cart"), Table21[[#This Row],[conf.high.orig]]-Table21[[#This Row],[conf.low.orig]], ""))</f>
        <v>4.8316111066218914E-2</v>
      </c>
      <c r="R1028">
        <f>IF(OR(B1028="boot", B1028="independent", B1028="parametric", B1028="cart"), Table21[[#This Row],[WIDTH_OVERLAP]]/Table21[[#This Row],[WIDTH_NEW]], "NA")</f>
        <v>0.95378834257710399</v>
      </c>
      <c r="S1028">
        <f>IF(OR(B1028="boot", B1028="independent", B1028="parametric", B1028="cart"), Table21[[#This Row],[WIDTH_OVERLAP]]/Table21[[#This Row],[WIDTH_ORIG]], "")</f>
        <v>0.78986230833820592</v>
      </c>
      <c r="T1028">
        <f>IF(OR(B1028="boot", B1028="independent", B1028="parametric", B1028="cart"), (Table21[[#This Row],[PERS_NEW]]+Table21[[#This Row],[PERS_ORIG]]) / 2, "")</f>
        <v>0.8718253254576549</v>
      </c>
      <c r="U1028">
        <f>0.5*(Table21[[#This Row],[WIDTH_OVERLAP]]/Table21[[#This Row],[WIDTH_ORIG]] +Table21[[#This Row],[WIDTH_OVERLAP]]/Table21[[#This Row],[WIDTH_NEW]])</f>
        <v>0.8718253254576549</v>
      </c>
    </row>
    <row r="1029" spans="1:21" hidden="1" x14ac:dyDescent="0.2">
      <c r="A1029" s="10" t="s">
        <v>252</v>
      </c>
      <c r="B1029" t="s">
        <v>92</v>
      </c>
      <c r="C1029" s="3" t="s">
        <v>14</v>
      </c>
      <c r="D1029" t="s">
        <v>234</v>
      </c>
      <c r="E1029">
        <v>-1.5911904016200393E-2</v>
      </c>
      <c r="F1029" t="s">
        <v>280</v>
      </c>
      <c r="G1029" s="1">
        <v>-2.2768820950376377E-2</v>
      </c>
      <c r="H1029" s="1">
        <v>-9.0549870820244068E-3</v>
      </c>
      <c r="I1029">
        <v>-4.564419024386023</v>
      </c>
      <c r="J1029">
        <v>-1.9431120881122005E-2</v>
      </c>
      <c r="K1029">
        <f>Table21[[#This Row],[VALUE_ORIGINAL]]-Table21[[#This Row],[ESTIMATE_VALUE]]</f>
        <v>-3.5192168649216121E-3</v>
      </c>
      <c r="L1029">
        <v>-2.752222353987465E-2</v>
      </c>
      <c r="M1029">
        <v>-1.1340018222369359E-2</v>
      </c>
      <c r="N1029">
        <f>Table21[[#This Row],[DIFFENCE_ORIGINAL]]^2</f>
        <v>1.23848873423487E-5</v>
      </c>
      <c r="O102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1.1428802728007018E-2</v>
      </c>
      <c r="P1029">
        <f>IF(OR(G1029="NA", H1029="NA"), "NA", IF(OR(B1029="boot", B1029="parametric", B1029="independent", B1029="cart"), Table21[[#This Row],[conf.high]]-Table21[[#This Row],[conf.low]], ""))</f>
        <v>1.371383386835197E-2</v>
      </c>
      <c r="Q1029">
        <f>IF(OR(G1029="NA", H1029="NA"), "NA", IF(OR(B1029="boot", B1029="parametric", B1029="independent", B1029="cart"), Table21[[#This Row],[conf.high.orig]]-Table21[[#This Row],[conf.low.orig]], ""))</f>
        <v>1.6182205317505291E-2</v>
      </c>
      <c r="R1029">
        <f>IF(OR(B1029="boot", B1029="independent", B1029="parametric", B1029="cart"), Table21[[#This Row],[WIDTH_OVERLAP]]/Table21[[#This Row],[WIDTH_NEW]], "NA")</f>
        <v>0.83337765629360427</v>
      </c>
      <c r="S1029">
        <f>IF(OR(B1029="boot", B1029="independent", B1029="parametric", B1029="cart"), Table21[[#This Row],[WIDTH_OVERLAP]]/Table21[[#This Row],[WIDTH_ORIG]], "")</f>
        <v>0.70625742930376589</v>
      </c>
      <c r="T1029">
        <f>IF(OR(B1029="boot", B1029="independent", B1029="parametric", B1029="cart"), (Table21[[#This Row],[PERS_NEW]]+Table21[[#This Row],[PERS_ORIG]]) / 2, "")</f>
        <v>0.76981754279868508</v>
      </c>
      <c r="U1029">
        <f>0.5*(Table21[[#This Row],[WIDTH_OVERLAP]]/Table21[[#This Row],[WIDTH_ORIG]] +Table21[[#This Row],[WIDTH_OVERLAP]]/Table21[[#This Row],[WIDTH_NEW]])</f>
        <v>0.76981754279868508</v>
      </c>
    </row>
    <row r="1030" spans="1:21" hidden="1" x14ac:dyDescent="0.2">
      <c r="A1030" s="10" t="s">
        <v>252</v>
      </c>
      <c r="B1030" t="s">
        <v>92</v>
      </c>
      <c r="C1030" s="3" t="s">
        <v>19</v>
      </c>
      <c r="D1030" t="s">
        <v>15</v>
      </c>
      <c r="E1030">
        <v>0.56714181963432486</v>
      </c>
      <c r="F1030" t="s">
        <v>281</v>
      </c>
      <c r="G1030" s="1">
        <v>0.50634167031424226</v>
      </c>
      <c r="H1030" s="1">
        <v>0.62794196895440746</v>
      </c>
      <c r="I1030">
        <v>18.35254908512837</v>
      </c>
      <c r="J1030">
        <v>0.47119071685321984</v>
      </c>
      <c r="K1030">
        <f>Table21[[#This Row],[VALUE_ORIGINAL]]-Table21[[#This Row],[ESTIMATE_VALUE]]</f>
        <v>-9.5951102781105024E-2</v>
      </c>
      <c r="L1030">
        <v>0.39976875147008828</v>
      </c>
      <c r="M1030">
        <v>0.5426126822363514</v>
      </c>
      <c r="N1030">
        <f>Table21[[#This Row],[DIFFENCE_ORIGINAL]]^2</f>
        <v>9.2066141249101795E-3</v>
      </c>
      <c r="O103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3.6271011922109131E-2</v>
      </c>
      <c r="P1030">
        <f>IF(OR(G1030="NA", H1030="NA"), "NA", IF(OR(B1030="boot", B1030="parametric", B1030="independent", B1030="cart"), Table21[[#This Row],[conf.high]]-Table21[[#This Row],[conf.low]], ""))</f>
        <v>0.12160029864016519</v>
      </c>
      <c r="Q1030">
        <f>IF(OR(G1030="NA", H1030="NA"), "NA", IF(OR(B1030="boot", B1030="parametric", B1030="independent", B1030="cart"), Table21[[#This Row],[conf.high.orig]]-Table21[[#This Row],[conf.low.orig]], ""))</f>
        <v>0.14284393076626312</v>
      </c>
      <c r="R1030">
        <f>IF(OR(B1030="boot", B1030="independent", B1030="parametric", B1030="cart"), Table21[[#This Row],[WIDTH_OVERLAP]]/Table21[[#This Row],[WIDTH_NEW]], "NA")</f>
        <v>0.29828061548961221</v>
      </c>
      <c r="S1030">
        <f>IF(OR(B1030="boot", B1030="independent", B1030="parametric", B1030="cart"), Table21[[#This Row],[WIDTH_OVERLAP]]/Table21[[#This Row],[WIDTH_ORIG]], "")</f>
        <v>0.25392056720603506</v>
      </c>
      <c r="T1030">
        <f>IF(OR(B1030="boot", B1030="independent", B1030="parametric", B1030="cart"), (Table21[[#This Row],[PERS_NEW]]+Table21[[#This Row],[PERS_ORIG]]) / 2, "")</f>
        <v>0.27610059134782361</v>
      </c>
      <c r="U1030">
        <f>0.5*(Table21[[#This Row],[WIDTH_OVERLAP]]/Table21[[#This Row],[WIDTH_ORIG]] +Table21[[#This Row],[WIDTH_OVERLAP]]/Table21[[#This Row],[WIDTH_NEW]])</f>
        <v>0.27610059134782361</v>
      </c>
    </row>
    <row r="1031" spans="1:21" hidden="1" x14ac:dyDescent="0.2">
      <c r="A1031" s="10" t="s">
        <v>252</v>
      </c>
      <c r="B1031" t="s">
        <v>92</v>
      </c>
      <c r="C1031" s="3" t="s">
        <v>19</v>
      </c>
      <c r="D1031" t="s">
        <v>234</v>
      </c>
      <c r="E1031">
        <v>-1.0220315645116823E-2</v>
      </c>
      <c r="F1031" t="s">
        <v>282</v>
      </c>
      <c r="G1031" s="1">
        <v>-1.6623651485652872E-2</v>
      </c>
      <c r="H1031" s="1">
        <v>-3.8169798045807743E-3</v>
      </c>
      <c r="I1031">
        <v>-3.1402729374009386</v>
      </c>
      <c r="J1031">
        <v>-9.3175069889620439E-3</v>
      </c>
      <c r="K1031">
        <f>Table21[[#This Row],[VALUE_ORIGINAL]]-Table21[[#This Row],[ESTIMATE_VALUE]]</f>
        <v>9.0280865615477955E-4</v>
      </c>
      <c r="L1031">
        <v>-1.668437367387595E-2</v>
      </c>
      <c r="M1031">
        <v>-1.9506403040481382E-3</v>
      </c>
      <c r="N1031">
        <f>Table21[[#This Row],[DIFFENCE_ORIGINAL]]^2</f>
        <v>8.1506346962799899E-7</v>
      </c>
      <c r="O103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1.2806671681072097E-2</v>
      </c>
      <c r="P1031">
        <f>IF(OR(G1031="NA", H1031="NA"), "NA", IF(OR(B1031="boot", B1031="parametric", B1031="independent", B1031="cart"), Table21[[#This Row],[conf.high]]-Table21[[#This Row],[conf.low]], ""))</f>
        <v>1.2806671681072097E-2</v>
      </c>
      <c r="Q1031">
        <f>IF(OR(G1031="NA", H1031="NA"), "NA", IF(OR(B1031="boot", B1031="parametric", B1031="independent", B1031="cart"), Table21[[#This Row],[conf.high.orig]]-Table21[[#This Row],[conf.low.orig]], ""))</f>
        <v>1.4733733369827813E-2</v>
      </c>
      <c r="R1031">
        <f>IF(OR(B1031="boot", B1031="independent", B1031="parametric", B1031="cart"), Table21[[#This Row],[WIDTH_OVERLAP]]/Table21[[#This Row],[WIDTH_NEW]], "NA")</f>
        <v>1</v>
      </c>
      <c r="S1031">
        <f>IF(OR(B1031="boot", B1031="independent", B1031="parametric", B1031="cart"), Table21[[#This Row],[WIDTH_OVERLAP]]/Table21[[#This Row],[WIDTH_ORIG]], "")</f>
        <v>0.86920750902809119</v>
      </c>
      <c r="T1031">
        <f>IF(OR(B1031="boot", B1031="independent", B1031="parametric", B1031="cart"), (Table21[[#This Row],[PERS_NEW]]+Table21[[#This Row],[PERS_ORIG]]) / 2, "")</f>
        <v>0.93460375451404554</v>
      </c>
      <c r="U1031">
        <f>0.5*(Table21[[#This Row],[WIDTH_OVERLAP]]/Table21[[#This Row],[WIDTH_ORIG]] +Table21[[#This Row],[WIDTH_OVERLAP]]/Table21[[#This Row],[WIDTH_NEW]])</f>
        <v>0.93460375451404554</v>
      </c>
    </row>
    <row r="1032" spans="1:21" hidden="1" x14ac:dyDescent="0.2">
      <c r="A1032" s="10" t="s">
        <v>252</v>
      </c>
      <c r="B1032" t="s">
        <v>92</v>
      </c>
      <c r="C1032" s="3" t="s">
        <v>19</v>
      </c>
      <c r="D1032" t="s">
        <v>238</v>
      </c>
      <c r="E1032">
        <v>0.33286380579974173</v>
      </c>
      <c r="F1032" t="s">
        <v>283</v>
      </c>
      <c r="G1032" s="1">
        <v>0.26629441866378156</v>
      </c>
      <c r="H1032" s="1">
        <v>0.3994331929357019</v>
      </c>
      <c r="I1032">
        <v>9.8378768909471983</v>
      </c>
      <c r="J1032">
        <v>0.44296878341301554</v>
      </c>
      <c r="K1032">
        <f>Table21[[#This Row],[VALUE_ORIGINAL]]-Table21[[#This Row],[ESTIMATE_VALUE]]</f>
        <v>0.11010497761327381</v>
      </c>
      <c r="L1032">
        <v>0.36379423935165633</v>
      </c>
      <c r="M1032">
        <v>0.52214332747437475</v>
      </c>
      <c r="N1032">
        <f>Table21[[#This Row],[DIFFENCE_ORIGINAL]]^2</f>
        <v>1.2123106095219528E-2</v>
      </c>
      <c r="O103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3.5638953584045563E-2</v>
      </c>
      <c r="P1032">
        <f>IF(OR(G1032="NA", H1032="NA"), "NA", IF(OR(B1032="boot", B1032="parametric", B1032="independent", B1032="cart"), Table21[[#This Row],[conf.high]]-Table21[[#This Row],[conf.low]], ""))</f>
        <v>0.13313877427192033</v>
      </c>
      <c r="Q1032">
        <f>IF(OR(G1032="NA", H1032="NA"), "NA", IF(OR(B1032="boot", B1032="parametric", B1032="independent", B1032="cart"), Table21[[#This Row],[conf.high.orig]]-Table21[[#This Row],[conf.low.orig]], ""))</f>
        <v>0.15834908812271842</v>
      </c>
      <c r="R1032">
        <f>IF(OR(B1032="boot", B1032="independent", B1032="parametric", B1032="cart"), Table21[[#This Row],[WIDTH_OVERLAP]]/Table21[[#This Row],[WIDTH_NEW]], "NA")</f>
        <v>0.26768275266870928</v>
      </c>
      <c r="S1032">
        <f>IF(OR(B1032="boot", B1032="independent", B1032="parametric", B1032="cart"), Table21[[#This Row],[WIDTH_OVERLAP]]/Table21[[#This Row],[WIDTH_ORIG]], "")</f>
        <v>0.22506573297363008</v>
      </c>
      <c r="T1032">
        <f>IF(OR(B1032="boot", B1032="independent", B1032="parametric", B1032="cart"), (Table21[[#This Row],[PERS_NEW]]+Table21[[#This Row],[PERS_ORIG]]) / 2, "")</f>
        <v>0.24637424282116968</v>
      </c>
      <c r="U1032">
        <f>0.5*(Table21[[#This Row],[WIDTH_OVERLAP]]/Table21[[#This Row],[WIDTH_ORIG]] +Table21[[#This Row],[WIDTH_OVERLAP]]/Table21[[#This Row],[WIDTH_NEW]])</f>
        <v>0.24637424282116968</v>
      </c>
    </row>
    <row r="1033" spans="1:21" hidden="1" x14ac:dyDescent="0.2">
      <c r="A1033" s="10" t="s">
        <v>252</v>
      </c>
      <c r="B1033" t="s">
        <v>92</v>
      </c>
      <c r="C1033" s="3" t="s">
        <v>22</v>
      </c>
      <c r="D1033" t="s">
        <v>15</v>
      </c>
      <c r="E1033">
        <v>0.47822125879111799</v>
      </c>
      <c r="F1033" t="s">
        <v>284</v>
      </c>
      <c r="G1033" s="1">
        <v>0.37423579025192444</v>
      </c>
      <c r="H1033" s="1">
        <v>0.58220672733031154</v>
      </c>
      <c r="I1033">
        <v>9.0706033256668821</v>
      </c>
      <c r="J1033">
        <v>0.42736981264870011</v>
      </c>
      <c r="K1033">
        <f>Table21[[#This Row],[VALUE_ORIGINAL]]-Table21[[#This Row],[ESTIMATE_VALUE]]</f>
        <v>-5.0851446142417878E-2</v>
      </c>
      <c r="L1033">
        <v>0.35044381834429339</v>
      </c>
      <c r="M1033">
        <v>0.50429580695310683</v>
      </c>
      <c r="N1033">
        <f>Table21[[#This Row],[DIFFENCE_ORIGINAL]]^2</f>
        <v>2.5858695747752259E-3</v>
      </c>
      <c r="O103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0.13006001670118239</v>
      </c>
      <c r="P1033">
        <f>IF(OR(G1033="NA", H1033="NA"), "NA", IF(OR(B1033="boot", B1033="parametric", B1033="independent", B1033="cart"), Table21[[#This Row],[conf.high]]-Table21[[#This Row],[conf.low]], ""))</f>
        <v>0.2079709370783871</v>
      </c>
      <c r="Q1033">
        <f>IF(OR(G1033="NA", H1033="NA"), "NA", IF(OR(B1033="boot", B1033="parametric", B1033="independent", B1033="cart"), Table21[[#This Row],[conf.high.orig]]-Table21[[#This Row],[conf.low.orig]], ""))</f>
        <v>0.15385198860881344</v>
      </c>
      <c r="R1033">
        <f>IF(OR(B1033="boot", B1033="independent", B1033="parametric", B1033="cart"), Table21[[#This Row],[WIDTH_OVERLAP]]/Table21[[#This Row],[WIDTH_NEW]], "NA")</f>
        <v>0.62537592284907095</v>
      </c>
      <c r="S1033">
        <f>IF(OR(B1033="boot", B1033="independent", B1033="parametric", B1033="cart"), Table21[[#This Row],[WIDTH_OVERLAP]]/Table21[[#This Row],[WIDTH_ORIG]], "")</f>
        <v>0.84535804754448185</v>
      </c>
      <c r="T1033">
        <f>IF(OR(B1033="boot", B1033="independent", B1033="parametric", B1033="cart"), (Table21[[#This Row],[PERS_NEW]]+Table21[[#This Row],[PERS_ORIG]]) / 2, "")</f>
        <v>0.73536698519677635</v>
      </c>
      <c r="U1033">
        <f>0.5*(Table21[[#This Row],[WIDTH_OVERLAP]]/Table21[[#This Row],[WIDTH_ORIG]] +Table21[[#This Row],[WIDTH_OVERLAP]]/Table21[[#This Row],[WIDTH_NEW]])</f>
        <v>0.73536698519677635</v>
      </c>
    </row>
    <row r="1034" spans="1:21" hidden="1" x14ac:dyDescent="0.2">
      <c r="A1034" s="10" t="s">
        <v>252</v>
      </c>
      <c r="B1034" t="s">
        <v>92</v>
      </c>
      <c r="C1034" s="3" t="s">
        <v>22</v>
      </c>
      <c r="D1034" t="s">
        <v>234</v>
      </c>
      <c r="E1034">
        <v>2.1029879134570528E-3</v>
      </c>
      <c r="F1034" t="s">
        <v>285</v>
      </c>
      <c r="G1034" s="1">
        <v>-2.241102509821474E-2</v>
      </c>
      <c r="H1034" s="1">
        <v>2.6617000925128847E-2</v>
      </c>
      <c r="I1034">
        <v>0.16920076176642623</v>
      </c>
      <c r="J1034">
        <v>-1.5794363707402819E-2</v>
      </c>
      <c r="K1034">
        <f>Table21[[#This Row],[VALUE_ORIGINAL]]-Table21[[#This Row],[ESTIMATE_VALUE]]</f>
        <v>-1.7897351620859873E-2</v>
      </c>
      <c r="L1034">
        <v>-3.3205248939908699E-2</v>
      </c>
      <c r="M1034">
        <v>1.6165215251030644E-3</v>
      </c>
      <c r="N1034">
        <f>Table21[[#This Row],[DIFFENCE_ORIGINAL]]^2</f>
        <v>3.2031519504069551E-4</v>
      </c>
      <c r="O103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2.4027546623317804E-2</v>
      </c>
      <c r="P1034">
        <f>IF(OR(G1034="NA", H1034="NA"), "NA", IF(OR(B1034="boot", B1034="parametric", B1034="independent", B1034="cart"), Table21[[#This Row],[conf.high]]-Table21[[#This Row],[conf.low]], ""))</f>
        <v>4.9028026023343586E-2</v>
      </c>
      <c r="Q1034">
        <f>IF(OR(G1034="NA", H1034="NA"), "NA", IF(OR(B1034="boot", B1034="parametric", B1034="independent", B1034="cart"), Table21[[#This Row],[conf.high.orig]]-Table21[[#This Row],[conf.low.orig]], ""))</f>
        <v>3.4821770465011767E-2</v>
      </c>
      <c r="R1034">
        <f>IF(OR(B1034="boot", B1034="independent", B1034="parametric", B1034="cart"), Table21[[#This Row],[WIDTH_OVERLAP]]/Table21[[#This Row],[WIDTH_NEW]], "NA")</f>
        <v>0.49007778962745985</v>
      </c>
      <c r="S1034">
        <f>IF(OR(B1034="boot", B1034="independent", B1034="parametric", B1034="cart"), Table21[[#This Row],[WIDTH_OVERLAP]]/Table21[[#This Row],[WIDTH_ORIG]], "")</f>
        <v>0.69001507684568231</v>
      </c>
      <c r="T1034">
        <f>IF(OR(B1034="boot", B1034="independent", B1034="parametric", B1034="cart"), (Table21[[#This Row],[PERS_NEW]]+Table21[[#This Row],[PERS_ORIG]]) / 2, "")</f>
        <v>0.59004643323657113</v>
      </c>
      <c r="U1034">
        <f>0.5*(Table21[[#This Row],[WIDTH_OVERLAP]]/Table21[[#This Row],[WIDTH_ORIG]] +Table21[[#This Row],[WIDTH_OVERLAP]]/Table21[[#This Row],[WIDTH_NEW]])</f>
        <v>0.59004643323657113</v>
      </c>
    </row>
    <row r="1035" spans="1:21" hidden="1" x14ac:dyDescent="0.2">
      <c r="A1035" s="10" t="s">
        <v>252</v>
      </c>
      <c r="B1035" t="s">
        <v>92</v>
      </c>
      <c r="C1035" s="3" t="s">
        <v>22</v>
      </c>
      <c r="D1035" t="s">
        <v>242</v>
      </c>
      <c r="E1035">
        <v>1.8425349628346785E-2</v>
      </c>
      <c r="F1035" t="s">
        <v>286</v>
      </c>
      <c r="G1035" s="1">
        <v>-1.7291535798998635E-2</v>
      </c>
      <c r="H1035" s="1">
        <v>5.4142235055692205E-2</v>
      </c>
      <c r="I1035">
        <v>1.0174711561433236</v>
      </c>
      <c r="J1035">
        <v>-1.0994127498370428E-2</v>
      </c>
      <c r="K1035">
        <f>Table21[[#This Row],[VALUE_ORIGINAL]]-Table21[[#This Row],[ESTIMATE_VALUE]]</f>
        <v>-2.9419477126717213E-2</v>
      </c>
      <c r="L1035">
        <v>-3.5992747711176276E-2</v>
      </c>
      <c r="M1035">
        <v>1.4004492714435424E-2</v>
      </c>
      <c r="N1035">
        <f>Table21[[#This Row],[DIFFENCE_ORIGINAL]]^2</f>
        <v>8.6550563440943723E-4</v>
      </c>
      <c r="O103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3.1296028513434063E-2</v>
      </c>
      <c r="P1035">
        <f>IF(OR(G1035="NA", H1035="NA"), "NA", IF(OR(B1035="boot", B1035="parametric", B1035="independent", B1035="cart"), Table21[[#This Row],[conf.high]]-Table21[[#This Row],[conf.low]], ""))</f>
        <v>7.143377085469084E-2</v>
      </c>
      <c r="Q1035">
        <f>IF(OR(G1035="NA", H1035="NA"), "NA", IF(OR(B1035="boot", B1035="parametric", B1035="independent", B1035="cart"), Table21[[#This Row],[conf.high.orig]]-Table21[[#This Row],[conf.low.orig]], ""))</f>
        <v>4.9997240425611697E-2</v>
      </c>
      <c r="R1035">
        <f>IF(OR(B1035="boot", B1035="independent", B1035="parametric", B1035="cart"), Table21[[#This Row],[WIDTH_OVERLAP]]/Table21[[#This Row],[WIDTH_NEW]], "NA")</f>
        <v>0.43811250811742564</v>
      </c>
      <c r="S1035">
        <f>IF(OR(B1035="boot", B1035="independent", B1035="parametric", B1035="cart"), Table21[[#This Row],[WIDTH_OVERLAP]]/Table21[[#This Row],[WIDTH_ORIG]], "")</f>
        <v>0.6259551176628998</v>
      </c>
      <c r="T1035">
        <f>IF(OR(B1035="boot", B1035="independent", B1035="parametric", B1035="cart"), (Table21[[#This Row],[PERS_NEW]]+Table21[[#This Row],[PERS_ORIG]]) / 2, "")</f>
        <v>0.53203381289016272</v>
      </c>
      <c r="U1035">
        <f>0.5*(Table21[[#This Row],[WIDTH_OVERLAP]]/Table21[[#This Row],[WIDTH_ORIG]] +Table21[[#This Row],[WIDTH_OVERLAP]]/Table21[[#This Row],[WIDTH_NEW]])</f>
        <v>0.53203381289016272</v>
      </c>
    </row>
    <row r="1036" spans="1:21" hidden="1" x14ac:dyDescent="0.2">
      <c r="A1036" s="10" t="s">
        <v>252</v>
      </c>
      <c r="B1036" t="s">
        <v>92</v>
      </c>
      <c r="C1036" s="3" t="s">
        <v>22</v>
      </c>
      <c r="D1036" t="s">
        <v>238</v>
      </c>
      <c r="E1036">
        <v>0.38627611334368428</v>
      </c>
      <c r="F1036" t="s">
        <v>287</v>
      </c>
      <c r="G1036" s="1">
        <v>0.29177765762212682</v>
      </c>
      <c r="H1036" s="1">
        <v>0.48077456906524174</v>
      </c>
      <c r="I1036">
        <v>8.0621911557568087</v>
      </c>
      <c r="J1036">
        <v>0.51808896804796378</v>
      </c>
      <c r="K1036">
        <f>Table21[[#This Row],[VALUE_ORIGINAL]]-Table21[[#This Row],[ESTIMATE_VALUE]]</f>
        <v>0.1318128547042795</v>
      </c>
      <c r="L1036">
        <v>0.44736666427564303</v>
      </c>
      <c r="M1036">
        <v>0.58881127182028448</v>
      </c>
      <c r="N1036">
        <f>Table21[[#This Row],[DIFFENCE_ORIGINAL]]^2</f>
        <v>1.7374628665291499E-2</v>
      </c>
      <c r="O103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3.3407904789598708E-2</v>
      </c>
      <c r="P1036">
        <f>IF(OR(G1036="NA", H1036="NA"), "NA", IF(OR(B1036="boot", B1036="parametric", B1036="independent", B1036="cart"), Table21[[#This Row],[conf.high]]-Table21[[#This Row],[conf.low]], ""))</f>
        <v>0.18899691144311492</v>
      </c>
      <c r="Q1036">
        <f>IF(OR(G1036="NA", H1036="NA"), "NA", IF(OR(B1036="boot", B1036="parametric", B1036="independent", B1036="cart"), Table21[[#This Row],[conf.high.orig]]-Table21[[#This Row],[conf.low.orig]], ""))</f>
        <v>0.14144460754464144</v>
      </c>
      <c r="R1036">
        <f>IF(OR(B1036="boot", B1036="independent", B1036="parametric", B1036="cart"), Table21[[#This Row],[WIDTH_OVERLAP]]/Table21[[#This Row],[WIDTH_NEW]], "NA")</f>
        <v>0.17676428960932494</v>
      </c>
      <c r="S1036">
        <f>IF(OR(B1036="boot", B1036="independent", B1036="parametric", B1036="cart"), Table21[[#This Row],[WIDTH_OVERLAP]]/Table21[[#This Row],[WIDTH_ORIG]], "")</f>
        <v>0.23619072773102937</v>
      </c>
      <c r="T1036">
        <f>IF(OR(B1036="boot", B1036="independent", B1036="parametric", B1036="cart"), (Table21[[#This Row],[PERS_NEW]]+Table21[[#This Row],[PERS_ORIG]]) / 2, "")</f>
        <v>0.20647750867017717</v>
      </c>
      <c r="U1036">
        <f>0.5*(Table21[[#This Row],[WIDTH_OVERLAP]]/Table21[[#This Row],[WIDTH_ORIG]] +Table21[[#This Row],[WIDTH_OVERLAP]]/Table21[[#This Row],[WIDTH_NEW]])</f>
        <v>0.20647750867017717</v>
      </c>
    </row>
    <row r="1037" spans="1:21" hidden="1" x14ac:dyDescent="0.2">
      <c r="A1037" s="10" t="s">
        <v>252</v>
      </c>
      <c r="B1037" t="s">
        <v>92</v>
      </c>
      <c r="C1037" s="3" t="s">
        <v>22</v>
      </c>
      <c r="D1037" t="s">
        <v>245</v>
      </c>
      <c r="E1037">
        <v>-3.6339321058104636E-3</v>
      </c>
      <c r="F1037" t="s">
        <v>288</v>
      </c>
      <c r="G1037" s="1">
        <v>-1.6139100279721819E-2</v>
      </c>
      <c r="H1037" s="1">
        <v>8.8712360681008906E-3</v>
      </c>
      <c r="I1037">
        <v>-0.57314858147480119</v>
      </c>
      <c r="J1037">
        <v>4.8623631832637E-3</v>
      </c>
      <c r="K1037">
        <f>Table21[[#This Row],[VALUE_ORIGINAL]]-Table21[[#This Row],[ESTIMATE_VALUE]]</f>
        <v>8.4962952890741631E-3</v>
      </c>
      <c r="L1037">
        <v>-3.1185841034428478E-3</v>
      </c>
      <c r="M1037">
        <v>1.2843310469970247E-2</v>
      </c>
      <c r="N1037">
        <f>Table21[[#This Row],[DIFFENCE_ORIGINAL]]^2</f>
        <v>7.2187033639143817E-5</v>
      </c>
      <c r="O103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1.1989820171543739E-2</v>
      </c>
      <c r="P1037">
        <f>IF(OR(G1037="NA", H1037="NA"), "NA", IF(OR(B1037="boot", B1037="parametric", B1037="independent", B1037="cart"), Table21[[#This Row],[conf.high]]-Table21[[#This Row],[conf.low]], ""))</f>
        <v>2.5010336347822709E-2</v>
      </c>
      <c r="Q1037">
        <f>IF(OR(G1037="NA", H1037="NA"), "NA", IF(OR(B1037="boot", B1037="parametric", B1037="independent", B1037="cart"), Table21[[#This Row],[conf.high.orig]]-Table21[[#This Row],[conf.low.orig]], ""))</f>
        <v>1.5961894573413096E-2</v>
      </c>
      <c r="R1037">
        <f>IF(OR(B1037="boot", B1037="independent", B1037="parametric", B1037="cart"), Table21[[#This Row],[WIDTH_OVERLAP]]/Table21[[#This Row],[WIDTH_NEW]], "NA")</f>
        <v>0.47939459928884648</v>
      </c>
      <c r="S1037">
        <f>IF(OR(B1037="boot", B1037="independent", B1037="parametric", B1037="cart"), Table21[[#This Row],[WIDTH_OVERLAP]]/Table21[[#This Row],[WIDTH_ORIG]], "")</f>
        <v>0.75115269784544025</v>
      </c>
      <c r="T1037">
        <f>IF(OR(B1037="boot", B1037="independent", B1037="parametric", B1037="cart"), (Table21[[#This Row],[PERS_NEW]]+Table21[[#This Row],[PERS_ORIG]]) / 2, "")</f>
        <v>0.61527364856714339</v>
      </c>
      <c r="U1037">
        <f>0.5*(Table21[[#This Row],[WIDTH_OVERLAP]]/Table21[[#This Row],[WIDTH_ORIG]] +Table21[[#This Row],[WIDTH_OVERLAP]]/Table21[[#This Row],[WIDTH_NEW]])</f>
        <v>0.61527364856714339</v>
      </c>
    </row>
    <row r="1038" spans="1:21" hidden="1" x14ac:dyDescent="0.2">
      <c r="A1038" s="10" t="s">
        <v>252</v>
      </c>
      <c r="B1038" t="s">
        <v>92</v>
      </c>
      <c r="C1038" s="3" t="s">
        <v>25</v>
      </c>
      <c r="D1038" t="s">
        <v>15</v>
      </c>
      <c r="E1038">
        <v>0.65344989254891617</v>
      </c>
      <c r="F1038" t="s">
        <v>289</v>
      </c>
      <c r="G1038" s="1">
        <v>0.60460987691783763</v>
      </c>
      <c r="H1038" s="1">
        <v>0.7022899081799947</v>
      </c>
      <c r="I1038">
        <v>26.322689542255539</v>
      </c>
      <c r="J1038">
        <v>0.43007862626587567</v>
      </c>
      <c r="K1038">
        <f>Table21[[#This Row],[VALUE_ORIGINAL]]-Table21[[#This Row],[ESTIMATE_VALUE]]</f>
        <v>-0.22337126628304049</v>
      </c>
      <c r="L1038">
        <v>0.36249854205474974</v>
      </c>
      <c r="M1038">
        <v>0.49765871047700161</v>
      </c>
      <c r="N1038">
        <f>Table21[[#This Row],[DIFFENCE_ORIGINAL]]^2</f>
        <v>4.989472260088898E-2</v>
      </c>
      <c r="O103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-0.10695116644083602</v>
      </c>
      <c r="P1038">
        <f>IF(OR(G1038="NA", H1038="NA"), "NA", IF(OR(B1038="boot", B1038="parametric", B1038="independent", B1038="cart"), Table21[[#This Row],[conf.high]]-Table21[[#This Row],[conf.low]], ""))</f>
        <v>9.7680031262157074E-2</v>
      </c>
      <c r="Q1038">
        <f>IF(OR(G1038="NA", H1038="NA"), "NA", IF(OR(B1038="boot", B1038="parametric", B1038="independent", B1038="cart"), Table21[[#This Row],[conf.high.orig]]-Table21[[#This Row],[conf.low.orig]], ""))</f>
        <v>0.13516016842225187</v>
      </c>
      <c r="R1038">
        <f>IF(OR(B1038="boot", B1038="independent", B1038="parametric", B1038="cart"), Table21[[#This Row],[WIDTH_OVERLAP]]/Table21[[#This Row],[WIDTH_NEW]], "NA")</f>
        <v>-1.0949133109283795</v>
      </c>
      <c r="S1038">
        <f>IF(OR(B1038="boot", B1038="independent", B1038="parametric", B1038="cart"), Table21[[#This Row],[WIDTH_OVERLAP]]/Table21[[#This Row],[WIDTH_ORIG]], "")</f>
        <v>-0.79129204771861095</v>
      </c>
      <c r="T1038">
        <f>IF(OR(B1038="boot", B1038="independent", B1038="parametric", B1038="cart"), (Table21[[#This Row],[PERS_NEW]]+Table21[[#This Row],[PERS_ORIG]]) / 2, "")</f>
        <v>-0.94310267932349523</v>
      </c>
      <c r="U1038">
        <f>0.5*(Table21[[#This Row],[WIDTH_OVERLAP]]/Table21[[#This Row],[WIDTH_ORIG]] +Table21[[#This Row],[WIDTH_OVERLAP]]/Table21[[#This Row],[WIDTH_NEW]])</f>
        <v>-0.94310267932349523</v>
      </c>
    </row>
    <row r="1039" spans="1:21" hidden="1" x14ac:dyDescent="0.2">
      <c r="A1039" s="10" t="s">
        <v>252</v>
      </c>
      <c r="B1039" t="s">
        <v>92</v>
      </c>
      <c r="C1039" s="3" t="s">
        <v>25</v>
      </c>
      <c r="D1039" t="s">
        <v>234</v>
      </c>
      <c r="E1039">
        <v>-9.1414530456240106E-3</v>
      </c>
      <c r="F1039" t="s">
        <v>290</v>
      </c>
      <c r="G1039" s="1">
        <v>-1.5671187404245192E-2</v>
      </c>
      <c r="H1039" s="1">
        <v>-2.6117186870028295E-3</v>
      </c>
      <c r="I1039">
        <v>-2.7543142188469609</v>
      </c>
      <c r="J1039">
        <v>-3.9656326525077876E-3</v>
      </c>
      <c r="K1039">
        <f>Table21[[#This Row],[VALUE_ORIGINAL]]-Table21[[#This Row],[ESTIMATE_VALUE]]</f>
        <v>5.175820393116223E-3</v>
      </c>
      <c r="L1039">
        <v>-1.0945796176975497E-2</v>
      </c>
      <c r="M1039">
        <v>3.0145308719599214E-3</v>
      </c>
      <c r="N1039">
        <f>Table21[[#This Row],[DIFFENCE_ORIGINAL]]^2</f>
        <v>2.6789116741797772E-5</v>
      </c>
      <c r="O103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8.3340774899726688E-3</v>
      </c>
      <c r="P1039">
        <f>IF(OR(G1039="NA", H1039="NA"), "NA", IF(OR(B1039="boot", B1039="parametric", B1039="independent", B1039="cart"), Table21[[#This Row],[conf.high]]-Table21[[#This Row],[conf.low]], ""))</f>
        <v>1.3059468717242364E-2</v>
      </c>
      <c r="Q1039">
        <f>IF(OR(G1039="NA", H1039="NA"), "NA", IF(OR(B1039="boot", B1039="parametric", B1039="independent", B1039="cart"), Table21[[#This Row],[conf.high.orig]]-Table21[[#This Row],[conf.low.orig]], ""))</f>
        <v>1.396032704893542E-2</v>
      </c>
      <c r="R1039">
        <f>IF(OR(B1039="boot", B1039="independent", B1039="parametric", B1039="cart"), Table21[[#This Row],[WIDTH_OVERLAP]]/Table21[[#This Row],[WIDTH_NEW]], "NA")</f>
        <v>0.63816359381980214</v>
      </c>
      <c r="S1039">
        <f>IF(OR(B1039="boot", B1039="independent", B1039="parametric", B1039="cart"), Table21[[#This Row],[WIDTH_OVERLAP]]/Table21[[#This Row],[WIDTH_ORIG]], "")</f>
        <v>0.59698296900631742</v>
      </c>
      <c r="T1039">
        <f>IF(OR(B1039="boot", B1039="independent", B1039="parametric", B1039="cart"), (Table21[[#This Row],[PERS_NEW]]+Table21[[#This Row],[PERS_ORIG]]) / 2, "")</f>
        <v>0.61757328141305978</v>
      </c>
      <c r="U1039">
        <f>0.5*(Table21[[#This Row],[WIDTH_OVERLAP]]/Table21[[#This Row],[WIDTH_ORIG]] +Table21[[#This Row],[WIDTH_OVERLAP]]/Table21[[#This Row],[WIDTH_NEW]])</f>
        <v>0.61757328141305978</v>
      </c>
    </row>
    <row r="1040" spans="1:21" hidden="1" x14ac:dyDescent="0.2">
      <c r="A1040" s="10" t="s">
        <v>252</v>
      </c>
      <c r="B1040" t="s">
        <v>92</v>
      </c>
      <c r="C1040" s="3" t="s">
        <v>25</v>
      </c>
      <c r="D1040" t="s">
        <v>249</v>
      </c>
      <c r="E1040">
        <v>0.23766665399006121</v>
      </c>
      <c r="F1040" t="s">
        <v>291</v>
      </c>
      <c r="G1040" s="1">
        <v>0.18537786733069181</v>
      </c>
      <c r="H1040" s="1">
        <v>0.28995544064943063</v>
      </c>
      <c r="I1040">
        <v>8.9423868295152023</v>
      </c>
      <c r="J1040">
        <v>0.50294606554071708</v>
      </c>
      <c r="K1040">
        <f>Table21[[#This Row],[VALUE_ORIGINAL]]-Table21[[#This Row],[ESTIMATE_VALUE]]</f>
        <v>0.26527941155065587</v>
      </c>
      <c r="L1040">
        <v>0.4265847859947236</v>
      </c>
      <c r="M1040">
        <v>0.57930734508671056</v>
      </c>
      <c r="N1040">
        <f>Table21[[#This Row],[DIFFENCE_ORIGINAL]]^2</f>
        <v>7.0373166192662248E-2</v>
      </c>
      <c r="O104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-0.13662934534529297</v>
      </c>
      <c r="P1040">
        <f>IF(OR(G1040="NA", H1040="NA"), "NA", IF(OR(B1040="boot", B1040="parametric", B1040="independent", B1040="cart"), Table21[[#This Row],[conf.high]]-Table21[[#This Row],[conf.low]], ""))</f>
        <v>0.10457757331873882</v>
      </c>
      <c r="Q1040">
        <f>IF(OR(G1040="NA", H1040="NA"), "NA", IF(OR(B1040="boot", B1040="parametric", B1040="independent", B1040="cart"), Table21[[#This Row],[conf.high.orig]]-Table21[[#This Row],[conf.low.orig]], ""))</f>
        <v>0.15272255909198695</v>
      </c>
      <c r="R1040">
        <f>IF(OR(B1040="boot", B1040="independent", B1040="parametric", B1040="cart"), Table21[[#This Row],[WIDTH_OVERLAP]]/Table21[[#This Row],[WIDTH_NEW]], "NA")</f>
        <v>-1.3064880070305755</v>
      </c>
      <c r="S1040">
        <f>IF(OR(B1040="boot", B1040="independent", B1040="parametric", B1040="cart"), Table21[[#This Row],[WIDTH_OVERLAP]]/Table21[[#This Row],[WIDTH_ORIG]], "")</f>
        <v>-0.8946245149218538</v>
      </c>
      <c r="T1040">
        <f>IF(OR(B1040="boot", B1040="independent", B1040="parametric", B1040="cart"), (Table21[[#This Row],[PERS_NEW]]+Table21[[#This Row],[PERS_ORIG]]) / 2, "")</f>
        <v>-1.1005562609762147</v>
      </c>
      <c r="U1040">
        <f>0.5*(Table21[[#This Row],[WIDTH_OVERLAP]]/Table21[[#This Row],[WIDTH_ORIG]] +Table21[[#This Row],[WIDTH_OVERLAP]]/Table21[[#This Row],[WIDTH_NEW]])</f>
        <v>-1.1005562609762147</v>
      </c>
    </row>
    <row r="1041" spans="1:21" hidden="1" x14ac:dyDescent="0.2">
      <c r="A1041" s="10" t="s">
        <v>252</v>
      </c>
      <c r="B1041" t="s">
        <v>92</v>
      </c>
      <c r="C1041" s="3" t="s">
        <v>46</v>
      </c>
      <c r="D1041" t="s">
        <v>47</v>
      </c>
      <c r="E1041">
        <v>-0.12288856609255072</v>
      </c>
      <c r="F1041" t="s">
        <v>47</v>
      </c>
      <c r="G1041" s="1">
        <v>-0.33740929422446353</v>
      </c>
      <c r="H1041" s="1">
        <v>9.1632162039362086E-2</v>
      </c>
      <c r="I1041">
        <v>-1.1265880497513499</v>
      </c>
      <c r="J1041">
        <v>7.5588025659301561E-2</v>
      </c>
      <c r="K1041">
        <f>Table21[[#This Row],[VALUE_ORIGINAL]]-Table21[[#This Row],[ESTIMATE_VALUE]]</f>
        <v>0.19847659175185228</v>
      </c>
      <c r="L1041">
        <v>-0.13951554522477808</v>
      </c>
      <c r="M1041">
        <v>0.29069159654338117</v>
      </c>
      <c r="N1041">
        <f>Table21[[#This Row],[DIFFENCE_ORIGINAL]]^2</f>
        <v>3.9392957473431439E-2</v>
      </c>
      <c r="O104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0.23114770726414016</v>
      </c>
      <c r="P1041">
        <f>IF(OR(G1041="NA", H1041="NA"), "NA", IF(OR(B1041="boot", B1041="parametric", B1041="independent", B1041="cart"), Table21[[#This Row],[conf.high]]-Table21[[#This Row],[conf.low]], ""))</f>
        <v>0.42904145626382562</v>
      </c>
      <c r="Q1041">
        <f>IF(OR(G1041="NA", H1041="NA"), "NA", IF(OR(B1041="boot", B1041="parametric", B1041="independent", B1041="cart"), Table21[[#This Row],[conf.high.orig]]-Table21[[#This Row],[conf.low.orig]], ""))</f>
        <v>0.43020714176815922</v>
      </c>
      <c r="R1041">
        <f>IF(OR(B1041="boot", B1041="independent", B1041="parametric", B1041="cart"), Table21[[#This Row],[WIDTH_OVERLAP]]/Table21[[#This Row],[WIDTH_NEW]], "NA")</f>
        <v>0.53875378215666669</v>
      </c>
      <c r="S1041">
        <f>IF(OR(B1041="boot", B1041="independent", B1041="parametric", B1041="cart"), Table21[[#This Row],[WIDTH_OVERLAP]]/Table21[[#This Row],[WIDTH_ORIG]], "")</f>
        <v>0.53729397962599801</v>
      </c>
      <c r="T1041">
        <f>IF(OR(B1041="boot", B1041="independent", B1041="parametric", B1041="cart"), (Table21[[#This Row],[PERS_NEW]]+Table21[[#This Row],[PERS_ORIG]]) / 2, "")</f>
        <v>0.53802388089133235</v>
      </c>
      <c r="U1041">
        <f>0.5*(Table21[[#This Row],[WIDTH_OVERLAP]]/Table21[[#This Row],[WIDTH_ORIG]] +Table21[[#This Row],[WIDTH_OVERLAP]]/Table21[[#This Row],[WIDTH_NEW]])</f>
        <v>0.53802388089133235</v>
      </c>
    </row>
    <row r="1042" spans="1:21" hidden="1" x14ac:dyDescent="0.2">
      <c r="A1042" s="10" t="s">
        <v>252</v>
      </c>
      <c r="B1042" t="s">
        <v>92</v>
      </c>
      <c r="C1042" s="3" t="s">
        <v>48</v>
      </c>
      <c r="D1042" t="s">
        <v>47</v>
      </c>
      <c r="E1042">
        <v>1.3899684873949547E-2</v>
      </c>
      <c r="F1042" t="s">
        <v>47</v>
      </c>
      <c r="G1042" s="1">
        <v>-4.948544129496586E-4</v>
      </c>
      <c r="H1042" s="1">
        <v>2.8294224160848754E-2</v>
      </c>
      <c r="I1042">
        <v>1.8993256343314115</v>
      </c>
      <c r="J1042">
        <v>1.4897399234841679E-2</v>
      </c>
      <c r="K1042">
        <f>Table21[[#This Row],[VALUE_ORIGINAL]]-Table21[[#This Row],[ESTIMATE_VALUE]]</f>
        <v>9.9771436089213239E-4</v>
      </c>
      <c r="L1042">
        <v>-2.3052092543552069E-3</v>
      </c>
      <c r="M1042">
        <v>3.2100007724038565E-2</v>
      </c>
      <c r="N1042">
        <f>Table21[[#This Row],[DIFFENCE_ORIGINAL]]^2</f>
        <v>9.9543394593039627E-7</v>
      </c>
      <c r="O104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2.8789078573798414E-2</v>
      </c>
      <c r="P1042">
        <f>IF(OR(G1042="NA", H1042="NA"), "NA", IF(OR(B1042="boot", B1042="parametric", B1042="independent", B1042="cart"), Table21[[#This Row],[conf.high]]-Table21[[#This Row],[conf.low]], ""))</f>
        <v>2.8789078573798414E-2</v>
      </c>
      <c r="Q1042">
        <f>IF(OR(G1042="NA", H1042="NA"), "NA", IF(OR(B1042="boot", B1042="parametric", B1042="independent", B1042="cart"), Table21[[#This Row],[conf.high.orig]]-Table21[[#This Row],[conf.low.orig]], ""))</f>
        <v>3.4405216978393771E-2</v>
      </c>
      <c r="R1042">
        <f>IF(OR(B1042="boot", B1042="independent", B1042="parametric", B1042="cart"), Table21[[#This Row],[WIDTH_OVERLAP]]/Table21[[#This Row],[WIDTH_NEW]], "NA")</f>
        <v>1</v>
      </c>
      <c r="S1042">
        <f>IF(OR(B1042="boot", B1042="independent", B1042="parametric", B1042="cart"), Table21[[#This Row],[WIDTH_OVERLAP]]/Table21[[#This Row],[WIDTH_ORIG]], "")</f>
        <v>0.83676491829357591</v>
      </c>
      <c r="T1042">
        <f>IF(OR(B1042="boot", B1042="independent", B1042="parametric", B1042="cart"), (Table21[[#This Row],[PERS_NEW]]+Table21[[#This Row],[PERS_ORIG]]) / 2, "")</f>
        <v>0.91838245914678796</v>
      </c>
      <c r="U1042">
        <f>0.5*(Table21[[#This Row],[WIDTH_OVERLAP]]/Table21[[#This Row],[WIDTH_ORIG]] +Table21[[#This Row],[WIDTH_OVERLAP]]/Table21[[#This Row],[WIDTH_NEW]])</f>
        <v>0.91838245914678796</v>
      </c>
    </row>
    <row r="1043" spans="1:21" hidden="1" x14ac:dyDescent="0.2">
      <c r="A1043" s="10" t="s">
        <v>252</v>
      </c>
      <c r="B1043" t="s">
        <v>92</v>
      </c>
      <c r="C1043" s="3" t="s">
        <v>49</v>
      </c>
      <c r="D1043" t="s">
        <v>47</v>
      </c>
      <c r="E1043">
        <v>6.4749369022639724E-3</v>
      </c>
      <c r="F1043" t="s">
        <v>47</v>
      </c>
      <c r="G1043" s="1">
        <v>-1.4246596683236317E-2</v>
      </c>
      <c r="H1043" s="1">
        <v>2.719647048776426E-2</v>
      </c>
      <c r="I1043">
        <v>0.6146850136252775</v>
      </c>
      <c r="J1043">
        <v>6.5454411926552103E-3</v>
      </c>
      <c r="K1043">
        <f>Table21[[#This Row],[VALUE_ORIGINAL]]-Table21[[#This Row],[ESTIMATE_VALUE]]</f>
        <v>7.0504290391237845E-5</v>
      </c>
      <c r="L1043">
        <v>-1.4065789843102729E-2</v>
      </c>
      <c r="M1043">
        <v>2.7156672228413149E-2</v>
      </c>
      <c r="N1043">
        <f>Table21[[#This Row],[DIFFENCE_ORIGINAL]]^2</f>
        <v>4.9708549635719928E-9</v>
      </c>
      <c r="O104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4.1222462071515878E-2</v>
      </c>
      <c r="P1043">
        <f>IF(OR(G1043="NA", H1043="NA"), "NA", IF(OR(B1043="boot", B1043="parametric", B1043="independent", B1043="cart"), Table21[[#This Row],[conf.high]]-Table21[[#This Row],[conf.low]], ""))</f>
        <v>4.1443067171000575E-2</v>
      </c>
      <c r="Q1043">
        <f>IF(OR(G1043="NA", H1043="NA"), "NA", IF(OR(B1043="boot", B1043="parametric", B1043="independent", B1043="cart"), Table21[[#This Row],[conf.high.orig]]-Table21[[#This Row],[conf.low.orig]], ""))</f>
        <v>4.1222462071515878E-2</v>
      </c>
      <c r="R1043">
        <f>IF(OR(B1043="boot", B1043="independent", B1043="parametric", B1043="cart"), Table21[[#This Row],[WIDTH_OVERLAP]]/Table21[[#This Row],[WIDTH_NEW]], "NA")</f>
        <v>0.99467691185658513</v>
      </c>
      <c r="S1043">
        <f>IF(OR(B1043="boot", B1043="independent", B1043="parametric", B1043="cart"), Table21[[#This Row],[WIDTH_OVERLAP]]/Table21[[#This Row],[WIDTH_ORIG]], "")</f>
        <v>1</v>
      </c>
      <c r="T1043">
        <f>IF(OR(B1043="boot", B1043="independent", B1043="parametric", B1043="cart"), (Table21[[#This Row],[PERS_NEW]]+Table21[[#This Row],[PERS_ORIG]]) / 2, "")</f>
        <v>0.99733845592829251</v>
      </c>
      <c r="U1043">
        <f>0.5*(Table21[[#This Row],[WIDTH_OVERLAP]]/Table21[[#This Row],[WIDTH_ORIG]] +Table21[[#This Row],[WIDTH_OVERLAP]]/Table21[[#This Row],[WIDTH_NEW]])</f>
        <v>0.99733845592829251</v>
      </c>
    </row>
    <row r="1044" spans="1:21" ht="17" hidden="1" customHeight="1" x14ac:dyDescent="0.2">
      <c r="A1044" s="10" t="s">
        <v>252</v>
      </c>
      <c r="B1044" t="s">
        <v>92</v>
      </c>
      <c r="C1044" s="3" t="s">
        <v>251</v>
      </c>
      <c r="D1044" t="s">
        <v>47</v>
      </c>
      <c r="E1044">
        <v>5.2988330121769289E-3</v>
      </c>
      <c r="F1044" t="s">
        <v>47</v>
      </c>
      <c r="G1044" s="1">
        <v>-2.3155135726833077E-2</v>
      </c>
      <c r="H1044" s="1">
        <v>3.3752801751186938E-2</v>
      </c>
      <c r="I1044">
        <v>0.36631721850006421</v>
      </c>
      <c r="J1044">
        <v>-3.9040609885989674E-3</v>
      </c>
      <c r="K1044">
        <f>Table21[[#This Row],[VALUE_ORIGINAL]]-Table21[[#This Row],[ESTIMATE_VALUE]]</f>
        <v>-9.2028940007758964E-3</v>
      </c>
      <c r="L1044">
        <v>-2.6247136636368518E-2</v>
      </c>
      <c r="M1044">
        <v>1.8439014659170583E-2</v>
      </c>
      <c r="N1044">
        <f>Table21[[#This Row],[DIFFENCE_ORIGINAL]]^2</f>
        <v>8.4693257989516981E-5</v>
      </c>
      <c r="O104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4.1594150386003656E-2</v>
      </c>
      <c r="P1044">
        <f>IF(OR(G1044="NA", H1044="NA"), "NA", IF(OR(B1044="boot", B1044="parametric", B1044="independent", B1044="cart"), Table21[[#This Row],[conf.high]]-Table21[[#This Row],[conf.low]], ""))</f>
        <v>5.6907937478020018E-2</v>
      </c>
      <c r="Q1044">
        <f>IF(OR(G1044="NA", H1044="NA"), "NA", IF(OR(B1044="boot", B1044="parametric", B1044="independent", B1044="cart"), Table21[[#This Row],[conf.high.orig]]-Table21[[#This Row],[conf.low.orig]], ""))</f>
        <v>4.46861512955391E-2</v>
      </c>
      <c r="R1044">
        <f>IF(OR(B1044="boot", B1044="independent", B1044="parametric", B1044="cart"), Table21[[#This Row],[WIDTH_OVERLAP]]/Table21[[#This Row],[WIDTH_NEW]], "NA")</f>
        <v>0.73090244049116837</v>
      </c>
      <c r="S1044">
        <f>IF(OR(B1044="boot", B1044="independent", B1044="parametric", B1044="cart"), Table21[[#This Row],[WIDTH_OVERLAP]]/Table21[[#This Row],[WIDTH_ORIG]], "")</f>
        <v>0.93080628293347545</v>
      </c>
      <c r="T1044">
        <f>IF(OR(B1044="boot", B1044="independent", B1044="parametric", B1044="cart"), (Table21[[#This Row],[PERS_NEW]]+Table21[[#This Row],[PERS_ORIG]]) / 2, "")</f>
        <v>0.83085436171232185</v>
      </c>
      <c r="U1044">
        <f>0.5*(Table21[[#This Row],[WIDTH_OVERLAP]]/Table21[[#This Row],[WIDTH_ORIG]] +Table21[[#This Row],[WIDTH_OVERLAP]]/Table21[[#This Row],[WIDTH_NEW]])</f>
        <v>0.83085436171232185</v>
      </c>
    </row>
    <row r="1045" spans="1:21" hidden="1" x14ac:dyDescent="0.2">
      <c r="A1045" s="10" t="s">
        <v>252</v>
      </c>
      <c r="B1045" t="s">
        <v>113</v>
      </c>
      <c r="C1045" s="3" t="s">
        <v>14</v>
      </c>
      <c r="D1045" t="s">
        <v>15</v>
      </c>
      <c r="E1045">
        <v>0.86275099361759389</v>
      </c>
      <c r="F1045" t="s">
        <v>292</v>
      </c>
      <c r="G1045" s="1">
        <v>0.84207085803571857</v>
      </c>
      <c r="H1045" s="1">
        <v>0.8834311291994692</v>
      </c>
      <c r="I1045">
        <v>82.05864308769948</v>
      </c>
      <c r="J1045">
        <v>0.85765732192583266</v>
      </c>
      <c r="K1045">
        <f>Table21[[#This Row],[VALUE_ORIGINAL]]-Table21[[#This Row],[ESTIMATE_VALUE]]</f>
        <v>-5.0936716917612257E-3</v>
      </c>
      <c r="L1045">
        <v>0.8334992663927232</v>
      </c>
      <c r="M1045">
        <v>0.88181537745894212</v>
      </c>
      <c r="N1045">
        <f>Table21[[#This Row],[DIFFENCE_ORIGINAL]]^2</f>
        <v>2.5945491303449668E-5</v>
      </c>
      <c r="O104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3.9744519423223545E-2</v>
      </c>
      <c r="P1045">
        <f>IF(OR(G1045="NA", H1045="NA"), "NA", IF(OR(B1045="boot", B1045="parametric", B1045="independent", B1045="cart"), Table21[[#This Row],[conf.high]]-Table21[[#This Row],[conf.low]], ""))</f>
        <v>4.1360271163750628E-2</v>
      </c>
      <c r="Q1045">
        <f>IF(OR(G1045="NA", H1045="NA"), "NA", IF(OR(B1045="boot", B1045="parametric", B1045="independent", B1045="cart"), Table21[[#This Row],[conf.high.orig]]-Table21[[#This Row],[conf.low.orig]], ""))</f>
        <v>4.8316111066218914E-2</v>
      </c>
      <c r="R1045">
        <f>IF(OR(B1045="boot", B1045="independent", B1045="parametric", B1045="cart"), Table21[[#This Row],[WIDTH_OVERLAP]]/Table21[[#This Row],[WIDTH_NEW]], "NA")</f>
        <v>0.96093469179324009</v>
      </c>
      <c r="S1045">
        <f>IF(OR(B1045="boot", B1045="independent", B1045="parametric", B1045="cart"), Table21[[#This Row],[WIDTH_OVERLAP]]/Table21[[#This Row],[WIDTH_ORIG]], "")</f>
        <v>0.82259351065635844</v>
      </c>
      <c r="T1045">
        <f>IF(OR(B1045="boot", B1045="independent", B1045="parametric", B1045="cart"), (Table21[[#This Row],[PERS_NEW]]+Table21[[#This Row],[PERS_ORIG]]) / 2, "")</f>
        <v>0.89176410122479921</v>
      </c>
      <c r="U1045">
        <f>0.5*(Table21[[#This Row],[WIDTH_OVERLAP]]/Table21[[#This Row],[WIDTH_ORIG]] +Table21[[#This Row],[WIDTH_OVERLAP]]/Table21[[#This Row],[WIDTH_NEW]])</f>
        <v>0.89176410122479921</v>
      </c>
    </row>
    <row r="1046" spans="1:21" hidden="1" x14ac:dyDescent="0.2">
      <c r="A1046" s="10" t="s">
        <v>252</v>
      </c>
      <c r="B1046" t="s">
        <v>113</v>
      </c>
      <c r="C1046" s="3" t="s">
        <v>14</v>
      </c>
      <c r="D1046" t="s">
        <v>234</v>
      </c>
      <c r="E1046">
        <v>-1.9593408467855403E-2</v>
      </c>
      <c r="F1046" t="s">
        <v>293</v>
      </c>
      <c r="G1046" s="1">
        <v>-2.6594292561376541E-2</v>
      </c>
      <c r="H1046" s="1">
        <v>-1.2592524374334267E-2</v>
      </c>
      <c r="I1046">
        <v>-5.5048989296126667</v>
      </c>
      <c r="J1046">
        <v>-1.9431120881122005E-2</v>
      </c>
      <c r="K1046">
        <f>Table21[[#This Row],[VALUE_ORIGINAL]]-Table21[[#This Row],[ESTIMATE_VALUE]]</f>
        <v>1.6228758673339852E-4</v>
      </c>
      <c r="L1046">
        <v>-2.752222353987465E-2</v>
      </c>
      <c r="M1046">
        <v>-1.1340018222369359E-2</v>
      </c>
      <c r="N1046">
        <f>Table21[[#This Row],[DIFFENCE_ORIGINAL]]^2</f>
        <v>2.6337260807750348E-8</v>
      </c>
      <c r="O104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1.4001768187042274E-2</v>
      </c>
      <c r="P1046">
        <f>IF(OR(G1046="NA", H1046="NA"), "NA", IF(OR(B1046="boot", B1046="parametric", B1046="independent", B1046="cart"), Table21[[#This Row],[conf.high]]-Table21[[#This Row],[conf.low]], ""))</f>
        <v>1.4001768187042274E-2</v>
      </c>
      <c r="Q1046">
        <f>IF(OR(G1046="NA", H1046="NA"), "NA", IF(OR(B1046="boot", B1046="parametric", B1046="independent", B1046="cart"), Table21[[#This Row],[conf.high.orig]]-Table21[[#This Row],[conf.low.orig]], ""))</f>
        <v>1.6182205317505291E-2</v>
      </c>
      <c r="R1046">
        <f>IF(OR(B1046="boot", B1046="independent", B1046="parametric", B1046="cart"), Table21[[#This Row],[WIDTH_OVERLAP]]/Table21[[#This Row],[WIDTH_NEW]], "NA")</f>
        <v>1</v>
      </c>
      <c r="S1046">
        <f>IF(OR(B1046="boot", B1046="independent", B1046="parametric", B1046="cart"), Table21[[#This Row],[WIDTH_OVERLAP]]/Table21[[#This Row],[WIDTH_ORIG]], "")</f>
        <v>0.86525710880059692</v>
      </c>
      <c r="T1046">
        <f>IF(OR(B1046="boot", B1046="independent", B1046="parametric", B1046="cart"), (Table21[[#This Row],[PERS_NEW]]+Table21[[#This Row],[PERS_ORIG]]) / 2, "")</f>
        <v>0.93262855440029846</v>
      </c>
      <c r="U1046">
        <f>0.5*(Table21[[#This Row],[WIDTH_OVERLAP]]/Table21[[#This Row],[WIDTH_ORIG]] +Table21[[#This Row],[WIDTH_OVERLAP]]/Table21[[#This Row],[WIDTH_NEW]])</f>
        <v>0.93262855440029846</v>
      </c>
    </row>
    <row r="1047" spans="1:21" hidden="1" x14ac:dyDescent="0.2">
      <c r="A1047" s="10" t="s">
        <v>252</v>
      </c>
      <c r="B1047" t="s">
        <v>113</v>
      </c>
      <c r="C1047" s="3" t="s">
        <v>19</v>
      </c>
      <c r="D1047" t="s">
        <v>15</v>
      </c>
      <c r="E1047">
        <v>0.5865402885106753</v>
      </c>
      <c r="F1047" t="s">
        <v>294</v>
      </c>
      <c r="G1047" s="1">
        <v>0.53004826567932184</v>
      </c>
      <c r="H1047" s="1">
        <v>0.64303231134202876</v>
      </c>
      <c r="I1047">
        <v>20.427729124556926</v>
      </c>
      <c r="J1047">
        <v>0.47119071685321984</v>
      </c>
      <c r="K1047">
        <f>Table21[[#This Row],[VALUE_ORIGINAL]]-Table21[[#This Row],[ESTIMATE_VALUE]]</f>
        <v>-0.11534957165745546</v>
      </c>
      <c r="L1047">
        <v>0.39976875147008828</v>
      </c>
      <c r="M1047">
        <v>0.5426126822363514</v>
      </c>
      <c r="N1047">
        <f>Table21[[#This Row],[DIFFENCE_ORIGINAL]]^2</f>
        <v>1.3305523681558453E-2</v>
      </c>
      <c r="O104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1.2564416557029556E-2</v>
      </c>
      <c r="P1047">
        <f>IF(OR(G1047="NA", H1047="NA"), "NA", IF(OR(B1047="boot", B1047="parametric", B1047="independent", B1047="cart"), Table21[[#This Row],[conf.high]]-Table21[[#This Row],[conf.low]], ""))</f>
        <v>0.11298404566270692</v>
      </c>
      <c r="Q1047">
        <f>IF(OR(G1047="NA", H1047="NA"), "NA", IF(OR(B1047="boot", B1047="parametric", B1047="independent", B1047="cart"), Table21[[#This Row],[conf.high.orig]]-Table21[[#This Row],[conf.low.orig]], ""))</f>
        <v>0.14284393076626312</v>
      </c>
      <c r="R1047">
        <f>IF(OR(B1047="boot", B1047="independent", B1047="parametric", B1047="cart"), Table21[[#This Row],[WIDTH_OVERLAP]]/Table21[[#This Row],[WIDTH_NEW]], "NA")</f>
        <v>0.11120522798889951</v>
      </c>
      <c r="S1047">
        <f>IF(OR(B1047="boot", B1047="independent", B1047="parametric", B1047="cart"), Table21[[#This Row],[WIDTH_OVERLAP]]/Table21[[#This Row],[WIDTH_ORIG]], "")</f>
        <v>8.7959050760013258E-2</v>
      </c>
      <c r="T1047">
        <f>IF(OR(B1047="boot", B1047="independent", B1047="parametric", B1047="cart"), (Table21[[#This Row],[PERS_NEW]]+Table21[[#This Row],[PERS_ORIG]]) / 2, "")</f>
        <v>9.9582139374456383E-2</v>
      </c>
      <c r="U1047">
        <f>0.5*(Table21[[#This Row],[WIDTH_OVERLAP]]/Table21[[#This Row],[WIDTH_ORIG]] +Table21[[#This Row],[WIDTH_OVERLAP]]/Table21[[#This Row],[WIDTH_NEW]])</f>
        <v>9.9582139374456383E-2</v>
      </c>
    </row>
    <row r="1048" spans="1:21" hidden="1" x14ac:dyDescent="0.2">
      <c r="A1048" s="10" t="s">
        <v>252</v>
      </c>
      <c r="B1048" t="s">
        <v>113</v>
      </c>
      <c r="C1048" s="3" t="s">
        <v>19</v>
      </c>
      <c r="D1048" t="s">
        <v>234</v>
      </c>
      <c r="E1048">
        <v>-1.1914020216546093E-2</v>
      </c>
      <c r="F1048" t="s">
        <v>295</v>
      </c>
      <c r="G1048" s="1">
        <v>-1.836924076135309E-2</v>
      </c>
      <c r="H1048" s="1">
        <v>-5.4587996717390952E-3</v>
      </c>
      <c r="I1048">
        <v>-3.6312538979259075</v>
      </c>
      <c r="J1048">
        <v>-9.3175069889620439E-3</v>
      </c>
      <c r="K1048">
        <f>Table21[[#This Row],[VALUE_ORIGINAL]]-Table21[[#This Row],[ESTIMATE_VALUE]]</f>
        <v>2.5965132275840488E-3</v>
      </c>
      <c r="L1048">
        <v>-1.668437367387595E-2</v>
      </c>
      <c r="M1048">
        <v>-1.9506403040481382E-3</v>
      </c>
      <c r="N1048">
        <f>Table21[[#This Row],[DIFFENCE_ORIGINAL]]^2</f>
        <v>6.7418809410189346E-6</v>
      </c>
      <c r="O104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1.1225574002136855E-2</v>
      </c>
      <c r="P1048">
        <f>IF(OR(G1048="NA", H1048="NA"), "NA", IF(OR(B1048="boot", B1048="parametric", B1048="independent", B1048="cart"), Table21[[#This Row],[conf.high]]-Table21[[#This Row],[conf.low]], ""))</f>
        <v>1.2910441089613995E-2</v>
      </c>
      <c r="Q1048">
        <f>IF(OR(G1048="NA", H1048="NA"), "NA", IF(OR(B1048="boot", B1048="parametric", B1048="independent", B1048="cart"), Table21[[#This Row],[conf.high.orig]]-Table21[[#This Row],[conf.low.orig]], ""))</f>
        <v>1.4733733369827813E-2</v>
      </c>
      <c r="R1048">
        <f>IF(OR(B1048="boot", B1048="independent", B1048="parametric", B1048="cart"), Table21[[#This Row],[WIDTH_OVERLAP]]/Table21[[#This Row],[WIDTH_NEW]], "NA")</f>
        <v>0.86949577665223554</v>
      </c>
      <c r="S1048">
        <f>IF(OR(B1048="boot", B1048="independent", B1048="parametric", B1048="cart"), Table21[[#This Row],[WIDTH_OVERLAP]]/Table21[[#This Row],[WIDTH_ORIG]], "")</f>
        <v>0.76189610062612689</v>
      </c>
      <c r="T1048">
        <f>IF(OR(B1048="boot", B1048="independent", B1048="parametric", B1048="cart"), (Table21[[#This Row],[PERS_NEW]]+Table21[[#This Row],[PERS_ORIG]]) / 2, "")</f>
        <v>0.81569593863918122</v>
      </c>
      <c r="U1048">
        <f>0.5*(Table21[[#This Row],[WIDTH_OVERLAP]]/Table21[[#This Row],[WIDTH_ORIG]] +Table21[[#This Row],[WIDTH_OVERLAP]]/Table21[[#This Row],[WIDTH_NEW]])</f>
        <v>0.81569593863918122</v>
      </c>
    </row>
    <row r="1049" spans="1:21" hidden="1" x14ac:dyDescent="0.2">
      <c r="A1049" s="10" t="s">
        <v>252</v>
      </c>
      <c r="B1049" t="s">
        <v>113</v>
      </c>
      <c r="C1049" s="3" t="s">
        <v>19</v>
      </c>
      <c r="D1049" t="s">
        <v>238</v>
      </c>
      <c r="E1049">
        <v>0.3119803131547354</v>
      </c>
      <c r="F1049" t="s">
        <v>296</v>
      </c>
      <c r="G1049" s="1">
        <v>0.25149225939492859</v>
      </c>
      <c r="H1049" s="1">
        <v>0.37246836691454221</v>
      </c>
      <c r="I1049">
        <v>10.147684274206265</v>
      </c>
      <c r="J1049">
        <v>0.44296878341301554</v>
      </c>
      <c r="K1049">
        <f>Table21[[#This Row],[VALUE_ORIGINAL]]-Table21[[#This Row],[ESTIMATE_VALUE]]</f>
        <v>0.13098847025828014</v>
      </c>
      <c r="L1049">
        <v>0.36379423935165633</v>
      </c>
      <c r="M1049">
        <v>0.52214332747437475</v>
      </c>
      <c r="N1049">
        <f>Table21[[#This Row],[DIFFENCE_ORIGINAL]]^2</f>
        <v>1.715797934060434E-2</v>
      </c>
      <c r="O104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8.6741275628858805E-3</v>
      </c>
      <c r="P1049">
        <f>IF(OR(G1049="NA", H1049="NA"), "NA", IF(OR(B1049="boot", B1049="parametric", B1049="independent", B1049="cart"), Table21[[#This Row],[conf.high]]-Table21[[#This Row],[conf.low]], ""))</f>
        <v>0.12097610751961363</v>
      </c>
      <c r="Q1049">
        <f>IF(OR(G1049="NA", H1049="NA"), "NA", IF(OR(B1049="boot", B1049="parametric", B1049="independent", B1049="cart"), Table21[[#This Row],[conf.high.orig]]-Table21[[#This Row],[conf.low.orig]], ""))</f>
        <v>0.15834908812271842</v>
      </c>
      <c r="R1049">
        <f>IF(OR(B1049="boot", B1049="independent", B1049="parametric", B1049="cart"), Table21[[#This Row],[WIDTH_OVERLAP]]/Table21[[#This Row],[WIDTH_NEW]], "NA")</f>
        <v>7.1701162657093767E-2</v>
      </c>
      <c r="S1049">
        <f>IF(OR(B1049="boot", B1049="independent", B1049="parametric", B1049="cart"), Table21[[#This Row],[WIDTH_OVERLAP]]/Table21[[#This Row],[WIDTH_ORIG]], "")</f>
        <v>5.4778512877595782E-2</v>
      </c>
      <c r="T1049">
        <f>IF(OR(B1049="boot", B1049="independent", B1049="parametric", B1049="cart"), (Table21[[#This Row],[PERS_NEW]]+Table21[[#This Row],[PERS_ORIG]]) / 2, "")</f>
        <v>6.3239837767344778E-2</v>
      </c>
      <c r="U1049">
        <f>0.5*(Table21[[#This Row],[WIDTH_OVERLAP]]/Table21[[#This Row],[WIDTH_ORIG]] +Table21[[#This Row],[WIDTH_OVERLAP]]/Table21[[#This Row],[WIDTH_NEW]])</f>
        <v>6.3239837767344778E-2</v>
      </c>
    </row>
    <row r="1050" spans="1:21" hidden="1" x14ac:dyDescent="0.2">
      <c r="A1050" s="10" t="s">
        <v>252</v>
      </c>
      <c r="B1050" t="s">
        <v>113</v>
      </c>
      <c r="C1050" s="3" t="s">
        <v>22</v>
      </c>
      <c r="D1050" t="s">
        <v>15</v>
      </c>
      <c r="E1050">
        <v>0.65124544560074327</v>
      </c>
      <c r="F1050" t="s">
        <v>297</v>
      </c>
      <c r="G1050" s="1">
        <v>0.56933945368242145</v>
      </c>
      <c r="H1050" s="1">
        <v>0.73315143751906509</v>
      </c>
      <c r="I1050">
        <v>15.677399052165391</v>
      </c>
      <c r="J1050">
        <v>0.42736981264870011</v>
      </c>
      <c r="K1050">
        <f>Table21[[#This Row],[VALUE_ORIGINAL]]-Table21[[#This Row],[ESTIMATE_VALUE]]</f>
        <v>-0.22387563295204316</v>
      </c>
      <c r="L1050">
        <v>0.35044381834429339</v>
      </c>
      <c r="M1050">
        <v>0.50429580695310683</v>
      </c>
      <c r="N1050">
        <f>Table21[[#This Row],[DIFFENCE_ORIGINAL]]^2</f>
        <v>5.0120299029677955E-2</v>
      </c>
      <c r="O105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-6.5043646729314619E-2</v>
      </c>
      <c r="P1050">
        <f>IF(OR(G1050="NA", H1050="NA"), "NA", IF(OR(B1050="boot", B1050="parametric", B1050="independent", B1050="cart"), Table21[[#This Row],[conf.high]]-Table21[[#This Row],[conf.low]], ""))</f>
        <v>0.16381198383664364</v>
      </c>
      <c r="Q1050">
        <f>IF(OR(G1050="NA", H1050="NA"), "NA", IF(OR(B1050="boot", B1050="parametric", B1050="independent", B1050="cart"), Table21[[#This Row],[conf.high.orig]]-Table21[[#This Row],[conf.low.orig]], ""))</f>
        <v>0.15385198860881344</v>
      </c>
      <c r="R1050">
        <f>IF(OR(B1050="boot", B1050="independent", B1050="parametric", B1050="cart"), Table21[[#This Row],[WIDTH_OVERLAP]]/Table21[[#This Row],[WIDTH_NEW]], "NA")</f>
        <v>-0.39706281070484656</v>
      </c>
      <c r="S1050">
        <f>IF(OR(B1050="boot", B1050="independent", B1050="parametric", B1050="cart"), Table21[[#This Row],[WIDTH_OVERLAP]]/Table21[[#This Row],[WIDTH_ORIG]], "")</f>
        <v>-0.42276766987195497</v>
      </c>
      <c r="T1050">
        <f>IF(OR(B1050="boot", B1050="independent", B1050="parametric", B1050="cart"), (Table21[[#This Row],[PERS_NEW]]+Table21[[#This Row],[PERS_ORIG]]) / 2, "")</f>
        <v>-0.40991524028840076</v>
      </c>
      <c r="U1050">
        <f>0.5*(Table21[[#This Row],[WIDTH_OVERLAP]]/Table21[[#This Row],[WIDTH_ORIG]] +Table21[[#This Row],[WIDTH_OVERLAP]]/Table21[[#This Row],[WIDTH_NEW]])</f>
        <v>-0.40991524028840076</v>
      </c>
    </row>
    <row r="1051" spans="1:21" hidden="1" x14ac:dyDescent="0.2">
      <c r="A1051" s="10" t="s">
        <v>252</v>
      </c>
      <c r="B1051" t="s">
        <v>113</v>
      </c>
      <c r="C1051" s="3" t="s">
        <v>22</v>
      </c>
      <c r="D1051" t="s">
        <v>234</v>
      </c>
      <c r="E1051">
        <v>-2.9335577953054651E-2</v>
      </c>
      <c r="F1051" t="s">
        <v>298</v>
      </c>
      <c r="G1051" s="1">
        <v>-5.0154410388564177E-2</v>
      </c>
      <c r="H1051" s="1">
        <v>-8.5167455175451205E-3</v>
      </c>
      <c r="I1051">
        <v>-2.7783264099839551</v>
      </c>
      <c r="J1051">
        <v>-1.5794363707402819E-2</v>
      </c>
      <c r="K1051">
        <f>Table21[[#This Row],[VALUE_ORIGINAL]]-Table21[[#This Row],[ESTIMATE_VALUE]]</f>
        <v>1.3541214245651832E-2</v>
      </c>
      <c r="L1051">
        <v>-3.3205248939908699E-2</v>
      </c>
      <c r="M1051">
        <v>1.6165215251030644E-3</v>
      </c>
      <c r="N1051">
        <f>Table21[[#This Row],[DIFFENCE_ORIGINAL]]^2</f>
        <v>1.833644832466441E-4</v>
      </c>
      <c r="O105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2.4688503422363579E-2</v>
      </c>
      <c r="P1051">
        <f>IF(OR(G1051="NA", H1051="NA"), "NA", IF(OR(B1051="boot", B1051="parametric", B1051="independent", B1051="cart"), Table21[[#This Row],[conf.high]]-Table21[[#This Row],[conf.low]], ""))</f>
        <v>4.1637664871019053E-2</v>
      </c>
      <c r="Q1051">
        <f>IF(OR(G1051="NA", H1051="NA"), "NA", IF(OR(B1051="boot", B1051="parametric", B1051="independent", B1051="cart"), Table21[[#This Row],[conf.high.orig]]-Table21[[#This Row],[conf.low.orig]], ""))</f>
        <v>3.4821770465011767E-2</v>
      </c>
      <c r="R1051">
        <f>IF(OR(B1051="boot", B1051="independent", B1051="parametric", B1051="cart"), Table21[[#This Row],[WIDTH_OVERLAP]]/Table21[[#This Row],[WIDTH_NEW]], "NA")</f>
        <v>0.59293679169667957</v>
      </c>
      <c r="S1051">
        <f>IF(OR(B1051="boot", B1051="independent", B1051="parametric", B1051="cart"), Table21[[#This Row],[WIDTH_OVERLAP]]/Table21[[#This Row],[WIDTH_ORIG]], "")</f>
        <v>0.70899621393949808</v>
      </c>
      <c r="T1051">
        <f>IF(OR(B1051="boot", B1051="independent", B1051="parametric", B1051="cart"), (Table21[[#This Row],[PERS_NEW]]+Table21[[#This Row],[PERS_ORIG]]) / 2, "")</f>
        <v>0.65096650281808888</v>
      </c>
      <c r="U1051">
        <f>0.5*(Table21[[#This Row],[WIDTH_OVERLAP]]/Table21[[#This Row],[WIDTH_ORIG]] +Table21[[#This Row],[WIDTH_OVERLAP]]/Table21[[#This Row],[WIDTH_NEW]])</f>
        <v>0.65096650281808888</v>
      </c>
    </row>
    <row r="1052" spans="1:21" hidden="1" x14ac:dyDescent="0.2">
      <c r="A1052" s="10" t="s">
        <v>252</v>
      </c>
      <c r="B1052" t="s">
        <v>113</v>
      </c>
      <c r="C1052" s="3" t="s">
        <v>22</v>
      </c>
      <c r="D1052" t="s">
        <v>242</v>
      </c>
      <c r="E1052">
        <v>-1.3269311904753412E-2</v>
      </c>
      <c r="F1052" t="s">
        <v>299</v>
      </c>
      <c r="G1052" s="1">
        <v>-4.1648853264283067E-2</v>
      </c>
      <c r="H1052" s="1">
        <v>1.5110229454776242E-2</v>
      </c>
      <c r="I1052">
        <v>-0.9219089222510386</v>
      </c>
      <c r="J1052">
        <v>-1.0994127498370428E-2</v>
      </c>
      <c r="K1052">
        <f>Table21[[#This Row],[VALUE_ORIGINAL]]-Table21[[#This Row],[ESTIMATE_VALUE]]</f>
        <v>2.2751844063829841E-3</v>
      </c>
      <c r="L1052">
        <v>-3.5992747711176276E-2</v>
      </c>
      <c r="M1052">
        <v>1.4004492714435424E-2</v>
      </c>
      <c r="N1052">
        <f>Table21[[#This Row],[DIFFENCE_ORIGINAL]]^2</f>
        <v>5.1764640830482916E-6</v>
      </c>
      <c r="O1052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4.9997240425611697E-2</v>
      </c>
      <c r="P1052">
        <f>IF(OR(G1052="NA", H1052="NA"), "NA", IF(OR(B1052="boot", B1052="parametric", B1052="independent", B1052="cart"), Table21[[#This Row],[conf.high]]-Table21[[#This Row],[conf.low]], ""))</f>
        <v>5.6759082719059308E-2</v>
      </c>
      <c r="Q1052">
        <f>IF(OR(G1052="NA", H1052="NA"), "NA", IF(OR(B1052="boot", B1052="parametric", B1052="independent", B1052="cart"), Table21[[#This Row],[conf.high.orig]]-Table21[[#This Row],[conf.low.orig]], ""))</f>
        <v>4.9997240425611697E-2</v>
      </c>
      <c r="R1052">
        <f>IF(OR(B1052="boot", B1052="independent", B1052="parametric", B1052="cart"), Table21[[#This Row],[WIDTH_OVERLAP]]/Table21[[#This Row],[WIDTH_NEW]], "NA")</f>
        <v>0.88086766083030743</v>
      </c>
      <c r="S1052">
        <f>IF(OR(B1052="boot", B1052="independent", B1052="parametric", B1052="cart"), Table21[[#This Row],[WIDTH_OVERLAP]]/Table21[[#This Row],[WIDTH_ORIG]], "")</f>
        <v>1</v>
      </c>
      <c r="T1052">
        <f>IF(OR(B1052="boot", B1052="independent", B1052="parametric", B1052="cart"), (Table21[[#This Row],[PERS_NEW]]+Table21[[#This Row],[PERS_ORIG]]) / 2, "")</f>
        <v>0.94043383041515372</v>
      </c>
      <c r="U1052">
        <f>0.5*(Table21[[#This Row],[WIDTH_OVERLAP]]/Table21[[#This Row],[WIDTH_ORIG]] +Table21[[#This Row],[WIDTH_OVERLAP]]/Table21[[#This Row],[WIDTH_NEW]])</f>
        <v>0.94043383041515372</v>
      </c>
    </row>
    <row r="1053" spans="1:21" hidden="1" x14ac:dyDescent="0.2">
      <c r="A1053" s="10" t="s">
        <v>252</v>
      </c>
      <c r="B1053" t="s">
        <v>113</v>
      </c>
      <c r="C1053" s="3" t="s">
        <v>22</v>
      </c>
      <c r="D1053" t="s">
        <v>238</v>
      </c>
      <c r="E1053">
        <v>0.27937855213809898</v>
      </c>
      <c r="F1053" t="s">
        <v>300</v>
      </c>
      <c r="G1053" s="1">
        <v>0.21723213506270975</v>
      </c>
      <c r="H1053" s="1">
        <v>0.34152496921348824</v>
      </c>
      <c r="I1053">
        <v>8.8638409586650919</v>
      </c>
      <c r="J1053">
        <v>0.51808896804796378</v>
      </c>
      <c r="K1053">
        <f>Table21[[#This Row],[VALUE_ORIGINAL]]-Table21[[#This Row],[ESTIMATE_VALUE]]</f>
        <v>0.2387104159098648</v>
      </c>
      <c r="L1053">
        <v>0.44736666427564303</v>
      </c>
      <c r="M1053">
        <v>0.58881127182028448</v>
      </c>
      <c r="N1053">
        <f>Table21[[#This Row],[DIFFENCE_ORIGINAL]]^2</f>
        <v>5.6982662663860636E-2</v>
      </c>
      <c r="O1053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-0.10584169506215479</v>
      </c>
      <c r="P1053">
        <f>IF(OR(G1053="NA", H1053="NA"), "NA", IF(OR(B1053="boot", B1053="parametric", B1053="independent", B1053="cart"), Table21[[#This Row],[conf.high]]-Table21[[#This Row],[conf.low]], ""))</f>
        <v>0.12429283415077849</v>
      </c>
      <c r="Q1053">
        <f>IF(OR(G1053="NA", H1053="NA"), "NA", IF(OR(B1053="boot", B1053="parametric", B1053="independent", B1053="cart"), Table21[[#This Row],[conf.high.orig]]-Table21[[#This Row],[conf.low.orig]], ""))</f>
        <v>0.14144460754464144</v>
      </c>
      <c r="R1053">
        <f>IF(OR(B1053="boot", B1053="independent", B1053="parametric", B1053="cart"), Table21[[#This Row],[WIDTH_OVERLAP]]/Table21[[#This Row],[WIDTH_NEW]], "NA")</f>
        <v>-0.85155106314302242</v>
      </c>
      <c r="S1053">
        <f>IF(OR(B1053="boot", B1053="independent", B1053="parametric", B1053="cart"), Table21[[#This Row],[WIDTH_OVERLAP]]/Table21[[#This Row],[WIDTH_ORIG]], "")</f>
        <v>-0.74829077544543376</v>
      </c>
      <c r="T1053">
        <f>IF(OR(B1053="boot", B1053="independent", B1053="parametric", B1053="cart"), (Table21[[#This Row],[PERS_NEW]]+Table21[[#This Row],[PERS_ORIG]]) / 2, "")</f>
        <v>-0.79992091929422804</v>
      </c>
      <c r="U1053">
        <f>0.5*(Table21[[#This Row],[WIDTH_OVERLAP]]/Table21[[#This Row],[WIDTH_ORIG]] +Table21[[#This Row],[WIDTH_OVERLAP]]/Table21[[#This Row],[WIDTH_NEW]])</f>
        <v>-0.79992091929422804</v>
      </c>
    </row>
    <row r="1054" spans="1:21" hidden="1" x14ac:dyDescent="0.2">
      <c r="A1054" s="10" t="s">
        <v>252</v>
      </c>
      <c r="B1054" t="s">
        <v>113</v>
      </c>
      <c r="C1054" s="3" t="s">
        <v>22</v>
      </c>
      <c r="D1054" t="s">
        <v>245</v>
      </c>
      <c r="E1054">
        <v>7.9019706411761689E-3</v>
      </c>
      <c r="F1054" t="s">
        <v>301</v>
      </c>
      <c r="G1054" s="1">
        <v>-1.7659519284462452E-3</v>
      </c>
      <c r="H1054" s="1">
        <v>1.7569893210798583E-2</v>
      </c>
      <c r="I1054">
        <v>1.6115628089706946</v>
      </c>
      <c r="J1054">
        <v>4.8623631832637E-3</v>
      </c>
      <c r="K1054">
        <f>Table21[[#This Row],[VALUE_ORIGINAL]]-Table21[[#This Row],[ESTIMATE_VALUE]]</f>
        <v>-3.039607457912469E-3</v>
      </c>
      <c r="L1054">
        <v>-3.1185841034428478E-3</v>
      </c>
      <c r="M1054">
        <v>1.2843310469970247E-2</v>
      </c>
      <c r="N1054">
        <f>Table21[[#This Row],[DIFFENCE_ORIGINAL]]^2</f>
        <v>9.2392134981971021E-6</v>
      </c>
      <c r="O1054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1.4609262398416492E-2</v>
      </c>
      <c r="P1054">
        <f>IF(OR(G1054="NA", H1054="NA"), "NA", IF(OR(B1054="boot", B1054="parametric", B1054="independent", B1054="cart"), Table21[[#This Row],[conf.high]]-Table21[[#This Row],[conf.low]], ""))</f>
        <v>1.9335845139244828E-2</v>
      </c>
      <c r="Q1054">
        <f>IF(OR(G1054="NA", H1054="NA"), "NA", IF(OR(B1054="boot", B1054="parametric", B1054="independent", B1054="cart"), Table21[[#This Row],[conf.high.orig]]-Table21[[#This Row],[conf.low.orig]], ""))</f>
        <v>1.5961894573413096E-2</v>
      </c>
      <c r="R1054">
        <f>IF(OR(B1054="boot", B1054="independent", B1054="parametric", B1054="cart"), Table21[[#This Row],[WIDTH_OVERLAP]]/Table21[[#This Row],[WIDTH_NEW]], "NA")</f>
        <v>0.75555334112419692</v>
      </c>
      <c r="S1054">
        <f>IF(OR(B1054="boot", B1054="independent", B1054="parametric", B1054="cart"), Table21[[#This Row],[WIDTH_OVERLAP]]/Table21[[#This Row],[WIDTH_ORIG]], "")</f>
        <v>0.91525867002970851</v>
      </c>
      <c r="T1054">
        <f>IF(OR(B1054="boot", B1054="independent", B1054="parametric", B1054="cart"), (Table21[[#This Row],[PERS_NEW]]+Table21[[#This Row],[PERS_ORIG]]) / 2, "")</f>
        <v>0.83540600557695277</v>
      </c>
      <c r="U1054">
        <f>0.5*(Table21[[#This Row],[WIDTH_OVERLAP]]/Table21[[#This Row],[WIDTH_ORIG]] +Table21[[#This Row],[WIDTH_OVERLAP]]/Table21[[#This Row],[WIDTH_NEW]])</f>
        <v>0.83540600557695277</v>
      </c>
    </row>
    <row r="1055" spans="1:21" hidden="1" x14ac:dyDescent="0.2">
      <c r="A1055" s="10" t="s">
        <v>252</v>
      </c>
      <c r="B1055" t="s">
        <v>113</v>
      </c>
      <c r="C1055" s="3" t="s">
        <v>25</v>
      </c>
      <c r="D1055" t="s">
        <v>15</v>
      </c>
      <c r="E1055">
        <v>0.5234826247133586</v>
      </c>
      <c r="F1055" t="s">
        <v>302</v>
      </c>
      <c r="G1055" s="1">
        <v>0.46413094289301787</v>
      </c>
      <c r="H1055" s="1">
        <v>0.58283430653369939</v>
      </c>
      <c r="I1055">
        <v>17.350736246679269</v>
      </c>
      <c r="J1055">
        <v>0.43007862626587567</v>
      </c>
      <c r="K1055">
        <f>Table21[[#This Row],[VALUE_ORIGINAL]]-Table21[[#This Row],[ESTIMATE_VALUE]]</f>
        <v>-9.3403998447482928E-2</v>
      </c>
      <c r="L1055">
        <v>0.36249854205474974</v>
      </c>
      <c r="M1055">
        <v>0.49765871047700161</v>
      </c>
      <c r="N1055">
        <f>Table21[[#This Row],[DIFFENCE_ORIGINAL]]^2</f>
        <v>8.7243069259773931E-3</v>
      </c>
      <c r="O1055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3.3527767583983736E-2</v>
      </c>
      <c r="P1055">
        <f>IF(OR(G1055="NA", H1055="NA"), "NA", IF(OR(B1055="boot", B1055="parametric", B1055="independent", B1055="cart"), Table21[[#This Row],[conf.high]]-Table21[[#This Row],[conf.low]], ""))</f>
        <v>0.11870336364068151</v>
      </c>
      <c r="Q1055">
        <f>IF(OR(G1055="NA", H1055="NA"), "NA", IF(OR(B1055="boot", B1055="parametric", B1055="independent", B1055="cart"), Table21[[#This Row],[conf.high.orig]]-Table21[[#This Row],[conf.low.orig]], ""))</f>
        <v>0.13516016842225187</v>
      </c>
      <c r="R1055">
        <f>IF(OR(B1055="boot", B1055="independent", B1055="parametric", B1055="cart"), Table21[[#This Row],[WIDTH_OVERLAP]]/Table21[[#This Row],[WIDTH_NEW]], "NA")</f>
        <v>0.28245002126033469</v>
      </c>
      <c r="S1055">
        <f>IF(OR(B1055="boot", B1055="independent", B1055="parametric", B1055="cart"), Table21[[#This Row],[WIDTH_OVERLAP]]/Table21[[#This Row],[WIDTH_ORIG]], "")</f>
        <v>0.24805952800561876</v>
      </c>
      <c r="T1055">
        <f>IF(OR(B1055="boot", B1055="independent", B1055="parametric", B1055="cart"), (Table21[[#This Row],[PERS_NEW]]+Table21[[#This Row],[PERS_ORIG]]) / 2, "")</f>
        <v>0.26525477463297675</v>
      </c>
      <c r="U1055">
        <f>0.5*(Table21[[#This Row],[WIDTH_OVERLAP]]/Table21[[#This Row],[WIDTH_ORIG]] +Table21[[#This Row],[WIDTH_OVERLAP]]/Table21[[#This Row],[WIDTH_NEW]])</f>
        <v>0.26525477463297675</v>
      </c>
    </row>
    <row r="1056" spans="1:21" hidden="1" x14ac:dyDescent="0.2">
      <c r="A1056" s="10" t="s">
        <v>252</v>
      </c>
      <c r="B1056" t="s">
        <v>113</v>
      </c>
      <c r="C1056" s="3" t="s">
        <v>25</v>
      </c>
      <c r="D1056" t="s">
        <v>234</v>
      </c>
      <c r="E1056">
        <v>-1.0452205376475903E-2</v>
      </c>
      <c r="F1056" t="s">
        <v>303</v>
      </c>
      <c r="G1056" s="1">
        <v>-1.6629373362161724E-2</v>
      </c>
      <c r="H1056" s="1">
        <v>-4.2750373907900832E-3</v>
      </c>
      <c r="I1056">
        <v>-3.3286427707383739</v>
      </c>
      <c r="J1056">
        <v>-3.9656326525077876E-3</v>
      </c>
      <c r="K1056">
        <f>Table21[[#This Row],[VALUE_ORIGINAL]]-Table21[[#This Row],[ESTIMATE_VALUE]]</f>
        <v>6.4865727239681158E-3</v>
      </c>
      <c r="L1056">
        <v>-1.0945796176975497E-2</v>
      </c>
      <c r="M1056">
        <v>3.0145308719599214E-3</v>
      </c>
      <c r="N1056">
        <f>Table21[[#This Row],[DIFFENCE_ORIGINAL]]^2</f>
        <v>4.2075625703327142E-5</v>
      </c>
      <c r="O1056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6.6707587861854142E-3</v>
      </c>
      <c r="P1056">
        <f>IF(OR(G1056="NA", H1056="NA"), "NA", IF(OR(B1056="boot", B1056="parametric", B1056="independent", B1056="cart"), Table21[[#This Row],[conf.high]]-Table21[[#This Row],[conf.low]], ""))</f>
        <v>1.235433597137164E-2</v>
      </c>
      <c r="Q1056">
        <f>IF(OR(G1056="NA", H1056="NA"), "NA", IF(OR(B1056="boot", B1056="parametric", B1056="independent", B1056="cart"), Table21[[#This Row],[conf.high.orig]]-Table21[[#This Row],[conf.low.orig]], ""))</f>
        <v>1.396032704893542E-2</v>
      </c>
      <c r="R1056">
        <f>IF(OR(B1056="boot", B1056="independent", B1056="parametric", B1056="cart"), Table21[[#This Row],[WIDTH_OVERLAP]]/Table21[[#This Row],[WIDTH_NEW]], "NA")</f>
        <v>0.53995283936290694</v>
      </c>
      <c r="S1056">
        <f>IF(OR(B1056="boot", B1056="independent", B1056="parametric", B1056="cart"), Table21[[#This Row],[WIDTH_OVERLAP]]/Table21[[#This Row],[WIDTH_ORIG]], "")</f>
        <v>0.47783685602796172</v>
      </c>
      <c r="T1056">
        <f>IF(OR(B1056="boot", B1056="independent", B1056="parametric", B1056="cart"), (Table21[[#This Row],[PERS_NEW]]+Table21[[#This Row],[PERS_ORIG]]) / 2, "")</f>
        <v>0.50889484769543436</v>
      </c>
      <c r="U1056">
        <f>0.5*(Table21[[#This Row],[WIDTH_OVERLAP]]/Table21[[#This Row],[WIDTH_ORIG]] +Table21[[#This Row],[WIDTH_OVERLAP]]/Table21[[#This Row],[WIDTH_NEW]])</f>
        <v>0.50889484769543436</v>
      </c>
    </row>
    <row r="1057" spans="1:21" hidden="1" x14ac:dyDescent="0.2">
      <c r="A1057" s="10" t="s">
        <v>252</v>
      </c>
      <c r="B1057" t="s">
        <v>113</v>
      </c>
      <c r="C1057" s="3" t="s">
        <v>25</v>
      </c>
      <c r="D1057" t="s">
        <v>249</v>
      </c>
      <c r="E1057">
        <v>0.40456432644747486</v>
      </c>
      <c r="F1057" t="s">
        <v>304</v>
      </c>
      <c r="G1057" s="1">
        <v>0.33722075957625486</v>
      </c>
      <c r="H1057" s="1">
        <v>0.47190789331869487</v>
      </c>
      <c r="I1057">
        <v>11.817895255996582</v>
      </c>
      <c r="J1057">
        <v>0.50294606554071708</v>
      </c>
      <c r="K1057">
        <f>Table21[[#This Row],[VALUE_ORIGINAL]]-Table21[[#This Row],[ESTIMATE_VALUE]]</f>
        <v>9.8381739093242215E-2</v>
      </c>
      <c r="L1057">
        <v>0.4265847859947236</v>
      </c>
      <c r="M1057">
        <v>0.57930734508671056</v>
      </c>
      <c r="N1057">
        <f>Table21[[#This Row],[DIFFENCE_ORIGINAL]]^2</f>
        <v>9.6789665870107844E-3</v>
      </c>
      <c r="O1057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4.5323107323971268E-2</v>
      </c>
      <c r="P1057">
        <f>IF(OR(G1057="NA", H1057="NA"), "NA", IF(OR(B1057="boot", B1057="parametric", B1057="independent", B1057="cart"), Table21[[#This Row],[conf.high]]-Table21[[#This Row],[conf.low]], ""))</f>
        <v>0.13468713374244001</v>
      </c>
      <c r="Q1057">
        <f>IF(OR(G1057="NA", H1057="NA"), "NA", IF(OR(B1057="boot", B1057="parametric", B1057="independent", B1057="cart"), Table21[[#This Row],[conf.high.orig]]-Table21[[#This Row],[conf.low.orig]], ""))</f>
        <v>0.15272255909198695</v>
      </c>
      <c r="R1057">
        <f>IF(OR(B1057="boot", B1057="independent", B1057="parametric", B1057="cart"), Table21[[#This Row],[WIDTH_OVERLAP]]/Table21[[#This Row],[WIDTH_NEW]], "NA")</f>
        <v>0.33650658429365571</v>
      </c>
      <c r="S1057">
        <f>IF(OR(B1057="boot", B1057="independent", B1057="parametric", B1057="cart"), Table21[[#This Row],[WIDTH_OVERLAP]]/Table21[[#This Row],[WIDTH_ORIG]], "")</f>
        <v>0.29676759997632385</v>
      </c>
      <c r="T1057">
        <f>IF(OR(B1057="boot", B1057="independent", B1057="parametric", B1057="cart"), (Table21[[#This Row],[PERS_NEW]]+Table21[[#This Row],[PERS_ORIG]]) / 2, "")</f>
        <v>0.31663709213498981</v>
      </c>
      <c r="U1057">
        <f>0.5*(Table21[[#This Row],[WIDTH_OVERLAP]]/Table21[[#This Row],[WIDTH_ORIG]] +Table21[[#This Row],[WIDTH_OVERLAP]]/Table21[[#This Row],[WIDTH_NEW]])</f>
        <v>0.31663709213498981</v>
      </c>
    </row>
    <row r="1058" spans="1:21" hidden="1" x14ac:dyDescent="0.2">
      <c r="A1058" s="10" t="s">
        <v>252</v>
      </c>
      <c r="B1058" t="s">
        <v>113</v>
      </c>
      <c r="C1058" s="3" t="s">
        <v>46</v>
      </c>
      <c r="D1058" t="s">
        <v>47</v>
      </c>
      <c r="E1058">
        <v>7.7674652852723458E-2</v>
      </c>
      <c r="F1058" t="s">
        <v>47</v>
      </c>
      <c r="G1058" s="1">
        <v>-0.13167915271398314</v>
      </c>
      <c r="H1058" s="1">
        <v>0.28702845841943003</v>
      </c>
      <c r="I1058">
        <v>0.72966142494968222</v>
      </c>
      <c r="J1058">
        <v>7.5588025659301561E-2</v>
      </c>
      <c r="K1058">
        <f>Table21[[#This Row],[VALUE_ORIGINAL]]-Table21[[#This Row],[ESTIMATE_VALUE]]</f>
        <v>-2.0866271934218972E-3</v>
      </c>
      <c r="L1058">
        <v>-0.13951554522477808</v>
      </c>
      <c r="M1058">
        <v>0.29069159654338117</v>
      </c>
      <c r="N1058">
        <f>Table21[[#This Row],[DIFFENCE_ORIGINAL]]^2</f>
        <v>4.3540130443277438E-6</v>
      </c>
      <c r="O1058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0.41870761113341315</v>
      </c>
      <c r="P1058">
        <f>IF(OR(G1058="NA", H1058="NA"), "NA", IF(OR(B1058="boot", B1058="parametric", B1058="independent", B1058="cart"), Table21[[#This Row],[conf.high]]-Table21[[#This Row],[conf.low]], ""))</f>
        <v>0.41870761113341315</v>
      </c>
      <c r="Q1058">
        <f>IF(OR(G1058="NA", H1058="NA"), "NA", IF(OR(B1058="boot", B1058="parametric", B1058="independent", B1058="cart"), Table21[[#This Row],[conf.high.orig]]-Table21[[#This Row],[conf.low.orig]], ""))</f>
        <v>0.43020714176815922</v>
      </c>
      <c r="R1058">
        <f>IF(OR(B1058="boot", B1058="independent", B1058="parametric", B1058="cart"), Table21[[#This Row],[WIDTH_OVERLAP]]/Table21[[#This Row],[WIDTH_NEW]], "NA")</f>
        <v>1</v>
      </c>
      <c r="S1058">
        <f>IF(OR(B1058="boot", B1058="independent", B1058="parametric", B1058="cart"), Table21[[#This Row],[WIDTH_OVERLAP]]/Table21[[#This Row],[WIDTH_ORIG]], "")</f>
        <v>0.97326978211592963</v>
      </c>
      <c r="T1058">
        <f>IF(OR(B1058="boot", B1058="independent", B1058="parametric", B1058="cart"), (Table21[[#This Row],[PERS_NEW]]+Table21[[#This Row],[PERS_ORIG]]) / 2, "")</f>
        <v>0.98663489105796476</v>
      </c>
      <c r="U1058">
        <f>0.5*(Table21[[#This Row],[WIDTH_OVERLAP]]/Table21[[#This Row],[WIDTH_ORIG]] +Table21[[#This Row],[WIDTH_OVERLAP]]/Table21[[#This Row],[WIDTH_NEW]])</f>
        <v>0.98663489105796476</v>
      </c>
    </row>
    <row r="1059" spans="1:21" hidden="1" x14ac:dyDescent="0.2">
      <c r="A1059" s="10" t="s">
        <v>252</v>
      </c>
      <c r="B1059" t="s">
        <v>113</v>
      </c>
      <c r="C1059" s="3" t="s">
        <v>48</v>
      </c>
      <c r="D1059" t="s">
        <v>47</v>
      </c>
      <c r="E1059">
        <v>1.9505516154452285E-2</v>
      </c>
      <c r="F1059" t="s">
        <v>47</v>
      </c>
      <c r="G1059" s="1">
        <v>4.8220009950944824E-3</v>
      </c>
      <c r="H1059" s="1">
        <v>3.4189031313810091E-2</v>
      </c>
      <c r="I1059">
        <v>2.6128811513203942</v>
      </c>
      <c r="J1059">
        <v>1.4897399234841679E-2</v>
      </c>
      <c r="K1059">
        <f>Table21[[#This Row],[VALUE_ORIGINAL]]-Table21[[#This Row],[ESTIMATE_VALUE]]</f>
        <v>-4.6081169196106053E-3</v>
      </c>
      <c r="L1059">
        <v>-2.3052092543552069E-3</v>
      </c>
      <c r="M1059">
        <v>3.2100007724038565E-2</v>
      </c>
      <c r="N1059">
        <f>Table21[[#This Row],[DIFFENCE_ORIGINAL]]^2</f>
        <v>2.1234741544801533E-5</v>
      </c>
      <c r="O1059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2.7278006728944083E-2</v>
      </c>
      <c r="P1059">
        <f>IF(OR(G1059="NA", H1059="NA"), "NA", IF(OR(B1059="boot", B1059="parametric", B1059="independent", B1059="cart"), Table21[[#This Row],[conf.high]]-Table21[[#This Row],[conf.low]], ""))</f>
        <v>2.9367030318715608E-2</v>
      </c>
      <c r="Q1059">
        <f>IF(OR(G1059="NA", H1059="NA"), "NA", IF(OR(B1059="boot", B1059="parametric", B1059="independent", B1059="cart"), Table21[[#This Row],[conf.high.orig]]-Table21[[#This Row],[conf.low.orig]], ""))</f>
        <v>3.4405216978393771E-2</v>
      </c>
      <c r="R1059">
        <f>IF(OR(B1059="boot", B1059="independent", B1059="parametric", B1059="cart"), Table21[[#This Row],[WIDTH_OVERLAP]]/Table21[[#This Row],[WIDTH_NEW]], "NA")</f>
        <v>0.92886500381210857</v>
      </c>
      <c r="S1059">
        <f>IF(OR(B1059="boot", B1059="independent", B1059="parametric", B1059="cart"), Table21[[#This Row],[WIDTH_OVERLAP]]/Table21[[#This Row],[WIDTH_ORIG]], "")</f>
        <v>0.79284507189925513</v>
      </c>
      <c r="T1059">
        <f>IF(OR(B1059="boot", B1059="independent", B1059="parametric", B1059="cart"), (Table21[[#This Row],[PERS_NEW]]+Table21[[#This Row],[PERS_ORIG]]) / 2, "")</f>
        <v>0.86085503785568185</v>
      </c>
      <c r="U1059">
        <f>0.5*(Table21[[#This Row],[WIDTH_OVERLAP]]/Table21[[#This Row],[WIDTH_ORIG]] +Table21[[#This Row],[WIDTH_OVERLAP]]/Table21[[#This Row],[WIDTH_NEW]])</f>
        <v>0.86085503785568185</v>
      </c>
    </row>
    <row r="1060" spans="1:21" hidden="1" x14ac:dyDescent="0.2">
      <c r="A1060" s="10" t="s">
        <v>252</v>
      </c>
      <c r="B1060" t="s">
        <v>113</v>
      </c>
      <c r="C1060" s="3" t="s">
        <v>49</v>
      </c>
      <c r="D1060" t="s">
        <v>47</v>
      </c>
      <c r="E1060">
        <v>5.4800493882978252E-4</v>
      </c>
      <c r="F1060" t="s">
        <v>47</v>
      </c>
      <c r="G1060" s="1">
        <v>-2.2868300687583672E-2</v>
      </c>
      <c r="H1060" s="1">
        <v>2.3964310565243237E-2</v>
      </c>
      <c r="I1060">
        <v>4.6035276785765293E-2</v>
      </c>
      <c r="J1060">
        <v>6.5454411926552103E-3</v>
      </c>
      <c r="K1060">
        <f>Table21[[#This Row],[VALUE_ORIGINAL]]-Table21[[#This Row],[ESTIMATE_VALUE]]</f>
        <v>5.9974362538254278E-3</v>
      </c>
      <c r="L1060">
        <v>-1.4065789843102729E-2</v>
      </c>
      <c r="M1060">
        <v>2.7156672228413149E-2</v>
      </c>
      <c r="N1060">
        <f>Table21[[#This Row],[DIFFENCE_ORIGINAL]]^2</f>
        <v>3.5969241618699583E-5</v>
      </c>
      <c r="O1060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3.8030100408345965E-2</v>
      </c>
      <c r="P1060">
        <f>IF(OR(G1060="NA", H1060="NA"), "NA", IF(OR(B1060="boot", B1060="parametric", B1060="independent", B1060="cart"), Table21[[#This Row],[conf.high]]-Table21[[#This Row],[conf.low]], ""))</f>
        <v>4.6832611252826908E-2</v>
      </c>
      <c r="Q1060">
        <f>IF(OR(G1060="NA", H1060="NA"), "NA", IF(OR(B1060="boot", B1060="parametric", B1060="independent", B1060="cart"), Table21[[#This Row],[conf.high.orig]]-Table21[[#This Row],[conf.low.orig]], ""))</f>
        <v>4.1222462071515878E-2</v>
      </c>
      <c r="R1060">
        <f>IF(OR(B1060="boot", B1060="independent", B1060="parametric", B1060="cart"), Table21[[#This Row],[WIDTH_OVERLAP]]/Table21[[#This Row],[WIDTH_NEW]], "NA")</f>
        <v>0.81204313385473237</v>
      </c>
      <c r="S1060">
        <f>IF(OR(B1060="boot", B1060="independent", B1060="parametric", B1060="cart"), Table21[[#This Row],[WIDTH_OVERLAP]]/Table21[[#This Row],[WIDTH_ORIG]], "")</f>
        <v>0.92255771482956161</v>
      </c>
      <c r="T1060">
        <f>IF(OR(B1060="boot", B1060="independent", B1060="parametric", B1060="cart"), (Table21[[#This Row],[PERS_NEW]]+Table21[[#This Row],[PERS_ORIG]]) / 2, "")</f>
        <v>0.86730042434214694</v>
      </c>
      <c r="U1060">
        <f>0.5*(Table21[[#This Row],[WIDTH_OVERLAP]]/Table21[[#This Row],[WIDTH_ORIG]] +Table21[[#This Row],[WIDTH_OVERLAP]]/Table21[[#This Row],[WIDTH_NEW]])</f>
        <v>0.86730042434214694</v>
      </c>
    </row>
    <row r="1061" spans="1:21" hidden="1" x14ac:dyDescent="0.2">
      <c r="A1061" s="10" t="s">
        <v>252</v>
      </c>
      <c r="B1061" t="s">
        <v>113</v>
      </c>
      <c r="C1061" s="3" t="s">
        <v>251</v>
      </c>
      <c r="D1061" t="s">
        <v>47</v>
      </c>
      <c r="E1061">
        <v>1.4170354769382776E-4</v>
      </c>
      <c r="F1061" t="s">
        <v>47</v>
      </c>
      <c r="G1061" s="1">
        <v>-2.003298341203761E-2</v>
      </c>
      <c r="H1061" s="1">
        <v>2.0316390507425269E-2</v>
      </c>
      <c r="I1061">
        <v>1.3814774855840973E-2</v>
      </c>
      <c r="J1061">
        <v>-3.9040609885989674E-3</v>
      </c>
      <c r="K1061">
        <f>Table21[[#This Row],[VALUE_ORIGINAL]]-Table21[[#This Row],[ESTIMATE_VALUE]]</f>
        <v>-4.0457645362927952E-3</v>
      </c>
      <c r="L1061">
        <v>-2.6247136636368518E-2</v>
      </c>
      <c r="M1061">
        <v>1.8439014659170583E-2</v>
      </c>
      <c r="N1061">
        <f>Table21[[#This Row],[DIFFENCE_ORIGINAL]]^2</f>
        <v>1.6368210683124456E-5</v>
      </c>
      <c r="O1061" s="1">
        <f>IF(OR(ISNA(Table21[[#This Row],[conf.low]]), ISNA(Table21[[#This Row],[conf.high]]), ISNA(Table21[[#This Row],[conf.low.orig]]), ISNA(Table21[[#This Row],[conf.high.orig]])), "NA", MIN(Table21[[#This Row],[conf.high]], Table21[[#This Row],[conf.high.orig]]) - MAX(Table21[[#This Row],[conf.low]], Table21[[#This Row],[conf.low.orig]]))</f>
        <v>3.8471998071208192E-2</v>
      </c>
      <c r="P1061">
        <f>IF(OR(G1061="NA", H1061="NA"), "NA", IF(OR(B1061="boot", B1061="parametric", B1061="independent", B1061="cart"), Table21[[#This Row],[conf.high]]-Table21[[#This Row],[conf.low]], ""))</f>
        <v>4.0349373919462875E-2</v>
      </c>
      <c r="Q1061">
        <f>IF(OR(G1061="NA", H1061="NA"), "NA", IF(OR(B1061="boot", B1061="parametric", B1061="independent", B1061="cart"), Table21[[#This Row],[conf.high.orig]]-Table21[[#This Row],[conf.low.orig]], ""))</f>
        <v>4.46861512955391E-2</v>
      </c>
      <c r="R1061">
        <f>IF(OR(B1061="boot", B1061="independent", B1061="parametric", B1061="cart"), Table21[[#This Row],[WIDTH_OVERLAP]]/Table21[[#This Row],[WIDTH_NEW]], "NA")</f>
        <v>0.95347199557539819</v>
      </c>
      <c r="S1061">
        <f>IF(OR(B1061="boot", B1061="independent", B1061="parametric", B1061="cart"), Table21[[#This Row],[WIDTH_OVERLAP]]/Table21[[#This Row],[WIDTH_ORIG]], "")</f>
        <v>0.86093782874178182</v>
      </c>
      <c r="T1061">
        <f>IF(OR(B1061="boot", B1061="independent", B1061="parametric", B1061="cart"), (Table21[[#This Row],[PERS_NEW]]+Table21[[#This Row],[PERS_ORIG]]) / 2, "")</f>
        <v>0.90720491215859</v>
      </c>
      <c r="U1061">
        <f>0.5*(Table21[[#This Row],[WIDTH_OVERLAP]]/Table21[[#This Row],[WIDTH_ORIG]] +Table21[[#This Row],[WIDTH_OVERLAP]]/Table21[[#This Row],[WIDTH_NEW]])</f>
        <v>0.90720491215859</v>
      </c>
    </row>
  </sheetData>
  <phoneticPr fontId="1" type="noConversion"/>
  <conditionalFormatting sqref="B1:B1048576">
    <cfRule type="containsText" dxfId="28" priority="1" operator="containsText" text="indepe">
      <formula>NOT(ISERROR(SEARCH("indepe",B1)))</formula>
    </cfRule>
    <cfRule type="containsText" dxfId="27" priority="2" operator="containsText" text="paramet">
      <formula>NOT(ISERROR(SEARCH("paramet",B1)))</formula>
    </cfRule>
    <cfRule type="containsText" dxfId="26" priority="3" operator="containsText" text="cart">
      <formula>NOT(ISERROR(SEARCH("cart",B1)))</formula>
    </cfRule>
    <cfRule type="containsText" dxfId="25" priority="4" operator="containsText" text="boot">
      <formula>NOT(ISERROR(SEARCH("boot",B1)))</formula>
    </cfRule>
    <cfRule type="containsText" dxfId="24" priority="5" operator="containsText" text="orig">
      <formula>NOT(ISERROR(SEARCH("orig",B1)))</formula>
    </cfRule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8156-C3C1-E84C-95AB-85001EA7249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FF28-658E-3F47-A3F4-B5E605DE0938}">
  <dimension ref="A1:B6"/>
  <sheetViews>
    <sheetView workbookViewId="0"/>
  </sheetViews>
  <sheetFormatPr baseColWidth="10" defaultRowHeight="16" x14ac:dyDescent="0.2"/>
  <cols>
    <col min="1" max="1" width="13" bestFit="1" customWidth="1"/>
    <col min="2" max="2" width="16.33203125" bestFit="1" customWidth="1"/>
  </cols>
  <sheetData>
    <row r="1" spans="1:2" x14ac:dyDescent="0.2">
      <c r="A1" s="13" t="s">
        <v>1049</v>
      </c>
      <c r="B1" t="s">
        <v>1062</v>
      </c>
    </row>
    <row r="2" spans="1:2" x14ac:dyDescent="0.2">
      <c r="A2" s="14" t="s">
        <v>50</v>
      </c>
      <c r="B2">
        <v>4.8840066877765338</v>
      </c>
    </row>
    <row r="3" spans="1:2" x14ac:dyDescent="0.2">
      <c r="A3" s="14" t="s">
        <v>113</v>
      </c>
      <c r="B3">
        <v>4.340162999089725</v>
      </c>
    </row>
    <row r="4" spans="1:2" x14ac:dyDescent="0.2">
      <c r="A4" s="14" t="s">
        <v>71</v>
      </c>
      <c r="B4">
        <v>1.1672288948758291</v>
      </c>
    </row>
    <row r="5" spans="1:2" x14ac:dyDescent="0.2">
      <c r="A5" s="14" t="s">
        <v>92</v>
      </c>
      <c r="B5">
        <v>3.2356464910328628</v>
      </c>
    </row>
    <row r="6" spans="1:2" x14ac:dyDescent="0.2">
      <c r="A6" s="14" t="s">
        <v>1050</v>
      </c>
      <c r="B6">
        <v>13.627045072774951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8E8EE-47FA-014A-BA7D-93DB77F5486B}">
  <dimension ref="A1:C6"/>
  <sheetViews>
    <sheetView zoomScale="193" workbookViewId="0"/>
  </sheetViews>
  <sheetFormatPr baseColWidth="10" defaultRowHeight="16" x14ac:dyDescent="0.2"/>
  <cols>
    <col min="1" max="1" width="13" bestFit="1" customWidth="1"/>
    <col min="2" max="2" width="16" bestFit="1" customWidth="1"/>
    <col min="3" max="3" width="16.5" bestFit="1" customWidth="1"/>
  </cols>
  <sheetData>
    <row r="1" spans="1:3" x14ac:dyDescent="0.2">
      <c r="A1" s="13" t="s">
        <v>1049</v>
      </c>
      <c r="B1" t="s">
        <v>1067</v>
      </c>
      <c r="C1" t="s">
        <v>1068</v>
      </c>
    </row>
    <row r="2" spans="1:3" x14ac:dyDescent="0.2">
      <c r="A2" s="14" t="s">
        <v>50</v>
      </c>
      <c r="B2" s="15">
        <v>0.699788404628233</v>
      </c>
      <c r="C2" s="15">
        <v>0.86572333353811504</v>
      </c>
    </row>
    <row r="3" spans="1:3" x14ac:dyDescent="0.2">
      <c r="A3" s="14" t="s">
        <v>113</v>
      </c>
      <c r="B3" s="15">
        <v>0.51368604297126097</v>
      </c>
      <c r="C3" s="15">
        <v>0.86634141332890602</v>
      </c>
    </row>
    <row r="4" spans="1:3" x14ac:dyDescent="0.2">
      <c r="A4" s="14" t="s">
        <v>71</v>
      </c>
      <c r="B4" s="15">
        <v>-0.53271129904814296</v>
      </c>
      <c r="C4" s="15">
        <v>0.71644119609615098</v>
      </c>
    </row>
    <row r="5" spans="1:3" x14ac:dyDescent="0.2">
      <c r="A5" s="14" t="s">
        <v>92</v>
      </c>
      <c r="B5" s="15">
        <v>-3.76597226651171E-2</v>
      </c>
      <c r="C5" s="15">
        <v>0.80889737039682796</v>
      </c>
    </row>
    <row r="6" spans="1:3" x14ac:dyDescent="0.2">
      <c r="A6" s="14" t="s">
        <v>1050</v>
      </c>
      <c r="B6" s="15">
        <v>-0.53271129904814296</v>
      </c>
      <c r="C6" s="15">
        <v>0.86634141332890602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A53F-B508-B24D-93E1-9EF56C52121F}">
  <dimension ref="A1:C25"/>
  <sheetViews>
    <sheetView workbookViewId="0">
      <selection activeCell="A2" sqref="A2"/>
    </sheetView>
  </sheetViews>
  <sheetFormatPr baseColWidth="10" defaultRowHeight="16" x14ac:dyDescent="0.2"/>
  <cols>
    <col min="1" max="1" width="20.6640625" bestFit="1" customWidth="1"/>
    <col min="2" max="2" width="11.33203125" bestFit="1" customWidth="1"/>
    <col min="3" max="3" width="12.83203125" bestFit="1" customWidth="1"/>
  </cols>
  <sheetData>
    <row r="1" spans="1:3" x14ac:dyDescent="0.2">
      <c r="A1" t="s">
        <v>340</v>
      </c>
      <c r="B1" t="s">
        <v>341</v>
      </c>
      <c r="C1" t="s">
        <v>1048</v>
      </c>
    </row>
    <row r="2" spans="1:3" x14ac:dyDescent="0.2">
      <c r="A2" t="s">
        <v>12</v>
      </c>
      <c r="B2" t="s">
        <v>50</v>
      </c>
      <c r="C2">
        <v>0.86032745825539003</v>
      </c>
    </row>
    <row r="3" spans="1:3" x14ac:dyDescent="0.2">
      <c r="A3" t="s">
        <v>12</v>
      </c>
      <c r="B3" t="s">
        <v>71</v>
      </c>
      <c r="C3">
        <v>0.71644119609615098</v>
      </c>
    </row>
    <row r="4" spans="1:3" x14ac:dyDescent="0.2">
      <c r="A4" t="s">
        <v>12</v>
      </c>
      <c r="B4" t="s">
        <v>92</v>
      </c>
      <c r="C4">
        <v>0.78620487129963001</v>
      </c>
    </row>
    <row r="5" spans="1:3" x14ac:dyDescent="0.2">
      <c r="A5" t="s">
        <v>12</v>
      </c>
      <c r="B5" t="s">
        <v>113</v>
      </c>
      <c r="C5">
        <v>0.78200702735555006</v>
      </c>
    </row>
    <row r="6" spans="1:3" x14ac:dyDescent="0.2">
      <c r="A6" t="s">
        <v>157</v>
      </c>
      <c r="B6" t="s">
        <v>50</v>
      </c>
      <c r="C6">
        <v>0.80187282850865305</v>
      </c>
    </row>
    <row r="7" spans="1:3" x14ac:dyDescent="0.2">
      <c r="A7" t="s">
        <v>157</v>
      </c>
      <c r="B7" t="s">
        <v>71</v>
      </c>
      <c r="C7">
        <v>0.291882789388066</v>
      </c>
    </row>
    <row r="8" spans="1:3" x14ac:dyDescent="0.2">
      <c r="A8" t="s">
        <v>157</v>
      </c>
      <c r="B8" t="s">
        <v>92</v>
      </c>
      <c r="C8">
        <v>0.47022693836875701</v>
      </c>
    </row>
    <row r="9" spans="1:3" x14ac:dyDescent="0.2">
      <c r="A9" t="s">
        <v>157</v>
      </c>
      <c r="B9" t="s">
        <v>113</v>
      </c>
      <c r="C9">
        <v>0.65938757909704204</v>
      </c>
    </row>
    <row r="10" spans="1:3" x14ac:dyDescent="0.2">
      <c r="A10" t="s">
        <v>156</v>
      </c>
      <c r="B10" t="s">
        <v>50</v>
      </c>
      <c r="C10">
        <v>0.86572333353811504</v>
      </c>
    </row>
    <row r="11" spans="1:3" x14ac:dyDescent="0.2">
      <c r="A11" t="s">
        <v>156</v>
      </c>
      <c r="B11" t="s">
        <v>71</v>
      </c>
      <c r="C11">
        <v>0.52179013396454899</v>
      </c>
    </row>
    <row r="12" spans="1:3" x14ac:dyDescent="0.2">
      <c r="A12" t="s">
        <v>156</v>
      </c>
      <c r="B12" t="s">
        <v>92</v>
      </c>
      <c r="C12">
        <v>-3.76597226651171E-2</v>
      </c>
    </row>
    <row r="13" spans="1:3" x14ac:dyDescent="0.2">
      <c r="A13" t="s">
        <v>156</v>
      </c>
      <c r="B13" t="s">
        <v>113</v>
      </c>
      <c r="C13">
        <v>0.77390373144449798</v>
      </c>
    </row>
    <row r="14" spans="1:3" x14ac:dyDescent="0.2">
      <c r="A14" t="s">
        <v>191</v>
      </c>
      <c r="B14" t="s">
        <v>50</v>
      </c>
      <c r="C14">
        <v>0.820976183188318</v>
      </c>
    </row>
    <row r="15" spans="1:3" x14ac:dyDescent="0.2">
      <c r="A15" t="s">
        <v>191</v>
      </c>
      <c r="B15" t="s">
        <v>71</v>
      </c>
      <c r="C15">
        <v>0.10587006095583899</v>
      </c>
    </row>
    <row r="16" spans="1:3" x14ac:dyDescent="0.2">
      <c r="A16" t="s">
        <v>191</v>
      </c>
      <c r="B16" t="s">
        <v>92</v>
      </c>
      <c r="C16">
        <v>0.75877507220380602</v>
      </c>
    </row>
    <row r="17" spans="1:3" x14ac:dyDescent="0.2">
      <c r="A17" t="s">
        <v>191</v>
      </c>
      <c r="B17" t="s">
        <v>113</v>
      </c>
      <c r="C17">
        <v>0.86634141332890602</v>
      </c>
    </row>
    <row r="18" spans="1:3" x14ac:dyDescent="0.2">
      <c r="A18" t="s">
        <v>192</v>
      </c>
      <c r="B18" t="s">
        <v>50</v>
      </c>
      <c r="C18">
        <v>0.83531847965782502</v>
      </c>
    </row>
    <row r="19" spans="1:3" x14ac:dyDescent="0.2">
      <c r="A19" t="s">
        <v>192</v>
      </c>
      <c r="B19" t="s">
        <v>71</v>
      </c>
      <c r="C19">
        <v>6.3956013519367194E-2</v>
      </c>
    </row>
    <row r="20" spans="1:3" x14ac:dyDescent="0.2">
      <c r="A20" t="s">
        <v>192</v>
      </c>
      <c r="B20" t="s">
        <v>92</v>
      </c>
      <c r="C20">
        <v>0.80889737039682796</v>
      </c>
    </row>
    <row r="21" spans="1:3" x14ac:dyDescent="0.2">
      <c r="A21" t="s">
        <v>192</v>
      </c>
      <c r="B21" t="s">
        <v>113</v>
      </c>
      <c r="C21">
        <v>0.74483720489246796</v>
      </c>
    </row>
    <row r="22" spans="1:3" x14ac:dyDescent="0.2">
      <c r="A22" t="s">
        <v>252</v>
      </c>
      <c r="B22" t="s">
        <v>50</v>
      </c>
      <c r="C22">
        <v>0.699788404628233</v>
      </c>
    </row>
    <row r="23" spans="1:3" x14ac:dyDescent="0.2">
      <c r="A23" t="s">
        <v>252</v>
      </c>
      <c r="B23" t="s">
        <v>71</v>
      </c>
      <c r="C23">
        <v>-0.53271129904814296</v>
      </c>
    </row>
    <row r="24" spans="1:3" x14ac:dyDescent="0.2">
      <c r="A24" t="s">
        <v>252</v>
      </c>
      <c r="B24" t="s">
        <v>92</v>
      </c>
      <c r="C24">
        <v>0.44920196142895902</v>
      </c>
    </row>
    <row r="25" spans="1:3" x14ac:dyDescent="0.2">
      <c r="A25" t="s">
        <v>252</v>
      </c>
      <c r="B25" t="s">
        <v>113</v>
      </c>
      <c r="C25">
        <v>0.51368604297126097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A6336-AAA3-8949-9DC9-75FC83846E90}">
  <dimension ref="A1:C8"/>
  <sheetViews>
    <sheetView workbookViewId="0"/>
  </sheetViews>
  <sheetFormatPr baseColWidth="10" defaultRowHeight="16" x14ac:dyDescent="0.2"/>
  <cols>
    <col min="1" max="1" width="20.6640625" bestFit="1" customWidth="1"/>
    <col min="2" max="2" width="22.1640625" bestFit="1" customWidth="1"/>
    <col min="3" max="3" width="22.83203125" bestFit="1" customWidth="1"/>
  </cols>
  <sheetData>
    <row r="1" spans="1:3" x14ac:dyDescent="0.2">
      <c r="A1" s="13" t="s">
        <v>1049</v>
      </c>
      <c r="B1" t="s">
        <v>1060</v>
      </c>
      <c r="C1" t="s">
        <v>1061</v>
      </c>
    </row>
    <row r="2" spans="1:3" x14ac:dyDescent="0.2">
      <c r="A2" s="14" t="s">
        <v>12</v>
      </c>
      <c r="B2">
        <v>8.3372689173829007E-2</v>
      </c>
      <c r="C2">
        <v>0.98326092582901703</v>
      </c>
    </row>
    <row r="3" spans="1:3" x14ac:dyDescent="0.2">
      <c r="A3" s="14" t="s">
        <v>157</v>
      </c>
      <c r="B3">
        <v>-0.426555581996722</v>
      </c>
      <c r="C3">
        <v>0.97551738320569403</v>
      </c>
    </row>
    <row r="4" spans="1:3" x14ac:dyDescent="0.2">
      <c r="A4" s="14" t="s">
        <v>156</v>
      </c>
      <c r="B4">
        <v>-2.50027101656472</v>
      </c>
      <c r="C4">
        <v>0.98858339521951799</v>
      </c>
    </row>
    <row r="5" spans="1:3" x14ac:dyDescent="0.2">
      <c r="A5" s="14" t="s">
        <v>191</v>
      </c>
      <c r="B5">
        <v>-0.32710030265644502</v>
      </c>
      <c r="C5">
        <v>0.90517297590631796</v>
      </c>
    </row>
    <row r="6" spans="1:3" x14ac:dyDescent="0.2">
      <c r="A6" s="14" t="s">
        <v>192</v>
      </c>
      <c r="B6">
        <v>-2.9179118084651998</v>
      </c>
      <c r="C6">
        <v>0.99091523462349196</v>
      </c>
    </row>
    <row r="7" spans="1:3" x14ac:dyDescent="0.2">
      <c r="A7" s="14" t="s">
        <v>252</v>
      </c>
      <c r="B7">
        <v>-2.7271426340865799</v>
      </c>
      <c r="C7">
        <v>0.99733845592829296</v>
      </c>
    </row>
    <row r="8" spans="1:3" x14ac:dyDescent="0.2">
      <c r="A8" s="14" t="s">
        <v>1050</v>
      </c>
      <c r="B8">
        <v>-2.9179118084651998</v>
      </c>
      <c r="C8">
        <v>0.99733845592829296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AD3B-9860-7844-A357-36B56D57926A}">
  <dimension ref="A1:C6"/>
  <sheetViews>
    <sheetView zoomScale="136" workbookViewId="0">
      <selection activeCell="C5" sqref="A1:C5"/>
    </sheetView>
  </sheetViews>
  <sheetFormatPr baseColWidth="10" defaultRowHeight="16" x14ac:dyDescent="0.2"/>
  <cols>
    <col min="1" max="1" width="13" bestFit="1" customWidth="1"/>
    <col min="2" max="2" width="22.1640625" bestFit="1" customWidth="1"/>
    <col min="3" max="3" width="22.83203125" bestFit="1" customWidth="1"/>
  </cols>
  <sheetData>
    <row r="1" spans="1:3" x14ac:dyDescent="0.2">
      <c r="A1" s="13" t="s">
        <v>1049</v>
      </c>
      <c r="B1" t="s">
        <v>1060</v>
      </c>
      <c r="C1" t="s">
        <v>1061</v>
      </c>
    </row>
    <row r="2" spans="1:3" x14ac:dyDescent="0.2">
      <c r="A2" s="14" t="s">
        <v>50</v>
      </c>
      <c r="B2">
        <v>0.32941038067713502</v>
      </c>
      <c r="C2">
        <v>0.99091523462349196</v>
      </c>
    </row>
    <row r="3" spans="1:3" x14ac:dyDescent="0.2">
      <c r="A3" s="14" t="s">
        <v>113</v>
      </c>
      <c r="B3">
        <v>-0.79992091929422804</v>
      </c>
      <c r="C3">
        <v>0.98824094394445805</v>
      </c>
    </row>
    <row r="4" spans="1:3" x14ac:dyDescent="0.2">
      <c r="A4" s="14" t="s">
        <v>71</v>
      </c>
      <c r="B4">
        <v>-2.9179118084651998</v>
      </c>
      <c r="C4">
        <v>0.98326092582901703</v>
      </c>
    </row>
    <row r="5" spans="1:3" x14ac:dyDescent="0.2">
      <c r="A5" s="14" t="s">
        <v>92</v>
      </c>
      <c r="B5">
        <v>-2.50027101656472</v>
      </c>
      <c r="C5">
        <v>0.99733845592829296</v>
      </c>
    </row>
    <row r="6" spans="1:3" x14ac:dyDescent="0.2">
      <c r="A6" s="14" t="s">
        <v>1050</v>
      </c>
      <c r="B6">
        <v>-2.9179118084651998</v>
      </c>
      <c r="C6">
        <v>0.99733845592829296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05CF-2BC5-7248-99E8-FB9DFA7E16B8}">
  <dimension ref="A1:E25"/>
  <sheetViews>
    <sheetView zoomScale="125" workbookViewId="0">
      <selection activeCell="C16" sqref="C16"/>
    </sheetView>
  </sheetViews>
  <sheetFormatPr baseColWidth="10" defaultRowHeight="16" x14ac:dyDescent="0.2"/>
  <cols>
    <col min="1" max="1" width="20.6640625" bestFit="1" customWidth="1"/>
    <col min="2" max="2" width="11.33203125" bestFit="1" customWidth="1"/>
    <col min="3" max="3" width="18.5" bestFit="1" customWidth="1"/>
    <col min="4" max="4" width="19" bestFit="1" customWidth="1"/>
    <col min="5" max="5" width="20.33203125" bestFit="1" customWidth="1"/>
  </cols>
  <sheetData>
    <row r="1" spans="1:5" x14ac:dyDescent="0.2">
      <c r="A1" t="s">
        <v>0</v>
      </c>
      <c r="B1" t="s">
        <v>1</v>
      </c>
      <c r="C1" t="s">
        <v>1057</v>
      </c>
      <c r="D1" t="s">
        <v>1058</v>
      </c>
      <c r="E1" t="s">
        <v>1059</v>
      </c>
    </row>
    <row r="2" spans="1:5" hidden="1" x14ac:dyDescent="0.2">
      <c r="A2" t="s">
        <v>192</v>
      </c>
      <c r="B2" t="s">
        <v>71</v>
      </c>
      <c r="C2">
        <v>-2.9179118084651998</v>
      </c>
      <c r="D2">
        <v>0.968339513782005</v>
      </c>
      <c r="E2">
        <v>6.3956013519367194E-2</v>
      </c>
    </row>
    <row r="3" spans="1:5" hidden="1" x14ac:dyDescent="0.2">
      <c r="A3" t="s">
        <v>252</v>
      </c>
      <c r="B3" t="s">
        <v>71</v>
      </c>
      <c r="C3">
        <v>-2.7271426340865799</v>
      </c>
      <c r="D3">
        <v>0.90903819953422604</v>
      </c>
      <c r="E3">
        <v>-0.53271129904814296</v>
      </c>
    </row>
    <row r="4" spans="1:5" x14ac:dyDescent="0.2">
      <c r="A4" t="s">
        <v>156</v>
      </c>
      <c r="B4" t="s">
        <v>92</v>
      </c>
      <c r="C4">
        <v>-2.50027101656472</v>
      </c>
      <c r="D4">
        <v>0.89160141247055902</v>
      </c>
      <c r="E4">
        <v>-3.76597226651171E-2</v>
      </c>
    </row>
    <row r="5" spans="1:5" hidden="1" x14ac:dyDescent="0.2">
      <c r="A5" t="s">
        <v>252</v>
      </c>
      <c r="B5" t="s">
        <v>92</v>
      </c>
      <c r="C5">
        <v>-1.1005562609762101</v>
      </c>
      <c r="D5">
        <v>0.99733845592829296</v>
      </c>
      <c r="E5">
        <v>0.44920196142895902</v>
      </c>
    </row>
    <row r="6" spans="1:5" hidden="1" x14ac:dyDescent="0.2">
      <c r="A6" t="s">
        <v>252</v>
      </c>
      <c r="B6" t="s">
        <v>113</v>
      </c>
      <c r="C6">
        <v>-0.79992091929422804</v>
      </c>
      <c r="D6">
        <v>0.98663489105796498</v>
      </c>
      <c r="E6">
        <v>0.51368604297126097</v>
      </c>
    </row>
    <row r="7" spans="1:5" x14ac:dyDescent="0.2">
      <c r="A7" t="s">
        <v>157</v>
      </c>
      <c r="B7" t="s">
        <v>71</v>
      </c>
      <c r="C7">
        <v>-0.426555581996722</v>
      </c>
      <c r="D7">
        <v>0.72719063645698701</v>
      </c>
      <c r="E7">
        <v>0.291882789388066</v>
      </c>
    </row>
    <row r="8" spans="1:5" hidden="1" x14ac:dyDescent="0.2">
      <c r="A8" t="s">
        <v>191</v>
      </c>
      <c r="B8" t="s">
        <v>71</v>
      </c>
      <c r="C8">
        <v>-0.32710030265644502</v>
      </c>
      <c r="D8">
        <v>0.53884042456812298</v>
      </c>
      <c r="E8">
        <v>0.10587006095583899</v>
      </c>
    </row>
    <row r="9" spans="1:5" x14ac:dyDescent="0.2">
      <c r="A9" t="s">
        <v>157</v>
      </c>
      <c r="B9" t="s">
        <v>92</v>
      </c>
      <c r="C9">
        <v>5.4788265358881198E-2</v>
      </c>
      <c r="D9">
        <v>0.77690433168749795</v>
      </c>
      <c r="E9">
        <v>0.47022693836875701</v>
      </c>
    </row>
    <row r="10" spans="1:5" x14ac:dyDescent="0.2">
      <c r="A10" t="s">
        <v>156</v>
      </c>
      <c r="B10" t="s">
        <v>71</v>
      </c>
      <c r="C10">
        <v>7.1995939293395497E-2</v>
      </c>
      <c r="D10">
        <v>0.756453527828026</v>
      </c>
      <c r="E10">
        <v>0.52179013396454899</v>
      </c>
    </row>
    <row r="11" spans="1:5" hidden="1" x14ac:dyDescent="0.2">
      <c r="A11" t="s">
        <v>12</v>
      </c>
      <c r="B11" t="s">
        <v>71</v>
      </c>
      <c r="C11">
        <v>8.3372689173829007E-2</v>
      </c>
      <c r="D11">
        <v>0.98326092582901703</v>
      </c>
      <c r="E11">
        <v>0.71644119609615098</v>
      </c>
    </row>
    <row r="12" spans="1:5" hidden="1" x14ac:dyDescent="0.2">
      <c r="A12" t="s">
        <v>252</v>
      </c>
      <c r="B12" t="s">
        <v>50</v>
      </c>
      <c r="C12">
        <v>0.32941038067713502</v>
      </c>
      <c r="D12">
        <v>0.96910256388690397</v>
      </c>
      <c r="E12">
        <v>0.699788404628233</v>
      </c>
    </row>
    <row r="13" spans="1:5" x14ac:dyDescent="0.2">
      <c r="A13" t="s">
        <v>157</v>
      </c>
      <c r="B13" t="s">
        <v>113</v>
      </c>
      <c r="C13">
        <v>0.34525947263478801</v>
      </c>
      <c r="D13">
        <v>0.93977767518848199</v>
      </c>
      <c r="E13">
        <v>0.65938757909704204</v>
      </c>
    </row>
    <row r="14" spans="1:5" hidden="1" x14ac:dyDescent="0.2">
      <c r="A14" t="s">
        <v>192</v>
      </c>
      <c r="B14" t="s">
        <v>113</v>
      </c>
      <c r="C14">
        <v>0.38708310889214997</v>
      </c>
      <c r="D14">
        <v>0.98824094394445805</v>
      </c>
      <c r="E14">
        <v>0.74483720489246796</v>
      </c>
    </row>
    <row r="15" spans="1:5" hidden="1" x14ac:dyDescent="0.2">
      <c r="A15" t="s">
        <v>192</v>
      </c>
      <c r="B15" t="s">
        <v>50</v>
      </c>
      <c r="C15">
        <v>0.40099365262126702</v>
      </c>
      <c r="D15">
        <v>0.99091523462349196</v>
      </c>
      <c r="E15">
        <v>0.83531847965782502</v>
      </c>
    </row>
    <row r="16" spans="1:5" x14ac:dyDescent="0.2">
      <c r="A16" t="s">
        <v>157</v>
      </c>
      <c r="B16" t="s">
        <v>50</v>
      </c>
      <c r="C16">
        <v>0.40862248723615302</v>
      </c>
      <c r="D16">
        <v>0.97551738320569403</v>
      </c>
      <c r="E16">
        <v>0.80187282850865305</v>
      </c>
    </row>
    <row r="17" spans="1:5" hidden="1" x14ac:dyDescent="0.2">
      <c r="A17" t="s">
        <v>12</v>
      </c>
      <c r="B17" t="s">
        <v>113</v>
      </c>
      <c r="C17">
        <v>0.42324172539559302</v>
      </c>
      <c r="D17">
        <v>0.97525020001665996</v>
      </c>
      <c r="E17">
        <v>0.78200702735555006</v>
      </c>
    </row>
    <row r="18" spans="1:5" x14ac:dyDescent="0.2">
      <c r="A18" t="s">
        <v>156</v>
      </c>
      <c r="B18" t="s">
        <v>113</v>
      </c>
      <c r="C18">
        <v>0.48428944144416203</v>
      </c>
      <c r="D18">
        <v>0.96185820320554605</v>
      </c>
      <c r="E18">
        <v>0.77390373144449798</v>
      </c>
    </row>
    <row r="19" spans="1:5" hidden="1" x14ac:dyDescent="0.2">
      <c r="A19" t="s">
        <v>12</v>
      </c>
      <c r="B19" t="s">
        <v>92</v>
      </c>
      <c r="C19">
        <v>0.53434451458820398</v>
      </c>
      <c r="D19">
        <v>0.95999756959225302</v>
      </c>
      <c r="E19">
        <v>0.78620487129963001</v>
      </c>
    </row>
    <row r="20" spans="1:5" hidden="1" x14ac:dyDescent="0.2">
      <c r="A20" t="s">
        <v>192</v>
      </c>
      <c r="B20" t="s">
        <v>92</v>
      </c>
      <c r="C20">
        <v>0.60709592296938597</v>
      </c>
      <c r="D20">
        <v>0.97807655137946004</v>
      </c>
      <c r="E20">
        <v>0.80889737039682796</v>
      </c>
    </row>
    <row r="21" spans="1:5" hidden="1" x14ac:dyDescent="0.2">
      <c r="A21" t="s">
        <v>12</v>
      </c>
      <c r="B21" t="s">
        <v>50</v>
      </c>
      <c r="C21">
        <v>0.641220001261253</v>
      </c>
      <c r="D21">
        <v>0.97533734171063602</v>
      </c>
      <c r="E21">
        <v>0.86032745825539003</v>
      </c>
    </row>
    <row r="22" spans="1:5" hidden="1" x14ac:dyDescent="0.2">
      <c r="A22" t="s">
        <v>191</v>
      </c>
      <c r="B22" t="s">
        <v>92</v>
      </c>
      <c r="C22">
        <v>0.65157544214983798</v>
      </c>
      <c r="D22">
        <v>0.86597470225777495</v>
      </c>
      <c r="E22">
        <v>0.75877507220380602</v>
      </c>
    </row>
    <row r="23" spans="1:5" x14ac:dyDescent="0.2">
      <c r="A23" t="s">
        <v>156</v>
      </c>
      <c r="B23" t="s">
        <v>50</v>
      </c>
      <c r="C23">
        <v>0.66380028676349701</v>
      </c>
      <c r="D23">
        <v>0.98858339521951799</v>
      </c>
      <c r="E23">
        <v>0.86572333353811504</v>
      </c>
    </row>
    <row r="24" spans="1:5" hidden="1" x14ac:dyDescent="0.2">
      <c r="A24" t="s">
        <v>191</v>
      </c>
      <c r="B24" t="s">
        <v>50</v>
      </c>
      <c r="C24">
        <v>0.76251415356232999</v>
      </c>
      <c r="D24">
        <v>0.87943821281430601</v>
      </c>
      <c r="E24">
        <v>0.820976183188318</v>
      </c>
    </row>
    <row r="25" spans="1:5" hidden="1" x14ac:dyDescent="0.2">
      <c r="A25" t="s">
        <v>191</v>
      </c>
      <c r="B25" t="s">
        <v>113</v>
      </c>
      <c r="C25">
        <v>0.82750985075149497</v>
      </c>
      <c r="D25">
        <v>0.90517297590631796</v>
      </c>
      <c r="E25">
        <v>0.86634141332890602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D7FA-2072-164F-BA3E-85AC30B077A0}">
  <dimension ref="A1:K10"/>
  <sheetViews>
    <sheetView workbookViewId="0">
      <selection activeCell="A4" sqref="A4:A9"/>
    </sheetView>
  </sheetViews>
  <sheetFormatPr baseColWidth="10" defaultRowHeight="16" x14ac:dyDescent="0.2"/>
  <cols>
    <col min="1" max="1" width="20.6640625" bestFit="1" customWidth="1"/>
    <col min="2" max="2" width="17.83203125" bestFit="1" customWidth="1"/>
    <col min="3" max="3" width="19.1640625" bestFit="1" customWidth="1"/>
    <col min="4" max="4" width="17.83203125" bestFit="1" customWidth="1"/>
    <col min="5" max="5" width="19.1640625" bestFit="1" customWidth="1"/>
    <col min="6" max="6" width="17.83203125" bestFit="1" customWidth="1"/>
    <col min="7" max="7" width="19.1640625" bestFit="1" customWidth="1"/>
    <col min="8" max="8" width="17.83203125" bestFit="1" customWidth="1"/>
    <col min="9" max="9" width="19.1640625" bestFit="1" customWidth="1"/>
    <col min="10" max="10" width="22.33203125" bestFit="1" customWidth="1"/>
    <col min="11" max="11" width="23.6640625" bestFit="1" customWidth="1"/>
  </cols>
  <sheetData>
    <row r="1" spans="1:11" x14ac:dyDescent="0.2">
      <c r="B1" s="13" t="s">
        <v>1051</v>
      </c>
    </row>
    <row r="2" spans="1:11" x14ac:dyDescent="0.2">
      <c r="B2" t="s">
        <v>50</v>
      </c>
      <c r="D2" t="s">
        <v>113</v>
      </c>
      <c r="F2" t="s">
        <v>71</v>
      </c>
      <c r="H2" t="s">
        <v>92</v>
      </c>
      <c r="J2" t="s">
        <v>1052</v>
      </c>
      <c r="K2" t="s">
        <v>1054</v>
      </c>
    </row>
    <row r="3" spans="1:11" x14ac:dyDescent="0.2">
      <c r="A3" s="13" t="s">
        <v>1049</v>
      </c>
      <c r="B3" t="s">
        <v>1053</v>
      </c>
      <c r="C3" t="s">
        <v>1055</v>
      </c>
      <c r="D3" t="s">
        <v>1053</v>
      </c>
      <c r="E3" t="s">
        <v>1055</v>
      </c>
      <c r="F3" t="s">
        <v>1053</v>
      </c>
      <c r="G3" t="s">
        <v>1055</v>
      </c>
      <c r="H3" t="s">
        <v>1053</v>
      </c>
      <c r="I3" t="s">
        <v>1055</v>
      </c>
    </row>
    <row r="4" spans="1:11" x14ac:dyDescent="0.2">
      <c r="A4" s="1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14" t="s">
        <v>157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s="14" t="s">
        <v>156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s="14" t="s">
        <v>191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s="14" t="s">
        <v>192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 s="14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s="14" t="s">
        <v>1050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G A A B Q S w M E F A A A C A g A A 1 D Y W P e u z o e j A A A A 9 g A A A B I A A A B D b 2 5 m a W c v U G F j a 2 F n Z S 5 4 b W y F j 7 E O g j A Y h F + F d K e F u i D 5 K Y O r J C Z E 4 9 q U i o 3 w Y 2 i x v J u D j + Q r i F H U z f H u v k v u 7 t c b 5 G P b B B f d W 9 N h R m I a k U C j 6 i q D d U Y G d w g T k g v Y S H W S t Q 4 m G G 0 6 W p O R o 3 P n l D H v P f U L 2 v U 1 4 1 E U s 3 2 x L t V R t z I 0 a J 1 E p c m n V f 1 v E Q G 7 1 x j B a c y X N E 6 m T c B m E w q D X 4 B P 2 T P 9 M W E 1 N G 7 o t d A Y b k t g s w T 2 / i A e U E s D B B Q A A A g I A A N Q 2 F h j o / 3 5 l w M A A G U / A A A T A A A A R m 9 y b X V s Y X M v U 2 V j d G l v b j E u b e 2 a X W / a M B S G 7 5 H 6 H 6 L 0 B i R E S m k 7 T d M u G D C 1 0 m i 7 h k 6 b p i k y i S F W H T u y n X a o 6 n + f I V A + E l Z o C S 7 B N 4 A / 4 n N O z q O c 1 w 4 c u g J R Y t j x d / X T Q e G g w H 3 A o G d Q h v q I A G x 8 N j A U B c O w a c R c K J s N f l 9 p U j c K I B H F r w j D S o M S I R u 8 a F q 3 H D J u c Y Q Y u q P c a k J + J 2 h o 2 b X m F 4 u H l A k n 5 A P X p 5 j 2 B 1 Y r A C S C 2 K k 6 x y c W g z z C g l s T w x W X 3 5 u l s v G 7 C T E K k I B M 2 j b L Z t l o U B w F h M v m x 7 L x P a I C 2 m K A h 6 5 N G 5 V L S u C f U l k 6 f m h e M x r I A c / w I f C k f 6 a c 2 g F d O W s 8 c h 7 3 F + M Y p c 1 x f x 1 j 2 w U Y s K E x w a L n F R s + I H 2 5 o D t y x R C D E E 4 X 7 T B A e I + y I H a 0 I w d 5 M c W L s v H 4 a A b U g 1 j + H C 5 h C P h X P M l u E / Z 6 M i e J 7 j 6 j U Z j o l b c m S K 7 A B Q q A g J M B E g V d y E Z D X H g V y B h l i Y u 4 A A L J C 9 3 E i E t J r 4 L p Q / q A j / r + 3 M h T q Y D I 0 j s 1 y 1 m X U s E F A 6 H D Q R C O s r h d 3 h Y d 0 N z t G X e I e D C E 8 o M I h f D N e K E J 3 A s C + Y A I P 6 S h E w I G A i g Y c r f O X 4 o P m r 7 9 o s 8 F b P v P v T n r m r i 9 I O 7 Q n G e u e F w y s w S v 4 U M y p O 7 o L d x 9 y C t 3 m 0 N p E Z i Z i x L I z C 2 4 Q O B 4 b B 2 g n j e p K l h a Z 6 O q M X r P G C X 2 o C p w e s 0 + V G O 1 G 1 j N b j H V s r X m N l M D 9 p 4 B S 9 t B K l V V 6 + 0 i N V w 7 A V c s 1 m t a r G u g N i T W M 2 a p L X F B J E O x H s c c e / 6 S k l Q Q a y Z K c p W Y 5 2 S O 0 s A 3 L X O W R 5 9 a g x X E n l U N X i H y u E C c K I x 5 Y w V i e b T T p 1 f G g d r C a Q y Y P m z I o g w u V j v V + 8 J J k V C C l D 5 w y D N a c 7 V Y M V / 6 0 C F X k K V K H i W I 6 Y O H f A M W K 8 t T p W j p w 4 d 8 Q D U V 8 B n z 1 P E h 7 Q L s D X k 6 1 g I + d + d Y S f m u B C g t 3 / M L 1 p x 4 V 0 y X F u 8 5 Q i x V u i s B T E v 3 P O M V C / c z p W B p 4 b 7 7 S L X t l j N O b K Y v F 6 Z m V i G m t v v E 2 C L y B o k 8 t 6 H w q Z f s t l u v z m D j 4 s o B G D s T 7 j L N Y 8 L Y R r K 5 7 K X Q 0 N o W 4 J w x o + F M w i l v z 5 v g Z M M p 2 S d w Z G W V / J 3 m I H + d 2 + a v Z P 5 a n f O r Z r L 7 4 t J p X D h X P 1 o 3 3 + r X K V W k X f / 5 w o R W / T 9 L r K N f k g + r z P 9 O 9 8 o n V o u 4 1 E O k L 1 t n p 0 d H 1 U k S b 2 B A 7 2 U s 0 q L B 6 M M M F v Y d C p 9 h q L 4 h 5 w k T o 5 z H c 2 o b O a D L W D d u 9 / 9 B / w B Q S w M E F A A A C A g A A 1 D Y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D U N h Y 9 6 7 O h 6 M A A A D 2 A A A A E g A A A A A A A A A A A A A A p I E A A A A A Q 2 9 u Z m l n L 1 B h Y 2 t h Z 2 U u e G 1 s U E s B A h Q D F A A A C A g A A 1 D Y W G O j / f m X A w A A Z T 8 A A B M A A A A A A A A A A A A A A K S B 0 w A A A E Z v c m 1 1 b G F z L 1 N l Y 3 R p b 2 4 x L m 1 Q S w E C F A M U A A A I C A A D U N h Y D 8 r p q 6 Q A A A D p A A A A E w A A A A A A A A A A A A A A p I G b B A A A W 0 N v b n R l b n R f V H l w Z X N d L n h t b F B L B Q Y A A A A A A w A D A M I A A A B w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Y w E A A A A A A L d j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9 y a W d p b m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V m O D h l M W M t N z k z O S 0 0 Z T k w L T g 3 Y W Y t Z W N k O D V m O D Q z N T Z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E z O j A 3 O j Q x L j g w M T Q 0 N j B a I i A v P j x F b n R y e S B U e X B l P S J G a W x s Q 2 9 s d W 1 u V H l w Z X M i I F Z h b H V l P S J z Q m d Z R 0 J n V U d C Z 1 l H I i A v P j x F b n R y e S B U e X B l P S J G a W x s Q 2 9 s d W 1 u T m F t Z X M i I F Z h b H V l P S J z W y Z x d W 9 0 O 2 1 v Z G V s J n F 1 b 3 Q 7 L C Z x d W 9 0 O 2 V m Z m V j d C Z x d W 9 0 O y w m c X V v d D t n c m 9 1 c C Z x d W 9 0 O y w m c X V v d D t 0 Z X J t J n F 1 b 3 Q 7 L C Z x d W 9 0 O 2 V z d G l t Y X R l J n F 1 b 3 Q 7 L C Z x d W 9 0 O 3 N 0 Z C 5 l c n J v c i Z x d W 9 0 O y w m c X V v d D t z d G F 0 a X N 0 a W M m c X V v d D s s J n F 1 b 3 Q 7 Y 2 9 u Z i 5 s b 3 c m c X V v d D s s J n F 1 b 3 Q 7 Y 2 9 u Z i 5 o a W d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p Z 2 l u Y W w v Q X V 0 b 1 J l b W 9 2 Z W R D b 2 x 1 b W 5 z M S 5 7 b W 9 k Z W w s M H 0 m c X V v d D s s J n F 1 b 3 Q 7 U 2 V j d G l v b j E v b 3 J p Z 2 l u Y W w v Q X V 0 b 1 J l b W 9 2 Z W R D b 2 x 1 b W 5 z M S 5 7 Z W Z m Z W N 0 L D F 9 J n F 1 b 3 Q 7 L C Z x d W 9 0 O 1 N l Y 3 R p b 2 4 x L 2 9 y a W d p b m F s L 0 F 1 d G 9 S Z W 1 v d m V k Q 2 9 s d W 1 u c z E u e 2 d y b 3 V w L D J 9 J n F 1 b 3 Q 7 L C Z x d W 9 0 O 1 N l Y 3 R p b 2 4 x L 2 9 y a W d p b m F s L 0 F 1 d G 9 S Z W 1 v d m V k Q 2 9 s d W 1 u c z E u e 3 R l c m 0 s M 3 0 m c X V v d D s s J n F 1 b 3 Q 7 U 2 V j d G l v b j E v b 3 J p Z 2 l u Y W w v Q X V 0 b 1 J l b W 9 2 Z W R D b 2 x 1 b W 5 z M S 5 7 Z X N 0 a W 1 h d G U s N H 0 m c X V v d D s s J n F 1 b 3 Q 7 U 2 V j d G l v b j E v b 3 J p Z 2 l u Y W w v Q X V 0 b 1 J l b W 9 2 Z W R D b 2 x 1 b W 5 z M S 5 7 c 3 R k L m V y c m 9 y L D V 9 J n F 1 b 3 Q 7 L C Z x d W 9 0 O 1 N l Y 3 R p b 2 4 x L 2 9 y a W d p b m F s L 0 F 1 d G 9 S Z W 1 v d m V k Q 2 9 s d W 1 u c z E u e 3 N 0 Y X R p c 3 R p Y y w 2 f S Z x d W 9 0 O y w m c X V v d D t T Z W N 0 a W 9 u M S 9 v c m l n a W 5 h b C 9 B d X R v U m V t b 3 Z l Z E N v b H V t b n M x L n t j b 2 5 m L m x v d y w 3 f S Z x d W 9 0 O y w m c X V v d D t T Z W N 0 a W 9 u M S 9 v c m l n a W 5 h b C 9 B d X R v U m V t b 3 Z l Z E N v b H V t b n M x L n t j b 2 5 m L m h p Z 2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J p Z 2 l u Y W w v Q X V 0 b 1 J l b W 9 2 Z W R D b 2 x 1 b W 5 z M S 5 7 b W 9 k Z W w s M H 0 m c X V v d D s s J n F 1 b 3 Q 7 U 2 V j d G l v b j E v b 3 J p Z 2 l u Y W w v Q X V 0 b 1 J l b W 9 2 Z W R D b 2 x 1 b W 5 z M S 5 7 Z W Z m Z W N 0 L D F 9 J n F 1 b 3 Q 7 L C Z x d W 9 0 O 1 N l Y 3 R p b 2 4 x L 2 9 y a W d p b m F s L 0 F 1 d G 9 S Z W 1 v d m V k Q 2 9 s d W 1 u c z E u e 2 d y b 3 V w L D J 9 J n F 1 b 3 Q 7 L C Z x d W 9 0 O 1 N l Y 3 R p b 2 4 x L 2 9 y a W d p b m F s L 0 F 1 d G 9 S Z W 1 v d m V k Q 2 9 s d W 1 u c z E u e 3 R l c m 0 s M 3 0 m c X V v d D s s J n F 1 b 3 Q 7 U 2 V j d G l v b j E v b 3 J p Z 2 l u Y W w v Q X V 0 b 1 J l b W 9 2 Z W R D b 2 x 1 b W 5 z M S 5 7 Z X N 0 a W 1 h d G U s N H 0 m c X V v d D s s J n F 1 b 3 Q 7 U 2 V j d G l v b j E v b 3 J p Z 2 l u Y W w v Q X V 0 b 1 J l b W 9 2 Z W R D b 2 x 1 b W 5 z M S 5 7 c 3 R k L m V y c m 9 y L D V 9 J n F 1 b 3 Q 7 L C Z x d W 9 0 O 1 N l Y 3 R p b 2 4 x L 2 9 y a W d p b m F s L 0 F 1 d G 9 S Z W 1 v d m V k Q 2 9 s d W 1 u c z E u e 3 N 0 Y X R p c 3 R p Y y w 2 f S Z x d W 9 0 O y w m c X V v d D t T Z W N 0 a W 9 u M S 9 v c m l n a W 5 h b C 9 B d X R v U m V t b 3 Z l Z E N v b H V t b n M x L n t j b 2 5 m L m x v d y w 3 f S Z x d W 9 0 O y w m c X V v d D t T Z W N 0 a W 9 u M S 9 v c m l n a W 5 h b C 9 B d X R v U m V t b 3 Z l Z E N v b H V t b n M x L n t j b 2 5 m L m h p Z 2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a W d p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a W d p b m F s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a W d p b m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d H N 0 c m F w X 3 N h b X B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3 N G I y M j F m L T U z Z W U t N D Y x Z S 1 h Z j B j L T k z Y m F i Y z M 3 N 2 J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x M z o w O D o 0 N C 4 5 M D c 4 N j A w W i I g L z 4 8 R W 5 0 c n k g V H l w Z T 0 i R m l s b E N v b H V t b l R 5 c G V z I i B W Y W x 1 Z T 0 i c 0 J n W U d C Z 1 V H Q m d Z R y I g L z 4 8 R W 5 0 c n k g V H l w Z T 0 i R m l s b E N v b H V t b k 5 h b W V z I i B W Y W x 1 Z T 0 i c 1 s m c X V v d D t t b 2 R l b C Z x d W 9 0 O y w m c X V v d D t l Z m Z l Y 3 Q m c X V v d D s s J n F 1 b 3 Q 7 Z 3 J v d X A m c X V v d D s s J n F 1 b 3 Q 7 d G V y b S Z x d W 9 0 O y w m c X V v d D t l c 3 R p b W F 0 Z S Z x d W 9 0 O y w m c X V v d D t z d G Q u Z X J y b 3 I m c X V v d D s s J n F 1 b 3 Q 7 c 3 R h d G l z d G l j J n F 1 b 3 Q 7 L C Z x d W 9 0 O 2 N v b m Y u b G 9 3 J n F 1 b 3 Q 7 L C Z x d W 9 0 O 2 N v b m Y u a G l n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b 3 R z d H J h c F 9 z Y W 1 w b G U v Q X V 0 b 1 J l b W 9 2 Z W R D b 2 x 1 b W 5 z M S 5 7 b W 9 k Z W w s M H 0 m c X V v d D s s J n F 1 b 3 Q 7 U 2 V j d G l v b j E v Y m 9 v d H N 0 c m F w X 3 N h b X B s Z S 9 B d X R v U m V t b 3 Z l Z E N v b H V t b n M x L n t l Z m Z l Y 3 Q s M X 0 m c X V v d D s s J n F 1 b 3 Q 7 U 2 V j d G l v b j E v Y m 9 v d H N 0 c m F w X 3 N h b X B s Z S 9 B d X R v U m V t b 3 Z l Z E N v b H V t b n M x L n t n c m 9 1 c C w y f S Z x d W 9 0 O y w m c X V v d D t T Z W N 0 a W 9 u M S 9 i b 2 9 0 c 3 R y Y X B f c 2 F t c G x l L 0 F 1 d G 9 S Z W 1 v d m V k Q 2 9 s d W 1 u c z E u e 3 R l c m 0 s M 3 0 m c X V v d D s s J n F 1 b 3 Q 7 U 2 V j d G l v b j E v Y m 9 v d H N 0 c m F w X 3 N h b X B s Z S 9 B d X R v U m V t b 3 Z l Z E N v b H V t b n M x L n t l c 3 R p b W F 0 Z S w 0 f S Z x d W 9 0 O y w m c X V v d D t T Z W N 0 a W 9 u M S 9 i b 2 9 0 c 3 R y Y X B f c 2 F t c G x l L 0 F 1 d G 9 S Z W 1 v d m V k Q 2 9 s d W 1 u c z E u e 3 N 0 Z C 5 l c n J v c i w 1 f S Z x d W 9 0 O y w m c X V v d D t T Z W N 0 a W 9 u M S 9 i b 2 9 0 c 3 R y Y X B f c 2 F t c G x l L 0 F 1 d G 9 S Z W 1 v d m V k Q 2 9 s d W 1 u c z E u e 3 N 0 Y X R p c 3 R p Y y w 2 f S Z x d W 9 0 O y w m c X V v d D t T Z W N 0 a W 9 u M S 9 i b 2 9 0 c 3 R y Y X B f c 2 F t c G x l L 0 F 1 d G 9 S Z W 1 v d m V k Q 2 9 s d W 1 u c z E u e 2 N v b m Y u b G 9 3 L D d 9 J n F 1 b 3 Q 7 L C Z x d W 9 0 O 1 N l Y 3 R p b 2 4 x L 2 J v b 3 R z d H J h c F 9 z Y W 1 w b G U v Q X V 0 b 1 J l b W 9 2 Z W R D b 2 x 1 b W 5 z M S 5 7 Y 2 9 u Z i 5 o a W d o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J v b 3 R z d H J h c F 9 z Y W 1 w b G U v Q X V 0 b 1 J l b W 9 2 Z W R D b 2 x 1 b W 5 z M S 5 7 b W 9 k Z W w s M H 0 m c X V v d D s s J n F 1 b 3 Q 7 U 2 V j d G l v b j E v Y m 9 v d H N 0 c m F w X 3 N h b X B s Z S 9 B d X R v U m V t b 3 Z l Z E N v b H V t b n M x L n t l Z m Z l Y 3 Q s M X 0 m c X V v d D s s J n F 1 b 3 Q 7 U 2 V j d G l v b j E v Y m 9 v d H N 0 c m F w X 3 N h b X B s Z S 9 B d X R v U m V t b 3 Z l Z E N v b H V t b n M x L n t n c m 9 1 c C w y f S Z x d W 9 0 O y w m c X V v d D t T Z W N 0 a W 9 u M S 9 i b 2 9 0 c 3 R y Y X B f c 2 F t c G x l L 0 F 1 d G 9 S Z W 1 v d m V k Q 2 9 s d W 1 u c z E u e 3 R l c m 0 s M 3 0 m c X V v d D s s J n F 1 b 3 Q 7 U 2 V j d G l v b j E v Y m 9 v d H N 0 c m F w X 3 N h b X B s Z S 9 B d X R v U m V t b 3 Z l Z E N v b H V t b n M x L n t l c 3 R p b W F 0 Z S w 0 f S Z x d W 9 0 O y w m c X V v d D t T Z W N 0 a W 9 u M S 9 i b 2 9 0 c 3 R y Y X B f c 2 F t c G x l L 0 F 1 d G 9 S Z W 1 v d m V k Q 2 9 s d W 1 u c z E u e 3 N 0 Z C 5 l c n J v c i w 1 f S Z x d W 9 0 O y w m c X V v d D t T Z W N 0 a W 9 u M S 9 i b 2 9 0 c 3 R y Y X B f c 2 F t c G x l L 0 F 1 d G 9 S Z W 1 v d m V k Q 2 9 s d W 1 u c z E u e 3 N 0 Y X R p c 3 R p Y y w 2 f S Z x d W 9 0 O y w m c X V v d D t T Z W N 0 a W 9 u M S 9 i b 2 9 0 c 3 R y Y X B f c 2 F t c G x l L 0 F 1 d G 9 S Z W 1 v d m V k Q 2 9 s d W 1 u c z E u e 2 N v b m Y u b G 9 3 L D d 9 J n F 1 b 3 Q 7 L C Z x d W 9 0 O 1 N l Y 3 R p b 2 4 x L 2 J v b 3 R z d H J h c F 9 z Y W 1 w b G U v Q X V 0 b 1 J l b W 9 2 Z W R D b 2 x 1 b W 5 z M S 5 7 Y 2 9 u Z i 5 o a W d o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9 0 c 3 R y Y X B f c 2 F t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3 R z d H J h c F 9 z Y W 1 w b G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d H N 0 c m F w X 3 N h b X B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3 R z d H J h c F 9 p b m R l c G V u Z G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m R k M W U 3 L T Y w O D k t N D Y 3 N i 0 5 O T k x L T R l Z D M 3 Z j c x N z R l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x M z o w O T o 0 M S 4 w N z A y M z g w W i I g L z 4 8 R W 5 0 c n k g V H l w Z T 0 i R m l s b E N v b H V t b l R 5 c G V z I i B W Y W x 1 Z T 0 i c 0 J n W U d C Z 1 V H Q m d Z R y I g L z 4 8 R W 5 0 c n k g V H l w Z T 0 i R m l s b E N v b H V t b k 5 h b W V z I i B W Y W x 1 Z T 0 i c 1 s m c X V v d D t t b 2 R l b C Z x d W 9 0 O y w m c X V v d D t l Z m Z l Y 3 Q m c X V v d D s s J n F 1 b 3 Q 7 Z 3 J v d X A m c X V v d D s s J n F 1 b 3 Q 7 d G V y b S Z x d W 9 0 O y w m c X V v d D t l c 3 R p b W F 0 Z S Z x d W 9 0 O y w m c X V v d D t z d G Q u Z X J y b 3 I m c X V v d D s s J n F 1 b 3 Q 7 c 3 R h d G l z d G l j J n F 1 b 3 Q 7 L C Z x d W 9 0 O 2 N v b m Y u b G 9 3 J n F 1 b 3 Q 7 L C Z x d W 9 0 O 2 N v b m Y u a G l n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b 3 R z d H J h c F 9 p b m R l c G V u Z G V u d C 9 B d X R v U m V t b 3 Z l Z E N v b H V t b n M x L n t t b 2 R l b C w w f S Z x d W 9 0 O y w m c X V v d D t T Z W N 0 a W 9 u M S 9 i b 2 9 0 c 3 R y Y X B f a W 5 k Z X B l b m R l b n Q v Q X V 0 b 1 J l b W 9 2 Z W R D b 2 x 1 b W 5 z M S 5 7 Z W Z m Z W N 0 L D F 9 J n F 1 b 3 Q 7 L C Z x d W 9 0 O 1 N l Y 3 R p b 2 4 x L 2 J v b 3 R z d H J h c F 9 p b m R l c G V u Z G V u d C 9 B d X R v U m V t b 3 Z l Z E N v b H V t b n M x L n t n c m 9 1 c C w y f S Z x d W 9 0 O y w m c X V v d D t T Z W N 0 a W 9 u M S 9 i b 2 9 0 c 3 R y Y X B f a W 5 k Z X B l b m R l b n Q v Q X V 0 b 1 J l b W 9 2 Z W R D b 2 x 1 b W 5 z M S 5 7 d G V y b S w z f S Z x d W 9 0 O y w m c X V v d D t T Z W N 0 a W 9 u M S 9 i b 2 9 0 c 3 R y Y X B f a W 5 k Z X B l b m R l b n Q v Q X V 0 b 1 J l b W 9 2 Z W R D b 2 x 1 b W 5 z M S 5 7 Z X N 0 a W 1 h d G U s N H 0 m c X V v d D s s J n F 1 b 3 Q 7 U 2 V j d G l v b j E v Y m 9 v d H N 0 c m F w X 2 l u Z G V w Z W 5 k Z W 5 0 L 0 F 1 d G 9 S Z W 1 v d m V k Q 2 9 s d W 1 u c z E u e 3 N 0 Z C 5 l c n J v c i w 1 f S Z x d W 9 0 O y w m c X V v d D t T Z W N 0 a W 9 u M S 9 i b 2 9 0 c 3 R y Y X B f a W 5 k Z X B l b m R l b n Q v Q X V 0 b 1 J l b W 9 2 Z W R D b 2 x 1 b W 5 z M S 5 7 c 3 R h d G l z d G l j L D Z 9 J n F 1 b 3 Q 7 L C Z x d W 9 0 O 1 N l Y 3 R p b 2 4 x L 2 J v b 3 R z d H J h c F 9 p b m R l c G V u Z G V u d C 9 B d X R v U m V t b 3 Z l Z E N v b H V t b n M x L n t j b 2 5 m L m x v d y w 3 f S Z x d W 9 0 O y w m c X V v d D t T Z W N 0 a W 9 u M S 9 i b 2 9 0 c 3 R y Y X B f a W 5 k Z X B l b m R l b n Q v Q X V 0 b 1 J l b W 9 2 Z W R D b 2 x 1 b W 5 z M S 5 7 Y 2 9 u Z i 5 o a W d o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J v b 3 R z d H J h c F 9 p b m R l c G V u Z G V u d C 9 B d X R v U m V t b 3 Z l Z E N v b H V t b n M x L n t t b 2 R l b C w w f S Z x d W 9 0 O y w m c X V v d D t T Z W N 0 a W 9 u M S 9 i b 2 9 0 c 3 R y Y X B f a W 5 k Z X B l b m R l b n Q v Q X V 0 b 1 J l b W 9 2 Z W R D b 2 x 1 b W 5 z M S 5 7 Z W Z m Z W N 0 L D F 9 J n F 1 b 3 Q 7 L C Z x d W 9 0 O 1 N l Y 3 R p b 2 4 x L 2 J v b 3 R z d H J h c F 9 p b m R l c G V u Z G V u d C 9 B d X R v U m V t b 3 Z l Z E N v b H V t b n M x L n t n c m 9 1 c C w y f S Z x d W 9 0 O y w m c X V v d D t T Z W N 0 a W 9 u M S 9 i b 2 9 0 c 3 R y Y X B f a W 5 k Z X B l b m R l b n Q v Q X V 0 b 1 J l b W 9 2 Z W R D b 2 x 1 b W 5 z M S 5 7 d G V y b S w z f S Z x d W 9 0 O y w m c X V v d D t T Z W N 0 a W 9 u M S 9 i b 2 9 0 c 3 R y Y X B f a W 5 k Z X B l b m R l b n Q v Q X V 0 b 1 J l b W 9 2 Z W R D b 2 x 1 b W 5 z M S 5 7 Z X N 0 a W 1 h d G U s N H 0 m c X V v d D s s J n F 1 b 3 Q 7 U 2 V j d G l v b j E v Y m 9 v d H N 0 c m F w X 2 l u Z G V w Z W 5 k Z W 5 0 L 0 F 1 d G 9 S Z W 1 v d m V k Q 2 9 s d W 1 u c z E u e 3 N 0 Z C 5 l c n J v c i w 1 f S Z x d W 9 0 O y w m c X V v d D t T Z W N 0 a W 9 u M S 9 i b 2 9 0 c 3 R y Y X B f a W 5 k Z X B l b m R l b n Q v Q X V 0 b 1 J l b W 9 2 Z W R D b 2 x 1 b W 5 z M S 5 7 c 3 R h d G l z d G l j L D Z 9 J n F 1 b 3 Q 7 L C Z x d W 9 0 O 1 N l Y 3 R p b 2 4 x L 2 J v b 3 R z d H J h c F 9 p b m R l c G V u Z G V u d C 9 B d X R v U m V t b 3 Z l Z E N v b H V t b n M x L n t j b 2 5 m L m x v d y w 3 f S Z x d W 9 0 O y w m c X V v d D t T Z W N 0 a W 9 u M S 9 i b 2 9 0 c 3 R y Y X B f a W 5 k Z X B l b m R l b n Q v Q X V 0 b 1 J l b W 9 2 Z W R D b 2 x 1 b W 5 z M S 5 7 Y 2 9 u Z i 5 o a W d o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9 0 c 3 R y Y X B f a W 5 k Z X B l b m R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d H N 0 c m F w X 2 l u Z G V w Z W 5 k Z W 5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3 R z d H J h c F 9 p b m R l c G V u Z G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n R o c G 9 w X 3 B h c m F t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D A 4 M D M y N i 0 1 M 2 E 5 L T R l Z j Q t O W M 1 O C 0 z Y z A x N z F h O W U y Y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T M 6 M T A 6 M D g u O T g x N j U 2 M F o i I C 8 + P E V u d H J 5 I F R 5 c G U 9 I k Z p b G x D b 2 x 1 b W 5 U e X B l c y I g V m F s d W U 9 I n N C Z 1 l H Q m d V R 0 J n W U c i I C 8 + P E V u d H J 5 I F R 5 c G U 9 I k Z p b G x D b 2 x 1 b W 5 O Y W 1 l c y I g V m F s d W U 9 I n N b J n F 1 b 3 Q 7 b W 9 k Z W w m c X V v d D s s J n F 1 b 3 Q 7 Z W Z m Z W N 0 J n F 1 b 3 Q 7 L C Z x d W 9 0 O 2 d y b 3 V w J n F 1 b 3 Q 7 L C Z x d W 9 0 O 3 R l c m 0 m c X V v d D s s J n F 1 b 3 Q 7 Z X N 0 a W 1 h d G U m c X V v d D s s J n F 1 b 3 Q 7 c 3 R k L m V y c m 9 y J n F 1 b 3 Q 7 L C Z x d W 9 0 O 3 N 0 Y X R p c 3 R p Y y Z x d W 9 0 O y w m c X V v d D t j b 2 5 m L m x v d y Z x d W 9 0 O y w m c X V v d D t j b 2 5 m L m h p Z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W 5 0 a H B v c F 9 w Y X J h b W V 0 c m l j L 0 F 1 d G 9 S Z W 1 v d m V k Q 2 9 s d W 1 u c z E u e 2 1 v Z G V s L D B 9 J n F 1 b 3 Q 7 L C Z x d W 9 0 O 1 N l Y 3 R p b 2 4 x L 3 N 5 b n R o c G 9 w X 3 B h c m F t Z X R y a W M v Q X V 0 b 1 J l b W 9 2 Z W R D b 2 x 1 b W 5 z M S 5 7 Z W Z m Z W N 0 L D F 9 J n F 1 b 3 Q 7 L C Z x d W 9 0 O 1 N l Y 3 R p b 2 4 x L 3 N 5 b n R o c G 9 w X 3 B h c m F t Z X R y a W M v Q X V 0 b 1 J l b W 9 2 Z W R D b 2 x 1 b W 5 z M S 5 7 Z 3 J v d X A s M n 0 m c X V v d D s s J n F 1 b 3 Q 7 U 2 V j d G l v b j E v c 3 l u d G h w b 3 B f c G F y Y W 1 l d H J p Y y 9 B d X R v U m V t b 3 Z l Z E N v b H V t b n M x L n t 0 Z X J t L D N 9 J n F 1 b 3 Q 7 L C Z x d W 9 0 O 1 N l Y 3 R p b 2 4 x L 3 N 5 b n R o c G 9 w X 3 B h c m F t Z X R y a W M v Q X V 0 b 1 J l b W 9 2 Z W R D b 2 x 1 b W 5 z M S 5 7 Z X N 0 a W 1 h d G U s N H 0 m c X V v d D s s J n F 1 b 3 Q 7 U 2 V j d G l v b j E v c 3 l u d G h w b 3 B f c G F y Y W 1 l d H J p Y y 9 B d X R v U m V t b 3 Z l Z E N v b H V t b n M x L n t z d G Q u Z X J y b 3 I s N X 0 m c X V v d D s s J n F 1 b 3 Q 7 U 2 V j d G l v b j E v c 3 l u d G h w b 3 B f c G F y Y W 1 l d H J p Y y 9 B d X R v U m V t b 3 Z l Z E N v b H V t b n M x L n t z d G F 0 a X N 0 a W M s N n 0 m c X V v d D s s J n F 1 b 3 Q 7 U 2 V j d G l v b j E v c 3 l u d G h w b 3 B f c G F y Y W 1 l d H J p Y y 9 B d X R v U m V t b 3 Z l Z E N v b H V t b n M x L n t j b 2 5 m L m x v d y w 3 f S Z x d W 9 0 O y w m c X V v d D t T Z W N 0 a W 9 u M S 9 z e W 5 0 a H B v c F 9 w Y X J h b W V 0 c m l j L 0 F 1 d G 9 S Z W 1 v d m V k Q 2 9 s d W 1 u c z E u e 2 N v b m Y u a G l n a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e W 5 0 a H B v c F 9 w Y X J h b W V 0 c m l j L 0 F 1 d G 9 S Z W 1 v d m V k Q 2 9 s d W 1 u c z E u e 2 1 v Z G V s L D B 9 J n F 1 b 3 Q 7 L C Z x d W 9 0 O 1 N l Y 3 R p b 2 4 x L 3 N 5 b n R o c G 9 w X 3 B h c m F t Z X R y a W M v Q X V 0 b 1 J l b W 9 2 Z W R D b 2 x 1 b W 5 z M S 5 7 Z W Z m Z W N 0 L D F 9 J n F 1 b 3 Q 7 L C Z x d W 9 0 O 1 N l Y 3 R p b 2 4 x L 3 N 5 b n R o c G 9 w X 3 B h c m F t Z X R y a W M v Q X V 0 b 1 J l b W 9 2 Z W R D b 2 x 1 b W 5 z M S 5 7 Z 3 J v d X A s M n 0 m c X V v d D s s J n F 1 b 3 Q 7 U 2 V j d G l v b j E v c 3 l u d G h w b 3 B f c G F y Y W 1 l d H J p Y y 9 B d X R v U m V t b 3 Z l Z E N v b H V t b n M x L n t 0 Z X J t L D N 9 J n F 1 b 3 Q 7 L C Z x d W 9 0 O 1 N l Y 3 R p b 2 4 x L 3 N 5 b n R o c G 9 w X 3 B h c m F t Z X R y a W M v Q X V 0 b 1 J l b W 9 2 Z W R D b 2 x 1 b W 5 z M S 5 7 Z X N 0 a W 1 h d G U s N H 0 m c X V v d D s s J n F 1 b 3 Q 7 U 2 V j d G l v b j E v c 3 l u d G h w b 3 B f c G F y Y W 1 l d H J p Y y 9 B d X R v U m V t b 3 Z l Z E N v b H V t b n M x L n t z d G Q u Z X J y b 3 I s N X 0 m c X V v d D s s J n F 1 b 3 Q 7 U 2 V j d G l v b j E v c 3 l u d G h w b 3 B f c G F y Y W 1 l d H J p Y y 9 B d X R v U m V t b 3 Z l Z E N v b H V t b n M x L n t z d G F 0 a X N 0 a W M s N n 0 m c X V v d D s s J n F 1 b 3 Q 7 U 2 V j d G l v b j E v c 3 l u d G h w b 3 B f c G F y Y W 1 l d H J p Y y 9 B d X R v U m V t b 3 Z l Z E N v b H V t b n M x L n t j b 2 5 m L m x v d y w 3 f S Z x d W 9 0 O y w m c X V v d D t T Z W N 0 a W 9 u M S 9 z e W 5 0 a H B v c F 9 w Y X J h b W V 0 c m l j L 0 F 1 d G 9 S Z W 1 v d m V k Q 2 9 s d W 1 u c z E u e 2 N v b m Y u a G l n a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l u d G h w b 3 B f c G F y Y W 1 l d H J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W 5 0 a H B v c F 9 w Y X J h b W V 0 c m l j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n R o c G 9 w X 3 B h c m F t Z X R y a W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W 5 0 a H B v c F 9 j Y X J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Z j M 2 I 3 O W I t Z T V m O C 0 0 Y W I 3 L W J h M j c t N W R k N 2 U 3 Z D A 3 M 2 J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E z O j E w O j M 5 L j g y N D g z M z B a I i A v P j x F b n R y e S B U e X B l P S J G a W x s Q 2 9 s d W 1 u V H l w Z X M i I F Z h b H V l P S J z Q m d Z R 0 J n V U d C Z 1 l H I i A v P j x F b n R y e S B U e X B l P S J G a W x s Q 2 9 s d W 1 u T m F t Z X M i I F Z h b H V l P S J z W y Z x d W 9 0 O 2 1 v Z G V s J n F 1 b 3 Q 7 L C Z x d W 9 0 O 2 V m Z m V j d C Z x d W 9 0 O y w m c X V v d D t n c m 9 1 c C Z x d W 9 0 O y w m c X V v d D t 0 Z X J t J n F 1 b 3 Q 7 L C Z x d W 9 0 O 2 V z d G l t Y X R l J n F 1 b 3 Q 7 L C Z x d W 9 0 O 3 N 0 Z C 5 l c n J v c i Z x d W 9 0 O y w m c X V v d D t z d G F 0 a X N 0 a W M m c X V v d D s s J n F 1 b 3 Q 7 Y 2 9 u Z i 5 s b 3 c m c X V v d D s s J n F 1 b 3 Q 7 Y 2 9 u Z i 5 o a W d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l u d G h w b 3 B f Y 2 F y d C 9 B d X R v U m V t b 3 Z l Z E N v b H V t b n M x L n t t b 2 R l b C w w f S Z x d W 9 0 O y w m c X V v d D t T Z W N 0 a W 9 u M S 9 z e W 5 0 a H B v c F 9 j Y X J 0 L 0 F 1 d G 9 S Z W 1 v d m V k Q 2 9 s d W 1 u c z E u e 2 V m Z m V j d C w x f S Z x d W 9 0 O y w m c X V v d D t T Z W N 0 a W 9 u M S 9 z e W 5 0 a H B v c F 9 j Y X J 0 L 0 F 1 d G 9 S Z W 1 v d m V k Q 2 9 s d W 1 u c z E u e 2 d y b 3 V w L D J 9 J n F 1 b 3 Q 7 L C Z x d W 9 0 O 1 N l Y 3 R p b 2 4 x L 3 N 5 b n R o c G 9 w X 2 N h c n Q v Q X V 0 b 1 J l b W 9 2 Z W R D b 2 x 1 b W 5 z M S 5 7 d G V y b S w z f S Z x d W 9 0 O y w m c X V v d D t T Z W N 0 a W 9 u M S 9 z e W 5 0 a H B v c F 9 j Y X J 0 L 0 F 1 d G 9 S Z W 1 v d m V k Q 2 9 s d W 1 u c z E u e 2 V z d G l t Y X R l L D R 9 J n F 1 b 3 Q 7 L C Z x d W 9 0 O 1 N l Y 3 R p b 2 4 x L 3 N 5 b n R o c G 9 w X 2 N h c n Q v Q X V 0 b 1 J l b W 9 2 Z W R D b 2 x 1 b W 5 z M S 5 7 c 3 R k L m V y c m 9 y L D V 9 J n F 1 b 3 Q 7 L C Z x d W 9 0 O 1 N l Y 3 R p b 2 4 x L 3 N 5 b n R o c G 9 w X 2 N h c n Q v Q X V 0 b 1 J l b W 9 2 Z W R D b 2 x 1 b W 5 z M S 5 7 c 3 R h d G l z d G l j L D Z 9 J n F 1 b 3 Q 7 L C Z x d W 9 0 O 1 N l Y 3 R p b 2 4 x L 3 N 5 b n R o c G 9 w X 2 N h c n Q v Q X V 0 b 1 J l b W 9 2 Z W R D b 2 x 1 b W 5 z M S 5 7 Y 2 9 u Z i 5 s b 3 c s N 3 0 m c X V v d D s s J n F 1 b 3 Q 7 U 2 V j d G l v b j E v c 3 l u d G h w b 3 B f Y 2 F y d C 9 B d X R v U m V t b 3 Z l Z E N v b H V t b n M x L n t j b 2 5 m L m h p Z 2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3 l u d G h w b 3 B f Y 2 F y d C 9 B d X R v U m V t b 3 Z l Z E N v b H V t b n M x L n t t b 2 R l b C w w f S Z x d W 9 0 O y w m c X V v d D t T Z W N 0 a W 9 u M S 9 z e W 5 0 a H B v c F 9 j Y X J 0 L 0 F 1 d G 9 S Z W 1 v d m V k Q 2 9 s d W 1 u c z E u e 2 V m Z m V j d C w x f S Z x d W 9 0 O y w m c X V v d D t T Z W N 0 a W 9 u M S 9 z e W 5 0 a H B v c F 9 j Y X J 0 L 0 F 1 d G 9 S Z W 1 v d m V k Q 2 9 s d W 1 u c z E u e 2 d y b 3 V w L D J 9 J n F 1 b 3 Q 7 L C Z x d W 9 0 O 1 N l Y 3 R p b 2 4 x L 3 N 5 b n R o c G 9 w X 2 N h c n Q v Q X V 0 b 1 J l b W 9 2 Z W R D b 2 x 1 b W 5 z M S 5 7 d G V y b S w z f S Z x d W 9 0 O y w m c X V v d D t T Z W N 0 a W 9 u M S 9 z e W 5 0 a H B v c F 9 j Y X J 0 L 0 F 1 d G 9 S Z W 1 v d m V k Q 2 9 s d W 1 u c z E u e 2 V z d G l t Y X R l L D R 9 J n F 1 b 3 Q 7 L C Z x d W 9 0 O 1 N l Y 3 R p b 2 4 x L 3 N 5 b n R o c G 9 w X 2 N h c n Q v Q X V 0 b 1 J l b W 9 2 Z W R D b 2 x 1 b W 5 z M S 5 7 c 3 R k L m V y c m 9 y L D V 9 J n F 1 b 3 Q 7 L C Z x d W 9 0 O 1 N l Y 3 R p b 2 4 x L 3 N 5 b n R o c G 9 w X 2 N h c n Q v Q X V 0 b 1 J l b W 9 2 Z W R D b 2 x 1 b W 5 z M S 5 7 c 3 R h d G l z d G l j L D Z 9 J n F 1 b 3 Q 7 L C Z x d W 9 0 O 1 N l Y 3 R p b 2 4 x L 3 N 5 b n R o c G 9 w X 2 N h c n Q v Q X V 0 b 1 J l b W 9 2 Z W R D b 2 x 1 b W 5 z M S 5 7 Y 2 9 u Z i 5 s b 3 c s N 3 0 m c X V v d D s s J n F 1 b 3 Q 7 U 2 V j d G l v b j E v c 3 l u d G h w b 3 B f Y 2 F y d C 9 B d X R v U m V t b 3 Z l Z E N v b H V t b n M x L n t j b 2 5 m L m h p Z 2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5 b n R o c G 9 w X 2 N h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d G h w b 3 B f Y 2 F y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W 5 0 a H B v c F 9 j Y X J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d G h w b 3 B f Y 2 F y d C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T A 1 O T I 3 M i 0 3 N j U 1 L T R m O T E t Y j E y M S 1 h N D I 4 M G I 0 N D k z N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T M 6 M T g 6 M z Q u M z g 5 M T Y x M F o i I C 8 + P E V u d H J 5 I F R 5 c G U 9 I k Z p b G x D b 2 x 1 b W 5 U e X B l c y I g V m F s d W U 9 I n N C Z 1 l G Q m d V R k J R P T 0 i I C 8 + P E V u d H J 5 I F R 5 c G U 9 I k Z p b G x D b 2 x 1 b W 5 O Y W 1 l c y I g V m F s d W U 9 I n N b J n F 1 b 3 Q 7 b W 9 k Z W w m c X V v d D s s J n F 1 b 3 Q 7 d G V y b S Z x d W 9 0 O y w m c X V v d D t l c 3 R p b W F 0 Z S Z x d W 9 0 O y w m c X V v d D t z d G Q u Z X J y b 3 I m c X V v d D s s J n F 1 b 3 Q 7 Y 2 9 u Z i 5 s b 3 c m c X V v d D s s J n F 1 b 3 Q 7 Y 2 9 u Z i 5 o a W d o J n F 1 b 3 Q 7 L C Z x d W 9 0 O 3 N 0 Y X R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5 b n R o c G 9 w X 2 N h c n Q g K D I p L 0 F 1 d G 9 S Z W 1 v d m V k Q 2 9 s d W 1 u c z E u e 2 1 v Z G V s L D B 9 J n F 1 b 3 Q 7 L C Z x d W 9 0 O 1 N l Y 3 R p b 2 4 x L 3 N 5 b n R o c G 9 w X 2 N h c n Q g K D I p L 0 F 1 d G 9 S Z W 1 v d m V k Q 2 9 s d W 1 u c z E u e 3 R l c m 0 s M X 0 m c X V v d D s s J n F 1 b 3 Q 7 U 2 V j d G l v b j E v c 3 l u d G h w b 3 B f Y 2 F y d C A o M i k v Q X V 0 b 1 J l b W 9 2 Z W R D b 2 x 1 b W 5 z M S 5 7 Z X N 0 a W 1 h d G U s M n 0 m c X V v d D s s J n F 1 b 3 Q 7 U 2 V j d G l v b j E v c 3 l u d G h w b 3 B f Y 2 F y d C A o M i k v Q X V 0 b 1 J l b W 9 2 Z W R D b 2 x 1 b W 5 z M S 5 7 c 3 R k L m V y c m 9 y L D N 9 J n F 1 b 3 Q 7 L C Z x d W 9 0 O 1 N l Y 3 R p b 2 4 x L 3 N 5 b n R o c G 9 w X 2 N h c n Q g K D I p L 0 F 1 d G 9 S Z W 1 v d m V k Q 2 9 s d W 1 u c z E u e 2 N v b m Y u b G 9 3 L D R 9 J n F 1 b 3 Q 7 L C Z x d W 9 0 O 1 N l Y 3 R p b 2 4 x L 3 N 5 b n R o c G 9 w X 2 N h c n Q g K D I p L 0 F 1 d G 9 S Z W 1 v d m V k Q 2 9 s d W 1 u c z E u e 2 N v b m Y u a G l n a C w 1 f S Z x d W 9 0 O y w m c X V v d D t T Z W N 0 a W 9 u M S 9 z e W 5 0 a H B v c F 9 j Y X J 0 I C g y K S 9 B d X R v U m V t b 3 Z l Z E N v b H V t b n M x L n t z d G F 0 a X N 0 a W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l u d G h w b 3 B f Y 2 F y d C A o M i k v Q X V 0 b 1 J l b W 9 2 Z W R D b 2 x 1 b W 5 z M S 5 7 b W 9 k Z W w s M H 0 m c X V v d D s s J n F 1 b 3 Q 7 U 2 V j d G l v b j E v c 3 l u d G h w b 3 B f Y 2 F y d C A o M i k v Q X V 0 b 1 J l b W 9 2 Z W R D b 2 x 1 b W 5 z M S 5 7 d G V y b S w x f S Z x d W 9 0 O y w m c X V v d D t T Z W N 0 a W 9 u M S 9 z e W 5 0 a H B v c F 9 j Y X J 0 I C g y K S 9 B d X R v U m V t b 3 Z l Z E N v b H V t b n M x L n t l c 3 R p b W F 0 Z S w y f S Z x d W 9 0 O y w m c X V v d D t T Z W N 0 a W 9 u M S 9 z e W 5 0 a H B v c F 9 j Y X J 0 I C g y K S 9 B d X R v U m V t b 3 Z l Z E N v b H V t b n M x L n t z d G Q u Z X J y b 3 I s M 3 0 m c X V v d D s s J n F 1 b 3 Q 7 U 2 V j d G l v b j E v c 3 l u d G h w b 3 B f Y 2 F y d C A o M i k v Q X V 0 b 1 J l b W 9 2 Z W R D b 2 x 1 b W 5 z M S 5 7 Y 2 9 u Z i 5 s b 3 c s N H 0 m c X V v d D s s J n F 1 b 3 Q 7 U 2 V j d G l v b j E v c 3 l u d G h w b 3 B f Y 2 F y d C A o M i k v Q X V 0 b 1 J l b W 9 2 Z W R D b 2 x 1 b W 5 z M S 5 7 Y 2 9 u Z i 5 o a W d o L D V 9 J n F 1 b 3 Q 7 L C Z x d W 9 0 O 1 N l Y 3 R p b 2 4 x L 3 N 5 b n R o c G 9 w X 2 N h c n Q g K D I p L 0 F 1 d G 9 S Z W 1 v d m V k Q 2 9 s d W 1 u c z E u e 3 N 0 Y X R p c 3 R p Y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l u d G h w b 3 B f Y 2 F y d C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d G h w b 3 B f Y 2 F y d C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d G h w b 3 B f Y 2 F y d C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l n a W 5 h b C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G I 5 N z U x Y S 0 y Y m M 0 L T Q 3 Y z c t Y T A 3 O C 0 2 M j k 0 M j g 5 N 2 Q 1 Y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T Q 6 M j U 6 M z c u M T A 1 N D I 0 M F o i I C 8 + P E V u d H J 5 I F R 5 c G U 9 I k Z p b G x D b 2 x 1 b W 5 U e X B l c y I g V m F s d W U 9 I n N C Z 1 l G Q m d V R k J R P T 0 i I C 8 + P E V u d H J 5 I F R 5 c G U 9 I k Z p b G x D b 2 x 1 b W 5 O Y W 1 l c y I g V m F s d W U 9 I n N b J n F 1 b 3 Q 7 b W 9 k Z W w m c X V v d D s s J n F 1 b 3 Q 7 d G V y b S Z x d W 9 0 O y w m c X V v d D t l c 3 R p b W F 0 Z S Z x d W 9 0 O y w m c X V v d D t z d G Q u Z X J y b 3 I m c X V v d D s s J n F 1 b 3 Q 7 Y 2 9 u Z i 5 s b 3 c m c X V v d D s s J n F 1 b 3 Q 7 Y 2 9 u Z i 5 o a W d o J n F 1 b 3 Q 7 L C Z x d W 9 0 O 3 N 0 Y X R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a W d p b m F s I C g y K S 9 B d X R v U m V t b 3 Z l Z E N v b H V t b n M x L n t t b 2 R l b C w w f S Z x d W 9 0 O y w m c X V v d D t T Z W N 0 a W 9 u M S 9 v c m l n a W 5 h b C A o M i k v Q X V 0 b 1 J l b W 9 2 Z W R D b 2 x 1 b W 5 z M S 5 7 d G V y b S w x f S Z x d W 9 0 O y w m c X V v d D t T Z W N 0 a W 9 u M S 9 v c m l n a W 5 h b C A o M i k v Q X V 0 b 1 J l b W 9 2 Z W R D b 2 x 1 b W 5 z M S 5 7 Z X N 0 a W 1 h d G U s M n 0 m c X V v d D s s J n F 1 b 3 Q 7 U 2 V j d G l v b j E v b 3 J p Z 2 l u Y W w g K D I p L 0 F 1 d G 9 S Z W 1 v d m V k Q 2 9 s d W 1 u c z E u e 3 N 0 Z C 5 l c n J v c i w z f S Z x d W 9 0 O y w m c X V v d D t T Z W N 0 a W 9 u M S 9 v c m l n a W 5 h b C A o M i k v Q X V 0 b 1 J l b W 9 2 Z W R D b 2 x 1 b W 5 z M S 5 7 Y 2 9 u Z i 5 s b 3 c s N H 0 m c X V v d D s s J n F 1 b 3 Q 7 U 2 V j d G l v b j E v b 3 J p Z 2 l u Y W w g K D I p L 0 F 1 d G 9 S Z W 1 v d m V k Q 2 9 s d W 1 u c z E u e 2 N v b m Y u a G l n a C w 1 f S Z x d W 9 0 O y w m c X V v d D t T Z W N 0 a W 9 u M S 9 v c m l n a W 5 h b C A o M i k v Q X V 0 b 1 J l b W 9 2 Z W R D b 2 x 1 b W 5 z M S 5 7 c 3 R h d G l z d G l j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y a W d p b m F s I C g y K S 9 B d X R v U m V t b 3 Z l Z E N v b H V t b n M x L n t t b 2 R l b C w w f S Z x d W 9 0 O y w m c X V v d D t T Z W N 0 a W 9 u M S 9 v c m l n a W 5 h b C A o M i k v Q X V 0 b 1 J l b W 9 2 Z W R D b 2 x 1 b W 5 z M S 5 7 d G V y b S w x f S Z x d W 9 0 O y w m c X V v d D t T Z W N 0 a W 9 u M S 9 v c m l n a W 5 h b C A o M i k v Q X V 0 b 1 J l b W 9 2 Z W R D b 2 x 1 b W 5 z M S 5 7 Z X N 0 a W 1 h d G U s M n 0 m c X V v d D s s J n F 1 b 3 Q 7 U 2 V j d G l v b j E v b 3 J p Z 2 l u Y W w g K D I p L 0 F 1 d G 9 S Z W 1 v d m V k Q 2 9 s d W 1 u c z E u e 3 N 0 Z C 5 l c n J v c i w z f S Z x d W 9 0 O y w m c X V v d D t T Z W N 0 a W 9 u M S 9 v c m l n a W 5 h b C A o M i k v Q X V 0 b 1 J l b W 9 2 Z W R D b 2 x 1 b W 5 z M S 5 7 Y 2 9 u Z i 5 s b 3 c s N H 0 m c X V v d D s s J n F 1 b 3 Q 7 U 2 V j d G l v b j E v b 3 J p Z 2 l u Y W w g K D I p L 0 F 1 d G 9 S Z W 1 v d m V k Q 2 9 s d W 1 u c z E u e 2 N v b m Y u a G l n a C w 1 f S Z x d W 9 0 O y w m c X V v d D t T Z W N 0 a W 9 u M S 9 v c m l n a W 5 h b C A o M i k v Q X V 0 b 1 J l b W 9 2 Z W R D b 2 x 1 b W 5 z M S 5 7 c 3 R h d G l z d G l j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l n a W 5 h b C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p Z 2 l u Y W w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a W d p b m F s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3 R z d H J h c F 9 z Y W 1 w b G U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J h Z m E z O T M t M 2 Z k Y y 0 0 Z j Z j L T k 0 N W I t O T Z m Z D I 3 N D E 4 O T d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E 0 O j I 3 O j Q 2 L j Y 5 M D Q 4 M z B a I i A v P j x F b n R y e S B U e X B l P S J G a W x s Q 2 9 s d W 1 u V H l w Z X M i I F Z h b H V l P S J z Q m d Z R k J n V U Z C U T 0 9 I i A v P j x F b n R y e S B U e X B l P S J G a W x s Q 2 9 s d W 1 u T m F t Z X M i I F Z h b H V l P S J z W y Z x d W 9 0 O 2 1 v Z G V s J n F 1 b 3 Q 7 L C Z x d W 9 0 O 3 R l c m 0 m c X V v d D s s J n F 1 b 3 Q 7 Z X N 0 a W 1 h d G U m c X V v d D s s J n F 1 b 3 Q 7 c 3 R k L m V y c m 9 y J n F 1 b 3 Q 7 L C Z x d W 9 0 O 2 N v b m Y u b G 9 3 J n F 1 b 3 Q 7 L C Z x d W 9 0 O 2 N v b m Y u a G l n a C Z x d W 9 0 O y w m c X V v d D t z d G F 0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9 0 c 3 R y Y X B f c 2 F t c G x l I C g y K S 9 B d X R v U m V t b 3 Z l Z E N v b H V t b n M x L n t t b 2 R l b C w w f S Z x d W 9 0 O y w m c X V v d D t T Z W N 0 a W 9 u M S 9 i b 2 9 0 c 3 R y Y X B f c 2 F t c G x l I C g y K S 9 B d X R v U m V t b 3 Z l Z E N v b H V t b n M x L n t 0 Z X J t L D F 9 J n F 1 b 3 Q 7 L C Z x d W 9 0 O 1 N l Y 3 R p b 2 4 x L 2 J v b 3 R z d H J h c F 9 z Y W 1 w b G U g K D I p L 0 F 1 d G 9 S Z W 1 v d m V k Q 2 9 s d W 1 u c z E u e 2 V z d G l t Y X R l L D J 9 J n F 1 b 3 Q 7 L C Z x d W 9 0 O 1 N l Y 3 R p b 2 4 x L 2 J v b 3 R z d H J h c F 9 z Y W 1 w b G U g K D I p L 0 F 1 d G 9 S Z W 1 v d m V k Q 2 9 s d W 1 u c z E u e 3 N 0 Z C 5 l c n J v c i w z f S Z x d W 9 0 O y w m c X V v d D t T Z W N 0 a W 9 u M S 9 i b 2 9 0 c 3 R y Y X B f c 2 F t c G x l I C g y K S 9 B d X R v U m V t b 3 Z l Z E N v b H V t b n M x L n t j b 2 5 m L m x v d y w 0 f S Z x d W 9 0 O y w m c X V v d D t T Z W N 0 a W 9 u M S 9 i b 2 9 0 c 3 R y Y X B f c 2 F t c G x l I C g y K S 9 B d X R v U m V t b 3 Z l Z E N v b H V t b n M x L n t j b 2 5 m L m h p Z 2 g s N X 0 m c X V v d D s s J n F 1 b 3 Q 7 U 2 V j d G l v b j E v Y m 9 v d H N 0 c m F w X 3 N h b X B s Z S A o M i k v Q X V 0 b 1 J l b W 9 2 Z W R D b 2 x 1 b W 5 z M S 5 7 c 3 R h d G l z d G l j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J v b 3 R z d H J h c F 9 z Y W 1 w b G U g K D I p L 0 F 1 d G 9 S Z W 1 v d m V k Q 2 9 s d W 1 u c z E u e 2 1 v Z G V s L D B 9 J n F 1 b 3 Q 7 L C Z x d W 9 0 O 1 N l Y 3 R p b 2 4 x L 2 J v b 3 R z d H J h c F 9 z Y W 1 w b G U g K D I p L 0 F 1 d G 9 S Z W 1 v d m V k Q 2 9 s d W 1 u c z E u e 3 R l c m 0 s M X 0 m c X V v d D s s J n F 1 b 3 Q 7 U 2 V j d G l v b j E v Y m 9 v d H N 0 c m F w X 3 N h b X B s Z S A o M i k v Q X V 0 b 1 J l b W 9 2 Z W R D b 2 x 1 b W 5 z M S 5 7 Z X N 0 a W 1 h d G U s M n 0 m c X V v d D s s J n F 1 b 3 Q 7 U 2 V j d G l v b j E v Y m 9 v d H N 0 c m F w X 3 N h b X B s Z S A o M i k v Q X V 0 b 1 J l b W 9 2 Z W R D b 2 x 1 b W 5 z M S 5 7 c 3 R k L m V y c m 9 y L D N 9 J n F 1 b 3 Q 7 L C Z x d W 9 0 O 1 N l Y 3 R p b 2 4 x L 2 J v b 3 R z d H J h c F 9 z Y W 1 w b G U g K D I p L 0 F 1 d G 9 S Z W 1 v d m V k Q 2 9 s d W 1 u c z E u e 2 N v b m Y u b G 9 3 L D R 9 J n F 1 b 3 Q 7 L C Z x d W 9 0 O 1 N l Y 3 R p b 2 4 x L 2 J v b 3 R z d H J h c F 9 z Y W 1 w b G U g K D I p L 0 F 1 d G 9 S Z W 1 v d m V k Q 2 9 s d W 1 u c z E u e 2 N v b m Y u a G l n a C w 1 f S Z x d W 9 0 O y w m c X V v d D t T Z W N 0 a W 9 u M S 9 i b 2 9 0 c 3 R y Y X B f c 2 F t c G x l I C g y K S 9 B d X R v U m V t b 3 Z l Z E N v b H V t b n M x L n t z d G F 0 a X N 0 a W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b 3 R z d H J h c F 9 z Y W 1 w b G U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3 R z d H J h c F 9 z Y W 1 w b G U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3 R z d H J h c F 9 z Y W 1 w b G U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d H N 0 c m F w X 2 l u Z G V w Z W 5 k Z W 5 0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z Z W Q 4 Z D Q 0 L T Y x Z W M t N D Y 0 N C 0 5 N D c 2 L W N i N G U x M 2 E 5 M z I 3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x N D o z M D o x N i 4 1 N D I z N T E w W i I g L z 4 8 R W 5 0 c n k g V H l w Z T 0 i R m l s b E N v b H V t b l R 5 c G V z I i B W Y W x 1 Z T 0 i c 0 J n W U Z C Z 1 V G Q l E 9 P S I g L z 4 8 R W 5 0 c n k g V H l w Z T 0 i R m l s b E N v b H V t b k 5 h b W V z I i B W Y W x 1 Z T 0 i c 1 s m c X V v d D t t b 2 R l b C Z x d W 9 0 O y w m c X V v d D t 0 Z X J t J n F 1 b 3 Q 7 L C Z x d W 9 0 O 2 V z d G l t Y X R l J n F 1 b 3 Q 7 L C Z x d W 9 0 O 3 N 0 Z C 5 l c n J v c i Z x d W 9 0 O y w m c X V v d D t j b 2 5 m L m x v d y Z x d W 9 0 O y w m c X V v d D t j b 2 5 m L m h p Z 2 g m c X V v d D s s J n F 1 b 3 Q 7 c 3 R h d G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v d H N 0 c m F w X 2 l u Z G V w Z W 5 k Z W 5 0 I C g y K S 9 B d X R v U m V t b 3 Z l Z E N v b H V t b n M x L n t t b 2 R l b C w w f S Z x d W 9 0 O y w m c X V v d D t T Z W N 0 a W 9 u M S 9 i b 2 9 0 c 3 R y Y X B f a W 5 k Z X B l b m R l b n Q g K D I p L 0 F 1 d G 9 S Z W 1 v d m V k Q 2 9 s d W 1 u c z E u e 3 R l c m 0 s M X 0 m c X V v d D s s J n F 1 b 3 Q 7 U 2 V j d G l v b j E v Y m 9 v d H N 0 c m F w X 2 l u Z G V w Z W 5 k Z W 5 0 I C g y K S 9 B d X R v U m V t b 3 Z l Z E N v b H V t b n M x L n t l c 3 R p b W F 0 Z S w y f S Z x d W 9 0 O y w m c X V v d D t T Z W N 0 a W 9 u M S 9 i b 2 9 0 c 3 R y Y X B f a W 5 k Z X B l b m R l b n Q g K D I p L 0 F 1 d G 9 S Z W 1 v d m V k Q 2 9 s d W 1 u c z E u e 3 N 0 Z C 5 l c n J v c i w z f S Z x d W 9 0 O y w m c X V v d D t T Z W N 0 a W 9 u M S 9 i b 2 9 0 c 3 R y Y X B f a W 5 k Z X B l b m R l b n Q g K D I p L 0 F 1 d G 9 S Z W 1 v d m V k Q 2 9 s d W 1 u c z E u e 2 N v b m Y u b G 9 3 L D R 9 J n F 1 b 3 Q 7 L C Z x d W 9 0 O 1 N l Y 3 R p b 2 4 x L 2 J v b 3 R z d H J h c F 9 p b m R l c G V u Z G V u d C A o M i k v Q X V 0 b 1 J l b W 9 2 Z W R D b 2 x 1 b W 5 z M S 5 7 Y 2 9 u Z i 5 o a W d o L D V 9 J n F 1 b 3 Q 7 L C Z x d W 9 0 O 1 N l Y 3 R p b 2 4 x L 2 J v b 3 R z d H J h c F 9 p b m R l c G V u Z G V u d C A o M i k v Q X V 0 b 1 J l b W 9 2 Z W R D b 2 x 1 b W 5 z M S 5 7 c 3 R h d G l z d G l j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J v b 3 R z d H J h c F 9 p b m R l c G V u Z G V u d C A o M i k v Q X V 0 b 1 J l b W 9 2 Z W R D b 2 x 1 b W 5 z M S 5 7 b W 9 k Z W w s M H 0 m c X V v d D s s J n F 1 b 3 Q 7 U 2 V j d G l v b j E v Y m 9 v d H N 0 c m F w X 2 l u Z G V w Z W 5 k Z W 5 0 I C g y K S 9 B d X R v U m V t b 3 Z l Z E N v b H V t b n M x L n t 0 Z X J t L D F 9 J n F 1 b 3 Q 7 L C Z x d W 9 0 O 1 N l Y 3 R p b 2 4 x L 2 J v b 3 R z d H J h c F 9 p b m R l c G V u Z G V u d C A o M i k v Q X V 0 b 1 J l b W 9 2 Z W R D b 2 x 1 b W 5 z M S 5 7 Z X N 0 a W 1 h d G U s M n 0 m c X V v d D s s J n F 1 b 3 Q 7 U 2 V j d G l v b j E v Y m 9 v d H N 0 c m F w X 2 l u Z G V w Z W 5 k Z W 5 0 I C g y K S 9 B d X R v U m V t b 3 Z l Z E N v b H V t b n M x L n t z d G Q u Z X J y b 3 I s M 3 0 m c X V v d D s s J n F 1 b 3 Q 7 U 2 V j d G l v b j E v Y m 9 v d H N 0 c m F w X 2 l u Z G V w Z W 5 k Z W 5 0 I C g y K S 9 B d X R v U m V t b 3 Z l Z E N v b H V t b n M x L n t j b 2 5 m L m x v d y w 0 f S Z x d W 9 0 O y w m c X V v d D t T Z W N 0 a W 9 u M S 9 i b 2 9 0 c 3 R y Y X B f a W 5 k Z X B l b m R l b n Q g K D I p L 0 F 1 d G 9 S Z W 1 v d m V k Q 2 9 s d W 1 u c z E u e 2 N v b m Y u a G l n a C w 1 f S Z x d W 9 0 O y w m c X V v d D t T Z W N 0 a W 9 u M S 9 i b 2 9 0 c 3 R y Y X B f a W 5 k Z X B l b m R l b n Q g K D I p L 0 F 1 d G 9 S Z W 1 v d m V k Q 2 9 s d W 1 u c z E u e 3 N 0 Y X R p c 3 R p Y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v d H N 0 c m F w X 2 l u Z G V w Z W 5 k Z W 5 0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0 c 3 R y Y X B f a W 5 k Z X B l b m R l b n Q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3 R z d H J h c F 9 p b m R l c G V u Z G V u d C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W 5 0 a H B v c F 9 w Y X J h b W V 0 c m l j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k Y T E x Y j d m L T U 2 N T Y t N D g y Y i 0 4 N z g 4 L T M 2 Y z d h N m E y Y T I w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x N D o z M T o y N i 4 2 M z Q y N T M w W i I g L z 4 8 R W 5 0 c n k g V H l w Z T 0 i R m l s b E N v b H V t b l R 5 c G V z I i B W Y W x 1 Z T 0 i c 0 J n W U Z C Z 1 V G Q l E 9 P S I g L z 4 8 R W 5 0 c n k g V H l w Z T 0 i R m l s b E N v b H V t b k 5 h b W V z I i B W Y W x 1 Z T 0 i c 1 s m c X V v d D t t b 2 R l b C Z x d W 9 0 O y w m c X V v d D t 0 Z X J t J n F 1 b 3 Q 7 L C Z x d W 9 0 O 2 V z d G l t Y X R l J n F 1 b 3 Q 7 L C Z x d W 9 0 O 3 N 0 Z C 5 l c n J v c i Z x d W 9 0 O y w m c X V v d D t j b 2 5 m L m x v d y Z x d W 9 0 O y w m c X V v d D t j b 2 5 m L m h p Z 2 g m c X V v d D s s J n F 1 b 3 Q 7 c 3 R h d G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l u d G h w b 3 B f c G F y Y W 1 l d H J p Y y A o M i k v Q X V 0 b 1 J l b W 9 2 Z W R D b 2 x 1 b W 5 z M S 5 7 b W 9 k Z W w s M H 0 m c X V v d D s s J n F 1 b 3 Q 7 U 2 V j d G l v b j E v c 3 l u d G h w b 3 B f c G F y Y W 1 l d H J p Y y A o M i k v Q X V 0 b 1 J l b W 9 2 Z W R D b 2 x 1 b W 5 z M S 5 7 d G V y b S w x f S Z x d W 9 0 O y w m c X V v d D t T Z W N 0 a W 9 u M S 9 z e W 5 0 a H B v c F 9 w Y X J h b W V 0 c m l j I C g y K S 9 B d X R v U m V t b 3 Z l Z E N v b H V t b n M x L n t l c 3 R p b W F 0 Z S w y f S Z x d W 9 0 O y w m c X V v d D t T Z W N 0 a W 9 u M S 9 z e W 5 0 a H B v c F 9 w Y X J h b W V 0 c m l j I C g y K S 9 B d X R v U m V t b 3 Z l Z E N v b H V t b n M x L n t z d G Q u Z X J y b 3 I s M 3 0 m c X V v d D s s J n F 1 b 3 Q 7 U 2 V j d G l v b j E v c 3 l u d G h w b 3 B f c G F y Y W 1 l d H J p Y y A o M i k v Q X V 0 b 1 J l b W 9 2 Z W R D b 2 x 1 b W 5 z M S 5 7 Y 2 9 u Z i 5 s b 3 c s N H 0 m c X V v d D s s J n F 1 b 3 Q 7 U 2 V j d G l v b j E v c 3 l u d G h w b 3 B f c G F y Y W 1 l d H J p Y y A o M i k v Q X V 0 b 1 J l b W 9 2 Z W R D b 2 x 1 b W 5 z M S 5 7 Y 2 9 u Z i 5 o a W d o L D V 9 J n F 1 b 3 Q 7 L C Z x d W 9 0 O 1 N l Y 3 R p b 2 4 x L 3 N 5 b n R o c G 9 w X 3 B h c m F t Z X R y a W M g K D I p L 0 F 1 d G 9 S Z W 1 v d m V k Q 2 9 s d W 1 u c z E u e 3 N 0 Y X R p c 3 R p Y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e W 5 0 a H B v c F 9 w Y X J h b W V 0 c m l j I C g y K S 9 B d X R v U m V t b 3 Z l Z E N v b H V t b n M x L n t t b 2 R l b C w w f S Z x d W 9 0 O y w m c X V v d D t T Z W N 0 a W 9 u M S 9 z e W 5 0 a H B v c F 9 w Y X J h b W V 0 c m l j I C g y K S 9 B d X R v U m V t b 3 Z l Z E N v b H V t b n M x L n t 0 Z X J t L D F 9 J n F 1 b 3 Q 7 L C Z x d W 9 0 O 1 N l Y 3 R p b 2 4 x L 3 N 5 b n R o c G 9 w X 3 B h c m F t Z X R y a W M g K D I p L 0 F 1 d G 9 S Z W 1 v d m V k Q 2 9 s d W 1 u c z E u e 2 V z d G l t Y X R l L D J 9 J n F 1 b 3 Q 7 L C Z x d W 9 0 O 1 N l Y 3 R p b 2 4 x L 3 N 5 b n R o c G 9 w X 3 B h c m F t Z X R y a W M g K D I p L 0 F 1 d G 9 S Z W 1 v d m V k Q 2 9 s d W 1 u c z E u e 3 N 0 Z C 5 l c n J v c i w z f S Z x d W 9 0 O y w m c X V v d D t T Z W N 0 a W 9 u M S 9 z e W 5 0 a H B v c F 9 w Y X J h b W V 0 c m l j I C g y K S 9 B d X R v U m V t b 3 Z l Z E N v b H V t b n M x L n t j b 2 5 m L m x v d y w 0 f S Z x d W 9 0 O y w m c X V v d D t T Z W N 0 a W 9 u M S 9 z e W 5 0 a H B v c F 9 w Y X J h b W V 0 c m l j I C g y K S 9 B d X R v U m V t b 3 Z l Z E N v b H V t b n M x L n t j b 2 5 m L m h p Z 2 g s N X 0 m c X V v d D s s J n F 1 b 3 Q 7 U 2 V j d G l v b j E v c 3 l u d G h w b 3 B f c G F y Y W 1 l d H J p Y y A o M i k v Q X V 0 b 1 J l b W 9 2 Z W R D b 2 x 1 b W 5 z M S 5 7 c 3 R h d G l z d G l j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e W 5 0 a H B v c F 9 w Y X J h b W V 0 c m l j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W 5 0 a H B v c F 9 w Y X J h b W V 0 c m l j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W 5 0 a H B v c F 9 w Y X J h b W V 0 c m l j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n R o c G 9 w X 2 N h c n Q l M j A l M j g z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Q x M 2 Z j N j I t Y 2 E 3 Y i 0 0 Y W Z m L W J m Y T g t Y 2 J i Z D N j Y j B l M z F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E 0 O j M x O j U y L j Y 2 O T A z N T B a I i A v P j x F b n R y e S B U e X B l P S J G a W x s Q 2 9 s d W 1 u V H l w Z X M i I F Z h b H V l P S J z Q m d Z R k J n V U Z C U T 0 9 I i A v P j x F b n R y e S B U e X B l P S J G a W x s Q 2 9 s d W 1 u T m F t Z X M i I F Z h b H V l P S J z W y Z x d W 9 0 O 2 1 v Z G V s J n F 1 b 3 Q 7 L C Z x d W 9 0 O 3 R l c m 0 m c X V v d D s s J n F 1 b 3 Q 7 Z X N 0 a W 1 h d G U m c X V v d D s s J n F 1 b 3 Q 7 c 3 R k L m V y c m 9 y J n F 1 b 3 Q 7 L C Z x d W 9 0 O 2 N v b m Y u b G 9 3 J n F 1 b 3 Q 7 L C Z x d W 9 0 O 2 N v b m Y u a G l n a C Z x d W 9 0 O y w m c X V v d D t z d G F 0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W 5 0 a H B v c F 9 j Y X J 0 I C g z K S 9 B d X R v U m V t b 3 Z l Z E N v b H V t b n M x L n t t b 2 R l b C w w f S Z x d W 9 0 O y w m c X V v d D t T Z W N 0 a W 9 u M S 9 z e W 5 0 a H B v c F 9 j Y X J 0 I C g z K S 9 B d X R v U m V t b 3 Z l Z E N v b H V t b n M x L n t 0 Z X J t L D F 9 J n F 1 b 3 Q 7 L C Z x d W 9 0 O 1 N l Y 3 R p b 2 4 x L 3 N 5 b n R o c G 9 w X 2 N h c n Q g K D M p L 0 F 1 d G 9 S Z W 1 v d m V k Q 2 9 s d W 1 u c z E u e 2 V z d G l t Y X R l L D J 9 J n F 1 b 3 Q 7 L C Z x d W 9 0 O 1 N l Y 3 R p b 2 4 x L 3 N 5 b n R o c G 9 w X 2 N h c n Q g K D M p L 0 F 1 d G 9 S Z W 1 v d m V k Q 2 9 s d W 1 u c z E u e 3 N 0 Z C 5 l c n J v c i w z f S Z x d W 9 0 O y w m c X V v d D t T Z W N 0 a W 9 u M S 9 z e W 5 0 a H B v c F 9 j Y X J 0 I C g z K S 9 B d X R v U m V t b 3 Z l Z E N v b H V t b n M x L n t j b 2 5 m L m x v d y w 0 f S Z x d W 9 0 O y w m c X V v d D t T Z W N 0 a W 9 u M S 9 z e W 5 0 a H B v c F 9 j Y X J 0 I C g z K S 9 B d X R v U m V t b 3 Z l Z E N v b H V t b n M x L n t j b 2 5 m L m h p Z 2 g s N X 0 m c X V v d D s s J n F 1 b 3 Q 7 U 2 V j d G l v b j E v c 3 l u d G h w b 3 B f Y 2 F y d C A o M y k v Q X V 0 b 1 J l b W 9 2 Z W R D b 2 x 1 b W 5 z M S 5 7 c 3 R h d G l z d G l j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5 b n R o c G 9 w X 2 N h c n Q g K D M p L 0 F 1 d G 9 S Z W 1 v d m V k Q 2 9 s d W 1 u c z E u e 2 1 v Z G V s L D B 9 J n F 1 b 3 Q 7 L C Z x d W 9 0 O 1 N l Y 3 R p b 2 4 x L 3 N 5 b n R o c G 9 w X 2 N h c n Q g K D M p L 0 F 1 d G 9 S Z W 1 v d m V k Q 2 9 s d W 1 u c z E u e 3 R l c m 0 s M X 0 m c X V v d D s s J n F 1 b 3 Q 7 U 2 V j d G l v b j E v c 3 l u d G h w b 3 B f Y 2 F y d C A o M y k v Q X V 0 b 1 J l b W 9 2 Z W R D b 2 x 1 b W 5 z M S 5 7 Z X N 0 a W 1 h d G U s M n 0 m c X V v d D s s J n F 1 b 3 Q 7 U 2 V j d G l v b j E v c 3 l u d G h w b 3 B f Y 2 F y d C A o M y k v Q X V 0 b 1 J l b W 9 2 Z W R D b 2 x 1 b W 5 z M S 5 7 c 3 R k L m V y c m 9 y L D N 9 J n F 1 b 3 Q 7 L C Z x d W 9 0 O 1 N l Y 3 R p b 2 4 x L 3 N 5 b n R o c G 9 w X 2 N h c n Q g K D M p L 0 F 1 d G 9 S Z W 1 v d m V k Q 2 9 s d W 1 u c z E u e 2 N v b m Y u b G 9 3 L D R 9 J n F 1 b 3 Q 7 L C Z x d W 9 0 O 1 N l Y 3 R p b 2 4 x L 3 N 5 b n R o c G 9 w X 2 N h c n Q g K D M p L 0 F 1 d G 9 S Z W 1 v d m V k Q 2 9 s d W 1 u c z E u e 2 N v b m Y u a G l n a C w 1 f S Z x d W 9 0 O y w m c X V v d D t T Z W N 0 a W 9 u M S 9 z e W 5 0 a H B v c F 9 j Y X J 0 I C g z K S 9 B d X R v U m V t b 3 Z l Z E N v b H V t b n M x L n t z d G F 0 a X N 0 a W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5 b n R o c G 9 w X 2 N h c n Q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n R o c G 9 w X 2 N h c n Q l M j A l M j g z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n R o c G 9 w X 2 N h c n Q l M j A l M j g z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p Z 2 l u Y W w l M j A l M j g z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U 3 N 2 U z N W Q t Z j A 5 M S 0 0 O D h l L W I 1 Z D g t Z T Q 5 N j c 3 N G N h Z j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T Q 6 M z c 6 M j g u M T g y M T I y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a W d p b m F s I C g z K S 9 B d X R v U m V t b 3 Z l Z E N v b H V t b n M x L n t D b 2 x 1 b W 4 x L D B 9 J n F 1 b 3 Q 7 L C Z x d W 9 0 O 1 N l Y 3 R p b 2 4 x L 2 9 y a W d p b m F s I C g z K S 9 B d X R v U m V t b 3 Z l Z E N v b H V t b n M x L n t D b 2 x 1 b W 4 y L D F 9 J n F 1 b 3 Q 7 L C Z x d W 9 0 O 1 N l Y 3 R p b 2 4 x L 2 9 y a W d p b m F s I C g z K S 9 B d X R v U m V t b 3 Z l Z E N v b H V t b n M x L n t D b 2 x 1 b W 4 z L D J 9 J n F 1 b 3 Q 7 L C Z x d W 9 0 O 1 N l Y 3 R p b 2 4 x L 2 9 y a W d p b m F s I C g z K S 9 B d X R v U m V t b 3 Z l Z E N v b H V t b n M x L n t D b 2 x 1 b W 4 0 L D N 9 J n F 1 b 3 Q 7 L C Z x d W 9 0 O 1 N l Y 3 R p b 2 4 x L 2 9 y a W d p b m F s I C g z K S 9 B d X R v U m V t b 3 Z l Z E N v b H V t b n M x L n t D b 2 x 1 b W 4 1 L D R 9 J n F 1 b 3 Q 7 L C Z x d W 9 0 O 1 N l Y 3 R p b 2 4 x L 2 9 y a W d p b m F s I C g z K S 9 B d X R v U m V t b 3 Z l Z E N v b H V t b n M x L n t D b 2 x 1 b W 4 2 L D V 9 J n F 1 b 3 Q 7 L C Z x d W 9 0 O 1 N l Y 3 R p b 2 4 x L 2 9 y a W d p b m F s I C g z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y a W d p b m F s I C g z K S 9 B d X R v U m V t b 3 Z l Z E N v b H V t b n M x L n t D b 2 x 1 b W 4 x L D B 9 J n F 1 b 3 Q 7 L C Z x d W 9 0 O 1 N l Y 3 R p b 2 4 x L 2 9 y a W d p b m F s I C g z K S 9 B d X R v U m V t b 3 Z l Z E N v b H V t b n M x L n t D b 2 x 1 b W 4 y L D F 9 J n F 1 b 3 Q 7 L C Z x d W 9 0 O 1 N l Y 3 R p b 2 4 x L 2 9 y a W d p b m F s I C g z K S 9 B d X R v U m V t b 3 Z l Z E N v b H V t b n M x L n t D b 2 x 1 b W 4 z L D J 9 J n F 1 b 3 Q 7 L C Z x d W 9 0 O 1 N l Y 3 R p b 2 4 x L 2 9 y a W d p b m F s I C g z K S 9 B d X R v U m V t b 3 Z l Z E N v b H V t b n M x L n t D b 2 x 1 b W 4 0 L D N 9 J n F 1 b 3 Q 7 L C Z x d W 9 0 O 1 N l Y 3 R p b 2 4 x L 2 9 y a W d p b m F s I C g z K S 9 B d X R v U m V t b 3 Z l Z E N v b H V t b n M x L n t D b 2 x 1 b W 4 1 L D R 9 J n F 1 b 3 Q 7 L C Z x d W 9 0 O 1 N l Y 3 R p b 2 4 x L 2 9 y a W d p b m F s I C g z K S 9 B d X R v U m V t b 3 Z l Z E N v b H V t b n M x L n t D b 2 x 1 b W 4 2 L D V 9 J n F 1 b 3 Q 7 L C Z x d W 9 0 O 1 N l Y 3 R p b 2 4 x L 2 9 y a W d p b m F s I C g z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l n a W 5 h b C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d H N 0 c m F w X 3 N h b X B s Z S U y M C U y O D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O W Z l Y T R m N S 0 w M 2 Z j L T Q 2 N T A t Y j h k O S 0 2 M j N k N G Y x Y j E 1 O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x N D o z O D o y M C 4 w M D Q z M D Y w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v d H N 0 c m F w X 3 N h b X B s Z S A o M y k v Q X V 0 b 1 J l b W 9 2 Z W R D b 2 x 1 b W 5 z M S 5 7 Q 2 9 s d W 1 u M S w w f S Z x d W 9 0 O y w m c X V v d D t T Z W N 0 a W 9 u M S 9 i b 2 9 0 c 3 R y Y X B f c 2 F t c G x l I C g z K S 9 B d X R v U m V t b 3 Z l Z E N v b H V t b n M x L n t D b 2 x 1 b W 4 y L D F 9 J n F 1 b 3 Q 7 L C Z x d W 9 0 O 1 N l Y 3 R p b 2 4 x L 2 J v b 3 R z d H J h c F 9 z Y W 1 w b G U g K D M p L 0 F 1 d G 9 S Z W 1 v d m V k Q 2 9 s d W 1 u c z E u e 0 N v b H V t b j M s M n 0 m c X V v d D s s J n F 1 b 3 Q 7 U 2 V j d G l v b j E v Y m 9 v d H N 0 c m F w X 3 N h b X B s Z S A o M y k v Q X V 0 b 1 J l b W 9 2 Z W R D b 2 x 1 b W 5 z M S 5 7 Q 2 9 s d W 1 u N C w z f S Z x d W 9 0 O y w m c X V v d D t T Z W N 0 a W 9 u M S 9 i b 2 9 0 c 3 R y Y X B f c 2 F t c G x l I C g z K S 9 B d X R v U m V t b 3 Z l Z E N v b H V t b n M x L n t D b 2 x 1 b W 4 1 L D R 9 J n F 1 b 3 Q 7 L C Z x d W 9 0 O 1 N l Y 3 R p b 2 4 x L 2 J v b 3 R z d H J h c F 9 z Y W 1 w b G U g K D M p L 0 F 1 d G 9 S Z W 1 v d m V k Q 2 9 s d W 1 u c z E u e 0 N v b H V t b j Y s N X 0 m c X V v d D s s J n F 1 b 3 Q 7 U 2 V j d G l v b j E v Y m 9 v d H N 0 c m F w X 3 N h b X B s Z S A o M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b 2 9 0 c 3 R y Y X B f c 2 F t c G x l I C g z K S 9 B d X R v U m V t b 3 Z l Z E N v b H V t b n M x L n t D b 2 x 1 b W 4 x L D B 9 J n F 1 b 3 Q 7 L C Z x d W 9 0 O 1 N l Y 3 R p b 2 4 x L 2 J v b 3 R z d H J h c F 9 z Y W 1 w b G U g K D M p L 0 F 1 d G 9 S Z W 1 v d m V k Q 2 9 s d W 1 u c z E u e 0 N v b H V t b j I s M X 0 m c X V v d D s s J n F 1 b 3 Q 7 U 2 V j d G l v b j E v Y m 9 v d H N 0 c m F w X 3 N h b X B s Z S A o M y k v Q X V 0 b 1 J l b W 9 2 Z W R D b 2 x 1 b W 5 z M S 5 7 Q 2 9 s d W 1 u M y w y f S Z x d W 9 0 O y w m c X V v d D t T Z W N 0 a W 9 u M S 9 i b 2 9 0 c 3 R y Y X B f c 2 F t c G x l I C g z K S 9 B d X R v U m V t b 3 Z l Z E N v b H V t b n M x L n t D b 2 x 1 b W 4 0 L D N 9 J n F 1 b 3 Q 7 L C Z x d W 9 0 O 1 N l Y 3 R p b 2 4 x L 2 J v b 3 R z d H J h c F 9 z Y W 1 w b G U g K D M p L 0 F 1 d G 9 S Z W 1 v d m V k Q 2 9 s d W 1 u c z E u e 0 N v b H V t b j U s N H 0 m c X V v d D s s J n F 1 b 3 Q 7 U 2 V j d G l v b j E v Y m 9 v d H N 0 c m F w X 3 N h b X B s Z S A o M y k v Q X V 0 b 1 J l b W 9 2 Z W R D b 2 x 1 b W 5 z M S 5 7 Q 2 9 s d W 1 u N i w 1 f S Z x d W 9 0 O y w m c X V v d D t T Z W N 0 a W 9 u M S 9 i b 2 9 0 c 3 R y Y X B f c 2 F t c G x l I C g z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9 0 c 3 R y Y X B f c 2 F t c G x l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0 c 3 R y Y X B f a W 5 k Z X B l b m R l b n Q l M j A l M j g z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k 2 M G R j Y W U t M G I y Z i 0 0 Y j M 5 L T g x Y T k t M T R j N T A 4 N z A 0 O D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T Q 6 M z k 6 M D g u O T Y w M D Y 5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b 3 R z d H J h c F 9 p b m R l c G V u Z G V u d C A o M y k v Q X V 0 b 1 J l b W 9 2 Z W R D b 2 x 1 b W 5 z M S 5 7 Q 2 9 s d W 1 u M S w w f S Z x d W 9 0 O y w m c X V v d D t T Z W N 0 a W 9 u M S 9 i b 2 9 0 c 3 R y Y X B f a W 5 k Z X B l b m R l b n Q g K D M p L 0 F 1 d G 9 S Z W 1 v d m V k Q 2 9 s d W 1 u c z E u e 0 N v b H V t b j I s M X 0 m c X V v d D s s J n F 1 b 3 Q 7 U 2 V j d G l v b j E v Y m 9 v d H N 0 c m F w X 2 l u Z G V w Z W 5 k Z W 5 0 I C g z K S 9 B d X R v U m V t b 3 Z l Z E N v b H V t b n M x L n t D b 2 x 1 b W 4 z L D J 9 J n F 1 b 3 Q 7 L C Z x d W 9 0 O 1 N l Y 3 R p b 2 4 x L 2 J v b 3 R z d H J h c F 9 p b m R l c G V u Z G V u d C A o M y k v Q X V 0 b 1 J l b W 9 2 Z W R D b 2 x 1 b W 5 z M S 5 7 Q 2 9 s d W 1 u N C w z f S Z x d W 9 0 O y w m c X V v d D t T Z W N 0 a W 9 u M S 9 i b 2 9 0 c 3 R y Y X B f a W 5 k Z X B l b m R l b n Q g K D M p L 0 F 1 d G 9 S Z W 1 v d m V k Q 2 9 s d W 1 u c z E u e 0 N v b H V t b j U s N H 0 m c X V v d D s s J n F 1 b 3 Q 7 U 2 V j d G l v b j E v Y m 9 v d H N 0 c m F w X 2 l u Z G V w Z W 5 k Z W 5 0 I C g z K S 9 B d X R v U m V t b 3 Z l Z E N v b H V t b n M x L n t D b 2 x 1 b W 4 2 L D V 9 J n F 1 b 3 Q 7 L C Z x d W 9 0 O 1 N l Y 3 R p b 2 4 x L 2 J v b 3 R z d H J h c F 9 p b m R l c G V u Z G V u d C A o M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b 2 9 0 c 3 R y Y X B f a W 5 k Z X B l b m R l b n Q g K D M p L 0 F 1 d G 9 S Z W 1 v d m V k Q 2 9 s d W 1 u c z E u e 0 N v b H V t b j E s M H 0 m c X V v d D s s J n F 1 b 3 Q 7 U 2 V j d G l v b j E v Y m 9 v d H N 0 c m F w X 2 l u Z G V w Z W 5 k Z W 5 0 I C g z K S 9 B d X R v U m V t b 3 Z l Z E N v b H V t b n M x L n t D b 2 x 1 b W 4 y L D F 9 J n F 1 b 3 Q 7 L C Z x d W 9 0 O 1 N l Y 3 R p b 2 4 x L 2 J v b 3 R z d H J h c F 9 p b m R l c G V u Z G V u d C A o M y k v Q X V 0 b 1 J l b W 9 2 Z W R D b 2 x 1 b W 5 z M S 5 7 Q 2 9 s d W 1 u M y w y f S Z x d W 9 0 O y w m c X V v d D t T Z W N 0 a W 9 u M S 9 i b 2 9 0 c 3 R y Y X B f a W 5 k Z X B l b m R l b n Q g K D M p L 0 F 1 d G 9 S Z W 1 v d m V k Q 2 9 s d W 1 u c z E u e 0 N v b H V t b j Q s M 3 0 m c X V v d D s s J n F 1 b 3 Q 7 U 2 V j d G l v b j E v Y m 9 v d H N 0 c m F w X 2 l u Z G V w Z W 5 k Z W 5 0 I C g z K S 9 B d X R v U m V t b 3 Z l Z E N v b H V t b n M x L n t D b 2 x 1 b W 4 1 L D R 9 J n F 1 b 3 Q 7 L C Z x d W 9 0 O 1 N l Y 3 R p b 2 4 x L 2 J v b 3 R z d H J h c F 9 p b m R l c G V u Z G V u d C A o M y k v Q X V 0 b 1 J l b W 9 2 Z W R D b 2 x 1 b W 5 z M S 5 7 Q 2 9 s d W 1 u N i w 1 f S Z x d W 9 0 O y w m c X V v d D t T Z W N 0 a W 9 u M S 9 i b 2 9 0 c 3 R y Y X B f a W 5 k Z X B l b m R l b n Q g K D M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b 3 R z d H J h c F 9 p b m R l c G V u Z G V u d C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d G h w b 3 B f c G F y Y W 1 l d H J p Y y U y M C U y O D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z J h Y T c w Z S 1 i O D g z L T R h Y z I t Y j E 2 N S 0 y N m M 1 N T U 1 Y m V j M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x N D o z O T o z N y 4 x M T c 1 M z U w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l u d G h w b 3 B f c G F y Y W 1 l d H J p Y y A o M y k v Q X V 0 b 1 J l b W 9 2 Z W R D b 2 x 1 b W 5 z M S 5 7 Q 2 9 s d W 1 u M S w w f S Z x d W 9 0 O y w m c X V v d D t T Z W N 0 a W 9 u M S 9 z e W 5 0 a H B v c F 9 w Y X J h b W V 0 c m l j I C g z K S 9 B d X R v U m V t b 3 Z l Z E N v b H V t b n M x L n t D b 2 x 1 b W 4 y L D F 9 J n F 1 b 3 Q 7 L C Z x d W 9 0 O 1 N l Y 3 R p b 2 4 x L 3 N 5 b n R o c G 9 w X 3 B h c m F t Z X R y a W M g K D M p L 0 F 1 d G 9 S Z W 1 v d m V k Q 2 9 s d W 1 u c z E u e 0 N v b H V t b j M s M n 0 m c X V v d D s s J n F 1 b 3 Q 7 U 2 V j d G l v b j E v c 3 l u d G h w b 3 B f c G F y Y W 1 l d H J p Y y A o M y k v Q X V 0 b 1 J l b W 9 2 Z W R D b 2 x 1 b W 5 z M S 5 7 Q 2 9 s d W 1 u N C w z f S Z x d W 9 0 O y w m c X V v d D t T Z W N 0 a W 9 u M S 9 z e W 5 0 a H B v c F 9 w Y X J h b W V 0 c m l j I C g z K S 9 B d X R v U m V t b 3 Z l Z E N v b H V t b n M x L n t D b 2 x 1 b W 4 1 L D R 9 J n F 1 b 3 Q 7 L C Z x d W 9 0 O 1 N l Y 3 R p b 2 4 x L 3 N 5 b n R o c G 9 w X 3 B h c m F t Z X R y a W M g K D M p L 0 F 1 d G 9 S Z W 1 v d m V k Q 2 9 s d W 1 u c z E u e 0 N v b H V t b j Y s N X 0 m c X V v d D s s J n F 1 b 3 Q 7 U 2 V j d G l v b j E v c 3 l u d G h w b 3 B f c G F y Y W 1 l d H J p Y y A o M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e W 5 0 a H B v c F 9 w Y X J h b W V 0 c m l j I C g z K S 9 B d X R v U m V t b 3 Z l Z E N v b H V t b n M x L n t D b 2 x 1 b W 4 x L D B 9 J n F 1 b 3 Q 7 L C Z x d W 9 0 O 1 N l Y 3 R p b 2 4 x L 3 N 5 b n R o c G 9 w X 3 B h c m F t Z X R y a W M g K D M p L 0 F 1 d G 9 S Z W 1 v d m V k Q 2 9 s d W 1 u c z E u e 0 N v b H V t b j I s M X 0 m c X V v d D s s J n F 1 b 3 Q 7 U 2 V j d G l v b j E v c 3 l u d G h w b 3 B f c G F y Y W 1 l d H J p Y y A o M y k v Q X V 0 b 1 J l b W 9 2 Z W R D b 2 x 1 b W 5 z M S 5 7 Q 2 9 s d W 1 u M y w y f S Z x d W 9 0 O y w m c X V v d D t T Z W N 0 a W 9 u M S 9 z e W 5 0 a H B v c F 9 w Y X J h b W V 0 c m l j I C g z K S 9 B d X R v U m V t b 3 Z l Z E N v b H V t b n M x L n t D b 2 x 1 b W 4 0 L D N 9 J n F 1 b 3 Q 7 L C Z x d W 9 0 O 1 N l Y 3 R p b 2 4 x L 3 N 5 b n R o c G 9 w X 3 B h c m F t Z X R y a W M g K D M p L 0 F 1 d G 9 S Z W 1 v d m V k Q 2 9 s d W 1 u c z E u e 0 N v b H V t b j U s N H 0 m c X V v d D s s J n F 1 b 3 Q 7 U 2 V j d G l v b j E v c 3 l u d G h w b 3 B f c G F y Y W 1 l d H J p Y y A o M y k v Q X V 0 b 1 J l b W 9 2 Z W R D b 2 x 1 b W 5 z M S 5 7 Q 2 9 s d W 1 u N i w 1 f S Z x d W 9 0 O y w m c X V v d D t T Z W N 0 a W 9 u M S 9 z e W 5 0 a H B v c F 9 w Y X J h b W V 0 c m l j I C g z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e W 5 0 a H B v c F 9 w Y X J h b W V 0 c m l j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W 5 0 a H B v c F 9 j Y X J 0 J T I w J T I 4 N C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z Z W J m Z D Y 1 L T g 0 M G I t N D Y w M C 0 4 N W R i L T E 1 M W M 2 N D d l N D E w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E 0 O j Q w O j E x L j E z M D A 2 N z B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W 5 0 a H B v c F 9 j Y X J 0 I C g 0 K S 9 B d X R v U m V t b 3 Z l Z E N v b H V t b n M x L n t D b 2 x 1 b W 4 x L D B 9 J n F 1 b 3 Q 7 L C Z x d W 9 0 O 1 N l Y 3 R p b 2 4 x L 3 N 5 b n R o c G 9 w X 2 N h c n Q g K D Q p L 0 F 1 d G 9 S Z W 1 v d m V k Q 2 9 s d W 1 u c z E u e 0 N v b H V t b j I s M X 0 m c X V v d D s s J n F 1 b 3 Q 7 U 2 V j d G l v b j E v c 3 l u d G h w b 3 B f Y 2 F y d C A o N C k v Q X V 0 b 1 J l b W 9 2 Z W R D b 2 x 1 b W 5 z M S 5 7 Q 2 9 s d W 1 u M y w y f S Z x d W 9 0 O y w m c X V v d D t T Z W N 0 a W 9 u M S 9 z e W 5 0 a H B v c F 9 j Y X J 0 I C g 0 K S 9 B d X R v U m V t b 3 Z l Z E N v b H V t b n M x L n t D b 2 x 1 b W 4 0 L D N 9 J n F 1 b 3 Q 7 L C Z x d W 9 0 O 1 N l Y 3 R p b 2 4 x L 3 N 5 b n R o c G 9 w X 2 N h c n Q g K D Q p L 0 F 1 d G 9 S Z W 1 v d m V k Q 2 9 s d W 1 u c z E u e 0 N v b H V t b j U s N H 0 m c X V v d D s s J n F 1 b 3 Q 7 U 2 V j d G l v b j E v c 3 l u d G h w b 3 B f Y 2 F y d C A o N C k v Q X V 0 b 1 J l b W 9 2 Z W R D b 2 x 1 b W 5 z M S 5 7 Q 2 9 s d W 1 u N i w 1 f S Z x d W 9 0 O y w m c X V v d D t T Z W N 0 a W 9 u M S 9 z e W 5 0 a H B v c F 9 j Y X J 0 I C g 0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5 b n R o c G 9 w X 2 N h c n Q g K D Q p L 0 F 1 d G 9 S Z W 1 v d m V k Q 2 9 s d W 1 u c z E u e 0 N v b H V t b j E s M H 0 m c X V v d D s s J n F 1 b 3 Q 7 U 2 V j d G l v b j E v c 3 l u d G h w b 3 B f Y 2 F y d C A o N C k v Q X V 0 b 1 J l b W 9 2 Z W R D b 2 x 1 b W 5 z M S 5 7 Q 2 9 s d W 1 u M i w x f S Z x d W 9 0 O y w m c X V v d D t T Z W N 0 a W 9 u M S 9 z e W 5 0 a H B v c F 9 j Y X J 0 I C g 0 K S 9 B d X R v U m V t b 3 Z l Z E N v b H V t b n M x L n t D b 2 x 1 b W 4 z L D J 9 J n F 1 b 3 Q 7 L C Z x d W 9 0 O 1 N l Y 3 R p b 2 4 x L 3 N 5 b n R o c G 9 w X 2 N h c n Q g K D Q p L 0 F 1 d G 9 S Z W 1 v d m V k Q 2 9 s d W 1 u c z E u e 0 N v b H V t b j Q s M 3 0 m c X V v d D s s J n F 1 b 3 Q 7 U 2 V j d G l v b j E v c 3 l u d G h w b 3 B f Y 2 F y d C A o N C k v Q X V 0 b 1 J l b W 9 2 Z W R D b 2 x 1 b W 5 z M S 5 7 Q 2 9 s d W 1 u N S w 0 f S Z x d W 9 0 O y w m c X V v d D t T Z W N 0 a W 9 u M S 9 z e W 5 0 a H B v c F 9 j Y X J 0 I C g 0 K S 9 B d X R v U m V t b 3 Z l Z E N v b H V t b n M x L n t D b 2 x 1 b W 4 2 L D V 9 J n F 1 b 3 Q 7 L C Z x d W 9 0 O 1 N l Y 3 R p b 2 4 x L 3 N 5 b n R o c G 9 w X 2 N h c n Q g K D Q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5 b n R o c G 9 w X 2 N h c n Q l M j A l M j g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a W d p b m F s J T I w J T I 4 N C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j N j N l N G R k L W U 4 M z Y t N D M 2 O S 0 4 M 2 Z l L T A y Z D d h M T h j M W U z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T Q 6 N D k 6 M T c u M z A 2 N T I 3 M F o i I C 8 + P E V u d H J 5 I F R 5 c G U 9 I k Z p b G x D b 2 x 1 b W 5 U e X B l c y I g V m F s d W U 9 I n N C Z 1 l G Q l F V R k J R P T 0 i I C 8 + P E V u d H J 5 I F R 5 c G U 9 I k Z p b G x D b 2 x 1 b W 5 O Y W 1 l c y I g V m F s d W U 9 I n N b J n F 1 b 3 Q 7 b W 9 k Z W w m c X V v d D s s J n F 1 b 3 Q 7 d G V y b S Z x d W 9 0 O y w m c X V v d D t l c 3 R p b W F 0 Z S Z x d W 9 0 O y w m c X V v d D t z d G Q u Z X J y b 3 I m c X V v d D s s J n F 1 b 3 Q 7 Y 2 9 u Z i 5 s b 3 c m c X V v d D s s J n F 1 b 3 Q 7 Y 2 9 u Z i 5 o a W d o J n F 1 b 3 Q 7 L C Z x d W 9 0 O 3 N 0 Y X R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a W d p b m F s I C g 0 K S 9 B d X R v U m V t b 3 Z l Z E N v b H V t b n M x L n t t b 2 R l b C w w f S Z x d W 9 0 O y w m c X V v d D t T Z W N 0 a W 9 u M S 9 v c m l n a W 5 h b C A o N C k v Q X V 0 b 1 J l b W 9 2 Z W R D b 2 x 1 b W 5 z M S 5 7 d G V y b S w x f S Z x d W 9 0 O y w m c X V v d D t T Z W N 0 a W 9 u M S 9 v c m l n a W 5 h b C A o N C k v Q X V 0 b 1 J l b W 9 2 Z W R D b 2 x 1 b W 5 z M S 5 7 Z X N 0 a W 1 h d G U s M n 0 m c X V v d D s s J n F 1 b 3 Q 7 U 2 V j d G l v b j E v b 3 J p Z 2 l u Y W w g K D Q p L 0 F 1 d G 9 S Z W 1 v d m V k Q 2 9 s d W 1 u c z E u e 3 N 0 Z C 5 l c n J v c i w z f S Z x d W 9 0 O y w m c X V v d D t T Z W N 0 a W 9 u M S 9 v c m l n a W 5 h b C A o N C k v Q X V 0 b 1 J l b W 9 2 Z W R D b 2 x 1 b W 5 z M S 5 7 Y 2 9 u Z i 5 s b 3 c s N H 0 m c X V v d D s s J n F 1 b 3 Q 7 U 2 V j d G l v b j E v b 3 J p Z 2 l u Y W w g K D Q p L 0 F 1 d G 9 S Z W 1 v d m V k Q 2 9 s d W 1 u c z E u e 2 N v b m Y u a G l n a C w 1 f S Z x d W 9 0 O y w m c X V v d D t T Z W N 0 a W 9 u M S 9 v c m l n a W 5 h b C A o N C k v Q X V 0 b 1 J l b W 9 2 Z W R D b 2 x 1 b W 5 z M S 5 7 c 3 R h d G l z d G l j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y a W d p b m F s I C g 0 K S 9 B d X R v U m V t b 3 Z l Z E N v b H V t b n M x L n t t b 2 R l b C w w f S Z x d W 9 0 O y w m c X V v d D t T Z W N 0 a W 9 u M S 9 v c m l n a W 5 h b C A o N C k v Q X V 0 b 1 J l b W 9 2 Z W R D b 2 x 1 b W 5 z M S 5 7 d G V y b S w x f S Z x d W 9 0 O y w m c X V v d D t T Z W N 0 a W 9 u M S 9 v c m l n a W 5 h b C A o N C k v Q X V 0 b 1 J l b W 9 2 Z W R D b 2 x 1 b W 5 z M S 5 7 Z X N 0 a W 1 h d G U s M n 0 m c X V v d D s s J n F 1 b 3 Q 7 U 2 V j d G l v b j E v b 3 J p Z 2 l u Y W w g K D Q p L 0 F 1 d G 9 S Z W 1 v d m V k Q 2 9 s d W 1 u c z E u e 3 N 0 Z C 5 l c n J v c i w z f S Z x d W 9 0 O y w m c X V v d D t T Z W N 0 a W 9 u M S 9 v c m l n a W 5 h b C A o N C k v Q X V 0 b 1 J l b W 9 2 Z W R D b 2 x 1 b W 5 z M S 5 7 Y 2 9 u Z i 5 s b 3 c s N H 0 m c X V v d D s s J n F 1 b 3 Q 7 U 2 V j d G l v b j E v b 3 J p Z 2 l u Y W w g K D Q p L 0 F 1 d G 9 S Z W 1 v d m V k Q 2 9 s d W 1 u c z E u e 2 N v b m Y u a G l n a C w 1 f S Z x d W 9 0 O y w m c X V v d D t T Z W N 0 a W 9 u M S 9 v c m l n a W 5 h b C A o N C k v Q X V 0 b 1 J l b W 9 2 Z W R D b 2 x 1 b W 5 z M S 5 7 c 3 R h d G l z d G l j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l n a W 5 h b C U y M C U y O D Q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p Z 2 l u Y W w l M j A l M j g 0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a W d p b m F s J T I w J T I 4 N C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3 R z d H J h c F 9 z Y W 1 w b G U l M j A l M j g 0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c w Y z Y w Y z k t Z G Q 3 Y S 0 0 Z j R j L W J l M G E t Z W U 0 Y j B m M j E y N G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x N D o 1 M D o z N y 4 x N T c 1 N j U w W i I g L z 4 8 R W 5 0 c n k g V H l w Z T 0 i R m l s b E N v b H V t b l R 5 c G V z I i B W Y W x 1 Z T 0 i c 0 J n W U Z C U V V G Q l E 9 P S I g L z 4 8 R W 5 0 c n k g V H l w Z T 0 i R m l s b E N v b H V t b k 5 h b W V z I i B W Y W x 1 Z T 0 i c 1 s m c X V v d D t t b 2 R l b C Z x d W 9 0 O y w m c X V v d D t 0 Z X J t J n F 1 b 3 Q 7 L C Z x d W 9 0 O 2 V z d G l t Y X R l J n F 1 b 3 Q 7 L C Z x d W 9 0 O 3 N 0 Z C 5 l c n J v c i Z x d W 9 0 O y w m c X V v d D t j b 2 5 m L m x v d y Z x d W 9 0 O y w m c X V v d D t j b 2 5 m L m h p Z 2 g m c X V v d D s s J n F 1 b 3 Q 7 c 3 R h d G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v d H N 0 c m F w X 3 N h b X B s Z S A o N C k v Q X V 0 b 1 J l b W 9 2 Z W R D b 2 x 1 b W 5 z M S 5 7 b W 9 k Z W w s M H 0 m c X V v d D s s J n F 1 b 3 Q 7 U 2 V j d G l v b j E v Y m 9 v d H N 0 c m F w X 3 N h b X B s Z S A o N C k v Q X V 0 b 1 J l b W 9 2 Z W R D b 2 x 1 b W 5 z M S 5 7 d G V y b S w x f S Z x d W 9 0 O y w m c X V v d D t T Z W N 0 a W 9 u M S 9 i b 2 9 0 c 3 R y Y X B f c 2 F t c G x l I C g 0 K S 9 B d X R v U m V t b 3 Z l Z E N v b H V t b n M x L n t l c 3 R p b W F 0 Z S w y f S Z x d W 9 0 O y w m c X V v d D t T Z W N 0 a W 9 u M S 9 i b 2 9 0 c 3 R y Y X B f c 2 F t c G x l I C g 0 K S 9 B d X R v U m V t b 3 Z l Z E N v b H V t b n M x L n t z d G Q u Z X J y b 3 I s M 3 0 m c X V v d D s s J n F 1 b 3 Q 7 U 2 V j d G l v b j E v Y m 9 v d H N 0 c m F w X 3 N h b X B s Z S A o N C k v Q X V 0 b 1 J l b W 9 2 Z W R D b 2 x 1 b W 5 z M S 5 7 Y 2 9 u Z i 5 s b 3 c s N H 0 m c X V v d D s s J n F 1 b 3 Q 7 U 2 V j d G l v b j E v Y m 9 v d H N 0 c m F w X 3 N h b X B s Z S A o N C k v Q X V 0 b 1 J l b W 9 2 Z W R D b 2 x 1 b W 5 z M S 5 7 Y 2 9 u Z i 5 o a W d o L D V 9 J n F 1 b 3 Q 7 L C Z x d W 9 0 O 1 N l Y 3 R p b 2 4 x L 2 J v b 3 R z d H J h c F 9 z Y W 1 w b G U g K D Q p L 0 F 1 d G 9 S Z W 1 v d m V k Q 2 9 s d W 1 u c z E u e 3 N 0 Y X R p c 3 R p Y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b 2 9 0 c 3 R y Y X B f c 2 F t c G x l I C g 0 K S 9 B d X R v U m V t b 3 Z l Z E N v b H V t b n M x L n t t b 2 R l b C w w f S Z x d W 9 0 O y w m c X V v d D t T Z W N 0 a W 9 u M S 9 i b 2 9 0 c 3 R y Y X B f c 2 F t c G x l I C g 0 K S 9 B d X R v U m V t b 3 Z l Z E N v b H V t b n M x L n t 0 Z X J t L D F 9 J n F 1 b 3 Q 7 L C Z x d W 9 0 O 1 N l Y 3 R p b 2 4 x L 2 J v b 3 R z d H J h c F 9 z Y W 1 w b G U g K D Q p L 0 F 1 d G 9 S Z W 1 v d m V k Q 2 9 s d W 1 u c z E u e 2 V z d G l t Y X R l L D J 9 J n F 1 b 3 Q 7 L C Z x d W 9 0 O 1 N l Y 3 R p b 2 4 x L 2 J v b 3 R z d H J h c F 9 z Y W 1 w b G U g K D Q p L 0 F 1 d G 9 S Z W 1 v d m V k Q 2 9 s d W 1 u c z E u e 3 N 0 Z C 5 l c n J v c i w z f S Z x d W 9 0 O y w m c X V v d D t T Z W N 0 a W 9 u M S 9 i b 2 9 0 c 3 R y Y X B f c 2 F t c G x l I C g 0 K S 9 B d X R v U m V t b 3 Z l Z E N v b H V t b n M x L n t j b 2 5 m L m x v d y w 0 f S Z x d W 9 0 O y w m c X V v d D t T Z W N 0 a W 9 u M S 9 i b 2 9 0 c 3 R y Y X B f c 2 F t c G x l I C g 0 K S 9 B d X R v U m V t b 3 Z l Z E N v b H V t b n M x L n t j b 2 5 m L m h p Z 2 g s N X 0 m c X V v d D s s J n F 1 b 3 Q 7 U 2 V j d G l v b j E v Y m 9 v d H N 0 c m F w X 3 N h b X B s Z S A o N C k v Q X V 0 b 1 J l b W 9 2 Z W R D b 2 x 1 b W 5 z M S 5 7 c 3 R h d G l z d G l j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9 0 c 3 R y Y X B f c 2 F t c G x l J T I w J T I 4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0 c 3 R y Y X B f c 2 F t c G x l J T I w J T I 4 N C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0 c 3 R y Y X B f c 2 F t c G x l J T I w J T I 4 N C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3 R z d H J h c F 9 p b m R l c G V u Z G V u d C U y M C U y O D Q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Y z Y 3 Y j c 4 O S 0 2 M T g z L T Q 0 M G I t Y m N k Z C 1 k O D c x Z j A 2 O T R k Z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E 0 O j U x O j I 3 L j Q 1 M z E 4 N D B a I i A v P j x F b n R y e S B U e X B l P S J G a W x s Q 2 9 s d W 1 u V H l w Z X M i I F Z h b H V l P S J z Q m d Z R k J R V U Z C U T 0 9 I i A v P j x F b n R y e S B U e X B l P S J G a W x s Q 2 9 s d W 1 u T m F t Z X M i I F Z h b H V l P S J z W y Z x d W 9 0 O 2 1 v Z G V s J n F 1 b 3 Q 7 L C Z x d W 9 0 O 3 R l c m 0 m c X V v d D s s J n F 1 b 3 Q 7 Z X N 0 a W 1 h d G U m c X V v d D s s J n F 1 b 3 Q 7 c 3 R k L m V y c m 9 y J n F 1 b 3 Q 7 L C Z x d W 9 0 O 2 N v b m Y u b G 9 3 J n F 1 b 3 Q 7 L C Z x d W 9 0 O 2 N v b m Y u a G l n a C Z x d W 9 0 O y w m c X V v d D t z d G F 0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9 0 c 3 R y Y X B f a W 5 k Z X B l b m R l b n Q g K D Q p L 0 F 1 d G 9 S Z W 1 v d m V k Q 2 9 s d W 1 u c z E u e 2 1 v Z G V s L D B 9 J n F 1 b 3 Q 7 L C Z x d W 9 0 O 1 N l Y 3 R p b 2 4 x L 2 J v b 3 R z d H J h c F 9 p b m R l c G V u Z G V u d C A o N C k v Q X V 0 b 1 J l b W 9 2 Z W R D b 2 x 1 b W 5 z M S 5 7 d G V y b S w x f S Z x d W 9 0 O y w m c X V v d D t T Z W N 0 a W 9 u M S 9 i b 2 9 0 c 3 R y Y X B f a W 5 k Z X B l b m R l b n Q g K D Q p L 0 F 1 d G 9 S Z W 1 v d m V k Q 2 9 s d W 1 u c z E u e 2 V z d G l t Y X R l L D J 9 J n F 1 b 3 Q 7 L C Z x d W 9 0 O 1 N l Y 3 R p b 2 4 x L 2 J v b 3 R z d H J h c F 9 p b m R l c G V u Z G V u d C A o N C k v Q X V 0 b 1 J l b W 9 2 Z W R D b 2 x 1 b W 5 z M S 5 7 c 3 R k L m V y c m 9 y L D N 9 J n F 1 b 3 Q 7 L C Z x d W 9 0 O 1 N l Y 3 R p b 2 4 x L 2 J v b 3 R z d H J h c F 9 p b m R l c G V u Z G V u d C A o N C k v Q X V 0 b 1 J l b W 9 2 Z W R D b 2 x 1 b W 5 z M S 5 7 Y 2 9 u Z i 5 s b 3 c s N H 0 m c X V v d D s s J n F 1 b 3 Q 7 U 2 V j d G l v b j E v Y m 9 v d H N 0 c m F w X 2 l u Z G V w Z W 5 k Z W 5 0 I C g 0 K S 9 B d X R v U m V t b 3 Z l Z E N v b H V t b n M x L n t j b 2 5 m L m h p Z 2 g s N X 0 m c X V v d D s s J n F 1 b 3 Q 7 U 2 V j d G l v b j E v Y m 9 v d H N 0 c m F w X 2 l u Z G V w Z W 5 k Z W 5 0 I C g 0 K S 9 B d X R v U m V t b 3 Z l Z E N v b H V t b n M x L n t z d G F 0 a X N 0 a W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m 9 v d H N 0 c m F w X 2 l u Z G V w Z W 5 k Z W 5 0 I C g 0 K S 9 B d X R v U m V t b 3 Z l Z E N v b H V t b n M x L n t t b 2 R l b C w w f S Z x d W 9 0 O y w m c X V v d D t T Z W N 0 a W 9 u M S 9 i b 2 9 0 c 3 R y Y X B f a W 5 k Z X B l b m R l b n Q g K D Q p L 0 F 1 d G 9 S Z W 1 v d m V k Q 2 9 s d W 1 u c z E u e 3 R l c m 0 s M X 0 m c X V v d D s s J n F 1 b 3 Q 7 U 2 V j d G l v b j E v Y m 9 v d H N 0 c m F w X 2 l u Z G V w Z W 5 k Z W 5 0 I C g 0 K S 9 B d X R v U m V t b 3 Z l Z E N v b H V t b n M x L n t l c 3 R p b W F 0 Z S w y f S Z x d W 9 0 O y w m c X V v d D t T Z W N 0 a W 9 u M S 9 i b 2 9 0 c 3 R y Y X B f a W 5 k Z X B l b m R l b n Q g K D Q p L 0 F 1 d G 9 S Z W 1 v d m V k Q 2 9 s d W 1 u c z E u e 3 N 0 Z C 5 l c n J v c i w z f S Z x d W 9 0 O y w m c X V v d D t T Z W N 0 a W 9 u M S 9 i b 2 9 0 c 3 R y Y X B f a W 5 k Z X B l b m R l b n Q g K D Q p L 0 F 1 d G 9 S Z W 1 v d m V k Q 2 9 s d W 1 u c z E u e 2 N v b m Y u b G 9 3 L D R 9 J n F 1 b 3 Q 7 L C Z x d W 9 0 O 1 N l Y 3 R p b 2 4 x L 2 J v b 3 R z d H J h c F 9 p b m R l c G V u Z G V u d C A o N C k v Q X V 0 b 1 J l b W 9 2 Z W R D b 2 x 1 b W 5 z M S 5 7 Y 2 9 u Z i 5 o a W d o L D V 9 J n F 1 b 3 Q 7 L C Z x d W 9 0 O 1 N l Y 3 R p b 2 4 x L 2 J v b 3 R z d H J h c F 9 p b m R l c G V u Z G V u d C A o N C k v Q X V 0 b 1 J l b W 9 2 Z W R D b 2 x 1 b W 5 z M S 5 7 c 3 R h d G l z d G l j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9 0 c 3 R y Y X B f a W 5 k Z X B l b m R l b n Q l M j A l M j g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3 R z d H J h c F 9 p b m R l c G V u Z G V u d C U y M C U y O D Q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d H N 0 c m F w X 2 l u Z G V w Z W 5 k Z W 5 0 J T I w J T I 4 N C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n R o c G 9 w X 3 B h c m F t Z X R y a W M l M j A l M j g 0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N h M T Y 5 M m M t Y T U 0 Z S 0 0 Z m M 2 L T g 5 Y W U t O D h l Z D I x N 2 E 5 M D Q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x N D o 1 M T o 1 O C 4 x M T k 0 M j U w W i I g L z 4 8 R W 5 0 c n k g V H l w Z T 0 i R m l s b E N v b H V t b l R 5 c G V z I i B W Y W x 1 Z T 0 i c 0 J n W U Z C U V V G Q l E 9 P S I g L z 4 8 R W 5 0 c n k g V H l w Z T 0 i R m l s b E N v b H V t b k 5 h b W V z I i B W Y W x 1 Z T 0 i c 1 s m c X V v d D t t b 2 R l b C Z x d W 9 0 O y w m c X V v d D t 0 Z X J t J n F 1 b 3 Q 7 L C Z x d W 9 0 O 2 V z d G l t Y X R l J n F 1 b 3 Q 7 L C Z x d W 9 0 O 3 N 0 Z C 5 l c n J v c i Z x d W 9 0 O y w m c X V v d D t j b 2 5 m L m x v d y Z x d W 9 0 O y w m c X V v d D t j b 2 5 m L m h p Z 2 g m c X V v d D s s J n F 1 b 3 Q 7 c 3 R h d G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l u d G h w b 3 B f c G F y Y W 1 l d H J p Y y A o N C k v Q X V 0 b 1 J l b W 9 2 Z W R D b 2 x 1 b W 5 z M S 5 7 b W 9 k Z W w s M H 0 m c X V v d D s s J n F 1 b 3 Q 7 U 2 V j d G l v b j E v c 3 l u d G h w b 3 B f c G F y Y W 1 l d H J p Y y A o N C k v Q X V 0 b 1 J l b W 9 2 Z W R D b 2 x 1 b W 5 z M S 5 7 d G V y b S w x f S Z x d W 9 0 O y w m c X V v d D t T Z W N 0 a W 9 u M S 9 z e W 5 0 a H B v c F 9 w Y X J h b W V 0 c m l j I C g 0 K S 9 B d X R v U m V t b 3 Z l Z E N v b H V t b n M x L n t l c 3 R p b W F 0 Z S w y f S Z x d W 9 0 O y w m c X V v d D t T Z W N 0 a W 9 u M S 9 z e W 5 0 a H B v c F 9 w Y X J h b W V 0 c m l j I C g 0 K S 9 B d X R v U m V t b 3 Z l Z E N v b H V t b n M x L n t z d G Q u Z X J y b 3 I s M 3 0 m c X V v d D s s J n F 1 b 3 Q 7 U 2 V j d G l v b j E v c 3 l u d G h w b 3 B f c G F y Y W 1 l d H J p Y y A o N C k v Q X V 0 b 1 J l b W 9 2 Z W R D b 2 x 1 b W 5 z M S 5 7 Y 2 9 u Z i 5 s b 3 c s N H 0 m c X V v d D s s J n F 1 b 3 Q 7 U 2 V j d G l v b j E v c 3 l u d G h w b 3 B f c G F y Y W 1 l d H J p Y y A o N C k v Q X V 0 b 1 J l b W 9 2 Z W R D b 2 x 1 b W 5 z M S 5 7 Y 2 9 u Z i 5 o a W d o L D V 9 J n F 1 b 3 Q 7 L C Z x d W 9 0 O 1 N l Y 3 R p b 2 4 x L 3 N 5 b n R o c G 9 w X 3 B h c m F t Z X R y a W M g K D Q p L 0 F 1 d G 9 S Z W 1 v d m V k Q 2 9 s d W 1 u c z E u e 3 N 0 Y X R p c 3 R p Y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e W 5 0 a H B v c F 9 w Y X J h b W V 0 c m l j I C g 0 K S 9 B d X R v U m V t b 3 Z l Z E N v b H V t b n M x L n t t b 2 R l b C w w f S Z x d W 9 0 O y w m c X V v d D t T Z W N 0 a W 9 u M S 9 z e W 5 0 a H B v c F 9 w Y X J h b W V 0 c m l j I C g 0 K S 9 B d X R v U m V t b 3 Z l Z E N v b H V t b n M x L n t 0 Z X J t L D F 9 J n F 1 b 3 Q 7 L C Z x d W 9 0 O 1 N l Y 3 R p b 2 4 x L 3 N 5 b n R o c G 9 w X 3 B h c m F t Z X R y a W M g K D Q p L 0 F 1 d G 9 S Z W 1 v d m V k Q 2 9 s d W 1 u c z E u e 2 V z d G l t Y X R l L D J 9 J n F 1 b 3 Q 7 L C Z x d W 9 0 O 1 N l Y 3 R p b 2 4 x L 3 N 5 b n R o c G 9 w X 3 B h c m F t Z X R y a W M g K D Q p L 0 F 1 d G 9 S Z W 1 v d m V k Q 2 9 s d W 1 u c z E u e 3 N 0 Z C 5 l c n J v c i w z f S Z x d W 9 0 O y w m c X V v d D t T Z W N 0 a W 9 u M S 9 z e W 5 0 a H B v c F 9 w Y X J h b W V 0 c m l j I C g 0 K S 9 B d X R v U m V t b 3 Z l Z E N v b H V t b n M x L n t j b 2 5 m L m x v d y w 0 f S Z x d W 9 0 O y w m c X V v d D t T Z W N 0 a W 9 u M S 9 z e W 5 0 a H B v c F 9 w Y X J h b W V 0 c m l j I C g 0 K S 9 B d X R v U m V t b 3 Z l Z E N v b H V t b n M x L n t j b 2 5 m L m h p Z 2 g s N X 0 m c X V v d D s s J n F 1 b 3 Q 7 U 2 V j d G l v b j E v c 3 l u d G h w b 3 B f c G F y Y W 1 l d H J p Y y A o N C k v Q X V 0 b 1 J l b W 9 2 Z W R D b 2 x 1 b W 5 z M S 5 7 c 3 R h d G l z d G l j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e W 5 0 a H B v c F 9 w Y X J h b W V 0 c m l j J T I w J T I 4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W 5 0 a H B v c F 9 w Y X J h b W V 0 c m l j J T I w J T I 4 N C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W 5 0 a H B v c F 9 w Y X J h b W V 0 c m l j J T I w J T I 4 N C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n R o c G 9 w X 2 N h c n Q l M j A l M j g 1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Y y N 2 U 1 M T k t Y T g 3 Z i 0 0 Z m R m L T g 1 N j k t Y j J m N 2 J j N W E x M 2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x N D o 1 M j o 0 N S 4 5 O D I 0 M j k w W i I g L z 4 8 R W 5 0 c n k g V H l w Z T 0 i R m l s b E N v b H V t b l R 5 c G V z I i B W Y W x 1 Z T 0 i c 0 J n W U Z C U V V G Q l E 9 P S I g L z 4 8 R W 5 0 c n k g V H l w Z T 0 i R m l s b E N v b H V t b k 5 h b W V z I i B W Y W x 1 Z T 0 i c 1 s m c X V v d D t t b 2 R l b C Z x d W 9 0 O y w m c X V v d D t 0 Z X J t J n F 1 b 3 Q 7 L C Z x d W 9 0 O 2 V z d G l t Y X R l J n F 1 b 3 Q 7 L C Z x d W 9 0 O 3 N 0 Z C 5 l c n J v c i Z x d W 9 0 O y w m c X V v d D t j b 2 5 m L m x v d y Z x d W 9 0 O y w m c X V v d D t j b 2 5 m L m h p Z 2 g m c X V v d D s s J n F 1 b 3 Q 7 c 3 R h d G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l u d G h w b 3 B f Y 2 F y d C A o N S k v Q X V 0 b 1 J l b W 9 2 Z W R D b 2 x 1 b W 5 z M S 5 7 b W 9 k Z W w s M H 0 m c X V v d D s s J n F 1 b 3 Q 7 U 2 V j d G l v b j E v c 3 l u d G h w b 3 B f Y 2 F y d C A o N S k v Q X V 0 b 1 J l b W 9 2 Z W R D b 2 x 1 b W 5 z M S 5 7 d G V y b S w x f S Z x d W 9 0 O y w m c X V v d D t T Z W N 0 a W 9 u M S 9 z e W 5 0 a H B v c F 9 j Y X J 0 I C g 1 K S 9 B d X R v U m V t b 3 Z l Z E N v b H V t b n M x L n t l c 3 R p b W F 0 Z S w y f S Z x d W 9 0 O y w m c X V v d D t T Z W N 0 a W 9 u M S 9 z e W 5 0 a H B v c F 9 j Y X J 0 I C g 1 K S 9 B d X R v U m V t b 3 Z l Z E N v b H V t b n M x L n t z d G Q u Z X J y b 3 I s M 3 0 m c X V v d D s s J n F 1 b 3 Q 7 U 2 V j d G l v b j E v c 3 l u d G h w b 3 B f Y 2 F y d C A o N S k v Q X V 0 b 1 J l b W 9 2 Z W R D b 2 x 1 b W 5 z M S 5 7 Y 2 9 u Z i 5 s b 3 c s N H 0 m c X V v d D s s J n F 1 b 3 Q 7 U 2 V j d G l v b j E v c 3 l u d G h w b 3 B f Y 2 F y d C A o N S k v Q X V 0 b 1 J l b W 9 2 Z W R D b 2 x 1 b W 5 z M S 5 7 Y 2 9 u Z i 5 o a W d o L D V 9 J n F 1 b 3 Q 7 L C Z x d W 9 0 O 1 N l Y 3 R p b 2 4 x L 3 N 5 b n R o c G 9 w X 2 N h c n Q g K D U p L 0 F 1 d G 9 S Z W 1 v d m V k Q 2 9 s d W 1 u c z E u e 3 N 0 Y X R p c 3 R p Y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e W 5 0 a H B v c F 9 j Y X J 0 I C g 1 K S 9 B d X R v U m V t b 3 Z l Z E N v b H V t b n M x L n t t b 2 R l b C w w f S Z x d W 9 0 O y w m c X V v d D t T Z W N 0 a W 9 u M S 9 z e W 5 0 a H B v c F 9 j Y X J 0 I C g 1 K S 9 B d X R v U m V t b 3 Z l Z E N v b H V t b n M x L n t 0 Z X J t L D F 9 J n F 1 b 3 Q 7 L C Z x d W 9 0 O 1 N l Y 3 R p b 2 4 x L 3 N 5 b n R o c G 9 w X 2 N h c n Q g K D U p L 0 F 1 d G 9 S Z W 1 v d m V k Q 2 9 s d W 1 u c z E u e 2 V z d G l t Y X R l L D J 9 J n F 1 b 3 Q 7 L C Z x d W 9 0 O 1 N l Y 3 R p b 2 4 x L 3 N 5 b n R o c G 9 w X 2 N h c n Q g K D U p L 0 F 1 d G 9 S Z W 1 v d m V k Q 2 9 s d W 1 u c z E u e 3 N 0 Z C 5 l c n J v c i w z f S Z x d W 9 0 O y w m c X V v d D t T Z W N 0 a W 9 u M S 9 z e W 5 0 a H B v c F 9 j Y X J 0 I C g 1 K S 9 B d X R v U m V t b 3 Z l Z E N v b H V t b n M x L n t j b 2 5 m L m x v d y w 0 f S Z x d W 9 0 O y w m c X V v d D t T Z W N 0 a W 9 u M S 9 z e W 5 0 a H B v c F 9 j Y X J 0 I C g 1 K S 9 B d X R v U m V t b 3 Z l Z E N v b H V t b n M x L n t j b 2 5 m L m h p Z 2 g s N X 0 m c X V v d D s s J n F 1 b 3 Q 7 U 2 V j d G l v b j E v c 3 l u d G h w b 3 B f Y 2 F y d C A o N S k v Q X V 0 b 1 J l b W 9 2 Z W R D b 2 x 1 b W 5 z M S 5 7 c 3 R h d G l z d G l j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e W 5 0 a H B v c F 9 j Y X J 0 J T I w J T I 4 N S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W 5 0 a H B v c F 9 j Y X J 0 J T I w J T I 4 N S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W 5 0 a H B v c F 9 j Y X J 0 J T I w J T I 4 N S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a W d p b m F s J T I w J T I 4 N S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h N m E 4 M D U 5 L W U 4 Y j I t N D I y O S 0 5 N G Y w L W V i Y z h l Y z N i M D h h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x N T o w N j o y M C 4 4 N j E w O D Y w W i I g L z 4 8 R W 5 0 c n k g V H l w Z T 0 i R m l s b E N v b H V t b l R 5 c G V z I i B W Y W x 1 Z T 0 i c 0 J n W U Z C Z 1 V G Q l E 9 P S I g L z 4 8 R W 5 0 c n k g V H l w Z T 0 i R m l s b E N v b H V t b k 5 h b W V z I i B W Y W x 1 Z T 0 i c 1 s m c X V v d D t t b 2 R l b C Z x d W 9 0 O y w m c X V v d D t 0 Z X J t J n F 1 b 3 Q 7 L C Z x d W 9 0 O 2 V z d G l t Y X R l J n F 1 b 3 Q 7 L C Z x d W 9 0 O 3 N 0 Z C 5 l c n J v c i Z x d W 9 0 O y w m c X V v d D t j b 2 5 m L m x v d y Z x d W 9 0 O y w m c X V v d D t j b 2 5 m L m h p Z 2 g m c X V v d D s s J n F 1 b 3 Q 7 c 3 R h d G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p Z 2 l u Y W w g K D U p L 0 F 1 d G 9 S Z W 1 v d m V k Q 2 9 s d W 1 u c z E u e 2 1 v Z G V s L D B 9 J n F 1 b 3 Q 7 L C Z x d W 9 0 O 1 N l Y 3 R p b 2 4 x L 2 9 y a W d p b m F s I C g 1 K S 9 B d X R v U m V t b 3 Z l Z E N v b H V t b n M x L n t 0 Z X J t L D F 9 J n F 1 b 3 Q 7 L C Z x d W 9 0 O 1 N l Y 3 R p b 2 4 x L 2 9 y a W d p b m F s I C g 1 K S 9 B d X R v U m V t b 3 Z l Z E N v b H V t b n M x L n t l c 3 R p b W F 0 Z S w y f S Z x d W 9 0 O y w m c X V v d D t T Z W N 0 a W 9 u M S 9 v c m l n a W 5 h b C A o N S k v Q X V 0 b 1 J l b W 9 2 Z W R D b 2 x 1 b W 5 z M S 5 7 c 3 R k L m V y c m 9 y L D N 9 J n F 1 b 3 Q 7 L C Z x d W 9 0 O 1 N l Y 3 R p b 2 4 x L 2 9 y a W d p b m F s I C g 1 K S 9 B d X R v U m V t b 3 Z l Z E N v b H V t b n M x L n t j b 2 5 m L m x v d y w 0 f S Z x d W 9 0 O y w m c X V v d D t T Z W N 0 a W 9 u M S 9 v c m l n a W 5 h b C A o N S k v Q X V 0 b 1 J l b W 9 2 Z W R D b 2 x 1 b W 5 z M S 5 7 Y 2 9 u Z i 5 o a W d o L D V 9 J n F 1 b 3 Q 7 L C Z x d W 9 0 O 1 N l Y 3 R p b 2 4 x L 2 9 y a W d p b m F s I C g 1 K S 9 B d X R v U m V t b 3 Z l Z E N v b H V t b n M x L n t z d G F 0 a X N 0 a W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J p Z 2 l u Y W w g K D U p L 0 F 1 d G 9 S Z W 1 v d m V k Q 2 9 s d W 1 u c z E u e 2 1 v Z G V s L D B 9 J n F 1 b 3 Q 7 L C Z x d W 9 0 O 1 N l Y 3 R p b 2 4 x L 2 9 y a W d p b m F s I C g 1 K S 9 B d X R v U m V t b 3 Z l Z E N v b H V t b n M x L n t 0 Z X J t L D F 9 J n F 1 b 3 Q 7 L C Z x d W 9 0 O 1 N l Y 3 R p b 2 4 x L 2 9 y a W d p b m F s I C g 1 K S 9 B d X R v U m V t b 3 Z l Z E N v b H V t b n M x L n t l c 3 R p b W F 0 Z S w y f S Z x d W 9 0 O y w m c X V v d D t T Z W N 0 a W 9 u M S 9 v c m l n a W 5 h b C A o N S k v Q X V 0 b 1 J l b W 9 2 Z W R D b 2 x 1 b W 5 z M S 5 7 c 3 R k L m V y c m 9 y L D N 9 J n F 1 b 3 Q 7 L C Z x d W 9 0 O 1 N l Y 3 R p b 2 4 x L 2 9 y a W d p b m F s I C g 1 K S 9 B d X R v U m V t b 3 Z l Z E N v b H V t b n M x L n t j b 2 5 m L m x v d y w 0 f S Z x d W 9 0 O y w m c X V v d D t T Z W N 0 a W 9 u M S 9 v c m l n a W 5 h b C A o N S k v Q X V 0 b 1 J l b W 9 2 Z W R D b 2 x 1 b W 5 z M S 5 7 Y 2 9 u Z i 5 o a W d o L D V 9 J n F 1 b 3 Q 7 L C Z x d W 9 0 O 1 N l Y 3 R p b 2 4 x L 2 9 y a W d p b m F s I C g 1 K S 9 B d X R v U m V t b 3 Z l Z E N v b H V t b n M x L n t z d G F 0 a X N 0 a W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a W d p b m F s J T I w J T I 4 N S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l n a W 5 h b C U y M C U y O D U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p Z 2 l u Y W w l M j A l M j g 1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d H N 0 c m F w X 3 N h b X B s Z S U y M C U y O D U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D B k N G E z N i 1 i M T h h L T Q 4 Y W E t O T k x Y y 0 2 M j d l Y T U 4 O T F j M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T U 6 M D k 6 N D Q u O T U 5 N z Q 5 M F o i I C 8 + P E V u d H J 5 I F R 5 c G U 9 I k Z p b G x D b 2 x 1 b W 5 U e X B l c y I g V m F s d W U 9 I n N C Z 1 l G Q m d V R k J R P T 0 i I C 8 + P E V u d H J 5 I F R 5 c G U 9 I k Z p b G x D b 2 x 1 b W 5 O Y W 1 l c y I g V m F s d W U 9 I n N b J n F 1 b 3 Q 7 b W 9 k Z W w m c X V v d D s s J n F 1 b 3 Q 7 d G V y b S Z x d W 9 0 O y w m c X V v d D t l c 3 R p b W F 0 Z S Z x d W 9 0 O y w m c X V v d D t z d G Q u Z X J y b 3 I m c X V v d D s s J n F 1 b 3 Q 7 Y 2 9 u Z i 5 s b 3 c m c X V v d D s s J n F 1 b 3 Q 7 Y 2 9 u Z i 5 o a W d o J n F 1 b 3 Q 7 L C Z x d W 9 0 O 3 N 0 Y X R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b 3 R z d H J h c F 9 z Y W 1 w b G U g K D U p L 0 F 1 d G 9 S Z W 1 v d m V k Q 2 9 s d W 1 u c z E u e 2 1 v Z G V s L D B 9 J n F 1 b 3 Q 7 L C Z x d W 9 0 O 1 N l Y 3 R p b 2 4 x L 2 J v b 3 R z d H J h c F 9 z Y W 1 w b G U g K D U p L 0 F 1 d G 9 S Z W 1 v d m V k Q 2 9 s d W 1 u c z E u e 3 R l c m 0 s M X 0 m c X V v d D s s J n F 1 b 3 Q 7 U 2 V j d G l v b j E v Y m 9 v d H N 0 c m F w X 3 N h b X B s Z S A o N S k v Q X V 0 b 1 J l b W 9 2 Z W R D b 2 x 1 b W 5 z M S 5 7 Z X N 0 a W 1 h d G U s M n 0 m c X V v d D s s J n F 1 b 3 Q 7 U 2 V j d G l v b j E v Y m 9 v d H N 0 c m F w X 3 N h b X B s Z S A o N S k v Q X V 0 b 1 J l b W 9 2 Z W R D b 2 x 1 b W 5 z M S 5 7 c 3 R k L m V y c m 9 y L D N 9 J n F 1 b 3 Q 7 L C Z x d W 9 0 O 1 N l Y 3 R p b 2 4 x L 2 J v b 3 R z d H J h c F 9 z Y W 1 w b G U g K D U p L 0 F 1 d G 9 S Z W 1 v d m V k Q 2 9 s d W 1 u c z E u e 2 N v b m Y u b G 9 3 L D R 9 J n F 1 b 3 Q 7 L C Z x d W 9 0 O 1 N l Y 3 R p b 2 4 x L 2 J v b 3 R z d H J h c F 9 z Y W 1 w b G U g K D U p L 0 F 1 d G 9 S Z W 1 v d m V k Q 2 9 s d W 1 u c z E u e 2 N v b m Y u a G l n a C w 1 f S Z x d W 9 0 O y w m c X V v d D t T Z W N 0 a W 9 u M S 9 i b 2 9 0 c 3 R y Y X B f c 2 F t c G x l I C g 1 K S 9 B d X R v U m V t b 3 Z l Z E N v b H V t b n M x L n t z d G F 0 a X N 0 a W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m 9 v d H N 0 c m F w X 3 N h b X B s Z S A o N S k v Q X V 0 b 1 J l b W 9 2 Z W R D b 2 x 1 b W 5 z M S 5 7 b W 9 k Z W w s M H 0 m c X V v d D s s J n F 1 b 3 Q 7 U 2 V j d G l v b j E v Y m 9 v d H N 0 c m F w X 3 N h b X B s Z S A o N S k v Q X V 0 b 1 J l b W 9 2 Z W R D b 2 x 1 b W 5 z M S 5 7 d G V y b S w x f S Z x d W 9 0 O y w m c X V v d D t T Z W N 0 a W 9 u M S 9 i b 2 9 0 c 3 R y Y X B f c 2 F t c G x l I C g 1 K S 9 B d X R v U m V t b 3 Z l Z E N v b H V t b n M x L n t l c 3 R p b W F 0 Z S w y f S Z x d W 9 0 O y w m c X V v d D t T Z W N 0 a W 9 u M S 9 i b 2 9 0 c 3 R y Y X B f c 2 F t c G x l I C g 1 K S 9 B d X R v U m V t b 3 Z l Z E N v b H V t b n M x L n t z d G Q u Z X J y b 3 I s M 3 0 m c X V v d D s s J n F 1 b 3 Q 7 U 2 V j d G l v b j E v Y m 9 v d H N 0 c m F w X 3 N h b X B s Z S A o N S k v Q X V 0 b 1 J l b W 9 2 Z W R D b 2 x 1 b W 5 z M S 5 7 Y 2 9 u Z i 5 s b 3 c s N H 0 m c X V v d D s s J n F 1 b 3 Q 7 U 2 V j d G l v b j E v Y m 9 v d H N 0 c m F w X 3 N h b X B s Z S A o N S k v Q X V 0 b 1 J l b W 9 2 Z W R D b 2 x 1 b W 5 z M S 5 7 Y 2 9 u Z i 5 o a W d o L D V 9 J n F 1 b 3 Q 7 L C Z x d W 9 0 O 1 N l Y 3 R p b 2 4 x L 2 J v b 3 R z d H J h c F 9 z Y W 1 w b G U g K D U p L 0 F 1 d G 9 S Z W 1 v d m V k Q 2 9 s d W 1 u c z E u e 3 N 0 Y X R p c 3 R p Y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v d H N 0 c m F w X 3 N h b X B s Z S U y M C U y O D U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d H N 0 c m F w X 3 N h b X B s Z S U y M C U y O D U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d H N 0 c m F w X 3 N h b X B s Z S U y M C U y O D U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0 c 3 R y Y X B f a W 5 k Z X B l b m R l b n Q l M j A l M j g 1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k 2 Y 2 Q 5 N G Y t M z g y M S 0 0 Y z h h L W J m N m U t M j F k Y m U 2 Y W U 2 M j l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E 1 O j E w O j E w L j U 2 N T E z N D B a I i A v P j x F b n R y e S B U e X B l P S J G a W x s Q 2 9 s d W 1 u V H l w Z X M i I F Z h b H V l P S J z Q m d Z R k J n V U Z C U T 0 9 I i A v P j x F b n R y e S B U e X B l P S J G a W x s Q 2 9 s d W 1 u T m F t Z X M i I F Z h b H V l P S J z W y Z x d W 9 0 O 2 1 v Z G V s J n F 1 b 3 Q 7 L C Z x d W 9 0 O 3 R l c m 0 m c X V v d D s s J n F 1 b 3 Q 7 Z X N 0 a W 1 h d G U m c X V v d D s s J n F 1 b 3 Q 7 c 3 R k L m V y c m 9 y J n F 1 b 3 Q 7 L C Z x d W 9 0 O 2 N v b m Y u b G 9 3 J n F 1 b 3 Q 7 L C Z x d W 9 0 O 2 N v b m Y u a G l n a C Z x d W 9 0 O y w m c X V v d D t z d G F 0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9 0 c 3 R y Y X B f a W 5 k Z X B l b m R l b n Q g K D U p L 0 F 1 d G 9 S Z W 1 v d m V k Q 2 9 s d W 1 u c z E u e 2 1 v Z G V s L D B 9 J n F 1 b 3 Q 7 L C Z x d W 9 0 O 1 N l Y 3 R p b 2 4 x L 2 J v b 3 R z d H J h c F 9 p b m R l c G V u Z G V u d C A o N S k v Q X V 0 b 1 J l b W 9 2 Z W R D b 2 x 1 b W 5 z M S 5 7 d G V y b S w x f S Z x d W 9 0 O y w m c X V v d D t T Z W N 0 a W 9 u M S 9 i b 2 9 0 c 3 R y Y X B f a W 5 k Z X B l b m R l b n Q g K D U p L 0 F 1 d G 9 S Z W 1 v d m V k Q 2 9 s d W 1 u c z E u e 2 V z d G l t Y X R l L D J 9 J n F 1 b 3 Q 7 L C Z x d W 9 0 O 1 N l Y 3 R p b 2 4 x L 2 J v b 3 R z d H J h c F 9 p b m R l c G V u Z G V u d C A o N S k v Q X V 0 b 1 J l b W 9 2 Z W R D b 2 x 1 b W 5 z M S 5 7 c 3 R k L m V y c m 9 y L D N 9 J n F 1 b 3 Q 7 L C Z x d W 9 0 O 1 N l Y 3 R p b 2 4 x L 2 J v b 3 R z d H J h c F 9 p b m R l c G V u Z G V u d C A o N S k v Q X V 0 b 1 J l b W 9 2 Z W R D b 2 x 1 b W 5 z M S 5 7 Y 2 9 u Z i 5 s b 3 c s N H 0 m c X V v d D s s J n F 1 b 3 Q 7 U 2 V j d G l v b j E v Y m 9 v d H N 0 c m F w X 2 l u Z G V w Z W 5 k Z W 5 0 I C g 1 K S 9 B d X R v U m V t b 3 Z l Z E N v b H V t b n M x L n t j b 2 5 m L m h p Z 2 g s N X 0 m c X V v d D s s J n F 1 b 3 Q 7 U 2 V j d G l v b j E v Y m 9 v d H N 0 c m F w X 2 l u Z G V w Z W 5 k Z W 5 0 I C g 1 K S 9 B d X R v U m V t b 3 Z l Z E N v b H V t b n M x L n t z d G F 0 a X N 0 a W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m 9 v d H N 0 c m F w X 2 l u Z G V w Z W 5 k Z W 5 0 I C g 1 K S 9 B d X R v U m V t b 3 Z l Z E N v b H V t b n M x L n t t b 2 R l b C w w f S Z x d W 9 0 O y w m c X V v d D t T Z W N 0 a W 9 u M S 9 i b 2 9 0 c 3 R y Y X B f a W 5 k Z X B l b m R l b n Q g K D U p L 0 F 1 d G 9 S Z W 1 v d m V k Q 2 9 s d W 1 u c z E u e 3 R l c m 0 s M X 0 m c X V v d D s s J n F 1 b 3 Q 7 U 2 V j d G l v b j E v Y m 9 v d H N 0 c m F w X 2 l u Z G V w Z W 5 k Z W 5 0 I C g 1 K S 9 B d X R v U m V t b 3 Z l Z E N v b H V t b n M x L n t l c 3 R p b W F 0 Z S w y f S Z x d W 9 0 O y w m c X V v d D t T Z W N 0 a W 9 u M S 9 i b 2 9 0 c 3 R y Y X B f a W 5 k Z X B l b m R l b n Q g K D U p L 0 F 1 d G 9 S Z W 1 v d m V k Q 2 9 s d W 1 u c z E u e 3 N 0 Z C 5 l c n J v c i w z f S Z x d W 9 0 O y w m c X V v d D t T Z W N 0 a W 9 u M S 9 i b 2 9 0 c 3 R y Y X B f a W 5 k Z X B l b m R l b n Q g K D U p L 0 F 1 d G 9 S Z W 1 v d m V k Q 2 9 s d W 1 u c z E u e 2 N v b m Y u b G 9 3 L D R 9 J n F 1 b 3 Q 7 L C Z x d W 9 0 O 1 N l Y 3 R p b 2 4 x L 2 J v b 3 R z d H J h c F 9 p b m R l c G V u Z G V u d C A o N S k v Q X V 0 b 1 J l b W 9 2 Z W R D b 2 x 1 b W 5 z M S 5 7 Y 2 9 u Z i 5 o a W d o L D V 9 J n F 1 b 3 Q 7 L C Z x d W 9 0 O 1 N l Y 3 R p b 2 4 x L 2 J v b 3 R z d H J h c F 9 p b m R l c G V u Z G V u d C A o N S k v Q X V 0 b 1 J l b W 9 2 Z W R D b 2 x 1 b W 5 z M S 5 7 c 3 R h d G l z d G l j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9 0 c 3 R y Y X B f a W 5 k Z X B l b m R l b n Q l M j A l M j g 1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3 R z d H J h c F 9 p b m R l c G V u Z G V u d C U y M C U y O D U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d H N 0 c m F w X 2 l u Z G V w Z W 5 k Z W 5 0 J T I w J T I 4 N S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n R o c G 9 w X 3 B h c m F t Z X R y a W M l M j A l M j g 1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d j O T g z N 2 Q t M z B k M C 0 0 Y W N h L W J i M W Y t M D J j N j M 3 Y m I 0 Y T B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E 1 O j E w O j Q 2 L j U x N j M x M j B a I i A v P j x F b n R y e S B U e X B l P S J G a W x s Q 2 9 s d W 1 u V H l w Z X M i I F Z h b H V l P S J z Q m d Z R k J n V U Z C U T 0 9 I i A v P j x F b n R y e S B U e X B l P S J G a W x s Q 2 9 s d W 1 u T m F t Z X M i I F Z h b H V l P S J z W y Z x d W 9 0 O 2 1 v Z G V s J n F 1 b 3 Q 7 L C Z x d W 9 0 O 3 R l c m 0 m c X V v d D s s J n F 1 b 3 Q 7 Z X N 0 a W 1 h d G U m c X V v d D s s J n F 1 b 3 Q 7 c 3 R k L m V y c m 9 y J n F 1 b 3 Q 7 L C Z x d W 9 0 O 2 N v b m Y u b G 9 3 J n F 1 b 3 Q 7 L C Z x d W 9 0 O 2 N v b m Y u a G l n a C Z x d W 9 0 O y w m c X V v d D t z d G F 0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W 5 0 a H B v c F 9 w Y X J h b W V 0 c m l j I C g 1 K S 9 B d X R v U m V t b 3 Z l Z E N v b H V t b n M x L n t t b 2 R l b C w w f S Z x d W 9 0 O y w m c X V v d D t T Z W N 0 a W 9 u M S 9 z e W 5 0 a H B v c F 9 w Y X J h b W V 0 c m l j I C g 1 K S 9 B d X R v U m V t b 3 Z l Z E N v b H V t b n M x L n t 0 Z X J t L D F 9 J n F 1 b 3 Q 7 L C Z x d W 9 0 O 1 N l Y 3 R p b 2 4 x L 3 N 5 b n R o c G 9 w X 3 B h c m F t Z X R y a W M g K D U p L 0 F 1 d G 9 S Z W 1 v d m V k Q 2 9 s d W 1 u c z E u e 2 V z d G l t Y X R l L D J 9 J n F 1 b 3 Q 7 L C Z x d W 9 0 O 1 N l Y 3 R p b 2 4 x L 3 N 5 b n R o c G 9 w X 3 B h c m F t Z X R y a W M g K D U p L 0 F 1 d G 9 S Z W 1 v d m V k Q 2 9 s d W 1 u c z E u e 3 N 0 Z C 5 l c n J v c i w z f S Z x d W 9 0 O y w m c X V v d D t T Z W N 0 a W 9 u M S 9 z e W 5 0 a H B v c F 9 w Y X J h b W V 0 c m l j I C g 1 K S 9 B d X R v U m V t b 3 Z l Z E N v b H V t b n M x L n t j b 2 5 m L m x v d y w 0 f S Z x d W 9 0 O y w m c X V v d D t T Z W N 0 a W 9 u M S 9 z e W 5 0 a H B v c F 9 w Y X J h b W V 0 c m l j I C g 1 K S 9 B d X R v U m V t b 3 Z l Z E N v b H V t b n M x L n t j b 2 5 m L m h p Z 2 g s N X 0 m c X V v d D s s J n F 1 b 3 Q 7 U 2 V j d G l v b j E v c 3 l u d G h w b 3 B f c G F y Y W 1 l d H J p Y y A o N S k v Q X V 0 b 1 J l b W 9 2 Z W R D b 2 x 1 b W 5 z M S 5 7 c 3 R h d G l z d G l j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5 b n R o c G 9 w X 3 B h c m F t Z X R y a W M g K D U p L 0 F 1 d G 9 S Z W 1 v d m V k Q 2 9 s d W 1 u c z E u e 2 1 v Z G V s L D B 9 J n F 1 b 3 Q 7 L C Z x d W 9 0 O 1 N l Y 3 R p b 2 4 x L 3 N 5 b n R o c G 9 w X 3 B h c m F t Z X R y a W M g K D U p L 0 F 1 d G 9 S Z W 1 v d m V k Q 2 9 s d W 1 u c z E u e 3 R l c m 0 s M X 0 m c X V v d D s s J n F 1 b 3 Q 7 U 2 V j d G l v b j E v c 3 l u d G h w b 3 B f c G F y Y W 1 l d H J p Y y A o N S k v Q X V 0 b 1 J l b W 9 2 Z W R D b 2 x 1 b W 5 z M S 5 7 Z X N 0 a W 1 h d G U s M n 0 m c X V v d D s s J n F 1 b 3 Q 7 U 2 V j d G l v b j E v c 3 l u d G h w b 3 B f c G F y Y W 1 l d H J p Y y A o N S k v Q X V 0 b 1 J l b W 9 2 Z W R D b 2 x 1 b W 5 z M S 5 7 c 3 R k L m V y c m 9 y L D N 9 J n F 1 b 3 Q 7 L C Z x d W 9 0 O 1 N l Y 3 R p b 2 4 x L 3 N 5 b n R o c G 9 w X 3 B h c m F t Z X R y a W M g K D U p L 0 F 1 d G 9 S Z W 1 v d m V k Q 2 9 s d W 1 u c z E u e 2 N v b m Y u b G 9 3 L D R 9 J n F 1 b 3 Q 7 L C Z x d W 9 0 O 1 N l Y 3 R p b 2 4 x L 3 N 5 b n R o c G 9 w X 3 B h c m F t Z X R y a W M g K D U p L 0 F 1 d G 9 S Z W 1 v d m V k Q 2 9 s d W 1 u c z E u e 2 N v b m Y u a G l n a C w 1 f S Z x d W 9 0 O y w m c X V v d D t T Z W N 0 a W 9 u M S 9 z e W 5 0 a H B v c F 9 w Y X J h b W V 0 c m l j I C g 1 K S 9 B d X R v U m V t b 3 Z l Z E N v b H V t b n M x L n t z d G F 0 a X N 0 a W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5 b n R o c G 9 w X 3 B h c m F t Z X R y a W M l M j A l M j g 1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n R o c G 9 w X 3 B h c m F t Z X R y a W M l M j A l M j g 1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n R o c G 9 w X 3 B h c m F t Z X R y a W M l M j A l M j g 1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d G h w b 3 B f Y 2 F y d C U y M C U y O D Y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m Z k N j E y Z C 1 m Z G U w L T Q 4 Z j I t Y j d i Y i 1 j O G I 3 N T M 4 N 2 M 4 Y z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T U 6 M T E 6 M T U u N z Y 2 N j U 2 M F o i I C 8 + P E V u d H J 5 I F R 5 c G U 9 I k Z p b G x D b 2 x 1 b W 5 U e X B l c y I g V m F s d W U 9 I n N C Z 1 l G Q m d V R k J R P T 0 i I C 8 + P E V u d H J 5 I F R 5 c G U 9 I k Z p b G x D b 2 x 1 b W 5 O Y W 1 l c y I g V m F s d W U 9 I n N b J n F 1 b 3 Q 7 b W 9 k Z W w m c X V v d D s s J n F 1 b 3 Q 7 d G V y b S Z x d W 9 0 O y w m c X V v d D t l c 3 R p b W F 0 Z S Z x d W 9 0 O y w m c X V v d D t z d G Q u Z X J y b 3 I m c X V v d D s s J n F 1 b 3 Q 7 Y 2 9 u Z i 5 s b 3 c m c X V v d D s s J n F 1 b 3 Q 7 Y 2 9 u Z i 5 o a W d o J n F 1 b 3 Q 7 L C Z x d W 9 0 O 3 N 0 Y X R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5 b n R o c G 9 w X 2 N h c n Q g K D Y p L 0 F 1 d G 9 S Z W 1 v d m V k Q 2 9 s d W 1 u c z E u e 2 1 v Z G V s L D B 9 J n F 1 b 3 Q 7 L C Z x d W 9 0 O 1 N l Y 3 R p b 2 4 x L 3 N 5 b n R o c G 9 w X 2 N h c n Q g K D Y p L 0 F 1 d G 9 S Z W 1 v d m V k Q 2 9 s d W 1 u c z E u e 3 R l c m 0 s M X 0 m c X V v d D s s J n F 1 b 3 Q 7 U 2 V j d G l v b j E v c 3 l u d G h w b 3 B f Y 2 F y d C A o N i k v Q X V 0 b 1 J l b W 9 2 Z W R D b 2 x 1 b W 5 z M S 5 7 Z X N 0 a W 1 h d G U s M n 0 m c X V v d D s s J n F 1 b 3 Q 7 U 2 V j d G l v b j E v c 3 l u d G h w b 3 B f Y 2 F y d C A o N i k v Q X V 0 b 1 J l b W 9 2 Z W R D b 2 x 1 b W 5 z M S 5 7 c 3 R k L m V y c m 9 y L D N 9 J n F 1 b 3 Q 7 L C Z x d W 9 0 O 1 N l Y 3 R p b 2 4 x L 3 N 5 b n R o c G 9 w X 2 N h c n Q g K D Y p L 0 F 1 d G 9 S Z W 1 v d m V k Q 2 9 s d W 1 u c z E u e 2 N v b m Y u b G 9 3 L D R 9 J n F 1 b 3 Q 7 L C Z x d W 9 0 O 1 N l Y 3 R p b 2 4 x L 3 N 5 b n R o c G 9 w X 2 N h c n Q g K D Y p L 0 F 1 d G 9 S Z W 1 v d m V k Q 2 9 s d W 1 u c z E u e 2 N v b m Y u a G l n a C w 1 f S Z x d W 9 0 O y w m c X V v d D t T Z W N 0 a W 9 u M S 9 z e W 5 0 a H B v c F 9 j Y X J 0 I C g 2 K S 9 B d X R v U m V t b 3 Z l Z E N v b H V t b n M x L n t z d G F 0 a X N 0 a W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l u d G h w b 3 B f Y 2 F y d C A o N i k v Q X V 0 b 1 J l b W 9 2 Z W R D b 2 x 1 b W 5 z M S 5 7 b W 9 k Z W w s M H 0 m c X V v d D s s J n F 1 b 3 Q 7 U 2 V j d G l v b j E v c 3 l u d G h w b 3 B f Y 2 F y d C A o N i k v Q X V 0 b 1 J l b W 9 2 Z W R D b 2 x 1 b W 5 z M S 5 7 d G V y b S w x f S Z x d W 9 0 O y w m c X V v d D t T Z W N 0 a W 9 u M S 9 z e W 5 0 a H B v c F 9 j Y X J 0 I C g 2 K S 9 B d X R v U m V t b 3 Z l Z E N v b H V t b n M x L n t l c 3 R p b W F 0 Z S w y f S Z x d W 9 0 O y w m c X V v d D t T Z W N 0 a W 9 u M S 9 z e W 5 0 a H B v c F 9 j Y X J 0 I C g 2 K S 9 B d X R v U m V t b 3 Z l Z E N v b H V t b n M x L n t z d G Q u Z X J y b 3 I s M 3 0 m c X V v d D s s J n F 1 b 3 Q 7 U 2 V j d G l v b j E v c 3 l u d G h w b 3 B f Y 2 F y d C A o N i k v Q X V 0 b 1 J l b W 9 2 Z W R D b 2 x 1 b W 5 z M S 5 7 Y 2 9 u Z i 5 s b 3 c s N H 0 m c X V v d D s s J n F 1 b 3 Q 7 U 2 V j d G l v b j E v c 3 l u d G h w b 3 B f Y 2 F y d C A o N i k v Q X V 0 b 1 J l b W 9 2 Z W R D b 2 x 1 b W 5 z M S 5 7 Y 2 9 u Z i 5 o a W d o L D V 9 J n F 1 b 3 Q 7 L C Z x d W 9 0 O 1 N l Y 3 R p b 2 4 x L 3 N 5 b n R o c G 9 w X 2 N h c n Q g K D Y p L 0 F 1 d G 9 S Z W 1 v d m V k Q 2 9 s d W 1 u c z E u e 3 N 0 Y X R p c 3 R p Y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l u d G h w b 3 B f Y 2 F y d C U y M C U y O D Y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d G h w b 3 B f Y 2 F y d C U y M C U y O D Y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d G h w b 3 B f Y 2 F y d C U y M C U y O D Y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V f c m V z d W x 0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5 O T U 3 N D Q 5 L W M w M W Q t N G E w O S 0 4 O G V i L T g x Y j k 3 M 2 U x N z Y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U 0 V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x N z o y M z o w M y 4 z M j Y z M D I w W i I g L z 4 8 R W 5 0 c n k g V H l w Z T 0 i R m l s b E N v b H V t b l R 5 c G V z I i B W Y W x 1 Z T 0 i c 0 J n W U Y i I C 8 + P E V u d H J 5 I F R 5 c G U 9 I k Z p b G x D b 2 x 1 b W 5 O Y W 1 l c y I g V m F s d W U 9 I n N b J n F 1 b 3 Q 7 U 3 R 1 Z H k m c X V v d D s s J n F 1 b 3 Q 7 T W V 0 a G 9 k J n F 1 b 3 Q 7 L C Z x d W 9 0 O 0 1 T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T R V 9 y Z X N 1 b H R z L 0 F 1 d G 9 S Z W 1 v d m V k Q 2 9 s d W 1 u c z E u e 1 N 0 d W R 5 L D B 9 J n F 1 b 3 Q 7 L C Z x d W 9 0 O 1 N l Y 3 R p b 2 4 x L 0 1 T R V 9 y Z X N 1 b H R z L 0 F 1 d G 9 S Z W 1 v d m V k Q 2 9 s d W 1 u c z E u e 0 1 l d G h v Z C w x f S Z x d W 9 0 O y w m c X V v d D t T Z W N 0 a W 9 u M S 9 N U 0 V f c m V z d W x 0 c y 9 B d X R v U m V t b 3 Z l Z E N v b H V t b n M x L n t N U 0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V N F X 3 J l c 3 V s d H M v Q X V 0 b 1 J l b W 9 2 Z W R D b 2 x 1 b W 5 z M S 5 7 U 3 R 1 Z H k s M H 0 m c X V v d D s s J n F 1 b 3 Q 7 U 2 V j d G l v b j E v T V N F X 3 J l c 3 V s d H M v Q X V 0 b 1 J l b W 9 2 Z W R D b 2 x 1 b W 5 z M S 5 7 T W V 0 a G 9 k L D F 9 J n F 1 b 3 Q 7 L C Z x d W 9 0 O 1 N l Y 3 R p b 2 4 x L 0 1 T R V 9 y Z X N 1 b H R z L 0 F 1 d G 9 S Z W 1 v d m V k Q 2 9 s d W 1 u c z E u e 0 1 T R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N F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F X 3 J l c 3 V s d H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F X 3 J l c 3 V s d H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U 9 f Y W x s X 2 V z d G l t Y X R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m M T l j M j I x L W U 1 N m U t N G I 3 Y S 0 4 N j F l L T R m N j c w M T E z N T F i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S U 9 f Y W x s X 2 V z d G l t Y X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l U M D g 6 N D I 6 N T M u N D A 3 O D k x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l P X 2 F s b F 9 l c 3 R p b W F 0 Z X M v Q X V 0 b 1 J l b W 9 2 Z W R D b 2 x 1 b W 5 z M S 5 7 Q 2 9 s d W 1 u M S w w f S Z x d W 9 0 O y w m c X V v d D t T Z W N 0 a W 9 u M S 9 D S U 9 f Y W x s X 2 V z d G l t Y X R l c y 9 B d X R v U m V t b 3 Z l Z E N v b H V t b n M x L n t D b 2 x 1 b W 4 y L D F 9 J n F 1 b 3 Q 7 L C Z x d W 9 0 O 1 N l Y 3 R p b 2 4 x L 0 N J T 1 9 h b G x f Z X N 0 a W 1 h d G V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l P X 2 F s b F 9 l c 3 R p b W F 0 Z X M v Q X V 0 b 1 J l b W 9 2 Z W R D b 2 x 1 b W 5 z M S 5 7 Q 2 9 s d W 1 u M S w w f S Z x d W 9 0 O y w m c X V v d D t T Z W N 0 a W 9 u M S 9 D S U 9 f Y W x s X 2 V z d G l t Y X R l c y 9 B d X R v U m V t b 3 Z l Z E N v b H V t b n M x L n t D b 2 x 1 b W 4 y L D F 9 J n F 1 b 3 Q 7 L C Z x d W 9 0 O 1 N l Y 3 R p b 2 4 x L 0 N J T 1 9 h b G x f Z X N 0 a W 1 h d G V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J T 1 9 h b G x f Z X N 0 a W 1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J T 1 9 y Z X N 1 b H R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U y M T V h Y T Q t Y j I w Z i 0 0 O T k 3 L T k x N D k t Y 2 J h M D R k M T U 0 M W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J T 1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5 V D A 4 O j Q z O j M 5 L j U 5 N T Y w O D B a I i A v P j x F b n R y e S B U e X B l P S J G a W x s Q 2 9 s d W 1 u V H l w Z X M i I F Z h b H V l P S J z Q m d Z R i I g L z 4 8 R W 5 0 c n k g V H l w Z T 0 i R m l s b E N v b H V t b k 5 h b W V z I i B W Y W x 1 Z T 0 i c 1 s m c X V v d D t T d H V k e S Z x d W 9 0 O y w m c X V v d D t N Z X R o b 2 Q m c X V v d D s s J n F 1 b 3 Q 7 Q 0 l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l P X 3 J l c 3 V s d H M v Q X V 0 b 1 J l b W 9 2 Z W R D b 2 x 1 b W 5 z M S 5 7 U 3 R 1 Z H k s M H 0 m c X V v d D s s J n F 1 b 3 Q 7 U 2 V j d G l v b j E v Q 0 l P X 3 J l c 3 V s d H M v Q X V 0 b 1 J l b W 9 2 Z W R D b 2 x 1 b W 5 z M S 5 7 T W V 0 a G 9 k L D F 9 J n F 1 b 3 Q 7 L C Z x d W 9 0 O 1 N l Y 3 R p b 2 4 x L 0 N J T 1 9 y Z X N 1 b H R z L 0 F 1 d G 9 S Z W 1 v d m V k Q 2 9 s d W 1 u c z E u e 0 N J T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S U 9 f c m V z d W x 0 c y 9 B d X R v U m V t b 3 Z l Z E N v b H V t b n M x L n t T d H V k e S w w f S Z x d W 9 0 O y w m c X V v d D t T Z W N 0 a W 9 u M S 9 D S U 9 f c m V z d W x 0 c y 9 B d X R v U m V t b 3 Z l Z E N v b H V t b n M x L n t N Z X R o b 2 Q s M X 0 m c X V v d D s s J n F 1 b 3 Q 7 U 2 V j d G l v b j E v Q 0 l P X 3 J l c 3 V s d H M v Q X V 0 b 1 J l b W 9 2 Z W R D b 2 x 1 b W 5 z M S 5 7 Q 0 l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U 9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U 9 f c m V z d W x 0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U 9 f c m V z d W x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J T 1 9 y Y W 5 n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W F h Y j h m O S 1 l M j V k L T R h Y T M t Y T M y Y i 1 k Z j Y 1 Y z U 2 M T k 1 Z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l P X 3 J h b m d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V Q w O T o y N j o y N C 4 1 O T I 5 M j M w W i I g L z 4 8 R W 5 0 c n k g V H l w Z T 0 i R m l s b E N v b H V t b l R 5 c G V z I i B W Y W x 1 Z T 0 i c 0 J n W U Z C U V U 9 I i A v P j x F b n R y e S B U e X B l P S J G a W x s Q 2 9 s d W 1 u T m F t Z X M i I F Z h b H V l P S J z W y Z x d W 9 0 O 1 N U V U R Z J n F 1 b 3 Q 7 L C Z x d W 9 0 O 0 1 F V E h P R C Z x d W 9 0 O y w m c X V v d D t N S U 5 f Q 0 l f T 1 Z F U k x B U C Z x d W 9 0 O y w m c X V v d D t N Q V h f Q 0 l f T 1 Z F U k x B U C Z x d W 9 0 O y w m c X V v d D t N R U F O X 0 N J X 0 9 W R V J M Q V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U 9 f c m F u Z 2 V z L 0 F 1 d G 9 S Z W 1 v d m V k Q 2 9 s d W 1 u c z E u e 1 N U V U R Z L D B 9 J n F 1 b 3 Q 7 L C Z x d W 9 0 O 1 N l Y 3 R p b 2 4 x L 0 N J T 1 9 y Y W 5 n Z X M v Q X V 0 b 1 J l b W 9 2 Z W R D b 2 x 1 b W 5 z M S 5 7 T U V U S E 9 E L D F 9 J n F 1 b 3 Q 7 L C Z x d W 9 0 O 1 N l Y 3 R p b 2 4 x L 0 N J T 1 9 y Y W 5 n Z X M v Q X V 0 b 1 J l b W 9 2 Z W R D b 2 x 1 b W 5 z M S 5 7 T U l O X 0 N J X 0 9 W R V J M Q V A s M n 0 m c X V v d D s s J n F 1 b 3 Q 7 U 2 V j d G l v b j E v Q 0 l P X 3 J h b m d l c y 9 B d X R v U m V t b 3 Z l Z E N v b H V t b n M x L n t N Q V h f Q 0 l f T 1 Z F U k x B U C w z f S Z x d W 9 0 O y w m c X V v d D t T Z W N 0 a W 9 u M S 9 D S U 9 f c m F u Z 2 V z L 0 F 1 d G 9 S Z W 1 v d m V k Q 2 9 s d W 1 u c z E u e 0 1 F Q U 5 f Q 0 l f T 1 Z F U k x B U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S U 9 f c m F u Z 2 V z L 0 F 1 d G 9 S Z W 1 v d m V k Q 2 9 s d W 1 u c z E u e 1 N U V U R Z L D B 9 J n F 1 b 3 Q 7 L C Z x d W 9 0 O 1 N l Y 3 R p b 2 4 x L 0 N J T 1 9 y Y W 5 n Z X M v Q X V 0 b 1 J l b W 9 2 Z W R D b 2 x 1 b W 5 z M S 5 7 T U V U S E 9 E L D F 9 J n F 1 b 3 Q 7 L C Z x d W 9 0 O 1 N l Y 3 R p b 2 4 x L 0 N J T 1 9 y Y W 5 n Z X M v Q X V 0 b 1 J l b W 9 2 Z W R D b 2 x 1 b W 5 z M S 5 7 T U l O X 0 N J X 0 9 W R V J M Q V A s M n 0 m c X V v d D s s J n F 1 b 3 Q 7 U 2 V j d G l v b j E v Q 0 l P X 3 J h b m d l c y 9 B d X R v U m V t b 3 Z l Z E N v b H V t b n M x L n t N Q V h f Q 0 l f T 1 Z F U k x B U C w z f S Z x d W 9 0 O y w m c X V v d D t T Z W N 0 a W 9 u M S 9 D S U 9 f c m F u Z 2 V z L 0 F 1 d G 9 S Z W 1 v d m V k Q 2 9 s d W 1 u c z E u e 0 1 F Q U 5 f Q 0 l f T 1 Z F U k x B U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l P X 3 J h b m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U 9 f c m F u Z 2 V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J T 1 9 y Y W 5 n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U 9 f Y W x s X 2 V z d G l t Y X R l c y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D h j O G Q x Z C 0 5 N D U y L T R l Y W Q t O G Q 4 M C 0 y M j B m N D I 5 N j U x M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l P X 2 F s b F 9 l c 3 R p b W F 0 Z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Y 4 I i A v P j x F b n R y e S B U e X B l P S J G a W x s R X J y b 3 J D b 2 R l I i B W Y W x 1 Z T 0 i c 1 V u a 2 5 v d 2 4 i I C 8 + P E V u d H J 5 I F R 5 c G U 9 I k Z p b G x F c n J v c k N v d W 5 0 I i B W Y W x 1 Z T 0 i b D E 1 N i I g L z 4 8 R W 5 0 c n k g V H l w Z T 0 i R m l s b E x h c 3 R V c G R h d G V k I i B W Y W x 1 Z T 0 i Z D I w M j Q t M D Y t M j F U M T E 6 M j Q 6 N T M u O D I 3 M T A 5 M F o i I C 8 + P E V u d H J 5 I F R 5 c G U 9 I k Z p b G x D b 2 x 1 b W 5 U e X B l c y I g V m F s d W U 9 I n N C Z 1 l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l P X 2 F s b F 9 l c 3 R p b W F 0 Z X M g K D I p L 0 F 1 d G 9 S Z W 1 v d m V k Q 2 9 s d W 1 u c z E u e 0 N v b H V t b j E s M H 0 m c X V v d D s s J n F 1 b 3 Q 7 U 2 V j d G l v b j E v Q 0 l P X 2 F s b F 9 l c 3 R p b W F 0 Z X M g K D I p L 0 F 1 d G 9 S Z W 1 v d m V k Q 2 9 s d W 1 u c z E u e 0 N v b H V t b j I s M X 0 m c X V v d D s s J n F 1 b 3 Q 7 U 2 V j d G l v b j E v Q 0 l P X 2 F s b F 9 l c 3 R p b W F 0 Z X M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l P X 2 F s b F 9 l c 3 R p b W F 0 Z X M g K D I p L 0 F 1 d G 9 S Z W 1 v d m V k Q 2 9 s d W 1 u c z E u e 0 N v b H V t b j E s M H 0 m c X V v d D s s J n F 1 b 3 Q 7 U 2 V j d G l v b j E v Q 0 l P X 2 F s b F 9 l c 3 R p b W F 0 Z X M g K D I p L 0 F 1 d G 9 S Z W 1 v d m V k Q 2 9 s d W 1 u c z E u e 0 N v b H V t b j I s M X 0 m c X V v d D s s J n F 1 b 3 Q 7 U 2 V j d G l v b j E v Q 0 l P X 2 F s b F 9 l c 3 R p b W F 0 Z X M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J T 1 9 h b G x f Z X N 0 a W 1 h d G V z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U 9 f Y W x s X 2 V z d G l t Y X R l c y U y M C U y O D I l M j k v U m V t b 3 Z l Z C U y M H R v c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U 9 f Y W x s X 2 V z d G l t Y X R l c y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l n a W 5 h b C U y M C U y O D Y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T V m N D k 1 Y i 1 j O D Y z L T Q 0 O D c t Y j Q 2 O S 0 4 N T k 2 N m E 5 Z m Q 0 Z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J p Z 2 l u Y W x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F Q w O D o w M D o w N i 4 w N z k 5 N T c w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p Z 2 l u Y W w g K D Y p L 0 F 1 d G 9 S Z W 1 v d m V k Q 2 9 s d W 1 u c z E u e 0 N v b H V t b j E s M H 0 m c X V v d D s s J n F 1 b 3 Q 7 U 2 V j d G l v b j E v b 3 J p Z 2 l u Y W w g K D Y p L 0 F 1 d G 9 S Z W 1 v d m V k Q 2 9 s d W 1 u c z E u e 0 N v b H V t b j I s M X 0 m c X V v d D s s J n F 1 b 3 Q 7 U 2 V j d G l v b j E v b 3 J p Z 2 l u Y W w g K D Y p L 0 F 1 d G 9 S Z W 1 v d m V k Q 2 9 s d W 1 u c z E u e 0 N v b H V t b j M s M n 0 m c X V v d D s s J n F 1 b 3 Q 7 U 2 V j d G l v b j E v b 3 J p Z 2 l u Y W w g K D Y p L 0 F 1 d G 9 S Z W 1 v d m V k Q 2 9 s d W 1 u c z E u e 0 N v b H V t b j Q s M 3 0 m c X V v d D s s J n F 1 b 3 Q 7 U 2 V j d G l v b j E v b 3 J p Z 2 l u Y W w g K D Y p L 0 F 1 d G 9 S Z W 1 v d m V k Q 2 9 s d W 1 u c z E u e 0 N v b H V t b j U s N H 0 m c X V v d D s s J n F 1 b 3 Q 7 U 2 V j d G l v b j E v b 3 J p Z 2 l u Y W w g K D Y p L 0 F 1 d G 9 S Z W 1 v d m V k Q 2 9 s d W 1 u c z E u e 0 N v b H V t b j Y s N X 0 m c X V v d D s s J n F 1 b 3 Q 7 U 2 V j d G l v b j E v b 3 J p Z 2 l u Y W w g K D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J p Z 2 l u Y W w g K D Y p L 0 F 1 d G 9 S Z W 1 v d m V k Q 2 9 s d W 1 u c z E u e 0 N v b H V t b j E s M H 0 m c X V v d D s s J n F 1 b 3 Q 7 U 2 V j d G l v b j E v b 3 J p Z 2 l u Y W w g K D Y p L 0 F 1 d G 9 S Z W 1 v d m V k Q 2 9 s d W 1 u c z E u e 0 N v b H V t b j I s M X 0 m c X V v d D s s J n F 1 b 3 Q 7 U 2 V j d G l v b j E v b 3 J p Z 2 l u Y W w g K D Y p L 0 F 1 d G 9 S Z W 1 v d m V k Q 2 9 s d W 1 u c z E u e 0 N v b H V t b j M s M n 0 m c X V v d D s s J n F 1 b 3 Q 7 U 2 V j d G l v b j E v b 3 J p Z 2 l u Y W w g K D Y p L 0 F 1 d G 9 S Z W 1 v d m V k Q 2 9 s d W 1 u c z E u e 0 N v b H V t b j Q s M 3 0 m c X V v d D s s J n F 1 b 3 Q 7 U 2 V j d G l v b j E v b 3 J p Z 2 l u Y W w g K D Y p L 0 F 1 d G 9 S Z W 1 v d m V k Q 2 9 s d W 1 u c z E u e 0 N v b H V t b j U s N H 0 m c X V v d D s s J n F 1 b 3 Q 7 U 2 V j d G l v b j E v b 3 J p Z 2 l u Y W w g K D Y p L 0 F 1 d G 9 S Z W 1 v d m V k Q 2 9 s d W 1 u c z E u e 0 N v b H V t b j Y s N X 0 m c X V v d D s s J n F 1 b 3 Q 7 U 2 V j d G l v b j E v b 3 J p Z 2 l u Y W w g K D Y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a W d p b m F s J T I w J T I 4 N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3 n 7 q P v L b r G 3 C D W e Y 1 e S J G k D 9 9 L A 6 f s n h O 0 L K N z X O E z 2 r I y w C 5 A b 7 w j A E 6 4 W S F X 8 h V 7 j l K + 9 P I f l g Y 7 p x Y D e P e w 0 5 2 X v F y v m Z 1 / l V G x N 8 W E W f x d I 3 o K p U r T Y U c c i / o s T O A A n A 4 w = = < / D a t a M a s h u p > 
</file>

<file path=customXml/itemProps1.xml><?xml version="1.0" encoding="utf-8"?>
<ds:datastoreItem xmlns:ds="http://schemas.openxmlformats.org/officeDocument/2006/customXml" ds:itemID="{CB052987-024E-F74D-BE57-5D490EAC30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thesis_results (2)</vt:lpstr>
      <vt:lpstr>thesis_results (3)</vt:lpstr>
      <vt:lpstr>Sheet4</vt:lpstr>
      <vt:lpstr>Sheet8</vt:lpstr>
      <vt:lpstr>CIO_results</vt:lpstr>
      <vt:lpstr>Sheet3</vt:lpstr>
      <vt:lpstr>Sheet5</vt:lpstr>
      <vt:lpstr>CIO_ranges</vt:lpstr>
      <vt:lpstr>Sheet1</vt:lpstr>
      <vt:lpstr>Sheet2</vt:lpstr>
      <vt:lpstr>Sheet9</vt:lpstr>
      <vt:lpstr>original (6)</vt:lpstr>
      <vt:lpstr>Sheet10</vt:lpstr>
      <vt:lpstr>Sheet11</vt:lpstr>
      <vt:lpstr>CIO_all_estimates (2)</vt:lpstr>
      <vt:lpstr>CIO_all_estimates</vt:lpstr>
      <vt:lpstr>Sheet7</vt:lpstr>
      <vt:lpstr>MSE_results</vt:lpstr>
      <vt:lpstr>thesis_results (4)</vt:lpstr>
      <vt:lpstr>thesis_results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Koskinen, S.A. (Siiri)</dc:creator>
  <cp:lastModifiedBy>Koskinen, S.A. (Siiri)</cp:lastModifiedBy>
  <dcterms:created xsi:type="dcterms:W3CDTF">2024-06-11T12:04:33Z</dcterms:created>
  <dcterms:modified xsi:type="dcterms:W3CDTF">2024-06-25T19:33:45Z</dcterms:modified>
</cp:coreProperties>
</file>