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123" documentId="13_ncr:1_{313C345C-0225-451F-863C-0ECA54F392A5}" xr6:coauthVersionLast="47" xr6:coauthVersionMax="47" xr10:uidLastSave="{6F8483FD-84A2-4D8E-ACCC-2C2249BF81D1}"/>
  <bookViews>
    <workbookView xWindow="-110" yWindow="-110" windowWidth="19420" windowHeight="11500" xr2:uid="{CE49C40F-6613-4944-9B5E-8A7BB28FA755}"/>
  </bookViews>
  <sheets>
    <sheet name="Dividend Discount Model" sheetId="1" r:id="rId1"/>
    <sheet name="CostOfEquity &amp; Growth" sheetId="9" r:id="rId2"/>
    <sheet name="Checklist" sheetId="10" r:id="rId3"/>
    <sheet name="RiskPremiums" sheetId="8" r:id="rId4"/>
    <sheet name="Examples" sheetId="6" r:id="rId5"/>
  </sheets>
  <calcPr calcId="191029" calcMode="autoNoTable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9" l="1"/>
  <c r="F11" i="1" s="1"/>
  <c r="G17" i="1" s="1"/>
  <c r="F17" i="9"/>
  <c r="E13" i="1" s="1"/>
  <c r="F22" i="9"/>
  <c r="F13" i="1" s="1"/>
  <c r="G16" i="1"/>
  <c r="G18" i="1" l="1"/>
  <c r="H16" i="1"/>
  <c r="I16" i="1" l="1"/>
  <c r="H17" i="1"/>
  <c r="H18" i="1" s="1"/>
  <c r="J16" i="1" l="1"/>
  <c r="I17" i="1"/>
  <c r="I18" i="1" s="1"/>
  <c r="K16" i="1" l="1"/>
  <c r="J17" i="1"/>
  <c r="J18" i="1" s="1"/>
  <c r="L16" i="1" l="1"/>
  <c r="K17" i="1"/>
  <c r="K18" i="1" s="1"/>
  <c r="F22" i="1" l="1"/>
  <c r="F23" i="1" s="1"/>
  <c r="F24" i="1" s="1"/>
  <c r="L17" i="1"/>
  <c r="L18" i="1" s="1"/>
  <c r="F21" i="1" s="1"/>
  <c r="F25" i="1" l="1"/>
  <c r="F26" i="1" s="1"/>
</calcChain>
</file>

<file path=xl/sharedStrings.xml><?xml version="1.0" encoding="utf-8"?>
<sst xmlns="http://schemas.openxmlformats.org/spreadsheetml/2006/main" count="557" uniqueCount="282">
  <si>
    <t>Dividends Per Share (DPS)</t>
  </si>
  <si>
    <t>Value Per Share ($)</t>
  </si>
  <si>
    <t>Share Price Calculation</t>
  </si>
  <si>
    <t>Dividend Discount Model (DDM)</t>
  </si>
  <si>
    <t>Stage 1</t>
  </si>
  <si>
    <t>Stage 2</t>
  </si>
  <si>
    <t>($ in millions, except per share data)</t>
  </si>
  <si>
    <t>Present Value (PV) of Dividend</t>
  </si>
  <si>
    <t>0</t>
  </si>
  <si>
    <t>1</t>
  </si>
  <si>
    <t>2</t>
  </si>
  <si>
    <t>3</t>
  </si>
  <si>
    <t>4</t>
  </si>
  <si>
    <t>5</t>
  </si>
  <si>
    <t>Year 5 Dividend × (1 + Stage 2 Growth Rate)</t>
  </si>
  <si>
    <t>Cost of Equity (Ke)</t>
  </si>
  <si>
    <t>Dividend Growth Rate (g):</t>
  </si>
  <si>
    <t>PV of Sum of Stage 1 Dividends</t>
  </si>
  <si>
    <t>Stage 2 Terminal Value</t>
  </si>
  <si>
    <t>PV of Stage 2 Terminal Value</t>
  </si>
  <si>
    <t>Two-Stage Model Assumptions</t>
  </si>
  <si>
    <t>Stage 1 Dividends</t>
  </si>
  <si>
    <t>Value / Share ($) 10% margin of error</t>
  </si>
  <si>
    <t>Ticker</t>
  </si>
  <si>
    <t>Date</t>
  </si>
  <si>
    <t>Country</t>
  </si>
  <si>
    <t>Adj. Default Spread</t>
  </si>
  <si>
    <t>Equity Risk Premium</t>
  </si>
  <si>
    <t>Country Risk Premium</t>
  </si>
  <si>
    <t>Corporate Tax Rate</t>
  </si>
  <si>
    <t>Moody's rating</t>
  </si>
  <si>
    <t>Sovereign CDS Spread</t>
  </si>
  <si>
    <t>Abu Dhabi</t>
  </si>
  <si>
    <t>Aa2</t>
  </si>
  <si>
    <t>Albania</t>
  </si>
  <si>
    <t>B1</t>
  </si>
  <si>
    <t>NA</t>
  </si>
  <si>
    <t>Algeria</t>
  </si>
  <si>
    <t>NR</t>
  </si>
  <si>
    <t>Andorra (Principality of)</t>
  </si>
  <si>
    <t>Baa2</t>
  </si>
  <si>
    <t>Angola</t>
  </si>
  <si>
    <t>B3</t>
  </si>
  <si>
    <t>Anguilla</t>
  </si>
  <si>
    <t>Antigua &amp; Barbuda</t>
  </si>
  <si>
    <t>Argentina</t>
  </si>
  <si>
    <t>Ca</t>
  </si>
  <si>
    <t>Armenia</t>
  </si>
  <si>
    <t>Ba3</t>
  </si>
  <si>
    <t>Aruba</t>
  </si>
  <si>
    <t>Australia</t>
  </si>
  <si>
    <t>Aaa</t>
  </si>
  <si>
    <t>Austria</t>
  </si>
  <si>
    <t>Aa1</t>
  </si>
  <si>
    <t>Azerbaijan</t>
  </si>
  <si>
    <t>Ba1</t>
  </si>
  <si>
    <t>Bahamas</t>
  </si>
  <si>
    <t>Bahrain</t>
  </si>
  <si>
    <t>B2</t>
  </si>
  <si>
    <t>Bangladesh</t>
  </si>
  <si>
    <t>Barbados</t>
  </si>
  <si>
    <t>Belarus</t>
  </si>
  <si>
    <t>C</t>
  </si>
  <si>
    <t>Belgium</t>
  </si>
  <si>
    <t>Aa3</t>
  </si>
  <si>
    <t>Belize</t>
  </si>
  <si>
    <t>Caa2</t>
  </si>
  <si>
    <t>Benin</t>
  </si>
  <si>
    <t>Bermuda</t>
  </si>
  <si>
    <t>A2</t>
  </si>
  <si>
    <t>Bolivia</t>
  </si>
  <si>
    <t>Caa1</t>
  </si>
  <si>
    <t>Bosnia and Herzegovina</t>
  </si>
  <si>
    <t>Botswana</t>
  </si>
  <si>
    <t>A3</t>
  </si>
  <si>
    <t>Brazil</t>
  </si>
  <si>
    <t>Ba2</t>
  </si>
  <si>
    <t>British Virgin Islands</t>
  </si>
  <si>
    <t>Brunei</t>
  </si>
  <si>
    <t>Bulgaria</t>
  </si>
  <si>
    <t>Baa1</t>
  </si>
  <si>
    <t>Burkina Faso</t>
  </si>
  <si>
    <t>Cambodia</t>
  </si>
  <si>
    <t>Cameroon</t>
  </si>
  <si>
    <t>Canada</t>
  </si>
  <si>
    <t>Cape Verde</t>
  </si>
  <si>
    <t>Cayman Islands</t>
  </si>
  <si>
    <t>Channel Islands</t>
  </si>
  <si>
    <t>Chile</t>
  </si>
  <si>
    <t>China</t>
  </si>
  <si>
    <t>A1</t>
  </si>
  <si>
    <t>Colombia</t>
  </si>
  <si>
    <t>Congo (Democratic Republic</t>
  </si>
  <si>
    <t>Congo (Republic of)</t>
  </si>
  <si>
    <t>Cook Islands</t>
  </si>
  <si>
    <t>Costa Rica</t>
  </si>
  <si>
    <t>Croatia</t>
  </si>
  <si>
    <t>Cuba</t>
  </si>
  <si>
    <t>Curaçao</t>
  </si>
  <si>
    <t>Cyprus</t>
  </si>
  <si>
    <t>Czech Republic</t>
  </si>
  <si>
    <t>Denmark</t>
  </si>
  <si>
    <t>Dominican Republic</t>
  </si>
  <si>
    <t>Ecuador</t>
  </si>
  <si>
    <t>Caa3</t>
  </si>
  <si>
    <t>Egypt</t>
  </si>
  <si>
    <t>El Salvador</t>
  </si>
  <si>
    <t>Estonia</t>
  </si>
  <si>
    <t>Ethiopia</t>
  </si>
  <si>
    <t>Falkland Islands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</si>
  <si>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</si>
  <si>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</si>
  <si>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</si>
  <si>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</si>
  <si>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</si>
  <si>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</si>
  <si>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</si>
  <si>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</si>
  <si>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</si>
  <si>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</si>
  <si>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</si>
  <si>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</si>
  <si>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Guatemala</t>
  </si>
  <si>
    <t>Guernsey (States of)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</si>
  <si>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</si>
  <si>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</si>
  <si>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</si>
  <si>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</si>
  <si>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</si>
  <si>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</si>
  <si>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</si>
  <si>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</si>
  <si>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</si>
  <si>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Baa3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</si>
  <si>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</si>
  <si>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</si>
  <si>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</si>
  <si>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</si>
  <si>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</si>
  <si>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</si>
  <si>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</si>
  <si>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</si>
  <si>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</si>
  <si>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</si>
  <si>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 (States of)</t>
  </si>
  <si>
    <t>Jordan</t>
  </si>
  <si>
    <t>Kazakhstan</t>
  </si>
  <si>
    <t>Kenya</t>
  </si>
  <si>
    <t>Korea, D.P.R.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</si>
  <si>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</si>
  <si>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</si>
  <si>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</si>
  <si>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</si>
  <si>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</si>
  <si>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</si>
  <si>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</si>
  <si>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</si>
  <si>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</si>
  <si>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</si>
  <si>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</si>
  <si>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</si>
  <si>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</si>
  <si>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</si>
  <si>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</si>
  <si>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</si>
  <si>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</si>
  <si>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</si>
  <si>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</si>
  <si>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Mauritius</t>
  </si>
  <si>
    <t>Mexico</t>
  </si>
  <si>
    <t>Monaco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</si>
  <si>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</si>
  <si>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</si>
  <si>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</si>
  <si>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</si>
  <si>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</si>
  <si>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</si>
  <si>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</si>
  <si>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</si>
  <si>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</si>
  <si>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</si>
  <si>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</si>
  <si>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</si>
  <si>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</si>
  <si>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</si>
  <si>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</si>
  <si>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</si>
  <si>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</si>
  <si>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Palestinian Authority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</si>
  <si>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</si>
  <si>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</si>
  <si>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</si>
  <si>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</si>
  <si>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</si>
  <si>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</si>
  <si>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</si>
  <si>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</si>
  <si>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</si>
  <si>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Reunion</t>
  </si>
  <si>
    <t>Romania</t>
  </si>
  <si>
    <t>Russia</t>
  </si>
  <si>
    <t>Rwanda</t>
  </si>
  <si>
    <t>Saint Lucia</t>
  </si>
  <si>
    <t>Saudi Arabia</t>
  </si>
  <si>
    <t>Senegal</t>
  </si>
  <si>
    <t>Serbia</t>
  </si>
  <si>
    <t>Sharjah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</si>
  <si>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</si>
  <si>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</si>
  <si>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</si>
  <si>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</si>
  <si>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</si>
  <si>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</si>
  <si>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</si>
  <si>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</si>
  <si>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</si>
  <si>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</si>
  <si>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St. Maarten</t>
  </si>
  <si>
    <t>St. Vincent &amp;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</si>
  <si>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</si>
  <si>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</si>
  <si>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</si>
  <si>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</si>
  <si>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</si>
  <si>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</si>
  <si>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</si>
  <si>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</si>
  <si>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</si>
  <si>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</si>
  <si>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</si>
  <si>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&amp;' Tobago</t>
  </si>
  <si>
    <t>Tunisia</t>
  </si>
  <si>
    <t>Turkey</t>
  </si>
  <si>
    <t>Turks &amp; Caicos Islands</t>
  </si>
  <si>
    <t>Uganda</t>
  </si>
  <si>
    <t>Ukraine</t>
  </si>
  <si>
    <t>United Arab Emirates</t>
  </si>
  <si>
    <t>United Kingdom</t>
  </si>
  <si>
    <t>United States</t>
  </si>
  <si>
    <t>Cost of Equity</t>
  </si>
  <si>
    <t>Risk Free Rate</t>
  </si>
  <si>
    <t>Beta</t>
  </si>
  <si>
    <t>Market Risk Premium</t>
  </si>
  <si>
    <t>ROE</t>
  </si>
  <si>
    <t>Pay-out-ratio</t>
  </si>
  <si>
    <t>Growth</t>
  </si>
  <si>
    <t>**Dividend Stock Health Checklist**</t>
  </si>
  <si>
    <t>**1. Dividend Sustainability**</t>
  </si>
  <si>
    <t>- Payout Ratio (&lt;60% for most sectors, &lt;80% for utilities/REITs)</t>
  </si>
  <si>
    <t>- FCF Payout Ratio (Dividend/FCF &lt;70%)</t>
  </si>
  <si>
    <t>- FCF Margin (&gt;5%)</t>
  </si>
  <si>
    <t>- Earnings Stability (Growing EPS over 5+ years)</t>
  </si>
  <si>
    <t>**2. Financial Strength &amp; Debt Safety**</t>
  </si>
  <si>
    <t>- Debt-to-Equity (&lt;1.0)</t>
  </si>
  <si>
    <t>- Debt/EBITDA (&lt;3.0)</t>
  </si>
  <si>
    <t>- Interest Coverage Ratio (&gt;8x)</t>
  </si>
  <si>
    <t>- Quick Ratio (&gt;1.0)</t>
  </si>
  <si>
    <t>- Current Ratio (&gt;1.5)</t>
  </si>
  <si>
    <t>**3. Dividend Growth &amp; Track Record**</t>
  </si>
  <si>
    <t>- Dividend Growth Streak (5+ years of increases)</t>
  </si>
  <si>
    <t>- Dividend Yield (3-6% ideal range)</t>
  </si>
  <si>
    <t>- Dividend CAGR (Positive 5/10-year growth)</t>
  </si>
  <si>
    <t>**4. Profitability &amp; Cash Flow Health**</t>
  </si>
  <si>
    <t>- ROE/ROIC (&gt;10-15%)</t>
  </si>
  <si>
    <t>- Operating Cash Flow Growth (Consistent uptrend)</t>
  </si>
  <si>
    <t>- FCF/Share (Stable or increasing)</t>
  </si>
  <si>
    <t>**5. Valuation Metrics**</t>
  </si>
  <si>
    <t>- P/E Ratio (Below sector average)</t>
  </si>
  <si>
    <t>- Dividend Yield vs. History (Not abnormally high)</t>
  </si>
  <si>
    <t>**Critical Red Flags**</t>
  </si>
  <si>
    <t>- Stagnant/Declining Earnings (EPS or Revenue flat/down 2+ years)</t>
  </si>
  <si>
    <t>- Weak/Declining Cash Flow (FCF or Operating CF shrinking YoY)</t>
  </si>
  <si>
    <t>- Payout Ratio &gt;100% of Earnings/FCF</t>
  </si>
  <si>
    <t>- High Debt + Low Interest Coverage (Debt/EBITDA &gt;3 + Interest Coverage &lt;5x)</t>
  </si>
  <si>
    <t>- Dividend Cut/Suspension in Past 5 Years</t>
  </si>
  <si>
    <t>Dividend growth Stage 1</t>
  </si>
  <si>
    <t>Dividend growth Stage 2</t>
  </si>
  <si>
    <t>Dividends Per Share (DPS) – Current Period ($)</t>
  </si>
  <si>
    <t>19.7.2025</t>
  </si>
  <si>
    <t>ROL</t>
  </si>
  <si>
    <t>Price Today</t>
  </si>
  <si>
    <t>55.80 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</si>
</sst>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@_)"/>
    <numFmt numFmtId="165" formatCode="0.0%_);\(0.0%\)_);&quot;--&quot;_);@_)"/>
    <numFmt numFmtId="166" formatCode="&quot;$&quot;#,##0_);\(&quot;$&quot;#,##0\);\-\-_);@_)"/>
    <numFmt numFmtId="167" formatCode="#,##0_);\(#,##0\);\-\-_);@_)"/>
    <numFmt numFmtId="168" formatCode="&quot;$&quot;#,##0.00_);\(&quot;$&quot;#,##0.00\);\-\-_);@_)"/>
    <numFmt numFmtId="169" formatCode="&quot;Year&quot;\ @_)"/>
    <numFmt numFmtId="170" formatCode="0.0%"/>
    <numFmt numFmtId="175" formatCode="0.00%_);\(0.00%\)_);&quot;--&quot;_);@_)"/>
  </numFmts>
  <fonts count="26">
    <font>
      <sz val="10"/>
      <color theme="1"/>
      <name val="Calibri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9"/>
      <name val="Times New Roman"/>
      <family val="1"/>
    </font>
    <font>
      <sz val="9"/>
      <name val="Times New Roman"/>
      <family val="1"/>
    </font>
    <font>
      <sz val="9"/>
      <name val="Geneva"/>
    </font>
    <font>
      <sz val="9"/>
      <name val="Arial"/>
      <family val="2"/>
    </font>
    <font>
      <sz val="10"/>
      <color theme="1"/>
      <name val="Calibri"/>
      <family val="2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</font>
    <font>
      <sz val="12"/>
      <color rgb="FF222222"/>
      <name val="Arial"/>
      <family val="2"/>
    </font>
    <font>
      <sz val="10"/>
      <color theme="9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767676"/>
      <name val="Arial"/>
      <family val="2"/>
    </font>
    <font>
      <sz val="12"/>
      <color rgb="FF11182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7" fillId="0" borderId="0" applyFont="0" applyFill="0" applyBorder="0" applyAlignment="0" applyProtection="0"/>
    <xf numFmtId="0" fontId="18" fillId="8" borderId="8" applyNumberFormat="0" applyAlignment="0" applyProtection="0"/>
    <xf numFmtId="44" fontId="17" fillId="0" borderId="0" applyFont="0" applyFill="0" applyBorder="0" applyAlignment="0" applyProtection="0"/>
  </cellStyleXfs>
  <cellXfs count="80">
    <xf numFmtId="0" fontId="0" fillId="0" borderId="0" xfId="0"/>
    <xf numFmtId="164" fontId="3" fillId="0" borderId="0" xfId="0" applyNumberFormat="1" applyFont="1"/>
    <xf numFmtId="164" fontId="2" fillId="2" borderId="0" xfId="0" quotePrefix="1" applyNumberFormat="1" applyFont="1" applyFill="1"/>
    <xf numFmtId="164" fontId="7" fillId="0" borderId="0" xfId="0" quotePrefix="1" applyNumberFormat="1" applyFont="1"/>
    <xf numFmtId="164" fontId="3" fillId="0" borderId="1" xfId="0" quotePrefix="1" applyNumberFormat="1" applyFont="1" applyBorder="1"/>
    <xf numFmtId="167" fontId="3" fillId="0" borderId="0" xfId="0" applyNumberFormat="1" applyFont="1"/>
    <xf numFmtId="167" fontId="1" fillId="0" borderId="0" xfId="0" applyNumberFormat="1" applyFont="1"/>
    <xf numFmtId="167" fontId="4" fillId="0" borderId="0" xfId="0" applyNumberFormat="1" applyFont="1"/>
    <xf numFmtId="164" fontId="1" fillId="0" borderId="0" xfId="0" quotePrefix="1" applyNumberFormat="1" applyFont="1" applyAlignment="1">
      <alignment horizontal="left"/>
    </xf>
    <xf numFmtId="166" fontId="5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167" fontId="3" fillId="0" borderId="0" xfId="0" quotePrefix="1" applyNumberFormat="1" applyFont="1"/>
    <xf numFmtId="167" fontId="8" fillId="0" borderId="0" xfId="0" applyNumberFormat="1" applyFont="1"/>
    <xf numFmtId="167" fontId="1" fillId="0" borderId="0" xfId="0" quotePrefix="1" applyNumberFormat="1" applyFont="1" applyAlignment="1">
      <alignment horizontal="right"/>
    </xf>
    <xf numFmtId="167" fontId="1" fillId="0" borderId="0" xfId="0" quotePrefix="1" applyNumberFormat="1" applyFont="1"/>
    <xf numFmtId="164" fontId="3" fillId="0" borderId="0" xfId="0" applyNumberFormat="1" applyFont="1" applyAlignment="1">
      <alignment horizontal="left"/>
    </xf>
    <xf numFmtId="164" fontId="3" fillId="0" borderId="1" xfId="0" quotePrefix="1" applyNumberFormat="1" applyFont="1" applyBorder="1" applyAlignment="1">
      <alignment horizontal="left"/>
    </xf>
    <xf numFmtId="164" fontId="2" fillId="2" borderId="0" xfId="0" quotePrefix="1" applyNumberFormat="1" applyFont="1" applyFill="1" applyAlignment="1">
      <alignment horizontal="left"/>
    </xf>
    <xf numFmtId="167" fontId="3" fillId="0" borderId="0" xfId="0" applyNumberFormat="1" applyFont="1" applyAlignment="1">
      <alignment horizontal="left"/>
    </xf>
    <xf numFmtId="164" fontId="3" fillId="0" borderId="0" xfId="0" quotePrefix="1" applyNumberFormat="1" applyFont="1" applyAlignment="1">
      <alignment horizontal="left"/>
    </xf>
    <xf numFmtId="164" fontId="10" fillId="0" borderId="0" xfId="0" quotePrefix="1" applyNumberFormat="1" applyFont="1" applyAlignment="1">
      <alignment horizontal="left"/>
    </xf>
    <xf numFmtId="167" fontId="9" fillId="0" borderId="0" xfId="0" quotePrefix="1" applyNumberFormat="1" applyFont="1"/>
    <xf numFmtId="167" fontId="7" fillId="0" borderId="0" xfId="0" quotePrefix="1" applyNumberFormat="1" applyFont="1"/>
    <xf numFmtId="167" fontId="3" fillId="0" borderId="1" xfId="0" quotePrefix="1" applyNumberFormat="1" applyFont="1" applyBorder="1"/>
    <xf numFmtId="167" fontId="2" fillId="2" borderId="0" xfId="0" quotePrefix="1" applyNumberFormat="1" applyFont="1" applyFill="1"/>
    <xf numFmtId="168" fontId="1" fillId="0" borderId="0" xfId="0" quotePrefix="1" applyNumberFormat="1" applyFont="1"/>
    <xf numFmtId="165" fontId="1" fillId="0" borderId="0" xfId="0" quotePrefix="1" applyNumberFormat="1" applyFont="1"/>
    <xf numFmtId="164" fontId="8" fillId="0" borderId="0" xfId="0" quotePrefix="1" applyNumberFormat="1" applyFont="1" applyAlignment="1">
      <alignment horizontal="left"/>
    </xf>
    <xf numFmtId="167" fontId="3" fillId="0" borderId="0" xfId="0" quotePrefix="1" applyNumberFormat="1" applyFont="1" applyAlignment="1">
      <alignment horizontal="left"/>
    </xf>
    <xf numFmtId="164" fontId="7" fillId="0" borderId="0" xfId="0" quotePrefix="1" applyNumberFormat="1" applyFont="1" applyAlignment="1">
      <alignment horizontal="left"/>
    </xf>
    <xf numFmtId="169" fontId="6" fillId="0" borderId="0" xfId="0" quotePrefix="1" applyNumberFormat="1" applyFont="1" applyAlignment="1">
      <alignment horizontal="center"/>
    </xf>
    <xf numFmtId="167" fontId="4" fillId="3" borderId="0" xfId="0" quotePrefix="1" applyNumberFormat="1" applyFont="1" applyFill="1" applyAlignment="1">
      <alignment horizontal="centerContinuous"/>
    </xf>
    <xf numFmtId="168" fontId="3" fillId="0" borderId="0" xfId="0" applyNumberFormat="1" applyFont="1" applyAlignment="1">
      <alignment horizontal="right"/>
    </xf>
    <xf numFmtId="167" fontId="4" fillId="4" borderId="3" xfId="0" applyNumberFormat="1" applyFont="1" applyFill="1" applyBorder="1"/>
    <xf numFmtId="169" fontId="6" fillId="0" borderId="1" xfId="0" quotePrefix="1" applyNumberFormat="1" applyFont="1" applyBorder="1" applyAlignment="1">
      <alignment horizontal="center"/>
    </xf>
    <xf numFmtId="168" fontId="4" fillId="4" borderId="4" xfId="0" applyNumberFormat="1" applyFont="1" applyFill="1" applyBorder="1" applyAlignment="1">
      <alignment horizontal="right"/>
    </xf>
    <xf numFmtId="167" fontId="8" fillId="0" borderId="0" xfId="0" quotePrefix="1" applyNumberFormat="1" applyFont="1"/>
    <xf numFmtId="167" fontId="8" fillId="0" borderId="0" xfId="0" quotePrefix="1" applyNumberFormat="1" applyFont="1" applyAlignment="1">
      <alignment horizontal="right"/>
    </xf>
    <xf numFmtId="168" fontId="8" fillId="0" borderId="0" xfId="0" quotePrefix="1" applyNumberFormat="1" applyFont="1"/>
    <xf numFmtId="164" fontId="8" fillId="0" borderId="1" xfId="0" quotePrefix="1" applyNumberFormat="1" applyFont="1" applyBorder="1" applyAlignment="1">
      <alignment horizontal="left"/>
    </xf>
    <xf numFmtId="167" fontId="8" fillId="0" borderId="1" xfId="0" quotePrefix="1" applyNumberFormat="1" applyFont="1" applyBorder="1"/>
    <xf numFmtId="167" fontId="8" fillId="0" borderId="1" xfId="0" quotePrefix="1" applyNumberFormat="1" applyFont="1" applyBorder="1" applyAlignment="1">
      <alignment horizontal="right"/>
    </xf>
    <xf numFmtId="168" fontId="8" fillId="0" borderId="1" xfId="0" quotePrefix="1" applyNumberFormat="1" applyFont="1" applyBorder="1"/>
    <xf numFmtId="167" fontId="4" fillId="4" borderId="2" xfId="0" quotePrefix="1" applyNumberFormat="1" applyFont="1" applyFill="1" applyBorder="1" applyAlignment="1">
      <alignment horizontal="left"/>
    </xf>
    <xf numFmtId="167" fontId="12" fillId="0" borderId="0" xfId="0" applyNumberFormat="1" applyFont="1" applyAlignment="1">
      <alignment horizontal="center"/>
    </xf>
    <xf numFmtId="167" fontId="11" fillId="0" borderId="0" xfId="0" quotePrefix="1" applyNumberFormat="1" applyFont="1" applyAlignment="1">
      <alignment horizontal="left"/>
    </xf>
    <xf numFmtId="167" fontId="3" fillId="3" borderId="0" xfId="0" applyNumberFormat="1" applyFont="1" applyFill="1" applyAlignment="1">
      <alignment horizontal="centerContinuous"/>
    </xf>
    <xf numFmtId="167" fontId="8" fillId="0" borderId="0" xfId="0" quotePrefix="1" applyNumberFormat="1" applyFont="1" applyAlignment="1">
      <alignment horizontal="left"/>
    </xf>
    <xf numFmtId="166" fontId="8" fillId="0" borderId="0" xfId="0" applyNumberFormat="1" applyFont="1" applyAlignment="1">
      <alignment horizontal="right"/>
    </xf>
    <xf numFmtId="164" fontId="3" fillId="0" borderId="0" xfId="0" quotePrefix="1" applyNumberFormat="1" applyFont="1"/>
    <xf numFmtId="167" fontId="4" fillId="4" borderId="2" xfId="0" applyNumberFormat="1" applyFont="1" applyFill="1" applyBorder="1"/>
    <xf numFmtId="167" fontId="4" fillId="5" borderId="2" xfId="0" quotePrefix="1" applyNumberFormat="1" applyFont="1" applyFill="1" applyBorder="1" applyAlignment="1">
      <alignment horizontal="left"/>
    </xf>
    <xf numFmtId="167" fontId="4" fillId="5" borderId="3" xfId="0" applyNumberFormat="1" applyFont="1" applyFill="1" applyBorder="1"/>
    <xf numFmtId="168" fontId="4" fillId="5" borderId="4" xfId="0" applyNumberFormat="1" applyFont="1" applyFill="1" applyBorder="1" applyAlignment="1">
      <alignment horizontal="right"/>
    </xf>
    <xf numFmtId="0" fontId="13" fillId="6" borderId="5" xfId="0" applyFont="1" applyFill="1" applyBorder="1"/>
    <xf numFmtId="0" fontId="13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6" borderId="6" xfId="0" applyFont="1" applyFill="1" applyBorder="1"/>
    <xf numFmtId="10" fontId="15" fillId="7" borderId="7" xfId="0" applyNumberFormat="1" applyFont="1" applyFill="1" applyBorder="1" applyAlignment="1">
      <alignment horizontal="center"/>
    </xf>
    <xf numFmtId="0" fontId="15" fillId="7" borderId="7" xfId="0" applyFont="1" applyFill="1" applyBorder="1" applyAlignment="1">
      <alignment horizontal="center"/>
    </xf>
    <xf numFmtId="0" fontId="15" fillId="6" borderId="6" xfId="0" applyFont="1" applyFill="1" applyBorder="1"/>
    <xf numFmtId="0" fontId="16" fillId="7" borderId="6" xfId="0" applyFont="1" applyFill="1" applyBorder="1" applyAlignment="1">
      <alignment horizontal="left"/>
    </xf>
    <xf numFmtId="10" fontId="0" fillId="0" borderId="0" xfId="0" applyNumberFormat="1"/>
    <xf numFmtId="0" fontId="19" fillId="0" borderId="0" xfId="0" applyFont="1"/>
    <xf numFmtId="9" fontId="18" fillId="8" borderId="8" xfId="1" applyFont="1" applyFill="1" applyBorder="1"/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2" fontId="18" fillId="8" borderId="8" xfId="1" applyNumberFormat="1" applyFont="1" applyFill="1" applyBorder="1"/>
    <xf numFmtId="10" fontId="18" fillId="8" borderId="8" xfId="1" applyNumberFormat="1" applyFont="1" applyFill="1" applyBorder="1"/>
    <xf numFmtId="0" fontId="18" fillId="0" borderId="0" xfId="2" applyFill="1" applyBorder="1"/>
    <xf numFmtId="2" fontId="18" fillId="8" borderId="8" xfId="2" applyNumberFormat="1"/>
    <xf numFmtId="165" fontId="21" fillId="0" borderId="0" xfId="0" applyNumberFormat="1" applyFont="1" applyAlignment="1">
      <alignment horizontal="right"/>
    </xf>
    <xf numFmtId="167" fontId="4" fillId="4" borderId="4" xfId="0" applyNumberFormat="1" applyFont="1" applyFill="1" applyBorder="1" applyAlignment="1">
      <alignment horizontal="center"/>
    </xf>
    <xf numFmtId="2" fontId="22" fillId="4" borderId="4" xfId="3" applyNumberFormat="1" applyFont="1" applyFill="1" applyBorder="1" applyAlignment="1">
      <alignment horizontal="center"/>
    </xf>
    <xf numFmtId="170" fontId="23" fillId="0" borderId="8" xfId="2" applyNumberFormat="1" applyFont="1" applyFill="1"/>
    <xf numFmtId="0" fontId="24" fillId="0" borderId="0" xfId="0" applyFont="1"/>
    <xf numFmtId="0" fontId="25" fillId="0" borderId="0" xfId="0" applyFont="1"/>
    <xf numFmtId="175" fontId="21" fillId="0" borderId="0" xfId="0" applyNumberFormat="1" applyFont="1" applyAlignment="1">
      <alignment horizontal="right"/>
    </xf>
  </cellXfs>
  <cellStyles count="4">
    <cellStyle name="Currency" xfId="3" builtinId="4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196850</xdr:colOff>
      <xdr:row>0</xdr:row>
      <xdr:rowOff>63500</xdr:rowOff>
    </xdr:from>
    <xdr:to>
      <xdr:col>18</xdr:col>
      <xdr:colOff>24130</xdr:colOff>
      <xdr:row>27</xdr:row>
      <xdr:rowOff>149022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EE638B-9504-4C73-BD5D-67C049906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63500"/>
          <a:ext cx="5974080" cy="4733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54240</xdr:colOff>
      <xdr:row>0</xdr:row>
      <xdr:rowOff>0</xdr:rowOff>
    </xdr:from>
    <xdr:to>
      <xdr:col>21</xdr:col>
      <xdr:colOff>45720</xdr:colOff>
      <xdr:row>29</xdr:row>
      <xdr:rowOff>76358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453AC6-7AAA-4475-A10C-A4DF8F27D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7420" y="0"/>
          <a:ext cx="6697080" cy="51588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106680</xdr:colOff>
      <xdr:row>28</xdr:row>
      <xdr:rowOff>110922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2BCA8D-D3B0-48DA-ACD8-22049BA8E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974080" cy="47337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C232-9422-45C1-8A31-F1DABE60B154}">
  <dimension ref="A1:L26"/>
  <sheetViews>
    <sheetView showGridLines="0" tabSelected="1" topLeftCell="A3" zoomScaleNormal="100" workbookViewId="0">
      <selection activeCell="O11" sqref="O11"/>
    </sheetView>
  </sheetViews>
  <sheetFormatPr defaultColWidth="9.09765625" defaultRowHeight="13"/>
  <cols>
    <col min="1" max="1" width="1.796875" style="5" bestFit="1" customWidth="1"/>
    <col min="2" max="2" width="10.69921875" style="20" customWidth="1"/>
    <col min="3" max="5" width="10.69921875" style="5" customWidth="1"/>
    <col min="6" max="12" width="10.69921875" style="11" customWidth="1"/>
    <col min="13" max="16384" width="9.09765625" style="11"/>
  </cols>
  <sheetData>
    <row r="1" spans="1:12" s="5" customFormat="1">
      <c r="B1" s="17"/>
      <c r="H1" s="1"/>
      <c r="I1" s="1"/>
      <c r="J1" s="1"/>
      <c r="K1" s="1"/>
    </row>
    <row r="2" spans="1:12" s="6" customFormat="1" ht="15.5">
      <c r="B2" s="31" t="s">
        <v>3</v>
      </c>
      <c r="C2" s="23"/>
      <c r="D2" s="23"/>
      <c r="E2" s="23"/>
      <c r="F2" s="24"/>
      <c r="G2" s="24"/>
      <c r="H2" s="3"/>
      <c r="I2" s="3"/>
      <c r="J2" s="3"/>
      <c r="K2" s="3"/>
      <c r="L2" s="3"/>
    </row>
    <row r="3" spans="1:12" s="5" customFormat="1">
      <c r="B3" s="18" t="s">
        <v>6</v>
      </c>
      <c r="C3" s="25"/>
      <c r="D3" s="25"/>
      <c r="E3" s="25"/>
      <c r="F3" s="25"/>
      <c r="G3" s="25"/>
      <c r="H3" s="4"/>
      <c r="I3" s="4"/>
      <c r="J3" s="4"/>
      <c r="K3" s="4"/>
      <c r="L3" s="4"/>
    </row>
    <row r="4" spans="1:12" s="5" customFormat="1">
      <c r="B4" s="21"/>
      <c r="C4" s="13"/>
      <c r="D4" s="13"/>
      <c r="E4" s="13"/>
      <c r="F4" s="13"/>
      <c r="G4" s="13"/>
      <c r="H4" s="51"/>
      <c r="I4" s="51"/>
      <c r="J4" s="51"/>
      <c r="K4" s="51"/>
      <c r="L4" s="51"/>
    </row>
    <row r="5" spans="1:12" s="5" customFormat="1">
      <c r="B5" s="52" t="s">
        <v>24</v>
      </c>
      <c r="C5" s="74" t="s">
        <v>278</v>
      </c>
      <c r="D5" s="13"/>
      <c r="E5" s="13"/>
      <c r="F5" s="13"/>
      <c r="G5" s="13"/>
      <c r="H5" s="51"/>
      <c r="I5" s="51"/>
      <c r="J5" s="51"/>
      <c r="K5" s="51"/>
      <c r="L5" s="51"/>
    </row>
    <row r="6" spans="1:12" s="5" customFormat="1">
      <c r="B6" s="52" t="s">
        <v>23</v>
      </c>
      <c r="C6" s="74" t="s">
        <v>279</v>
      </c>
      <c r="D6" s="13"/>
      <c r="E6" s="13"/>
      <c r="F6" s="13"/>
      <c r="G6" s="13"/>
      <c r="H6" s="51"/>
      <c r="I6" s="51"/>
      <c r="J6" s="51"/>
      <c r="K6" s="51"/>
      <c r="L6" s="51"/>
    </row>
    <row r="7" spans="1:12" s="5" customFormat="1">
      <c r="B7" s="52" t="s">
        <v>280</v>
      </c>
      <c r="C7" s="75" t="s">
        <v>281</v>
      </c>
      <c r="D7" s="13"/>
      <c r="E7" s="13"/>
      <c r="F7" s="13"/>
      <c r="G7" s="13"/>
      <c r="H7" s="51"/>
      <c r="I7" s="51"/>
      <c r="J7" s="51"/>
      <c r="K7" s="51"/>
      <c r="L7" s="51"/>
    </row>
    <row r="8" spans="1:12" s="5" customFormat="1">
      <c r="B8" s="21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s="7" customFormat="1">
      <c r="B9" s="19" t="s">
        <v>20</v>
      </c>
      <c r="C9" s="26"/>
      <c r="D9" s="26"/>
      <c r="E9" s="26"/>
      <c r="F9" s="26"/>
      <c r="G9" s="26"/>
      <c r="H9" s="2"/>
      <c r="I9" s="2"/>
      <c r="J9" s="2"/>
      <c r="K9" s="2"/>
      <c r="L9" s="2"/>
    </row>
    <row r="10" spans="1:12" ht="15.5">
      <c r="B10" s="8" t="s">
        <v>277</v>
      </c>
      <c r="C10" s="16"/>
      <c r="D10" s="16"/>
      <c r="E10" s="15"/>
      <c r="F10" s="72">
        <v>0.66</v>
      </c>
      <c r="H10" s="78"/>
      <c r="I10" s="9"/>
    </row>
    <row r="11" spans="1:12" s="10" customFormat="1">
      <c r="A11" s="6"/>
      <c r="B11" s="8" t="s">
        <v>15</v>
      </c>
      <c r="F11" s="79">
        <f>'CostOfEquity &amp; Growth'!F8</f>
        <v>8.1700000000000009E-2</v>
      </c>
      <c r="I11" s="9"/>
    </row>
    <row r="12" spans="1:12" s="12" customFormat="1" ht="14.5">
      <c r="A12" s="14"/>
      <c r="B12" s="49"/>
      <c r="E12" s="46" t="s">
        <v>4</v>
      </c>
      <c r="F12" s="46" t="s">
        <v>5</v>
      </c>
      <c r="I12" s="50"/>
    </row>
    <row r="13" spans="1:12" s="10" customFormat="1">
      <c r="A13" s="6"/>
      <c r="B13" s="13" t="s">
        <v>16</v>
      </c>
      <c r="E13" s="73">
        <f>'CostOfEquity &amp; Growth'!F17</f>
        <v>0.11282399999999999</v>
      </c>
      <c r="F13" s="73">
        <f>'CostOfEquity &amp; Growth'!F22</f>
        <v>2.5000000000000001E-2</v>
      </c>
      <c r="J13" s="9"/>
      <c r="K13" s="9"/>
    </row>
    <row r="14" spans="1:12">
      <c r="H14" s="33" t="s">
        <v>4</v>
      </c>
      <c r="I14" s="48"/>
      <c r="J14" s="48"/>
      <c r="K14" s="48"/>
      <c r="L14" s="48"/>
    </row>
    <row r="15" spans="1:12" s="12" customFormat="1" ht="14.5">
      <c r="A15" s="14"/>
      <c r="B15" s="22" t="s">
        <v>21</v>
      </c>
      <c r="G15" s="32" t="s">
        <v>8</v>
      </c>
      <c r="H15" s="36" t="s">
        <v>9</v>
      </c>
      <c r="I15" s="36" t="s">
        <v>10</v>
      </c>
      <c r="J15" s="36" t="s">
        <v>11</v>
      </c>
      <c r="K15" s="36" t="s">
        <v>12</v>
      </c>
      <c r="L15" s="36" t="s">
        <v>13</v>
      </c>
    </row>
    <row r="16" spans="1:12" s="10" customFormat="1">
      <c r="A16" s="6"/>
      <c r="B16" s="8" t="s">
        <v>0</v>
      </c>
      <c r="C16" s="16"/>
      <c r="D16" s="16"/>
      <c r="E16" s="16"/>
      <c r="F16" s="15"/>
      <c r="G16" s="27">
        <f>+F10</f>
        <v>0.66</v>
      </c>
      <c r="H16" s="27">
        <f>+G16*(1+$E$13)</f>
        <v>0.73446384000000009</v>
      </c>
      <c r="I16" s="27">
        <f>+H16*(1+$E$13)</f>
        <v>0.81732898828416012</v>
      </c>
      <c r="J16" s="27">
        <f>+I16*(1+$E$13)</f>
        <v>0.90954331405833222</v>
      </c>
      <c r="K16" s="27">
        <f>+J16*(1+$E$13)</f>
        <v>1.0121616289236495</v>
      </c>
      <c r="L16" s="27">
        <f>+K16*(1+$E$13)</f>
        <v>1.1263577525453314</v>
      </c>
    </row>
    <row r="17" spans="1:12" s="10" customFormat="1">
      <c r="A17" s="6"/>
      <c r="B17" s="8" t="s">
        <v>15</v>
      </c>
      <c r="C17" s="16"/>
      <c r="D17" s="16"/>
      <c r="E17" s="16"/>
      <c r="F17" s="15"/>
      <c r="G17" s="28">
        <f>+$F$11</f>
        <v>8.1700000000000009E-2</v>
      </c>
      <c r="H17" s="28">
        <f>+$F$11</f>
        <v>8.1700000000000009E-2</v>
      </c>
      <c r="I17" s="28">
        <f>+H17</f>
        <v>8.1700000000000009E-2</v>
      </c>
      <c r="J17" s="28">
        <f t="shared" ref="J17:L17" si="0">+I17</f>
        <v>8.1700000000000009E-2</v>
      </c>
      <c r="K17" s="28">
        <f t="shared" si="0"/>
        <v>8.1700000000000009E-2</v>
      </c>
      <c r="L17" s="28">
        <f t="shared" si="0"/>
        <v>8.1700000000000009E-2</v>
      </c>
    </row>
    <row r="18" spans="1:12" s="10" customFormat="1">
      <c r="A18" s="6"/>
      <c r="B18" s="41" t="s">
        <v>7</v>
      </c>
      <c r="C18" s="42"/>
      <c r="D18" s="42"/>
      <c r="E18" s="42"/>
      <c r="F18" s="43"/>
      <c r="G18" s="44">
        <f t="shared" ref="G18:L18" si="1">+G16/(1+G17)^G15</f>
        <v>0.66</v>
      </c>
      <c r="H18" s="44">
        <f t="shared" si="1"/>
        <v>0.67899033003605436</v>
      </c>
      <c r="I18" s="44">
        <f t="shared" si="1"/>
        <v>0.69852707315525764</v>
      </c>
      <c r="J18" s="44">
        <f t="shared" si="1"/>
        <v>0.7186259514254657</v>
      </c>
      <c r="K18" s="44">
        <f t="shared" si="1"/>
        <v>0.73930313928916735</v>
      </c>
      <c r="L18" s="44">
        <f t="shared" si="1"/>
        <v>0.76057527657976187</v>
      </c>
    </row>
    <row r="19" spans="1:12" s="10" customFormat="1">
      <c r="A19" s="6"/>
      <c r="B19" s="29"/>
      <c r="C19" s="38"/>
      <c r="D19" s="38"/>
      <c r="E19" s="38"/>
      <c r="F19" s="39"/>
      <c r="G19" s="40"/>
      <c r="H19" s="40"/>
      <c r="I19" s="40"/>
      <c r="J19" s="40"/>
      <c r="K19" s="40"/>
      <c r="L19" s="40"/>
    </row>
    <row r="20" spans="1:12">
      <c r="B20" s="47" t="s">
        <v>2</v>
      </c>
    </row>
    <row r="21" spans="1:12">
      <c r="B21" s="30" t="s">
        <v>17</v>
      </c>
      <c r="F21" s="34">
        <f>+SUM(H18:L18)</f>
        <v>3.5960217704857071</v>
      </c>
    </row>
    <row r="22" spans="1:12">
      <c r="B22" s="30" t="s">
        <v>14</v>
      </c>
      <c r="F22" s="34">
        <f>+L16*(1+F13)</f>
        <v>1.1545166963589646</v>
      </c>
    </row>
    <row r="23" spans="1:12">
      <c r="B23" s="30" t="s">
        <v>18</v>
      </c>
      <c r="F23" s="34">
        <f>+F22/(F11-F13)</f>
        <v>20.361846496630765</v>
      </c>
    </row>
    <row r="24" spans="1:12">
      <c r="B24" s="30" t="s">
        <v>19</v>
      </c>
      <c r="F24" s="34">
        <f>+F23/(1+F11)^L15</f>
        <v>13.749376693020382</v>
      </c>
    </row>
    <row r="25" spans="1:12">
      <c r="B25" s="45" t="s">
        <v>1</v>
      </c>
      <c r="C25" s="35"/>
      <c r="D25" s="35"/>
      <c r="E25" s="35"/>
      <c r="F25" s="37">
        <f>+SUM(F21,F24)</f>
        <v>17.34539846350609</v>
      </c>
    </row>
    <row r="26" spans="1:12">
      <c r="B26" s="53" t="s">
        <v>22</v>
      </c>
      <c r="C26" s="54"/>
      <c r="D26" s="54"/>
      <c r="E26" s="54"/>
      <c r="F26" s="55">
        <f>F25*0.9</f>
        <v>15.610858617155481</v>
      </c>
    </row>
  </sheetData>
  <pageMargins left="0.7" right="0.7" top="0.75" bottom="0.75" header="0.3" footer="0.3"/>
  <pageSetup orientation="portrait" r:id="rId1"/>
  <headerFooter>
    <oddHeader>&amp;C&amp;"Calibri"&amp;10&amp;K000000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F24C-EFC3-453C-909F-357EF6CE45B8}">
  <dimension ref="B5:G22"/>
  <sheetViews>
    <sheetView showGridLines="0" topLeftCell="A4" workbookViewId="0">
      <selection activeCell="G12" sqref="G12"/>
    </sheetView>
  </sheetViews>
  <sheetFormatPr defaultRowHeight="13"/>
  <sheetData>
    <row r="5" spans="2:7">
      <c r="B5" s="65"/>
    </row>
    <row r="6" spans="2:7" ht="14.5">
      <c r="F6" s="71"/>
    </row>
    <row r="7" spans="2:7">
      <c r="B7" s="65" t="s">
        <v>239</v>
      </c>
      <c r="F7" s="64"/>
    </row>
    <row r="8" spans="2:7">
      <c r="B8" t="s">
        <v>239</v>
      </c>
      <c r="F8" s="64">
        <f>F9+F10*F11</f>
        <v>8.1700000000000009E-2</v>
      </c>
    </row>
    <row r="9" spans="2:7" ht="14.5">
      <c r="B9" t="s">
        <v>240</v>
      </c>
      <c r="F9" s="70">
        <v>4.4200000000000003E-2</v>
      </c>
    </row>
    <row r="10" spans="2:7" ht="14.5">
      <c r="B10" t="s">
        <v>241</v>
      </c>
      <c r="F10" s="69">
        <v>0.75</v>
      </c>
    </row>
    <row r="11" spans="2:7" ht="14.5">
      <c r="B11" t="s">
        <v>242</v>
      </c>
      <c r="F11" s="70">
        <v>0.05</v>
      </c>
    </row>
    <row r="14" spans="2:7">
      <c r="B14" s="65" t="s">
        <v>275</v>
      </c>
    </row>
    <row r="15" spans="2:7" ht="14.5">
      <c r="B15" t="s">
        <v>243</v>
      </c>
      <c r="F15" s="66">
        <v>0.31340000000000001</v>
      </c>
      <c r="G15" s="77"/>
    </row>
    <row r="16" spans="2:7" ht="14.5">
      <c r="B16" t="s">
        <v>244</v>
      </c>
      <c r="F16" s="66">
        <v>0.64</v>
      </c>
    </row>
    <row r="17" spans="2:6" ht="14.5">
      <c r="B17" t="s">
        <v>245</v>
      </c>
      <c r="F17" s="76">
        <f>F15*(1-F16)</f>
        <v>0.11282399999999999</v>
      </c>
    </row>
    <row r="19" spans="2:6">
      <c r="B19" s="65" t="s">
        <v>276</v>
      </c>
    </row>
    <row r="20" spans="2:6" ht="14.5">
      <c r="B20" t="s">
        <v>243</v>
      </c>
      <c r="F20" s="66">
        <v>0.1</v>
      </c>
    </row>
    <row r="21" spans="2:6" ht="14.5">
      <c r="B21" t="s">
        <v>244</v>
      </c>
      <c r="F21" s="66">
        <v>0.75</v>
      </c>
    </row>
    <row r="22" spans="2:6" ht="14.5">
      <c r="B22" t="s">
        <v>245</v>
      </c>
      <c r="F22" s="76">
        <f>F20*(1-F21)</f>
        <v>2.5000000000000001E-2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000D-0AC9-489A-9A90-AB34FE186430}">
  <dimension ref="B6:B40"/>
  <sheetViews>
    <sheetView workbookViewId="0">
      <selection activeCell="F20" sqref="F20"/>
    </sheetView>
  </sheetViews>
  <sheetFormatPr defaultRowHeight="13"/>
  <cols>
    <col min="2" max="2" width="44.09765625" style="68" customWidth="1"/>
  </cols>
  <sheetData>
    <row r="6" spans="2:2" ht="15.5">
      <c r="B6" s="67" t="s">
        <v>246</v>
      </c>
    </row>
    <row r="8" spans="2:2" ht="15.5">
      <c r="B8" s="67" t="s">
        <v>247</v>
      </c>
    </row>
    <row r="9" spans="2:2" ht="31">
      <c r="B9" s="67" t="s">
        <v>248</v>
      </c>
    </row>
    <row r="10" spans="2:2" ht="31">
      <c r="B10" s="67" t="s">
        <v>249</v>
      </c>
    </row>
    <row r="11" spans="2:2" ht="15.5">
      <c r="B11" s="67" t="s">
        <v>250</v>
      </c>
    </row>
    <row r="12" spans="2:2" ht="31">
      <c r="B12" s="67" t="s">
        <v>251</v>
      </c>
    </row>
    <row r="14" spans="2:2" ht="15.5">
      <c r="B14" s="67" t="s">
        <v>252</v>
      </c>
    </row>
    <row r="15" spans="2:2" ht="15.5">
      <c r="B15" s="67" t="s">
        <v>253</v>
      </c>
    </row>
    <row r="16" spans="2:2" ht="15.5">
      <c r="B16" s="67" t="s">
        <v>254</v>
      </c>
    </row>
    <row r="17" spans="2:2" ht="15.5">
      <c r="B17" s="67" t="s">
        <v>255</v>
      </c>
    </row>
    <row r="18" spans="2:2" ht="15.5">
      <c r="B18" s="67" t="s">
        <v>256</v>
      </c>
    </row>
    <row r="19" spans="2:2" ht="15.5">
      <c r="B19" s="67" t="s">
        <v>257</v>
      </c>
    </row>
    <row r="21" spans="2:2" ht="15.5">
      <c r="B21" s="67" t="s">
        <v>258</v>
      </c>
    </row>
    <row r="22" spans="2:2" ht="31">
      <c r="B22" s="67" t="s">
        <v>259</v>
      </c>
    </row>
    <row r="23" spans="2:2" ht="15.5">
      <c r="B23" s="67" t="s">
        <v>260</v>
      </c>
    </row>
    <row r="24" spans="2:2" ht="31">
      <c r="B24" s="67" t="s">
        <v>261</v>
      </c>
    </row>
    <row r="26" spans="2:2" ht="15.5">
      <c r="B26" s="67" t="s">
        <v>262</v>
      </c>
    </row>
    <row r="27" spans="2:2" ht="15.5">
      <c r="B27" s="67" t="s">
        <v>263</v>
      </c>
    </row>
    <row r="28" spans="2:2" ht="31">
      <c r="B28" s="67" t="s">
        <v>264</v>
      </c>
    </row>
    <row r="29" spans="2:2" ht="15.5">
      <c r="B29" s="67" t="s">
        <v>265</v>
      </c>
    </row>
    <row r="31" spans="2:2" ht="15.5">
      <c r="B31" s="67" t="s">
        <v>266</v>
      </c>
    </row>
    <row r="32" spans="2:2" ht="15.5">
      <c r="B32" s="67" t="s">
        <v>267</v>
      </c>
    </row>
    <row r="33" spans="2:2" ht="31">
      <c r="B33" s="67" t="s">
        <v>268</v>
      </c>
    </row>
    <row r="35" spans="2:2" ht="15.5">
      <c r="B35" s="67" t="s">
        <v>269</v>
      </c>
    </row>
    <row r="36" spans="2:2" ht="31">
      <c r="B36" s="67" t="s">
        <v>270</v>
      </c>
    </row>
    <row r="37" spans="2:2" ht="31">
      <c r="B37" s="67" t="s">
        <v>271</v>
      </c>
    </row>
    <row r="38" spans="2:2" ht="15.5">
      <c r="B38" s="67" t="s">
        <v>272</v>
      </c>
    </row>
    <row r="39" spans="2:2" ht="46.5">
      <c r="B39" s="67" t="s">
        <v>273</v>
      </c>
    </row>
    <row r="40" spans="2:2" ht="31">
      <c r="B40" s="67" t="s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ABDA-EF4B-4598-BE9C-43634814D46B}">
  <dimension ref="B6:H190"/>
  <sheetViews>
    <sheetView showGridLines="0" workbookViewId="0">
      <selection activeCell="B190" sqref="B190:H190"/>
    </sheetView>
  </sheetViews>
  <sheetFormatPr defaultRowHeight="13"/>
  <sheetData>
    <row r="6" spans="2:8">
      <c r="B6" s="56" t="s">
        <v>25</v>
      </c>
      <c r="C6" s="57" t="s">
        <v>26</v>
      </c>
      <c r="D6" s="57" t="s">
        <v>27</v>
      </c>
      <c r="E6" s="57" t="s">
        <v>28</v>
      </c>
      <c r="F6" s="57" t="s">
        <v>29</v>
      </c>
      <c r="G6" s="58" t="s">
        <v>30</v>
      </c>
      <c r="H6" s="57" t="s">
        <v>31</v>
      </c>
    </row>
    <row r="7" spans="2:8">
      <c r="B7" s="59" t="s">
        <v>32</v>
      </c>
      <c r="C7" s="60">
        <v>5.4000000000000003E-3</v>
      </c>
      <c r="D7" s="60">
        <v>5.3199999999999997E-2</v>
      </c>
      <c r="E7" s="60">
        <v>7.1999999999999998E-3</v>
      </c>
      <c r="F7" s="60">
        <v>0.15</v>
      </c>
      <c r="G7" s="61" t="s">
        <v>33</v>
      </c>
      <c r="H7" s="60">
        <v>7.4999999999999997E-3</v>
      </c>
    </row>
    <row r="8" spans="2:8">
      <c r="B8" s="59" t="s">
        <v>34</v>
      </c>
      <c r="C8" s="60">
        <v>4.9000000000000002E-2</v>
      </c>
      <c r="D8" s="60">
        <v>0.1118</v>
      </c>
      <c r="E8" s="60">
        <v>6.5799999999999997E-2</v>
      </c>
      <c r="F8" s="60">
        <v>0.15</v>
      </c>
      <c r="G8" s="61" t="s">
        <v>35</v>
      </c>
      <c r="H8" s="61" t="s">
        <v>36</v>
      </c>
    </row>
    <row r="9" spans="2:8">
      <c r="B9" s="62" t="s">
        <v>37</v>
      </c>
      <c r="C9" s="60">
        <v>4.9000000000000002E-2</v>
      </c>
      <c r="D9" s="60">
        <v>0.1118</v>
      </c>
      <c r="E9" s="60">
        <v>6.5799999999999997E-2</v>
      </c>
      <c r="F9" s="60">
        <v>0.26</v>
      </c>
      <c r="G9" s="61" t="s">
        <v>38</v>
      </c>
      <c r="H9" s="60">
        <v>1.7000000000000001E-2</v>
      </c>
    </row>
    <row r="10" spans="2:8">
      <c r="B10" s="59" t="s">
        <v>39</v>
      </c>
      <c r="C10" s="60">
        <v>2.07E-2</v>
      </c>
      <c r="D10" s="60">
        <v>7.3800000000000004E-2</v>
      </c>
      <c r="E10" s="60">
        <v>2.7799999999999998E-2</v>
      </c>
      <c r="F10" s="60">
        <v>0.1898</v>
      </c>
      <c r="G10" s="61" t="s">
        <v>40</v>
      </c>
      <c r="H10" s="61" t="s">
        <v>36</v>
      </c>
    </row>
    <row r="11" spans="2:8">
      <c r="B11" s="59" t="s">
        <v>41</v>
      </c>
      <c r="C11" s="60">
        <v>7.0800000000000002E-2</v>
      </c>
      <c r="D11" s="60">
        <v>0.1411</v>
      </c>
      <c r="E11" s="60">
        <v>9.5100000000000004E-2</v>
      </c>
      <c r="F11" s="60">
        <v>0.25</v>
      </c>
      <c r="G11" s="61" t="s">
        <v>42</v>
      </c>
      <c r="H11" s="60">
        <v>7.8200000000000006E-2</v>
      </c>
    </row>
    <row r="12" spans="2:8">
      <c r="B12" s="59" t="s">
        <v>43</v>
      </c>
      <c r="C12" s="60">
        <v>0.10539999999999999</v>
      </c>
      <c r="D12" s="60">
        <v>0.1875</v>
      </c>
      <c r="E12" s="60">
        <v>0.1875</v>
      </c>
      <c r="F12" s="60">
        <v>0.27250000000000002</v>
      </c>
      <c r="G12" s="61" t="s">
        <v>38</v>
      </c>
      <c r="H12" s="61" t="s">
        <v>36</v>
      </c>
    </row>
    <row r="13" spans="2:8">
      <c r="B13" s="59" t="s">
        <v>44</v>
      </c>
      <c r="C13" s="60">
        <v>0.10539999999999999</v>
      </c>
      <c r="D13" s="60">
        <v>0.1875</v>
      </c>
      <c r="E13" s="60">
        <v>0.1875</v>
      </c>
      <c r="F13" s="60">
        <v>0.27250000000000002</v>
      </c>
      <c r="G13" s="61" t="s">
        <v>38</v>
      </c>
      <c r="H13" s="61" t="s">
        <v>36</v>
      </c>
    </row>
    <row r="14" spans="2:8">
      <c r="B14" s="59" t="s">
        <v>45</v>
      </c>
      <c r="C14" s="60">
        <v>0.13070000000000001</v>
      </c>
      <c r="D14" s="60">
        <v>0.2215</v>
      </c>
      <c r="E14" s="60">
        <v>0.17549999999999999</v>
      </c>
      <c r="F14" s="60">
        <v>0.35</v>
      </c>
      <c r="G14" s="61" t="s">
        <v>46</v>
      </c>
      <c r="H14" s="60">
        <v>0.46189999999999998</v>
      </c>
    </row>
    <row r="15" spans="2:8">
      <c r="B15" s="59" t="s">
        <v>47</v>
      </c>
      <c r="C15" s="60">
        <v>3.9199999999999999E-2</v>
      </c>
      <c r="D15" s="60">
        <v>9.8599999999999993E-2</v>
      </c>
      <c r="E15" s="60">
        <v>5.2600000000000001E-2</v>
      </c>
      <c r="F15" s="60">
        <v>0.18</v>
      </c>
      <c r="G15" s="61" t="s">
        <v>48</v>
      </c>
      <c r="H15" s="61" t="s">
        <v>36</v>
      </c>
    </row>
    <row r="16" spans="2:8">
      <c r="B16" s="59" t="s">
        <v>49</v>
      </c>
      <c r="C16" s="60">
        <v>2.07E-2</v>
      </c>
      <c r="D16" s="60">
        <v>7.3800000000000004E-2</v>
      </c>
      <c r="E16" s="60">
        <v>2.7799999999999998E-2</v>
      </c>
      <c r="F16" s="60">
        <v>0.25</v>
      </c>
      <c r="G16" s="61" t="s">
        <v>40</v>
      </c>
      <c r="H16" s="61" t="s">
        <v>36</v>
      </c>
    </row>
    <row r="17" spans="2:8">
      <c r="B17" s="59" t="s">
        <v>50</v>
      </c>
      <c r="C17" s="60">
        <v>0</v>
      </c>
      <c r="D17" s="60">
        <v>4.5999999999999999E-2</v>
      </c>
      <c r="E17" s="60">
        <v>0</v>
      </c>
      <c r="F17" s="60">
        <v>0.3</v>
      </c>
      <c r="G17" s="61" t="s">
        <v>51</v>
      </c>
      <c r="H17" s="60">
        <v>2.5999999999999999E-3</v>
      </c>
    </row>
    <row r="18" spans="2:8">
      <c r="B18" s="59" t="s">
        <v>52</v>
      </c>
      <c r="C18" s="60">
        <v>4.4000000000000003E-3</v>
      </c>
      <c r="D18" s="60">
        <v>5.1799999999999999E-2</v>
      </c>
      <c r="E18" s="60">
        <v>5.7999999999999996E-3</v>
      </c>
      <c r="F18" s="60">
        <v>0.24</v>
      </c>
      <c r="G18" s="61" t="s">
        <v>53</v>
      </c>
      <c r="H18" s="60">
        <v>2.7000000000000001E-3</v>
      </c>
    </row>
    <row r="19" spans="2:8">
      <c r="B19" s="59" t="s">
        <v>54</v>
      </c>
      <c r="C19" s="60">
        <v>2.7300000000000001E-2</v>
      </c>
      <c r="D19" s="60">
        <v>8.2600000000000007E-2</v>
      </c>
      <c r="E19" s="60">
        <v>3.6600000000000001E-2</v>
      </c>
      <c r="F19" s="60">
        <v>0.2</v>
      </c>
      <c r="G19" s="61" t="s">
        <v>55</v>
      </c>
      <c r="H19" s="61" t="s">
        <v>36</v>
      </c>
    </row>
    <row r="20" spans="2:8">
      <c r="B20" s="59" t="s">
        <v>56</v>
      </c>
      <c r="C20" s="60">
        <v>4.9000000000000002E-2</v>
      </c>
      <c r="D20" s="60">
        <v>0.1118</v>
      </c>
      <c r="E20" s="60">
        <v>6.5799999999999997E-2</v>
      </c>
      <c r="F20" s="60">
        <v>0</v>
      </c>
      <c r="G20" s="61" t="s">
        <v>35</v>
      </c>
      <c r="H20" s="61" t="s">
        <v>36</v>
      </c>
    </row>
    <row r="21" spans="2:8">
      <c r="B21" s="59" t="s">
        <v>57</v>
      </c>
      <c r="C21" s="60">
        <v>5.9900000000000002E-2</v>
      </c>
      <c r="D21" s="60">
        <v>0.12640000000000001</v>
      </c>
      <c r="E21" s="60">
        <v>8.0399999999999999E-2</v>
      </c>
      <c r="F21" s="60">
        <v>0</v>
      </c>
      <c r="G21" s="61" t="s">
        <v>58</v>
      </c>
      <c r="H21" s="60">
        <v>2.7400000000000001E-2</v>
      </c>
    </row>
    <row r="22" spans="2:8">
      <c r="B22" s="59" t="s">
        <v>59</v>
      </c>
      <c r="C22" s="60">
        <v>4.9000000000000002E-2</v>
      </c>
      <c r="D22" s="60">
        <v>0.1118</v>
      </c>
      <c r="E22" s="60">
        <v>6.5799999999999997E-2</v>
      </c>
      <c r="F22" s="60">
        <v>0.3</v>
      </c>
      <c r="G22" s="61" t="s">
        <v>35</v>
      </c>
      <c r="H22" s="61" t="s">
        <v>36</v>
      </c>
    </row>
    <row r="23" spans="2:8">
      <c r="B23" s="59" t="s">
        <v>60</v>
      </c>
      <c r="C23" s="60">
        <v>7.0800000000000002E-2</v>
      </c>
      <c r="D23" s="60">
        <v>0.1411</v>
      </c>
      <c r="E23" s="60">
        <v>9.5100000000000004E-2</v>
      </c>
      <c r="F23" s="60">
        <v>5.5E-2</v>
      </c>
      <c r="G23" s="61" t="s">
        <v>42</v>
      </c>
      <c r="H23" s="61" t="s">
        <v>36</v>
      </c>
    </row>
    <row r="24" spans="2:8">
      <c r="B24" s="59" t="s">
        <v>61</v>
      </c>
      <c r="C24" s="60">
        <v>0.17499999999999999</v>
      </c>
      <c r="D24" s="60">
        <v>0.28089999999999998</v>
      </c>
      <c r="E24" s="60">
        <v>0.2349</v>
      </c>
      <c r="F24" s="60">
        <v>0.18</v>
      </c>
      <c r="G24" s="61" t="s">
        <v>62</v>
      </c>
      <c r="H24" s="61" t="s">
        <v>36</v>
      </c>
    </row>
    <row r="25" spans="2:8">
      <c r="B25" s="59" t="s">
        <v>63</v>
      </c>
      <c r="C25" s="60">
        <v>6.4999999999999997E-3</v>
      </c>
      <c r="D25" s="60">
        <v>5.4800000000000001E-2</v>
      </c>
      <c r="E25" s="60">
        <v>8.8000000000000005E-3</v>
      </c>
      <c r="F25" s="60">
        <v>0.25</v>
      </c>
      <c r="G25" s="61" t="s">
        <v>64</v>
      </c>
      <c r="H25" s="60">
        <v>3.3E-3</v>
      </c>
    </row>
    <row r="26" spans="2:8">
      <c r="B26" s="59" t="s">
        <v>65</v>
      </c>
      <c r="C26" s="60">
        <v>9.8100000000000007E-2</v>
      </c>
      <c r="D26" s="60">
        <v>0.1777</v>
      </c>
      <c r="E26" s="60">
        <v>0.13170000000000001</v>
      </c>
      <c r="F26" s="60">
        <v>0.2853</v>
      </c>
      <c r="G26" s="61" t="s">
        <v>66</v>
      </c>
      <c r="H26" s="61" t="s">
        <v>36</v>
      </c>
    </row>
    <row r="27" spans="2:8">
      <c r="B27" s="59" t="s">
        <v>67</v>
      </c>
      <c r="C27" s="60">
        <v>4.9000000000000002E-2</v>
      </c>
      <c r="D27" s="60">
        <v>0.1118</v>
      </c>
      <c r="E27" s="60">
        <v>6.5799999999999997E-2</v>
      </c>
      <c r="F27" s="60">
        <v>0.3</v>
      </c>
      <c r="G27" s="61" t="s">
        <v>35</v>
      </c>
      <c r="H27" s="61" t="s">
        <v>36</v>
      </c>
    </row>
    <row r="28" spans="2:8">
      <c r="B28" s="59" t="s">
        <v>68</v>
      </c>
      <c r="C28" s="60">
        <v>9.1999999999999998E-3</v>
      </c>
      <c r="D28" s="60">
        <v>5.8400000000000001E-2</v>
      </c>
      <c r="E28" s="60">
        <v>1.24E-2</v>
      </c>
      <c r="F28" s="60">
        <v>0</v>
      </c>
      <c r="G28" s="61" t="s">
        <v>69</v>
      </c>
      <c r="H28" s="61" t="s">
        <v>36</v>
      </c>
    </row>
    <row r="29" spans="2:8">
      <c r="B29" s="59" t="s">
        <v>70</v>
      </c>
      <c r="C29" s="60">
        <v>8.1699999999999995E-2</v>
      </c>
      <c r="D29" s="60">
        <v>0.15570000000000001</v>
      </c>
      <c r="E29" s="60">
        <v>0.10970000000000001</v>
      </c>
      <c r="F29" s="60">
        <v>0.25</v>
      </c>
      <c r="G29" s="61" t="s">
        <v>71</v>
      </c>
      <c r="H29" s="61" t="s">
        <v>36</v>
      </c>
    </row>
    <row r="30" spans="2:8">
      <c r="B30" s="59" t="s">
        <v>72</v>
      </c>
      <c r="C30" s="60">
        <v>7.0800000000000002E-2</v>
      </c>
      <c r="D30" s="60">
        <v>0.1411</v>
      </c>
      <c r="E30" s="60">
        <v>9.5100000000000004E-2</v>
      </c>
      <c r="F30" s="60">
        <v>0.1</v>
      </c>
      <c r="G30" s="61" t="s">
        <v>42</v>
      </c>
      <c r="H30" s="61" t="s">
        <v>36</v>
      </c>
    </row>
    <row r="31" spans="2:8">
      <c r="B31" s="59" t="s">
        <v>73</v>
      </c>
      <c r="C31" s="60">
        <v>1.3100000000000001E-2</v>
      </c>
      <c r="D31" s="60">
        <v>6.3500000000000001E-2</v>
      </c>
      <c r="E31" s="60">
        <v>1.7500000000000002E-2</v>
      </c>
      <c r="F31" s="60">
        <v>0.22</v>
      </c>
      <c r="G31" s="61" t="s">
        <v>74</v>
      </c>
      <c r="H31" s="61" t="s">
        <v>36</v>
      </c>
    </row>
    <row r="32" spans="2:8">
      <c r="B32" s="59" t="s">
        <v>75</v>
      </c>
      <c r="C32" s="60">
        <v>3.2800000000000003E-2</v>
      </c>
      <c r="D32" s="60">
        <v>0.09</v>
      </c>
      <c r="E32" s="60">
        <v>4.3999999999999997E-2</v>
      </c>
      <c r="F32" s="60">
        <v>0.34</v>
      </c>
      <c r="G32" s="61" t="s">
        <v>76</v>
      </c>
      <c r="H32" s="60">
        <v>2.3900000000000001E-2</v>
      </c>
    </row>
    <row r="33" spans="2:8">
      <c r="B33" s="59" t="s">
        <v>77</v>
      </c>
      <c r="C33" s="60">
        <v>3.2800000000000003E-2</v>
      </c>
      <c r="D33" s="60">
        <v>0.09</v>
      </c>
      <c r="E33" s="60">
        <v>4.3999999999999997E-2</v>
      </c>
      <c r="F33" s="60">
        <v>0.34</v>
      </c>
      <c r="G33" s="61" t="s">
        <v>76</v>
      </c>
      <c r="H33" s="61" t="s">
        <v>36</v>
      </c>
    </row>
    <row r="34" spans="2:8">
      <c r="B34" s="62" t="s">
        <v>78</v>
      </c>
      <c r="C34" s="60">
        <v>6.4999999999999997E-3</v>
      </c>
      <c r="D34" s="60">
        <v>5.4800000000000001E-2</v>
      </c>
      <c r="E34" s="60">
        <v>8.8000000000000005E-3</v>
      </c>
      <c r="F34" s="60">
        <v>0.185</v>
      </c>
      <c r="G34" s="61" t="s">
        <v>38</v>
      </c>
      <c r="H34" s="61" t="s">
        <v>36</v>
      </c>
    </row>
    <row r="35" spans="2:8">
      <c r="B35" s="59" t="s">
        <v>79</v>
      </c>
      <c r="C35" s="60">
        <v>1.7399999999999999E-2</v>
      </c>
      <c r="D35" s="60">
        <v>6.9400000000000003E-2</v>
      </c>
      <c r="E35" s="60">
        <v>2.3400000000000001E-2</v>
      </c>
      <c r="F35" s="60">
        <v>0.1</v>
      </c>
      <c r="G35" s="61" t="s">
        <v>80</v>
      </c>
      <c r="H35" s="60">
        <v>1.47E-2</v>
      </c>
    </row>
    <row r="36" spans="2:8">
      <c r="B36" s="59" t="s">
        <v>81</v>
      </c>
      <c r="C36" s="60">
        <v>8.1699999999999995E-2</v>
      </c>
      <c r="D36" s="60">
        <v>0.15570000000000001</v>
      </c>
      <c r="E36" s="60">
        <v>0.10970000000000001</v>
      </c>
      <c r="F36" s="60">
        <v>0.28000000000000003</v>
      </c>
      <c r="G36" s="61" t="s">
        <v>71</v>
      </c>
      <c r="H36" s="61" t="s">
        <v>36</v>
      </c>
    </row>
    <row r="37" spans="2:8">
      <c r="B37" s="59" t="s">
        <v>82</v>
      </c>
      <c r="C37" s="60">
        <v>5.9900000000000002E-2</v>
      </c>
      <c r="D37" s="60">
        <v>0.12640000000000001</v>
      </c>
      <c r="E37" s="60">
        <v>8.0399999999999999E-2</v>
      </c>
      <c r="F37" s="60">
        <v>0.2</v>
      </c>
      <c r="G37" s="61" t="s">
        <v>58</v>
      </c>
      <c r="H37" s="61" t="s">
        <v>36</v>
      </c>
    </row>
    <row r="38" spans="2:8">
      <c r="B38" s="59" t="s">
        <v>83</v>
      </c>
      <c r="C38" s="60">
        <v>8.1699999999999995E-2</v>
      </c>
      <c r="D38" s="60">
        <v>0.15570000000000001</v>
      </c>
      <c r="E38" s="60">
        <v>0.10970000000000001</v>
      </c>
      <c r="F38" s="60">
        <v>0.33</v>
      </c>
      <c r="G38" s="61" t="s">
        <v>71</v>
      </c>
      <c r="H38" s="60">
        <v>9.1399999999999995E-2</v>
      </c>
    </row>
    <row r="39" spans="2:8">
      <c r="B39" s="59" t="s">
        <v>84</v>
      </c>
      <c r="C39" s="60">
        <v>0</v>
      </c>
      <c r="D39" s="60">
        <v>4.5999999999999999E-2</v>
      </c>
      <c r="E39" s="60">
        <v>0</v>
      </c>
      <c r="F39" s="60">
        <v>0.26500000000000001</v>
      </c>
      <c r="G39" s="61" t="s">
        <v>51</v>
      </c>
      <c r="H39" s="60">
        <v>4.4000000000000003E-3</v>
      </c>
    </row>
    <row r="40" spans="2:8">
      <c r="B40" s="59" t="s">
        <v>85</v>
      </c>
      <c r="C40" s="60">
        <v>7.0800000000000002E-2</v>
      </c>
      <c r="D40" s="60">
        <v>0.1411</v>
      </c>
      <c r="E40" s="60">
        <v>9.5100000000000004E-2</v>
      </c>
      <c r="F40" s="60">
        <v>0</v>
      </c>
      <c r="G40" s="61" t="s">
        <v>42</v>
      </c>
      <c r="H40" s="61" t="s">
        <v>36</v>
      </c>
    </row>
    <row r="41" spans="2:8">
      <c r="B41" s="59" t="s">
        <v>86</v>
      </c>
      <c r="C41" s="60">
        <v>6.4999999999999997E-3</v>
      </c>
      <c r="D41" s="60">
        <v>5.4800000000000001E-2</v>
      </c>
      <c r="E41" s="60">
        <v>8.8000000000000005E-3</v>
      </c>
      <c r="F41" s="60">
        <v>0</v>
      </c>
      <c r="G41" s="61" t="s">
        <v>64</v>
      </c>
      <c r="H41" s="61" t="s">
        <v>36</v>
      </c>
    </row>
    <row r="42" spans="2:8">
      <c r="B42" s="59" t="s">
        <v>87</v>
      </c>
      <c r="C42" s="60">
        <v>9.5999999999999992E-3</v>
      </c>
      <c r="D42" s="60">
        <v>5.8900000000000001E-2</v>
      </c>
      <c r="E42" s="60">
        <v>5.8900000000000001E-2</v>
      </c>
      <c r="F42" s="60">
        <v>0.24709999999999999</v>
      </c>
      <c r="G42" s="61" t="s">
        <v>38</v>
      </c>
      <c r="H42" s="61" t="s">
        <v>36</v>
      </c>
    </row>
    <row r="43" spans="2:8">
      <c r="B43" s="59" t="s">
        <v>88</v>
      </c>
      <c r="C43" s="60">
        <v>9.1999999999999998E-3</v>
      </c>
      <c r="D43" s="60">
        <v>5.8400000000000001E-2</v>
      </c>
      <c r="E43" s="60">
        <v>1.24E-2</v>
      </c>
      <c r="F43" s="60">
        <v>0.27</v>
      </c>
      <c r="G43" s="61" t="s">
        <v>69</v>
      </c>
      <c r="H43" s="60">
        <v>1.15E-2</v>
      </c>
    </row>
    <row r="44" spans="2:8">
      <c r="B44" s="59" t="s">
        <v>89</v>
      </c>
      <c r="C44" s="60">
        <v>7.7000000000000002E-3</v>
      </c>
      <c r="D44" s="60">
        <v>5.6300000000000003E-2</v>
      </c>
      <c r="E44" s="60">
        <v>1.03E-2</v>
      </c>
      <c r="F44" s="60">
        <v>0.25</v>
      </c>
      <c r="G44" s="61" t="s">
        <v>90</v>
      </c>
      <c r="H44" s="60">
        <v>9.9000000000000008E-3</v>
      </c>
    </row>
    <row r="45" spans="2:8">
      <c r="B45" s="59" t="s">
        <v>91</v>
      </c>
      <c r="C45" s="60">
        <v>2.07E-2</v>
      </c>
      <c r="D45" s="60">
        <v>7.3800000000000004E-2</v>
      </c>
      <c r="E45" s="60">
        <v>2.7799999999999998E-2</v>
      </c>
      <c r="F45" s="60">
        <v>0.35</v>
      </c>
      <c r="G45" s="61" t="s">
        <v>40</v>
      </c>
      <c r="H45" s="60">
        <v>2.7400000000000001E-2</v>
      </c>
    </row>
    <row r="46" spans="2:8">
      <c r="B46" s="59" t="s">
        <v>92</v>
      </c>
      <c r="C46" s="60">
        <v>7.0800000000000002E-2</v>
      </c>
      <c r="D46" s="60">
        <v>0.1411</v>
      </c>
      <c r="E46" s="60">
        <v>9.5100000000000004E-2</v>
      </c>
      <c r="F46" s="60">
        <v>0.3</v>
      </c>
      <c r="G46" s="61" t="s">
        <v>42</v>
      </c>
      <c r="H46" s="61" t="s">
        <v>36</v>
      </c>
    </row>
    <row r="47" spans="2:8">
      <c r="B47" s="59" t="s">
        <v>93</v>
      </c>
      <c r="C47" s="60">
        <v>9.8100000000000007E-2</v>
      </c>
      <c r="D47" s="60">
        <v>0.1777</v>
      </c>
      <c r="E47" s="60">
        <v>0.13170000000000001</v>
      </c>
      <c r="F47" s="60">
        <v>0.28000000000000003</v>
      </c>
      <c r="G47" s="61" t="s">
        <v>66</v>
      </c>
      <c r="H47" s="61" t="s">
        <v>36</v>
      </c>
    </row>
    <row r="48" spans="2:8">
      <c r="B48" s="59" t="s">
        <v>94</v>
      </c>
      <c r="C48" s="60">
        <v>4.9000000000000002E-2</v>
      </c>
      <c r="D48" s="60">
        <v>0.1118</v>
      </c>
      <c r="E48" s="60">
        <v>6.5799999999999997E-2</v>
      </c>
      <c r="F48" s="60">
        <v>0.2974</v>
      </c>
      <c r="G48" s="61" t="s">
        <v>35</v>
      </c>
      <c r="H48" s="61" t="s">
        <v>36</v>
      </c>
    </row>
    <row r="49" spans="2:8">
      <c r="B49" s="59" t="s">
        <v>95</v>
      </c>
      <c r="C49" s="60">
        <v>4.9000000000000002E-2</v>
      </c>
      <c r="D49" s="60">
        <v>0.1118</v>
      </c>
      <c r="E49" s="60">
        <v>6.5799999999999997E-2</v>
      </c>
      <c r="F49" s="60">
        <v>0.3</v>
      </c>
      <c r="G49" s="61" t="s">
        <v>35</v>
      </c>
      <c r="H49" s="60">
        <v>3.1099999999999999E-2</v>
      </c>
    </row>
    <row r="50" spans="2:8">
      <c r="B50" s="59" t="s">
        <v>96</v>
      </c>
      <c r="C50" s="60">
        <v>2.07E-2</v>
      </c>
      <c r="D50" s="60">
        <v>7.3800000000000004E-2</v>
      </c>
      <c r="E50" s="60">
        <v>2.7799999999999998E-2</v>
      </c>
      <c r="F50" s="60">
        <v>0.18</v>
      </c>
      <c r="G50" s="61" t="s">
        <v>40</v>
      </c>
      <c r="H50" s="60">
        <v>1.34E-2</v>
      </c>
    </row>
    <row r="51" spans="2:8">
      <c r="B51" s="59" t="s">
        <v>97</v>
      </c>
      <c r="C51" s="60">
        <v>0.13070000000000001</v>
      </c>
      <c r="D51" s="60">
        <v>0.2215</v>
      </c>
      <c r="E51" s="60">
        <v>0.17549999999999999</v>
      </c>
      <c r="F51" s="60">
        <v>0.2853</v>
      </c>
      <c r="G51" s="61" t="s">
        <v>46</v>
      </c>
      <c r="H51" s="61" t="s">
        <v>36</v>
      </c>
    </row>
    <row r="52" spans="2:8">
      <c r="B52" s="63" t="s">
        <v>98</v>
      </c>
      <c r="C52" s="60">
        <v>2.07E-2</v>
      </c>
      <c r="D52" s="60">
        <v>7.3800000000000004E-2</v>
      </c>
      <c r="E52" s="60">
        <v>2.7799999999999998E-2</v>
      </c>
      <c r="F52" s="60">
        <v>0.22</v>
      </c>
      <c r="G52" s="61" t="s">
        <v>40</v>
      </c>
      <c r="H52" s="61" t="s">
        <v>36</v>
      </c>
    </row>
    <row r="53" spans="2:8">
      <c r="B53" s="59" t="s">
        <v>99</v>
      </c>
      <c r="C53" s="60">
        <v>2.07E-2</v>
      </c>
      <c r="D53" s="60">
        <v>7.3800000000000004E-2</v>
      </c>
      <c r="E53" s="60">
        <v>2.7799999999999998E-2</v>
      </c>
      <c r="F53" s="60">
        <v>0.125</v>
      </c>
      <c r="G53" s="61" t="s">
        <v>40</v>
      </c>
      <c r="H53" s="60">
        <v>1.11E-2</v>
      </c>
    </row>
    <row r="54" spans="2:8">
      <c r="B54" s="59" t="s">
        <v>100</v>
      </c>
      <c r="C54" s="60">
        <v>6.4999999999999997E-3</v>
      </c>
      <c r="D54" s="60">
        <v>5.4800000000000001E-2</v>
      </c>
      <c r="E54" s="60">
        <v>8.8000000000000005E-3</v>
      </c>
      <c r="F54" s="60">
        <v>0.19</v>
      </c>
      <c r="G54" s="61" t="s">
        <v>64</v>
      </c>
      <c r="H54" s="60">
        <v>5.5999999999999999E-3</v>
      </c>
    </row>
    <row r="55" spans="2:8">
      <c r="B55" s="59" t="s">
        <v>101</v>
      </c>
      <c r="C55" s="60">
        <v>0</v>
      </c>
      <c r="D55" s="60">
        <v>4.5999999999999999E-2</v>
      </c>
      <c r="E55" s="60">
        <v>0</v>
      </c>
      <c r="F55" s="60">
        <v>0.22</v>
      </c>
      <c r="G55" s="61" t="s">
        <v>51</v>
      </c>
      <c r="H55" s="60">
        <v>2.3999999999999998E-3</v>
      </c>
    </row>
    <row r="56" spans="2:8">
      <c r="B56" s="59" t="s">
        <v>102</v>
      </c>
      <c r="C56" s="60">
        <v>3.9199999999999999E-2</v>
      </c>
      <c r="D56" s="60">
        <v>9.8599999999999993E-2</v>
      </c>
      <c r="E56" s="60">
        <v>5.2600000000000001E-2</v>
      </c>
      <c r="F56" s="60">
        <v>0.27</v>
      </c>
      <c r="G56" s="61" t="s">
        <v>48</v>
      </c>
      <c r="H56" s="61" t="s">
        <v>36</v>
      </c>
    </row>
    <row r="57" spans="2:8">
      <c r="B57" s="59" t="s">
        <v>103</v>
      </c>
      <c r="C57" s="60">
        <v>0.109</v>
      </c>
      <c r="D57" s="60">
        <v>0.1923</v>
      </c>
      <c r="E57" s="60">
        <v>0.14630000000000001</v>
      </c>
      <c r="F57" s="60">
        <v>0.25</v>
      </c>
      <c r="G57" s="61" t="s">
        <v>104</v>
      </c>
      <c r="H57" s="60">
        <v>0.52739999999999998</v>
      </c>
    </row>
    <row r="58" spans="2:8">
      <c r="B58" s="59" t="s">
        <v>105</v>
      </c>
      <c r="C58" s="60">
        <v>8.1699999999999995E-2</v>
      </c>
      <c r="D58" s="60">
        <v>0.15570000000000001</v>
      </c>
      <c r="E58" s="60">
        <v>0.10970000000000001</v>
      </c>
      <c r="F58" s="60">
        <v>0.22500000000000001</v>
      </c>
      <c r="G58" s="61" t="s">
        <v>71</v>
      </c>
      <c r="H58" s="60">
        <v>0.1013</v>
      </c>
    </row>
    <row r="59" spans="2:8">
      <c r="B59" s="59" t="s">
        <v>106</v>
      </c>
      <c r="C59" s="60">
        <v>0.109</v>
      </c>
      <c r="D59" s="60">
        <v>0.1923</v>
      </c>
      <c r="E59" s="60">
        <v>0.14630000000000001</v>
      </c>
      <c r="F59" s="60">
        <v>0.3</v>
      </c>
      <c r="G59" s="61" t="s">
        <v>104</v>
      </c>
      <c r="H59" s="60">
        <v>8.4000000000000005E-2</v>
      </c>
    </row>
    <row r="60" spans="2:8">
      <c r="B60" s="59" t="s">
        <v>107</v>
      </c>
      <c r="C60" s="60">
        <v>7.7000000000000002E-3</v>
      </c>
      <c r="D60" s="60">
        <v>5.6300000000000003E-2</v>
      </c>
      <c r="E60" s="60">
        <v>1.03E-2</v>
      </c>
      <c r="F60" s="60">
        <v>0.2</v>
      </c>
      <c r="G60" s="61" t="s">
        <v>90</v>
      </c>
      <c r="H60" s="60">
        <v>6.0000000000000001E-3</v>
      </c>
    </row>
    <row r="61" spans="2:8">
      <c r="B61" s="59" t="s">
        <v>108</v>
      </c>
      <c r="C61" s="60">
        <v>9.8100000000000007E-2</v>
      </c>
      <c r="D61" s="60">
        <v>0.1777</v>
      </c>
      <c r="E61" s="60">
        <v>0.13170000000000001</v>
      </c>
      <c r="F61" s="60">
        <v>0.3</v>
      </c>
      <c r="G61" s="61" t="s">
        <v>66</v>
      </c>
      <c r="H61" s="60">
        <v>0.3231</v>
      </c>
    </row>
    <row r="62" spans="2:8">
      <c r="B62" s="59" t="s">
        <v>109</v>
      </c>
      <c r="C62" s="60">
        <v>4.2900000000000001E-2</v>
      </c>
      <c r="D62" s="60">
        <v>0.1036</v>
      </c>
      <c r="E62" s="60">
        <v>0.1036</v>
      </c>
      <c r="F62" s="60">
        <v>0.316</v>
      </c>
      <c r="G62" s="61" t="s">
        <v>38</v>
      </c>
      <c r="H62" s="61" t="s">
        <v>36</v>
      </c>
    </row>
    <row r="63" spans="2:8">
      <c r="B63" s="59" t="s">
        <v>110</v>
      </c>
      <c r="C63" s="60">
        <v>4.9000000000000002E-2</v>
      </c>
      <c r="D63" s="60">
        <v>0.1118</v>
      </c>
      <c r="E63" s="60">
        <v>6.5799999999999997E-2</v>
      </c>
      <c r="F63" s="60">
        <v>0.2</v>
      </c>
      <c r="G63" s="61" t="s">
        <v>35</v>
      </c>
      <c r="H63" s="61" t="s">
        <v>36</v>
      </c>
    </row>
    <row r="64" spans="2:8">
      <c r="B64" s="59" t="s">
        <v>111</v>
      </c>
      <c r="C64" s="60">
        <v>4.4000000000000003E-3</v>
      </c>
      <c r="D64" s="60">
        <v>5.1799999999999999E-2</v>
      </c>
      <c r="E64" s="60">
        <v>5.7999999999999996E-3</v>
      </c>
      <c r="F64" s="60">
        <v>0.2</v>
      </c>
      <c r="G64" s="61" t="s">
        <v>53</v>
      </c>
      <c r="H64" s="60">
        <v>3.3999999999999998E-3</v>
      </c>
    </row>
    <row r="65" spans="2:8">
      <c r="B65" s="59" t="s">
        <v>112</v>
      </c>
      <c r="C65" s="60">
        <v>5.4000000000000003E-3</v>
      </c>
      <c r="D65" s="60">
        <v>5.3199999999999997E-2</v>
      </c>
      <c r="E65" s="60">
        <v>7.1999999999999998E-3</v>
      </c>
      <c r="F65" s="60">
        <v>0.25</v>
      </c>
      <c r="G65" s="61" t="s">
        <v>33</v>
      </c>
      <c r="H65" s="60">
        <v>4.3E-3</v>
      </c>
    </row>
    <row r="66" spans="2:8">
      <c r="B66" s="59" t="s">
        <v>113</v>
      </c>
      <c r="C66" s="60">
        <v>4.2900000000000001E-2</v>
      </c>
      <c r="D66" s="60">
        <v>0.1036</v>
      </c>
      <c r="E66" s="60">
        <v>0.1036</v>
      </c>
      <c r="F66" s="60">
        <v>0.316</v>
      </c>
      <c r="G66" s="61" t="s">
        <v>38</v>
      </c>
      <c r="H66" s="61" t="s">
        <v>36</v>
      </c>
    </row>
    <row r="67" spans="2:8">
      <c r="B67" s="59" t="s">
        <v>114</v>
      </c>
      <c r="C67" s="60">
        <v>8.1699999999999995E-2</v>
      </c>
      <c r="D67" s="60">
        <v>0.15570000000000001</v>
      </c>
      <c r="E67" s="60">
        <v>0.10970000000000001</v>
      </c>
      <c r="F67" s="60">
        <v>0.3</v>
      </c>
      <c r="G67" s="61" t="s">
        <v>71</v>
      </c>
      <c r="H67" s="60">
        <v>6.8500000000000005E-2</v>
      </c>
    </row>
    <row r="68" spans="2:8">
      <c r="B68" s="62" t="s">
        <v>115</v>
      </c>
      <c r="C68" s="60">
        <v>4.9000000000000002E-2</v>
      </c>
      <c r="D68" s="60">
        <v>0.1118</v>
      </c>
      <c r="E68" s="60">
        <v>6.5799999999999997E-2</v>
      </c>
      <c r="F68" s="60">
        <v>0.31</v>
      </c>
      <c r="G68" s="61" t="s">
        <v>38</v>
      </c>
      <c r="H68" s="61" t="s">
        <v>36</v>
      </c>
    </row>
    <row r="69" spans="2:8">
      <c r="B69" s="59" t="s">
        <v>116</v>
      </c>
      <c r="C69" s="60">
        <v>3.2800000000000003E-2</v>
      </c>
      <c r="D69" s="60">
        <v>0.09</v>
      </c>
      <c r="E69" s="60">
        <v>4.3999999999999997E-2</v>
      </c>
      <c r="F69" s="60">
        <v>0.15</v>
      </c>
      <c r="G69" s="61" t="s">
        <v>76</v>
      </c>
      <c r="H69" s="61" t="s">
        <v>36</v>
      </c>
    </row>
    <row r="70" spans="2:8">
      <c r="B70" s="59" t="s">
        <v>117</v>
      </c>
      <c r="C70" s="60">
        <v>0</v>
      </c>
      <c r="D70" s="60">
        <v>4.5999999999999999E-2</v>
      </c>
      <c r="E70" s="60">
        <v>0</v>
      </c>
      <c r="F70" s="60">
        <v>0.3</v>
      </c>
      <c r="G70" s="61" t="s">
        <v>51</v>
      </c>
      <c r="H70" s="60">
        <v>2.8999999999999998E-3</v>
      </c>
    </row>
    <row r="71" spans="2:8">
      <c r="B71" s="59" t="s">
        <v>118</v>
      </c>
      <c r="C71" s="60">
        <v>0.109</v>
      </c>
      <c r="D71" s="60">
        <v>0.1923</v>
      </c>
      <c r="E71" s="60">
        <v>0.14630000000000001</v>
      </c>
      <c r="F71" s="60">
        <v>0.25</v>
      </c>
      <c r="G71" s="61" t="s">
        <v>104</v>
      </c>
      <c r="H71" s="61" t="s">
        <v>36</v>
      </c>
    </row>
    <row r="72" spans="2:8">
      <c r="B72" s="59" t="s">
        <v>119</v>
      </c>
      <c r="C72" s="60">
        <v>9.5999999999999992E-3</v>
      </c>
      <c r="D72" s="60">
        <v>5.8900000000000001E-2</v>
      </c>
      <c r="E72" s="60">
        <v>5.8900000000000001E-2</v>
      </c>
      <c r="F72" s="60">
        <v>0.24709999999999999</v>
      </c>
      <c r="G72" s="61" t="s">
        <v>38</v>
      </c>
      <c r="H72" s="61" t="s">
        <v>36</v>
      </c>
    </row>
    <row r="73" spans="2:8">
      <c r="B73" s="59" t="s">
        <v>120</v>
      </c>
      <c r="C73" s="60">
        <v>2.7300000000000001E-2</v>
      </c>
      <c r="D73" s="60">
        <v>8.2600000000000007E-2</v>
      </c>
      <c r="E73" s="60">
        <v>3.6600000000000001E-2</v>
      </c>
      <c r="F73" s="60">
        <v>0.22</v>
      </c>
      <c r="G73" s="61" t="s">
        <v>55</v>
      </c>
      <c r="H73" s="60">
        <v>1.2800000000000001E-2</v>
      </c>
    </row>
    <row r="74" spans="2:8">
      <c r="B74" s="59" t="s">
        <v>121</v>
      </c>
      <c r="C74" s="60">
        <v>0</v>
      </c>
      <c r="D74" s="61" t="s">
        <v>36</v>
      </c>
      <c r="E74" s="61" t="s">
        <v>36</v>
      </c>
      <c r="F74" s="60">
        <v>0</v>
      </c>
      <c r="G74" s="61" t="s">
        <v>38</v>
      </c>
      <c r="H74" s="61" t="s">
        <v>36</v>
      </c>
    </row>
    <row r="75" spans="2:8">
      <c r="B75" s="59" t="s">
        <v>122</v>
      </c>
      <c r="C75" s="60">
        <v>2.7300000000000001E-2</v>
      </c>
      <c r="D75" s="60">
        <v>8.2600000000000007E-2</v>
      </c>
      <c r="E75" s="60">
        <v>3.6600000000000001E-2</v>
      </c>
      <c r="F75" s="60">
        <v>0.25</v>
      </c>
      <c r="G75" s="61" t="s">
        <v>55</v>
      </c>
      <c r="H75" s="61" t="s">
        <v>36</v>
      </c>
    </row>
    <row r="76" spans="2:8">
      <c r="B76" s="59" t="s">
        <v>123</v>
      </c>
      <c r="C76" s="60">
        <v>7.7000000000000002E-3</v>
      </c>
      <c r="D76" s="60">
        <v>5.6300000000000003E-2</v>
      </c>
      <c r="E76" s="60">
        <v>1.03E-2</v>
      </c>
      <c r="F76" s="60">
        <v>0</v>
      </c>
      <c r="G76" s="61" t="s">
        <v>90</v>
      </c>
      <c r="H76" s="61" t="s">
        <v>36</v>
      </c>
    </row>
    <row r="77" spans="2:8">
      <c r="B77" s="62" t="s">
        <v>124</v>
      </c>
      <c r="C77" s="60">
        <v>9.8100000000000007E-2</v>
      </c>
      <c r="D77" s="60">
        <v>0.1777</v>
      </c>
      <c r="E77" s="60">
        <v>0.13170000000000001</v>
      </c>
      <c r="F77" s="60">
        <v>0.29149999999999998</v>
      </c>
      <c r="G77" s="61" t="s">
        <v>38</v>
      </c>
      <c r="H77" s="61" t="s">
        <v>36</v>
      </c>
    </row>
    <row r="78" spans="2:8">
      <c r="B78" s="62" t="s">
        <v>125</v>
      </c>
      <c r="C78" s="60">
        <v>5.9900000000000002E-2</v>
      </c>
      <c r="D78" s="60">
        <v>0.12640000000000001</v>
      </c>
      <c r="E78" s="60">
        <v>8.0399999999999999E-2</v>
      </c>
      <c r="F78" s="60">
        <v>0.29149999999999998</v>
      </c>
      <c r="G78" s="61" t="s">
        <v>38</v>
      </c>
      <c r="H78" s="61" t="s">
        <v>36</v>
      </c>
    </row>
    <row r="79" spans="2:8">
      <c r="B79" s="62" t="s">
        <v>126</v>
      </c>
      <c r="C79" s="60">
        <v>1.7399999999999999E-2</v>
      </c>
      <c r="D79" s="60">
        <v>6.9400000000000003E-2</v>
      </c>
      <c r="E79" s="60">
        <v>2.3400000000000001E-2</v>
      </c>
      <c r="F79" s="60">
        <v>0.18640000000000001</v>
      </c>
      <c r="G79" s="61" t="s">
        <v>38</v>
      </c>
      <c r="H79" s="61" t="s">
        <v>36</v>
      </c>
    </row>
    <row r="80" spans="2:8">
      <c r="B80" s="62" t="s">
        <v>127</v>
      </c>
      <c r="C80" s="60">
        <v>0.109</v>
      </c>
      <c r="D80" s="60">
        <v>0.1923</v>
      </c>
      <c r="E80" s="60">
        <v>0.14630000000000001</v>
      </c>
      <c r="F80" s="60">
        <v>0.18640000000000001</v>
      </c>
      <c r="G80" s="61" t="s">
        <v>38</v>
      </c>
      <c r="H80" s="61" t="s">
        <v>36</v>
      </c>
    </row>
    <row r="81" spans="2:8">
      <c r="B81" s="59" t="s">
        <v>128</v>
      </c>
      <c r="C81" s="60">
        <v>4.9000000000000002E-2</v>
      </c>
      <c r="D81" s="60">
        <v>0.1118</v>
      </c>
      <c r="E81" s="60">
        <v>6.5799999999999997E-2</v>
      </c>
      <c r="F81" s="60">
        <v>0.25</v>
      </c>
      <c r="G81" s="61" t="s">
        <v>35</v>
      </c>
      <c r="H81" s="61" t="s">
        <v>36</v>
      </c>
    </row>
    <row r="82" spans="2:8">
      <c r="B82" s="59" t="s">
        <v>129</v>
      </c>
      <c r="C82" s="60">
        <v>6.4999999999999997E-3</v>
      </c>
      <c r="D82" s="60">
        <v>5.4800000000000001E-2</v>
      </c>
      <c r="E82" s="60">
        <v>8.8000000000000005E-3</v>
      </c>
      <c r="F82" s="60">
        <v>0.16500000000000001</v>
      </c>
      <c r="G82" s="61" t="s">
        <v>64</v>
      </c>
      <c r="H82" s="60">
        <v>6.0000000000000001E-3</v>
      </c>
    </row>
    <row r="83" spans="2:8">
      <c r="B83" s="59" t="s">
        <v>130</v>
      </c>
      <c r="C83" s="60">
        <v>2.07E-2</v>
      </c>
      <c r="D83" s="60">
        <v>7.3800000000000004E-2</v>
      </c>
      <c r="E83" s="60">
        <v>2.7799999999999998E-2</v>
      </c>
      <c r="F83" s="60">
        <v>0.09</v>
      </c>
      <c r="G83" s="61" t="s">
        <v>40</v>
      </c>
      <c r="H83" s="60">
        <v>1.95E-2</v>
      </c>
    </row>
    <row r="84" spans="2:8">
      <c r="B84" s="59" t="s">
        <v>131</v>
      </c>
      <c r="C84" s="60">
        <v>9.1999999999999998E-3</v>
      </c>
      <c r="D84" s="60">
        <v>5.8400000000000001E-2</v>
      </c>
      <c r="E84" s="60">
        <v>1.24E-2</v>
      </c>
      <c r="F84" s="60">
        <v>0.2</v>
      </c>
      <c r="G84" s="61" t="s">
        <v>69</v>
      </c>
      <c r="H84" s="60">
        <v>8.8000000000000005E-3</v>
      </c>
    </row>
    <row r="85" spans="2:8">
      <c r="B85" s="59" t="s">
        <v>132</v>
      </c>
      <c r="C85" s="60">
        <v>2.3900000000000001E-2</v>
      </c>
      <c r="D85" s="60">
        <v>7.8100000000000003E-2</v>
      </c>
      <c r="E85" s="60">
        <v>3.2099999999999997E-2</v>
      </c>
      <c r="F85" s="60">
        <v>0.3</v>
      </c>
      <c r="G85" s="61" t="s">
        <v>133</v>
      </c>
      <c r="H85" s="60">
        <v>9.9000000000000008E-3</v>
      </c>
    </row>
    <row r="86" spans="2:8">
      <c r="B86" s="59" t="s">
        <v>134</v>
      </c>
      <c r="C86" s="60">
        <v>2.07E-2</v>
      </c>
      <c r="D86" s="60">
        <v>7.3800000000000004E-2</v>
      </c>
      <c r="E86" s="60">
        <v>2.7799999999999998E-2</v>
      </c>
      <c r="F86" s="60">
        <v>0.22</v>
      </c>
      <c r="G86" s="61" t="s">
        <v>40</v>
      </c>
      <c r="H86" s="60">
        <v>1.32E-2</v>
      </c>
    </row>
    <row r="87" spans="2:8">
      <c r="B87" s="62" t="s">
        <v>135</v>
      </c>
      <c r="C87" s="60">
        <v>7.0800000000000002E-2</v>
      </c>
      <c r="D87" s="60">
        <v>0.1411</v>
      </c>
      <c r="E87" s="60">
        <v>9.5100000000000004E-2</v>
      </c>
      <c r="F87" s="60">
        <v>0.20230000000000001</v>
      </c>
      <c r="G87" s="61" t="s">
        <v>38</v>
      </c>
      <c r="H87" s="61" t="s">
        <v>36</v>
      </c>
    </row>
    <row r="88" spans="2:8">
      <c r="B88" s="59" t="s">
        <v>136</v>
      </c>
      <c r="C88" s="60">
        <v>8.1699999999999995E-2</v>
      </c>
      <c r="D88" s="60">
        <v>0.15570000000000001</v>
      </c>
      <c r="E88" s="60">
        <v>0.10970000000000001</v>
      </c>
      <c r="F88" s="60">
        <v>0.15</v>
      </c>
      <c r="G88" s="61" t="s">
        <v>71</v>
      </c>
      <c r="H88" s="60">
        <v>5.1400000000000001E-2</v>
      </c>
    </row>
    <row r="89" spans="2:8">
      <c r="B89" s="59" t="s">
        <v>137</v>
      </c>
      <c r="C89" s="60">
        <v>6.4999999999999997E-3</v>
      </c>
      <c r="D89" s="60">
        <v>5.4800000000000001E-2</v>
      </c>
      <c r="E89" s="60">
        <v>8.8000000000000005E-3</v>
      </c>
      <c r="F89" s="60">
        <v>0.125</v>
      </c>
      <c r="G89" s="61" t="s">
        <v>64</v>
      </c>
      <c r="H89" s="60">
        <v>4.1000000000000003E-3</v>
      </c>
    </row>
    <row r="90" spans="2:8">
      <c r="B90" s="59" t="s">
        <v>138</v>
      </c>
      <c r="C90" s="60">
        <v>6.4999999999999997E-3</v>
      </c>
      <c r="D90" s="60">
        <v>5.4800000000000001E-2</v>
      </c>
      <c r="E90" s="60">
        <v>8.8000000000000005E-3</v>
      </c>
      <c r="F90" s="60">
        <v>0</v>
      </c>
      <c r="G90" s="61" t="s">
        <v>64</v>
      </c>
      <c r="H90" s="61" t="s">
        <v>36</v>
      </c>
    </row>
    <row r="91" spans="2:8">
      <c r="B91" s="59" t="s">
        <v>139</v>
      </c>
      <c r="C91" s="60">
        <v>7.7000000000000002E-3</v>
      </c>
      <c r="D91" s="60">
        <v>5.6300000000000003E-2</v>
      </c>
      <c r="E91" s="60">
        <v>1.03E-2</v>
      </c>
      <c r="F91" s="60">
        <v>0.23</v>
      </c>
      <c r="G91" s="61" t="s">
        <v>90</v>
      </c>
      <c r="H91" s="60">
        <v>1.5699999999999999E-2</v>
      </c>
    </row>
    <row r="92" spans="2:8">
      <c r="B92" s="59" t="s">
        <v>140</v>
      </c>
      <c r="C92" s="60">
        <v>2.3900000000000001E-2</v>
      </c>
      <c r="D92" s="60">
        <v>7.8100000000000003E-2</v>
      </c>
      <c r="E92" s="60">
        <v>3.2099999999999997E-2</v>
      </c>
      <c r="F92" s="60">
        <v>0.24</v>
      </c>
      <c r="G92" s="61" t="s">
        <v>133</v>
      </c>
      <c r="H92" s="60">
        <v>1.34E-2</v>
      </c>
    </row>
    <row r="93" spans="2:8">
      <c r="B93" s="59" t="s">
        <v>141</v>
      </c>
      <c r="C93" s="60">
        <v>3.9199999999999999E-2</v>
      </c>
      <c r="D93" s="60">
        <v>9.8599999999999993E-2</v>
      </c>
      <c r="E93" s="60">
        <v>5.2600000000000001E-2</v>
      </c>
      <c r="F93" s="60">
        <v>0.25</v>
      </c>
      <c r="G93" s="61" t="s">
        <v>48</v>
      </c>
      <c r="H93" s="61" t="s">
        <v>36</v>
      </c>
    </row>
    <row r="94" spans="2:8">
      <c r="B94" s="59" t="s">
        <v>142</v>
      </c>
      <c r="C94" s="60">
        <v>4.9000000000000002E-2</v>
      </c>
      <c r="D94" s="60">
        <v>0.1118</v>
      </c>
      <c r="E94" s="60">
        <v>6.5799999999999997E-2</v>
      </c>
      <c r="F94" s="60">
        <v>0.25</v>
      </c>
      <c r="G94" s="61" t="s">
        <v>35</v>
      </c>
      <c r="H94" s="61" t="s">
        <v>36</v>
      </c>
    </row>
    <row r="95" spans="2:8">
      <c r="B95" s="59" t="s">
        <v>143</v>
      </c>
      <c r="C95" s="60">
        <v>7.7000000000000002E-3</v>
      </c>
      <c r="D95" s="60">
        <v>5.6300000000000003E-2</v>
      </c>
      <c r="E95" s="60">
        <v>1.03E-2</v>
      </c>
      <c r="F95" s="60">
        <v>0.30620000000000003</v>
      </c>
      <c r="G95" s="61" t="s">
        <v>90</v>
      </c>
      <c r="H95" s="60">
        <v>4.3E-3</v>
      </c>
    </row>
    <row r="96" spans="2:8">
      <c r="B96" s="59" t="s">
        <v>144</v>
      </c>
      <c r="C96" s="60">
        <v>6.4999999999999997E-3</v>
      </c>
      <c r="D96" s="60">
        <v>5.4800000000000001E-2</v>
      </c>
      <c r="E96" s="60">
        <v>8.8000000000000005E-3</v>
      </c>
      <c r="F96" s="60">
        <v>0</v>
      </c>
      <c r="G96" s="61" t="s">
        <v>64</v>
      </c>
      <c r="H96" s="61" t="s">
        <v>36</v>
      </c>
    </row>
    <row r="97" spans="2:8">
      <c r="B97" s="59" t="s">
        <v>145</v>
      </c>
      <c r="C97" s="60">
        <v>4.9000000000000002E-2</v>
      </c>
      <c r="D97" s="60">
        <v>0.1118</v>
      </c>
      <c r="E97" s="60">
        <v>6.5799999999999997E-2</v>
      </c>
      <c r="F97" s="60">
        <v>0.2</v>
      </c>
      <c r="G97" s="61" t="s">
        <v>35</v>
      </c>
      <c r="H97" s="61" t="s">
        <v>36</v>
      </c>
    </row>
    <row r="98" spans="2:8">
      <c r="B98" s="59" t="s">
        <v>146</v>
      </c>
      <c r="C98" s="60">
        <v>2.07E-2</v>
      </c>
      <c r="D98" s="60">
        <v>7.3800000000000004E-2</v>
      </c>
      <c r="E98" s="60">
        <v>2.7799999999999998E-2</v>
      </c>
      <c r="F98" s="60">
        <v>0.2</v>
      </c>
      <c r="G98" s="61" t="s">
        <v>40</v>
      </c>
      <c r="H98" s="60">
        <v>1.7600000000000001E-2</v>
      </c>
    </row>
    <row r="99" spans="2:8">
      <c r="B99" s="59" t="s">
        <v>147</v>
      </c>
      <c r="C99" s="60">
        <v>7.0800000000000002E-2</v>
      </c>
      <c r="D99" s="60">
        <v>0.1411</v>
      </c>
      <c r="E99" s="60">
        <v>9.5100000000000004E-2</v>
      </c>
      <c r="F99" s="60">
        <v>0.3</v>
      </c>
      <c r="G99" s="61" t="s">
        <v>42</v>
      </c>
      <c r="H99" s="60">
        <v>7.0400000000000004E-2</v>
      </c>
    </row>
    <row r="100" spans="2:8">
      <c r="B100" s="62" t="s">
        <v>148</v>
      </c>
      <c r="C100" s="60">
        <v>0.17499999999999999</v>
      </c>
      <c r="D100" s="60">
        <v>0.28089999999999998</v>
      </c>
      <c r="E100" s="60">
        <v>0.2349</v>
      </c>
      <c r="F100" s="60">
        <v>0.23100000000000001</v>
      </c>
      <c r="G100" s="61" t="s">
        <v>38</v>
      </c>
      <c r="H100" s="61" t="s">
        <v>36</v>
      </c>
    </row>
    <row r="101" spans="2:8">
      <c r="B101" s="59" t="s">
        <v>149</v>
      </c>
      <c r="C101" s="60">
        <v>7.7000000000000002E-3</v>
      </c>
      <c r="D101" s="60">
        <v>5.6300000000000003E-2</v>
      </c>
      <c r="E101" s="60">
        <v>1.03E-2</v>
      </c>
      <c r="F101" s="60">
        <v>0.15</v>
      </c>
      <c r="G101" s="61" t="s">
        <v>90</v>
      </c>
      <c r="H101" s="60">
        <v>8.3000000000000001E-3</v>
      </c>
    </row>
    <row r="102" spans="2:8">
      <c r="B102" s="59" t="s">
        <v>150</v>
      </c>
      <c r="C102" s="60">
        <v>7.0800000000000002E-2</v>
      </c>
      <c r="D102" s="60">
        <v>0.1411</v>
      </c>
      <c r="E102" s="60">
        <v>9.5100000000000004E-2</v>
      </c>
      <c r="F102" s="60">
        <v>0.1</v>
      </c>
      <c r="G102" s="61" t="s">
        <v>42</v>
      </c>
      <c r="H102" s="61" t="s">
        <v>36</v>
      </c>
    </row>
    <row r="103" spans="2:8">
      <c r="B103" s="59" t="s">
        <v>151</v>
      </c>
      <c r="C103" s="60">
        <v>0.109</v>
      </c>
      <c r="D103" s="60">
        <v>0.1923</v>
      </c>
      <c r="E103" s="60">
        <v>0.14630000000000001</v>
      </c>
      <c r="F103" s="60">
        <v>0.26860000000000001</v>
      </c>
      <c r="G103" s="61" t="s">
        <v>104</v>
      </c>
      <c r="H103" s="61" t="s">
        <v>36</v>
      </c>
    </row>
    <row r="104" spans="2:8">
      <c r="B104" s="59" t="s">
        <v>152</v>
      </c>
      <c r="C104" s="60">
        <v>1.3100000000000001E-2</v>
      </c>
      <c r="D104" s="60">
        <v>6.3500000000000001E-2</v>
      </c>
      <c r="E104" s="60">
        <v>1.7500000000000002E-2</v>
      </c>
      <c r="F104" s="60">
        <v>0.2</v>
      </c>
      <c r="G104" s="61" t="s">
        <v>74</v>
      </c>
      <c r="H104" s="60">
        <v>9.4000000000000004E-3</v>
      </c>
    </row>
    <row r="105" spans="2:8">
      <c r="B105" s="59" t="s">
        <v>153</v>
      </c>
      <c r="C105" s="60">
        <v>0.17499999999999999</v>
      </c>
      <c r="D105" s="60">
        <v>0.28089999999999998</v>
      </c>
      <c r="E105" s="60">
        <v>0.2349</v>
      </c>
      <c r="F105" s="60">
        <v>0.17</v>
      </c>
      <c r="G105" s="61" t="s">
        <v>62</v>
      </c>
      <c r="H105" s="61" t="s">
        <v>36</v>
      </c>
    </row>
    <row r="106" spans="2:8">
      <c r="B106" s="62" t="s">
        <v>154</v>
      </c>
      <c r="C106" s="60">
        <v>0.13070000000000001</v>
      </c>
      <c r="D106" s="60">
        <v>0.2215</v>
      </c>
      <c r="E106" s="60">
        <v>0.17549999999999999</v>
      </c>
      <c r="F106" s="60">
        <v>0.29149999999999998</v>
      </c>
      <c r="G106" s="61" t="s">
        <v>38</v>
      </c>
      <c r="H106" s="61" t="s">
        <v>36</v>
      </c>
    </row>
    <row r="107" spans="2:8">
      <c r="B107" s="62" t="s">
        <v>155</v>
      </c>
      <c r="C107" s="60">
        <v>2.07E-2</v>
      </c>
      <c r="D107" s="60">
        <v>7.3800000000000004E-2</v>
      </c>
      <c r="E107" s="60">
        <v>2.7799999999999998E-2</v>
      </c>
      <c r="F107" s="60">
        <v>0.2</v>
      </c>
      <c r="G107" s="61" t="s">
        <v>38</v>
      </c>
      <c r="H107" s="61" t="s">
        <v>36</v>
      </c>
    </row>
    <row r="108" spans="2:8">
      <c r="B108" s="59" t="s">
        <v>156</v>
      </c>
      <c r="C108" s="60">
        <v>0</v>
      </c>
      <c r="D108" s="60">
        <v>4.5999999999999999E-2</v>
      </c>
      <c r="E108" s="60">
        <v>0</v>
      </c>
      <c r="F108" s="60">
        <v>0.125</v>
      </c>
      <c r="G108" s="61" t="s">
        <v>51</v>
      </c>
      <c r="H108" s="61" t="s">
        <v>36</v>
      </c>
    </row>
    <row r="109" spans="2:8">
      <c r="B109" s="59" t="s">
        <v>157</v>
      </c>
      <c r="C109" s="60">
        <v>9.1999999999999998E-3</v>
      </c>
      <c r="D109" s="60">
        <v>5.8400000000000001E-2</v>
      </c>
      <c r="E109" s="60">
        <v>1.24E-2</v>
      </c>
      <c r="F109" s="60">
        <v>0.15</v>
      </c>
      <c r="G109" s="61" t="s">
        <v>69</v>
      </c>
      <c r="H109" s="60">
        <v>8.9999999999999993E-3</v>
      </c>
    </row>
    <row r="110" spans="2:8">
      <c r="B110" s="59" t="s">
        <v>158</v>
      </c>
      <c r="C110" s="60">
        <v>0</v>
      </c>
      <c r="D110" s="60">
        <v>4.5999999999999999E-2</v>
      </c>
      <c r="E110" s="60">
        <v>0</v>
      </c>
      <c r="F110" s="60">
        <v>0.24940000000000001</v>
      </c>
      <c r="G110" s="61" t="s">
        <v>51</v>
      </c>
      <c r="H110" s="61" t="s">
        <v>36</v>
      </c>
    </row>
    <row r="111" spans="2:8">
      <c r="B111" s="59" t="s">
        <v>159</v>
      </c>
      <c r="C111" s="60">
        <v>6.4999999999999997E-3</v>
      </c>
      <c r="D111" s="60">
        <v>5.4800000000000001E-2</v>
      </c>
      <c r="E111" s="60">
        <v>8.8000000000000005E-3</v>
      </c>
      <c r="F111" s="60">
        <v>0.26860000000000001</v>
      </c>
      <c r="G111" s="61" t="s">
        <v>64</v>
      </c>
      <c r="H111" s="61" t="s">
        <v>36</v>
      </c>
    </row>
    <row r="112" spans="2:8">
      <c r="B112" s="59" t="s">
        <v>160</v>
      </c>
      <c r="C112" s="60">
        <v>3.9199999999999999E-2</v>
      </c>
      <c r="D112" s="60">
        <v>9.8599999999999993E-2</v>
      </c>
      <c r="E112" s="60">
        <v>5.2600000000000001E-2</v>
      </c>
      <c r="F112" s="60">
        <v>0.1</v>
      </c>
      <c r="G112" s="61" t="s">
        <v>48</v>
      </c>
      <c r="H112" s="61" t="s">
        <v>36</v>
      </c>
    </row>
    <row r="113" spans="2:8">
      <c r="B113" s="62" t="s">
        <v>161</v>
      </c>
      <c r="C113" s="60">
        <v>7.0800000000000002E-2</v>
      </c>
      <c r="D113" s="60">
        <v>0.1411</v>
      </c>
      <c r="E113" s="60">
        <v>9.5100000000000004E-2</v>
      </c>
      <c r="F113" s="60">
        <v>0.2</v>
      </c>
      <c r="G113" s="61" t="s">
        <v>38</v>
      </c>
      <c r="H113" s="61" t="s">
        <v>36</v>
      </c>
    </row>
    <row r="114" spans="2:8">
      <c r="B114" s="62" t="s">
        <v>162</v>
      </c>
      <c r="C114" s="60">
        <v>0.13070000000000001</v>
      </c>
      <c r="D114" s="60">
        <v>0.2215</v>
      </c>
      <c r="E114" s="60">
        <v>0.17549999999999999</v>
      </c>
      <c r="F114" s="60">
        <v>0.3</v>
      </c>
      <c r="G114" s="61" t="s">
        <v>38</v>
      </c>
      <c r="H114" s="61" t="s">
        <v>36</v>
      </c>
    </row>
    <row r="115" spans="2:8">
      <c r="B115" s="59" t="s">
        <v>163</v>
      </c>
      <c r="C115" s="60">
        <v>1.3100000000000001E-2</v>
      </c>
      <c r="D115" s="60">
        <v>6.3500000000000001E-2</v>
      </c>
      <c r="E115" s="60">
        <v>1.7500000000000002E-2</v>
      </c>
      <c r="F115" s="60">
        <v>0.24</v>
      </c>
      <c r="G115" s="61" t="s">
        <v>74</v>
      </c>
      <c r="H115" s="60">
        <v>8.6E-3</v>
      </c>
    </row>
    <row r="116" spans="2:8">
      <c r="B116" s="59" t="s">
        <v>164</v>
      </c>
      <c r="C116" s="60">
        <v>8.1699999999999995E-2</v>
      </c>
      <c r="D116" s="60">
        <v>0.15570000000000001</v>
      </c>
      <c r="E116" s="60">
        <v>0.10970000000000001</v>
      </c>
      <c r="F116" s="60">
        <v>0.26860000000000001</v>
      </c>
      <c r="G116" s="61" t="s">
        <v>71</v>
      </c>
      <c r="H116" s="61" t="s">
        <v>36</v>
      </c>
    </row>
    <row r="117" spans="2:8">
      <c r="B117" s="59" t="s">
        <v>165</v>
      </c>
      <c r="C117" s="60">
        <v>9.8100000000000007E-2</v>
      </c>
      <c r="D117" s="60">
        <v>0.1777</v>
      </c>
      <c r="E117" s="60">
        <v>0.13170000000000001</v>
      </c>
      <c r="F117" s="60">
        <v>0.26860000000000001</v>
      </c>
      <c r="G117" s="61" t="s">
        <v>66</v>
      </c>
      <c r="H117" s="61" t="s">
        <v>36</v>
      </c>
    </row>
    <row r="118" spans="2:8">
      <c r="B118" s="59" t="s">
        <v>166</v>
      </c>
      <c r="C118" s="60">
        <v>9.1999999999999998E-3</v>
      </c>
      <c r="D118" s="60">
        <v>5.8400000000000001E-2</v>
      </c>
      <c r="E118" s="60">
        <v>1.24E-2</v>
      </c>
      <c r="F118" s="60">
        <v>0.35</v>
      </c>
      <c r="G118" s="61" t="s">
        <v>69</v>
      </c>
      <c r="H118" s="61" t="s">
        <v>36</v>
      </c>
    </row>
    <row r="119" spans="2:8">
      <c r="B119" s="59" t="s">
        <v>167</v>
      </c>
      <c r="C119" s="60">
        <v>0</v>
      </c>
      <c r="D119" s="61" t="s">
        <v>36</v>
      </c>
      <c r="E119" s="61" t="s">
        <v>36</v>
      </c>
      <c r="F119" s="60">
        <v>0</v>
      </c>
      <c r="G119" s="61" t="s">
        <v>38</v>
      </c>
      <c r="H119" s="61" t="s">
        <v>36</v>
      </c>
    </row>
    <row r="120" spans="2:8">
      <c r="B120" s="59" t="s">
        <v>168</v>
      </c>
      <c r="C120" s="60">
        <v>2.3900000000000001E-2</v>
      </c>
      <c r="D120" s="60">
        <v>7.8100000000000003E-2</v>
      </c>
      <c r="E120" s="60">
        <v>3.2099999999999997E-2</v>
      </c>
      <c r="F120" s="60">
        <v>0.15</v>
      </c>
      <c r="G120" s="61" t="s">
        <v>133</v>
      </c>
      <c r="H120" s="61" t="s">
        <v>36</v>
      </c>
    </row>
    <row r="121" spans="2:8">
      <c r="B121" s="59" t="s">
        <v>169</v>
      </c>
      <c r="C121" s="60">
        <v>2.07E-2</v>
      </c>
      <c r="D121" s="60">
        <v>7.3800000000000004E-2</v>
      </c>
      <c r="E121" s="60">
        <v>2.7799999999999998E-2</v>
      </c>
      <c r="F121" s="60">
        <v>0.3</v>
      </c>
      <c r="G121" s="61" t="s">
        <v>40</v>
      </c>
      <c r="H121" s="60">
        <v>1.6799999999999999E-2</v>
      </c>
    </row>
    <row r="122" spans="2:8">
      <c r="B122" s="59" t="s">
        <v>170</v>
      </c>
      <c r="C122" s="60">
        <v>9.5999999999999992E-3</v>
      </c>
      <c r="D122" s="60">
        <v>5.8900000000000001E-2</v>
      </c>
      <c r="E122" s="60">
        <v>5.8900000000000001E-2</v>
      </c>
      <c r="F122" s="60">
        <v>0.24709999999999999</v>
      </c>
      <c r="G122" s="61" t="s">
        <v>38</v>
      </c>
      <c r="H122" s="61" t="s">
        <v>36</v>
      </c>
    </row>
    <row r="123" spans="2:8">
      <c r="B123" s="59" t="s">
        <v>171</v>
      </c>
      <c r="C123" s="60">
        <v>7.0800000000000002E-2</v>
      </c>
      <c r="D123" s="60">
        <v>0.1411</v>
      </c>
      <c r="E123" s="60">
        <v>9.5100000000000004E-2</v>
      </c>
      <c r="F123" s="60">
        <v>0.12</v>
      </c>
      <c r="G123" s="61" t="s">
        <v>42</v>
      </c>
      <c r="H123" s="61" t="s">
        <v>36</v>
      </c>
    </row>
    <row r="124" spans="2:8">
      <c r="B124" s="59" t="s">
        <v>172</v>
      </c>
      <c r="C124" s="60">
        <v>7.0800000000000002E-2</v>
      </c>
      <c r="D124" s="60">
        <v>0.1411</v>
      </c>
      <c r="E124" s="60">
        <v>9.5100000000000004E-2</v>
      </c>
      <c r="F124" s="60">
        <v>0.25</v>
      </c>
      <c r="G124" s="61" t="s">
        <v>42</v>
      </c>
      <c r="H124" s="60">
        <v>4.02E-2</v>
      </c>
    </row>
    <row r="125" spans="2:8">
      <c r="B125" s="59" t="s">
        <v>173</v>
      </c>
      <c r="C125" s="60">
        <v>4.9000000000000002E-2</v>
      </c>
      <c r="D125" s="60">
        <v>0.1118</v>
      </c>
      <c r="E125" s="60">
        <v>6.5799999999999997E-2</v>
      </c>
      <c r="F125" s="60">
        <v>0.15</v>
      </c>
      <c r="G125" s="61" t="s">
        <v>35</v>
      </c>
      <c r="H125" s="61" t="s">
        <v>36</v>
      </c>
    </row>
    <row r="126" spans="2:8">
      <c r="B126" s="59" t="s">
        <v>174</v>
      </c>
      <c r="C126" s="60">
        <v>2.3900000000000001E-2</v>
      </c>
      <c r="D126" s="60">
        <v>7.8100000000000003E-2</v>
      </c>
      <c r="E126" s="60">
        <v>3.2099999999999997E-2</v>
      </c>
      <c r="F126" s="60">
        <v>0.2853</v>
      </c>
      <c r="G126" s="61" t="s">
        <v>133</v>
      </c>
      <c r="H126" s="61" t="s">
        <v>36</v>
      </c>
    </row>
    <row r="127" spans="2:8">
      <c r="B127" s="59" t="s">
        <v>175</v>
      </c>
      <c r="C127" s="60">
        <v>2.7300000000000001E-2</v>
      </c>
      <c r="D127" s="60">
        <v>8.2600000000000007E-2</v>
      </c>
      <c r="E127" s="60">
        <v>3.6600000000000001E-2</v>
      </c>
      <c r="F127" s="60">
        <v>0.32</v>
      </c>
      <c r="G127" s="61" t="s">
        <v>55</v>
      </c>
      <c r="H127" s="60">
        <v>1.9E-2</v>
      </c>
    </row>
    <row r="128" spans="2:8">
      <c r="B128" s="59" t="s">
        <v>176</v>
      </c>
      <c r="C128" s="60">
        <v>9.8100000000000007E-2</v>
      </c>
      <c r="D128" s="60">
        <v>0.1777</v>
      </c>
      <c r="E128" s="60">
        <v>0.13170000000000001</v>
      </c>
      <c r="F128" s="60">
        <v>0.32</v>
      </c>
      <c r="G128" s="61" t="s">
        <v>66</v>
      </c>
      <c r="H128" s="61" t="s">
        <v>36</v>
      </c>
    </row>
    <row r="129" spans="2:8">
      <c r="B129" s="62" t="s">
        <v>177</v>
      </c>
      <c r="C129" s="60">
        <v>0.109</v>
      </c>
      <c r="D129" s="60">
        <v>0.1923</v>
      </c>
      <c r="E129" s="60">
        <v>0.14630000000000001</v>
      </c>
      <c r="F129" s="60">
        <v>0.25</v>
      </c>
      <c r="G129" s="61" t="s">
        <v>38</v>
      </c>
      <c r="H129" s="61" t="s">
        <v>36</v>
      </c>
    </row>
    <row r="130" spans="2:8">
      <c r="B130" s="59" t="s">
        <v>178</v>
      </c>
      <c r="C130" s="60">
        <v>4.9000000000000002E-2</v>
      </c>
      <c r="D130" s="60">
        <v>0.1118</v>
      </c>
      <c r="E130" s="60">
        <v>6.5799999999999997E-2</v>
      </c>
      <c r="F130" s="60">
        <v>0.32</v>
      </c>
      <c r="G130" s="61" t="s">
        <v>35</v>
      </c>
      <c r="H130" s="60">
        <v>2.1000000000000001E-2</v>
      </c>
    </row>
    <row r="131" spans="2:8">
      <c r="B131" s="59" t="s">
        <v>179</v>
      </c>
      <c r="C131" s="60">
        <v>0</v>
      </c>
      <c r="D131" s="60">
        <v>4.5999999999999999E-2</v>
      </c>
      <c r="E131" s="60">
        <v>0</v>
      </c>
      <c r="F131" s="60">
        <v>0.25800000000000001</v>
      </c>
      <c r="G131" s="61" t="s">
        <v>51</v>
      </c>
      <c r="H131" s="60">
        <v>2.3999999999999998E-3</v>
      </c>
    </row>
    <row r="132" spans="2:8">
      <c r="B132" s="59" t="s">
        <v>180</v>
      </c>
      <c r="C132" s="60">
        <v>0.10539999999999999</v>
      </c>
      <c r="D132" s="60">
        <v>0.1875</v>
      </c>
      <c r="E132" s="60">
        <v>0.1875</v>
      </c>
      <c r="F132" s="60">
        <v>0.27250000000000002</v>
      </c>
      <c r="G132" s="61" t="s">
        <v>38</v>
      </c>
      <c r="H132" s="61" t="s">
        <v>36</v>
      </c>
    </row>
    <row r="133" spans="2:8">
      <c r="B133" s="59" t="s">
        <v>181</v>
      </c>
      <c r="C133" s="60">
        <v>0</v>
      </c>
      <c r="D133" s="60">
        <v>4.5999999999999999E-2</v>
      </c>
      <c r="E133" s="60">
        <v>0</v>
      </c>
      <c r="F133" s="60">
        <v>0.28000000000000003</v>
      </c>
      <c r="G133" s="61" t="s">
        <v>51</v>
      </c>
      <c r="H133" s="60">
        <v>2.8999999999999998E-3</v>
      </c>
    </row>
    <row r="134" spans="2:8">
      <c r="B134" s="59" t="s">
        <v>182</v>
      </c>
      <c r="C134" s="60">
        <v>7.0800000000000002E-2</v>
      </c>
      <c r="D134" s="60">
        <v>0.1411</v>
      </c>
      <c r="E134" s="60">
        <v>9.5100000000000004E-2</v>
      </c>
      <c r="F134" s="60">
        <v>0.3</v>
      </c>
      <c r="G134" s="61" t="s">
        <v>42</v>
      </c>
      <c r="H134" s="60">
        <v>4.8899999999999999E-2</v>
      </c>
    </row>
    <row r="135" spans="2:8">
      <c r="B135" s="59" t="s">
        <v>183</v>
      </c>
      <c r="C135" s="60">
        <v>9.8100000000000007E-2</v>
      </c>
      <c r="D135" s="60">
        <v>0.1777</v>
      </c>
      <c r="E135" s="60">
        <v>0.13170000000000001</v>
      </c>
      <c r="F135" s="60">
        <v>0.26860000000000001</v>
      </c>
      <c r="G135" s="61" t="s">
        <v>66</v>
      </c>
      <c r="H135" s="61" t="s">
        <v>36</v>
      </c>
    </row>
    <row r="136" spans="2:8">
      <c r="B136" s="59" t="s">
        <v>184</v>
      </c>
      <c r="C136" s="60">
        <v>8.1699999999999995E-2</v>
      </c>
      <c r="D136" s="60">
        <v>0.15570000000000001</v>
      </c>
      <c r="E136" s="60">
        <v>0.10970000000000001</v>
      </c>
      <c r="F136" s="60">
        <v>0.3</v>
      </c>
      <c r="G136" s="61" t="s">
        <v>71</v>
      </c>
      <c r="H136" s="60">
        <v>6.4399999999999999E-2</v>
      </c>
    </row>
    <row r="137" spans="2:8">
      <c r="B137" s="59" t="s">
        <v>185</v>
      </c>
      <c r="C137" s="60">
        <v>0</v>
      </c>
      <c r="D137" s="60">
        <v>4.5999999999999999E-2</v>
      </c>
      <c r="E137" s="60">
        <v>0</v>
      </c>
      <c r="F137" s="60">
        <v>0.22</v>
      </c>
      <c r="G137" s="61" t="s">
        <v>51</v>
      </c>
      <c r="H137" s="60">
        <v>2.3999999999999998E-3</v>
      </c>
    </row>
    <row r="138" spans="2:8">
      <c r="B138" s="59" t="s">
        <v>186</v>
      </c>
      <c r="C138" s="60">
        <v>2.7300000000000001E-2</v>
      </c>
      <c r="D138" s="60">
        <v>8.2600000000000007E-2</v>
      </c>
      <c r="E138" s="60">
        <v>3.6600000000000001E-2</v>
      </c>
      <c r="F138" s="60">
        <v>0.15</v>
      </c>
      <c r="G138" s="61" t="s">
        <v>55</v>
      </c>
      <c r="H138" s="60">
        <v>1.9199999999999998E-2</v>
      </c>
    </row>
    <row r="139" spans="2:8">
      <c r="B139" s="59" t="s">
        <v>187</v>
      </c>
      <c r="C139" s="60">
        <v>0.109</v>
      </c>
      <c r="D139" s="60">
        <v>0.1923</v>
      </c>
      <c r="E139" s="60">
        <v>0.14630000000000001</v>
      </c>
      <c r="F139" s="60">
        <v>0.28999999999999998</v>
      </c>
      <c r="G139" s="61" t="s">
        <v>104</v>
      </c>
      <c r="H139" s="60">
        <v>0.41039999999999999</v>
      </c>
    </row>
    <row r="140" spans="2:8">
      <c r="B140" s="59" t="s">
        <v>188</v>
      </c>
      <c r="C140" s="60">
        <v>1.61E-2</v>
      </c>
      <c r="D140" s="60">
        <v>6.7599999999999993E-2</v>
      </c>
      <c r="E140" s="60">
        <v>6.7599999999999993E-2</v>
      </c>
      <c r="F140" s="60">
        <v>0.18759999999999999</v>
      </c>
      <c r="G140" s="61" t="s">
        <v>38</v>
      </c>
      <c r="H140" s="61" t="s">
        <v>36</v>
      </c>
    </row>
    <row r="141" spans="2:8">
      <c r="B141" s="59" t="s">
        <v>189</v>
      </c>
      <c r="C141" s="60">
        <v>2.07E-2</v>
      </c>
      <c r="D141" s="60">
        <v>7.3800000000000004E-2</v>
      </c>
      <c r="E141" s="60">
        <v>2.7799999999999998E-2</v>
      </c>
      <c r="F141" s="60">
        <v>0.25</v>
      </c>
      <c r="G141" s="61" t="s">
        <v>40</v>
      </c>
      <c r="H141" s="60">
        <v>2.3099999999999999E-2</v>
      </c>
    </row>
    <row r="142" spans="2:8">
      <c r="B142" s="59" t="s">
        <v>190</v>
      </c>
      <c r="C142" s="60">
        <v>5.9900000000000002E-2</v>
      </c>
      <c r="D142" s="60">
        <v>0.12640000000000001</v>
      </c>
      <c r="E142" s="60">
        <v>8.0399999999999999E-2</v>
      </c>
      <c r="F142" s="60">
        <v>0.3</v>
      </c>
      <c r="G142" s="61" t="s">
        <v>58</v>
      </c>
      <c r="H142" s="61" t="s">
        <v>36</v>
      </c>
    </row>
    <row r="143" spans="2:8">
      <c r="B143" s="59" t="s">
        <v>191</v>
      </c>
      <c r="C143" s="60">
        <v>2.7300000000000001E-2</v>
      </c>
      <c r="D143" s="60">
        <v>8.2600000000000007E-2</v>
      </c>
      <c r="E143" s="60">
        <v>3.6600000000000001E-2</v>
      </c>
      <c r="F143" s="60">
        <v>0.1</v>
      </c>
      <c r="G143" s="61" t="s">
        <v>55</v>
      </c>
      <c r="H143" s="61" t="s">
        <v>36</v>
      </c>
    </row>
    <row r="144" spans="2:8">
      <c r="B144" s="59" t="s">
        <v>192</v>
      </c>
      <c r="C144" s="60">
        <v>1.7399999999999999E-2</v>
      </c>
      <c r="D144" s="60">
        <v>6.9400000000000003E-2</v>
      </c>
      <c r="E144" s="60">
        <v>2.3400000000000001E-2</v>
      </c>
      <c r="F144" s="60">
        <v>0.29499999999999998</v>
      </c>
      <c r="G144" s="61" t="s">
        <v>80</v>
      </c>
      <c r="H144" s="60">
        <v>1.37E-2</v>
      </c>
    </row>
    <row r="145" spans="2:8">
      <c r="B145" s="59" t="s">
        <v>193</v>
      </c>
      <c r="C145" s="60">
        <v>2.07E-2</v>
      </c>
      <c r="D145" s="60">
        <v>7.3800000000000004E-2</v>
      </c>
      <c r="E145" s="60">
        <v>2.7799999999999998E-2</v>
      </c>
      <c r="F145" s="60">
        <v>0.25</v>
      </c>
      <c r="G145" s="61" t="s">
        <v>40</v>
      </c>
      <c r="H145" s="60">
        <v>1.18E-2</v>
      </c>
    </row>
    <row r="146" spans="2:8">
      <c r="B146" s="59" t="s">
        <v>194</v>
      </c>
      <c r="C146" s="60">
        <v>9.1999999999999998E-3</v>
      </c>
      <c r="D146" s="60">
        <v>5.8400000000000001E-2</v>
      </c>
      <c r="E146" s="60">
        <v>1.24E-2</v>
      </c>
      <c r="F146" s="60">
        <v>0.19</v>
      </c>
      <c r="G146" s="61" t="s">
        <v>69</v>
      </c>
      <c r="H146" s="60">
        <v>1.06E-2</v>
      </c>
    </row>
    <row r="147" spans="2:8">
      <c r="B147" s="59" t="s">
        <v>195</v>
      </c>
      <c r="C147" s="60">
        <v>1.3100000000000001E-2</v>
      </c>
      <c r="D147" s="60">
        <v>6.3500000000000001E-2</v>
      </c>
      <c r="E147" s="60">
        <v>1.7500000000000002E-2</v>
      </c>
      <c r="F147" s="60">
        <v>0.21</v>
      </c>
      <c r="G147" s="61" t="s">
        <v>74</v>
      </c>
      <c r="H147" s="60">
        <v>7.4999999999999997E-3</v>
      </c>
    </row>
    <row r="148" spans="2:8">
      <c r="B148" s="59" t="s">
        <v>196</v>
      </c>
      <c r="C148" s="60">
        <v>6.4999999999999997E-3</v>
      </c>
      <c r="D148" s="60">
        <v>5.4800000000000001E-2</v>
      </c>
      <c r="E148" s="60">
        <v>8.8000000000000005E-3</v>
      </c>
      <c r="F148" s="60">
        <v>0.1</v>
      </c>
      <c r="G148" s="61" t="s">
        <v>64</v>
      </c>
      <c r="H148" s="60">
        <v>8.3000000000000001E-3</v>
      </c>
    </row>
    <row r="149" spans="2:8">
      <c r="B149" s="59" t="s">
        <v>197</v>
      </c>
      <c r="C149" s="60">
        <v>1.3100000000000001E-2</v>
      </c>
      <c r="D149" s="60">
        <v>6.3500000000000001E-2</v>
      </c>
      <c r="E149" s="60">
        <v>1.7500000000000002E-2</v>
      </c>
      <c r="F149" s="60">
        <v>0</v>
      </c>
      <c r="G149" s="61" t="s">
        <v>74</v>
      </c>
      <c r="H149" s="61" t="s">
        <v>36</v>
      </c>
    </row>
    <row r="150" spans="2:8">
      <c r="B150" s="59" t="s">
        <v>198</v>
      </c>
      <c r="C150" s="60">
        <v>1.2500000000000001E-2</v>
      </c>
      <c r="D150" s="60">
        <v>6.2799999999999995E-2</v>
      </c>
      <c r="E150" s="60">
        <v>6.2799999999999995E-2</v>
      </c>
      <c r="F150" s="60">
        <v>0.2576</v>
      </c>
      <c r="G150" s="61" t="s">
        <v>38</v>
      </c>
      <c r="H150" s="61" t="s">
        <v>36</v>
      </c>
    </row>
    <row r="151" spans="2:8">
      <c r="B151" s="59" t="s">
        <v>199</v>
      </c>
      <c r="C151" s="60">
        <v>2.3900000000000001E-2</v>
      </c>
      <c r="D151" s="60">
        <v>7.8100000000000003E-2</v>
      </c>
      <c r="E151" s="60">
        <v>3.2099999999999997E-2</v>
      </c>
      <c r="F151" s="60">
        <v>0.16</v>
      </c>
      <c r="G151" s="61" t="s">
        <v>133</v>
      </c>
      <c r="H151" s="60">
        <v>2.3099999999999999E-2</v>
      </c>
    </row>
    <row r="152" spans="2:8">
      <c r="B152" s="59" t="s">
        <v>200</v>
      </c>
      <c r="C152" s="60">
        <v>4.9000000000000002E-2</v>
      </c>
      <c r="D152" s="60">
        <v>0.1118</v>
      </c>
      <c r="E152" s="60">
        <v>6.5799999999999997E-2</v>
      </c>
      <c r="F152" s="60">
        <v>0.25</v>
      </c>
      <c r="G152" s="61" t="s">
        <v>38</v>
      </c>
      <c r="H152" s="61" t="s">
        <v>36</v>
      </c>
    </row>
    <row r="153" spans="2:8">
      <c r="B153" s="59" t="s">
        <v>201</v>
      </c>
      <c r="C153" s="60">
        <v>5.9900000000000002E-2</v>
      </c>
      <c r="D153" s="60">
        <v>0.12640000000000001</v>
      </c>
      <c r="E153" s="60">
        <v>8.0399999999999999E-2</v>
      </c>
      <c r="F153" s="60">
        <v>0.3</v>
      </c>
      <c r="G153" s="61" t="s">
        <v>58</v>
      </c>
      <c r="H153" s="60">
        <v>5.5300000000000002E-2</v>
      </c>
    </row>
    <row r="154" spans="2:8">
      <c r="B154" s="59" t="s">
        <v>202</v>
      </c>
      <c r="C154" s="60">
        <v>0.10539999999999999</v>
      </c>
      <c r="D154" s="60">
        <v>0.1875</v>
      </c>
      <c r="E154" s="60">
        <v>0.1875</v>
      </c>
      <c r="F154" s="60">
        <v>0.27250000000000002</v>
      </c>
      <c r="G154" s="61" t="s">
        <v>38</v>
      </c>
      <c r="H154" s="61" t="s">
        <v>36</v>
      </c>
    </row>
    <row r="155" spans="2:8">
      <c r="B155" s="59" t="s">
        <v>203</v>
      </c>
      <c r="C155" s="60">
        <v>7.7000000000000002E-3</v>
      </c>
      <c r="D155" s="60">
        <v>5.6300000000000003E-2</v>
      </c>
      <c r="E155" s="60">
        <v>1.03E-2</v>
      </c>
      <c r="F155" s="60">
        <v>0.2</v>
      </c>
      <c r="G155" s="61" t="s">
        <v>90</v>
      </c>
      <c r="H155" s="60">
        <v>8.5000000000000006E-3</v>
      </c>
    </row>
    <row r="156" spans="2:8">
      <c r="B156" s="59" t="s">
        <v>204</v>
      </c>
      <c r="C156" s="60">
        <v>3.9199999999999999E-2</v>
      </c>
      <c r="D156" s="60">
        <v>9.8599999999999993E-2</v>
      </c>
      <c r="E156" s="60">
        <v>5.2600000000000001E-2</v>
      </c>
      <c r="F156" s="60">
        <v>0.3</v>
      </c>
      <c r="G156" s="61" t="s">
        <v>48</v>
      </c>
      <c r="H156" s="60">
        <v>6.8900000000000003E-2</v>
      </c>
    </row>
    <row r="157" spans="2:8">
      <c r="B157" s="59" t="s">
        <v>205</v>
      </c>
      <c r="C157" s="60">
        <v>3.2800000000000003E-2</v>
      </c>
      <c r="D157" s="60">
        <v>0.09</v>
      </c>
      <c r="E157" s="60">
        <v>4.3999999999999997E-2</v>
      </c>
      <c r="F157" s="60">
        <v>0.15</v>
      </c>
      <c r="G157" s="61" t="s">
        <v>76</v>
      </c>
      <c r="H157" s="60">
        <v>2.86E-2</v>
      </c>
    </row>
    <row r="158" spans="2:8">
      <c r="B158" s="59" t="s">
        <v>206</v>
      </c>
      <c r="C158" s="60">
        <v>2.7300000000000001E-2</v>
      </c>
      <c r="D158" s="60">
        <v>8.2600000000000007E-2</v>
      </c>
      <c r="E158" s="60">
        <v>3.6600000000000001E-2</v>
      </c>
      <c r="F158" s="60">
        <v>0</v>
      </c>
      <c r="G158" s="61" t="s">
        <v>55</v>
      </c>
      <c r="H158" s="61" t="s">
        <v>36</v>
      </c>
    </row>
    <row r="159" spans="2:8">
      <c r="B159" s="62" t="s">
        <v>207</v>
      </c>
      <c r="C159" s="60">
        <v>0.109</v>
      </c>
      <c r="D159" s="60">
        <v>0.1923</v>
      </c>
      <c r="E159" s="60">
        <v>0.14630000000000001</v>
      </c>
      <c r="F159" s="60">
        <v>0.3</v>
      </c>
      <c r="G159" s="61" t="s">
        <v>38</v>
      </c>
      <c r="H159" s="61" t="s">
        <v>36</v>
      </c>
    </row>
    <row r="160" spans="2:8">
      <c r="B160" s="59" t="s">
        <v>208</v>
      </c>
      <c r="C160" s="60">
        <v>0</v>
      </c>
      <c r="D160" s="60">
        <v>4.5999999999999999E-2</v>
      </c>
      <c r="E160" s="60">
        <v>0</v>
      </c>
      <c r="F160" s="60">
        <v>0.17</v>
      </c>
      <c r="G160" s="61" t="s">
        <v>51</v>
      </c>
      <c r="H160" s="61" t="s">
        <v>36</v>
      </c>
    </row>
    <row r="161" spans="2:8">
      <c r="B161" s="59" t="s">
        <v>209</v>
      </c>
      <c r="C161" s="60">
        <v>9.1999999999999998E-3</v>
      </c>
      <c r="D161" s="60">
        <v>5.8400000000000001E-2</v>
      </c>
      <c r="E161" s="60">
        <v>1.24E-2</v>
      </c>
      <c r="F161" s="60">
        <v>0.21</v>
      </c>
      <c r="G161" s="61" t="s">
        <v>69</v>
      </c>
      <c r="H161" s="60">
        <v>6.0000000000000001E-3</v>
      </c>
    </row>
    <row r="162" spans="2:8">
      <c r="B162" s="59" t="s">
        <v>210</v>
      </c>
      <c r="C162" s="60">
        <v>1.3100000000000001E-2</v>
      </c>
      <c r="D162" s="60">
        <v>6.3500000000000001E-2</v>
      </c>
      <c r="E162" s="60">
        <v>1.7500000000000002E-2</v>
      </c>
      <c r="F162" s="60">
        <v>0.19</v>
      </c>
      <c r="G162" s="61" t="s">
        <v>74</v>
      </c>
      <c r="H162" s="60">
        <v>7.6E-3</v>
      </c>
    </row>
    <row r="163" spans="2:8">
      <c r="B163" s="59" t="s">
        <v>211</v>
      </c>
      <c r="C163" s="60">
        <v>8.1699999999999995E-2</v>
      </c>
      <c r="D163" s="60">
        <v>0.15570000000000001</v>
      </c>
      <c r="E163" s="60">
        <v>0.10970000000000001</v>
      </c>
      <c r="F163" s="60">
        <v>0.3</v>
      </c>
      <c r="G163" s="61" t="s">
        <v>71</v>
      </c>
      <c r="H163" s="61" t="s">
        <v>36</v>
      </c>
    </row>
    <row r="164" spans="2:8">
      <c r="B164" s="62" t="s">
        <v>212</v>
      </c>
      <c r="C164" s="60">
        <v>0.13070000000000001</v>
      </c>
      <c r="D164" s="60">
        <v>0.2215</v>
      </c>
      <c r="E164" s="60">
        <v>0.17549999999999999</v>
      </c>
      <c r="F164" s="60">
        <v>0.29149999999999998</v>
      </c>
      <c r="G164" s="61" t="s">
        <v>38</v>
      </c>
      <c r="H164" s="61" t="s">
        <v>36</v>
      </c>
    </row>
    <row r="165" spans="2:8">
      <c r="B165" s="59" t="s">
        <v>213</v>
      </c>
      <c r="C165" s="60">
        <v>3.2800000000000003E-2</v>
      </c>
      <c r="D165" s="60">
        <v>0.09</v>
      </c>
      <c r="E165" s="60">
        <v>4.3999999999999997E-2</v>
      </c>
      <c r="F165" s="60">
        <v>0.27</v>
      </c>
      <c r="G165" s="61" t="s">
        <v>76</v>
      </c>
      <c r="H165" s="60">
        <v>3.1600000000000003E-2</v>
      </c>
    </row>
    <row r="166" spans="2:8">
      <c r="B166" s="59" t="s">
        <v>214</v>
      </c>
      <c r="C166" s="60">
        <v>5.4000000000000003E-3</v>
      </c>
      <c r="D166" s="60">
        <v>5.3199999999999997E-2</v>
      </c>
      <c r="E166" s="60">
        <v>7.1999999999999998E-3</v>
      </c>
      <c r="F166" s="60">
        <v>0.25</v>
      </c>
      <c r="G166" s="61" t="s">
        <v>33</v>
      </c>
      <c r="H166" s="61" t="s">
        <v>36</v>
      </c>
    </row>
    <row r="167" spans="2:8">
      <c r="B167" s="59" t="s">
        <v>215</v>
      </c>
      <c r="C167" s="60">
        <v>1.7399999999999999E-2</v>
      </c>
      <c r="D167" s="60">
        <v>6.9400000000000003E-2</v>
      </c>
      <c r="E167" s="60">
        <v>2.3400000000000001E-2</v>
      </c>
      <c r="F167" s="60">
        <v>0.25</v>
      </c>
      <c r="G167" s="61" t="s">
        <v>80</v>
      </c>
      <c r="H167" s="60">
        <v>7.7999999999999996E-3</v>
      </c>
    </row>
    <row r="168" spans="2:8">
      <c r="B168" s="59" t="s">
        <v>216</v>
      </c>
      <c r="C168" s="60">
        <v>0.13070000000000001</v>
      </c>
      <c r="D168" s="60">
        <v>0.2215</v>
      </c>
      <c r="E168" s="60">
        <v>0.17549999999999999</v>
      </c>
      <c r="F168" s="60">
        <v>0.24</v>
      </c>
      <c r="G168" s="61" t="s">
        <v>46</v>
      </c>
      <c r="H168" s="60">
        <v>0.59360000000000002</v>
      </c>
    </row>
    <row r="169" spans="2:8">
      <c r="B169" s="59" t="s">
        <v>217</v>
      </c>
      <c r="C169" s="60">
        <v>3.2800000000000003E-2</v>
      </c>
      <c r="D169" s="60">
        <v>0.09</v>
      </c>
      <c r="E169" s="60">
        <v>4.3999999999999997E-2</v>
      </c>
      <c r="F169" s="60">
        <v>0.2853</v>
      </c>
      <c r="G169" s="61" t="s">
        <v>76</v>
      </c>
      <c r="H169" s="61" t="s">
        <v>36</v>
      </c>
    </row>
    <row r="170" spans="2:8">
      <c r="B170" s="59" t="s">
        <v>218</v>
      </c>
      <c r="C170" s="60">
        <v>7.0800000000000002E-2</v>
      </c>
      <c r="D170" s="60">
        <v>0.1411</v>
      </c>
      <c r="E170" s="60">
        <v>9.5100000000000004E-2</v>
      </c>
      <c r="F170" s="60">
        <v>0.2853</v>
      </c>
      <c r="G170" s="61" t="s">
        <v>42</v>
      </c>
      <c r="H170" s="61" t="s">
        <v>36</v>
      </c>
    </row>
    <row r="171" spans="2:8">
      <c r="B171" s="62" t="s">
        <v>219</v>
      </c>
      <c r="C171" s="60">
        <v>0.17499999999999999</v>
      </c>
      <c r="D171" s="60">
        <v>0.28089999999999998</v>
      </c>
      <c r="E171" s="60">
        <v>0.2349</v>
      </c>
      <c r="F171" s="60">
        <v>0.35</v>
      </c>
      <c r="G171" s="61" t="s">
        <v>38</v>
      </c>
      <c r="H171" s="61" t="s">
        <v>36</v>
      </c>
    </row>
    <row r="172" spans="2:8">
      <c r="B172" s="59" t="s">
        <v>220</v>
      </c>
      <c r="C172" s="60">
        <v>0.109</v>
      </c>
      <c r="D172" s="60">
        <v>0.1923</v>
      </c>
      <c r="E172" s="60">
        <v>0.14630000000000001</v>
      </c>
      <c r="F172" s="60">
        <v>0.36</v>
      </c>
      <c r="G172" s="61" t="s">
        <v>104</v>
      </c>
      <c r="H172" s="61" t="s">
        <v>36</v>
      </c>
    </row>
    <row r="173" spans="2:8">
      <c r="B173" s="59" t="s">
        <v>221</v>
      </c>
      <c r="C173" s="60">
        <v>7.0800000000000002E-2</v>
      </c>
      <c r="D173" s="60">
        <v>0.1411</v>
      </c>
      <c r="E173" s="60">
        <v>9.5100000000000004E-2</v>
      </c>
      <c r="F173" s="60">
        <v>0.27500000000000002</v>
      </c>
      <c r="G173" s="61" t="s">
        <v>42</v>
      </c>
      <c r="H173" s="61" t="s">
        <v>36</v>
      </c>
    </row>
    <row r="174" spans="2:8">
      <c r="B174" s="59" t="s">
        <v>222</v>
      </c>
      <c r="C174" s="60">
        <v>0</v>
      </c>
      <c r="D174" s="60">
        <v>4.5999999999999999E-2</v>
      </c>
      <c r="E174" s="60">
        <v>0</v>
      </c>
      <c r="F174" s="60">
        <v>0.20599999999999999</v>
      </c>
      <c r="G174" s="61" t="s">
        <v>51</v>
      </c>
      <c r="H174" s="60">
        <v>2.8E-3</v>
      </c>
    </row>
    <row r="175" spans="2:8">
      <c r="B175" s="59" t="s">
        <v>223</v>
      </c>
      <c r="C175" s="60">
        <v>0</v>
      </c>
      <c r="D175" s="60">
        <v>4.5999999999999999E-2</v>
      </c>
      <c r="E175" s="60">
        <v>0</v>
      </c>
      <c r="F175" s="60">
        <v>0.14599999999999999</v>
      </c>
      <c r="G175" s="61" t="s">
        <v>51</v>
      </c>
      <c r="H175" s="60">
        <v>2.2000000000000001E-3</v>
      </c>
    </row>
    <row r="176" spans="2:8">
      <c r="B176" s="62" t="s">
        <v>224</v>
      </c>
      <c r="C176" s="60">
        <v>0.17499999999999999</v>
      </c>
      <c r="D176" s="60">
        <v>0.28089999999999998</v>
      </c>
      <c r="E176" s="60">
        <v>0.2349</v>
      </c>
      <c r="F176" s="60">
        <v>0.28000000000000003</v>
      </c>
      <c r="G176" s="61" t="s">
        <v>38</v>
      </c>
      <c r="H176" s="61" t="s">
        <v>36</v>
      </c>
    </row>
    <row r="177" spans="2:8">
      <c r="B177" s="59" t="s">
        <v>225</v>
      </c>
      <c r="C177" s="60">
        <v>6.4999999999999997E-3</v>
      </c>
      <c r="D177" s="60">
        <v>5.4800000000000001E-2</v>
      </c>
      <c r="E177" s="60">
        <v>8.8000000000000005E-3</v>
      </c>
      <c r="F177" s="60">
        <v>0.2</v>
      </c>
      <c r="G177" s="61" t="s">
        <v>64</v>
      </c>
      <c r="H177" s="61" t="s">
        <v>36</v>
      </c>
    </row>
    <row r="178" spans="2:8">
      <c r="B178" s="59" t="s">
        <v>226</v>
      </c>
      <c r="C178" s="60">
        <v>7.0800000000000002E-2</v>
      </c>
      <c r="D178" s="60">
        <v>0.1411</v>
      </c>
      <c r="E178" s="60">
        <v>9.5100000000000004E-2</v>
      </c>
      <c r="F178" s="60">
        <v>0.18</v>
      </c>
      <c r="G178" s="61" t="s">
        <v>42</v>
      </c>
      <c r="H178" s="61" t="s">
        <v>36</v>
      </c>
    </row>
    <row r="179" spans="2:8">
      <c r="B179" s="59" t="s">
        <v>227</v>
      </c>
      <c r="C179" s="60">
        <v>5.9900000000000002E-2</v>
      </c>
      <c r="D179" s="60">
        <v>0.12640000000000001</v>
      </c>
      <c r="E179" s="60">
        <v>8.0399999999999999E-2</v>
      </c>
      <c r="F179" s="60">
        <v>0.3</v>
      </c>
      <c r="G179" s="61" t="s">
        <v>58</v>
      </c>
      <c r="H179" s="61" t="s">
        <v>36</v>
      </c>
    </row>
    <row r="180" spans="2:8">
      <c r="B180" s="59" t="s">
        <v>228</v>
      </c>
      <c r="C180" s="60">
        <v>1.7399999999999999E-2</v>
      </c>
      <c r="D180" s="60">
        <v>6.9400000000000003E-2</v>
      </c>
      <c r="E180" s="60">
        <v>2.3400000000000001E-2</v>
      </c>
      <c r="F180" s="60">
        <v>0.2</v>
      </c>
      <c r="G180" s="61" t="s">
        <v>80</v>
      </c>
      <c r="H180" s="60">
        <v>6.4999999999999997E-3</v>
      </c>
    </row>
    <row r="181" spans="2:8">
      <c r="B181" s="59" t="s">
        <v>229</v>
      </c>
      <c r="C181" s="60">
        <v>7.0800000000000002E-2</v>
      </c>
      <c r="D181" s="60">
        <v>0.1411</v>
      </c>
      <c r="E181" s="60">
        <v>9.5100000000000004E-2</v>
      </c>
      <c r="F181" s="60">
        <v>0.26860000000000001</v>
      </c>
      <c r="G181" s="61" t="s">
        <v>42</v>
      </c>
      <c r="H181" s="61" t="s">
        <v>36</v>
      </c>
    </row>
    <row r="182" spans="2:8">
      <c r="B182" s="59" t="s">
        <v>230</v>
      </c>
      <c r="C182" s="60">
        <v>3.2800000000000003E-2</v>
      </c>
      <c r="D182" s="60">
        <v>0.09</v>
      </c>
      <c r="E182" s="60">
        <v>4.3999999999999997E-2</v>
      </c>
      <c r="F182" s="60">
        <v>0.3</v>
      </c>
      <c r="G182" s="61" t="s">
        <v>76</v>
      </c>
      <c r="H182" s="61" t="s">
        <v>36</v>
      </c>
    </row>
    <row r="183" spans="2:8">
      <c r="B183" s="59" t="s">
        <v>231</v>
      </c>
      <c r="C183" s="60">
        <v>9.8100000000000007E-2</v>
      </c>
      <c r="D183" s="60">
        <v>0.1777</v>
      </c>
      <c r="E183" s="60">
        <v>0.13170000000000001</v>
      </c>
      <c r="F183" s="60">
        <v>0.15</v>
      </c>
      <c r="G183" s="61" t="s">
        <v>66</v>
      </c>
      <c r="H183" s="60">
        <v>9.7799999999999998E-2</v>
      </c>
    </row>
    <row r="184" spans="2:8">
      <c r="B184" s="59" t="s">
        <v>232</v>
      </c>
      <c r="C184" s="60">
        <v>7.0800000000000002E-2</v>
      </c>
      <c r="D184" s="60">
        <v>0.1411</v>
      </c>
      <c r="E184" s="60">
        <v>9.5100000000000004E-2</v>
      </c>
      <c r="F184" s="60">
        <v>0.25</v>
      </c>
      <c r="G184" s="61" t="s">
        <v>42</v>
      </c>
      <c r="H184" s="60">
        <v>3.8600000000000002E-2</v>
      </c>
    </row>
    <row r="185" spans="2:8">
      <c r="B185" s="63" t="s">
        <v>233</v>
      </c>
      <c r="C185" s="60">
        <v>1.7399999999999999E-2</v>
      </c>
      <c r="D185" s="60">
        <v>6.9400000000000003E-2</v>
      </c>
      <c r="E185" s="60">
        <v>2.3400000000000001E-2</v>
      </c>
      <c r="F185" s="60">
        <v>0</v>
      </c>
      <c r="G185" s="61" t="s">
        <v>80</v>
      </c>
      <c r="H185" s="61" t="s">
        <v>36</v>
      </c>
    </row>
    <row r="186" spans="2:8">
      <c r="B186" s="59" t="s">
        <v>234</v>
      </c>
      <c r="C186" s="60">
        <v>5.9900000000000002E-2</v>
      </c>
      <c r="D186" s="60">
        <v>0.12640000000000001</v>
      </c>
      <c r="E186" s="60">
        <v>8.0399999999999999E-2</v>
      </c>
      <c r="F186" s="60">
        <v>0.3</v>
      </c>
      <c r="G186" s="61" t="s">
        <v>58</v>
      </c>
      <c r="H186" s="61" t="s">
        <v>36</v>
      </c>
    </row>
    <row r="187" spans="2:8">
      <c r="B187" s="59" t="s">
        <v>235</v>
      </c>
      <c r="C187" s="60">
        <v>0.13070000000000001</v>
      </c>
      <c r="D187" s="60">
        <v>0.2215</v>
      </c>
      <c r="E187" s="60">
        <v>0.17549999999999999</v>
      </c>
      <c r="F187" s="60">
        <v>0.18</v>
      </c>
      <c r="G187" s="61" t="s">
        <v>46</v>
      </c>
      <c r="H187" s="61" t="s">
        <v>36</v>
      </c>
    </row>
    <row r="188" spans="2:8">
      <c r="B188" s="59" t="s">
        <v>236</v>
      </c>
      <c r="C188" s="60">
        <v>5.4000000000000003E-3</v>
      </c>
      <c r="D188" s="60">
        <v>5.3199999999999997E-2</v>
      </c>
      <c r="E188" s="60">
        <v>7.1999999999999998E-3</v>
      </c>
      <c r="F188" s="60">
        <v>0.25</v>
      </c>
      <c r="G188" s="61" t="s">
        <v>33</v>
      </c>
      <c r="H188" s="61" t="s">
        <v>36</v>
      </c>
    </row>
    <row r="189" spans="2:8">
      <c r="B189" s="59" t="s">
        <v>237</v>
      </c>
      <c r="C189" s="60">
        <v>6.4999999999999997E-3</v>
      </c>
      <c r="D189" s="60">
        <v>5.4800000000000001E-2</v>
      </c>
      <c r="E189" s="60">
        <v>8.8000000000000005E-3</v>
      </c>
      <c r="F189" s="60">
        <v>0.25</v>
      </c>
      <c r="G189" s="61" t="s">
        <v>64</v>
      </c>
      <c r="H189" s="60">
        <v>5.1000000000000004E-3</v>
      </c>
    </row>
    <row r="190" spans="2:8">
      <c r="B190" s="59" t="s">
        <v>238</v>
      </c>
      <c r="C190" s="60">
        <v>0</v>
      </c>
      <c r="D190" s="60">
        <v>4.5999999999999999E-2</v>
      </c>
      <c r="E190" s="60">
        <v>0</v>
      </c>
      <c r="F190" s="60">
        <v>0.25</v>
      </c>
      <c r="G190" s="61" t="s">
        <v>51</v>
      </c>
      <c r="H190" s="60">
        <v>5.7999999999999996E-3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F910-0EA2-4535-B38A-9083D309D35C}">
  <dimension ref="A1"/>
  <sheetViews>
    <sheetView showGridLines="0" workbookViewId="0">
      <selection activeCell="J32" sqref="J32"/>
    </sheetView>
  </sheetViews>
  <sheetFormatPr defaultRowHeight="13"/>
  <cols>
    <col min="2" max="2" width="13.19921875" customWidth="1"/>
  </cols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8bfed1d-3919-4d21-98da-9ce5e1d5d823}" enabled="1" method="Privileged" siteId="{babc8466-9166-41e3-ba43-3b3ac103b2d5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Dividend Discount Model</vt:lpstr>
      <vt:lpstr>CostOfEquity &amp; Growth</vt:lpstr>
      <vt:lpstr>Checklist</vt:lpstr>
      <vt:lpstr>RiskPremiums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2021-09-28T01:40:57Z</dcterms:created>
  <dcterms:modified xsi:type="dcterms:W3CDTF">2025-07-20T13:29:04Z</dcterms:modified>
</cp:coreProperties>
</file>