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intranet.volvocars.net/sites/BPAProductOffer/Shared Documents/General/"/>
    </mc:Choice>
  </mc:AlternateContent>
  <xr:revisionPtr revIDLastSave="188" documentId="8_{D643EB39-A489-4FD7-880E-823CB4CD9C52}" xr6:coauthVersionLast="47" xr6:coauthVersionMax="47" xr10:uidLastSave="{5886D74E-629A-424B-B3C8-A08398702A92}"/>
  <bookViews>
    <workbookView xWindow="900" yWindow="760" windowWidth="29140" windowHeight="15940" tabRatio="697" activeTab="10" xr2:uid="{00000000-000D-0000-FFFF-FFFF00000000}"/>
  </bookViews>
  <sheets>
    <sheet name="Intro" sheetId="8" r:id="rId1"/>
    <sheet name="VEHICLE" sheetId="9" r:id="rId2"/>
    <sheet name="LUGGAGE" sheetId="10" r:id="rId3"/>
    <sheet name="ENGINE" sheetId="4" r:id="rId4"/>
    <sheet name="ELECTRIC" sheetId="16" r:id="rId5"/>
    <sheet name="GEARBOX" sheetId="5" r:id="rId6"/>
    <sheet name="ENERGY" sheetId="6" r:id="rId7"/>
    <sheet name="PERFORMANCE" sheetId="7" r:id="rId8"/>
    <sheet name="WEIGHT" sheetId="13" r:id="rId9"/>
    <sheet name="SKETCH" sheetId="14" r:id="rId10"/>
    <sheet name="SKETCH HYBRID" sheetId="17" r:id="rId11"/>
  </sheets>
  <definedNames>
    <definedName name="_xlnm.Print_Area" localSheetId="4">ELECTRIC!$A$1:$AC$52</definedName>
    <definedName name="_xlnm.Print_Area" localSheetId="6">ENERGY!$A$1:$U$78</definedName>
    <definedName name="_xlnm.Print_Area" localSheetId="3">ENGINE!$A$1:$BL$45</definedName>
    <definedName name="_xlnm.Print_Area" localSheetId="5">GEARBOX!$A$1:$P$28</definedName>
    <definedName name="_xlnm.Print_Area" localSheetId="0">Intro!$A$1:$I$47</definedName>
    <definedName name="_xlnm.Print_Area" localSheetId="2">LUGGAGE!$A$1:$G$61</definedName>
    <definedName name="_xlnm.Print_Area" localSheetId="7">PERFORMANCE!$A$1:$L$22</definedName>
    <definedName name="_xlnm.Print_Area" localSheetId="9">SKETCH!$A$1:$I$40</definedName>
    <definedName name="_xlnm.Print_Area" localSheetId="10">'SKETCH HYBRID'!$A$1:$I$40</definedName>
    <definedName name="_xlnm.Print_Area" localSheetId="1">VEHICLE!$A$1:$S$94</definedName>
    <definedName name="_xlnm.Print_Area" localSheetId="8">WEIGHT!$A$1:$AA$45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6" l="1"/>
  <c r="R18" i="6"/>
  <c r="R17" i="6"/>
  <c r="R15" i="6"/>
  <c r="R13" i="6"/>
  <c r="R11" i="6"/>
  <c r="R10" i="6"/>
  <c r="R8" i="6"/>
  <c r="W22" i="13"/>
  <c r="S22" i="13"/>
  <c r="W21" i="13"/>
  <c r="S21" i="13"/>
  <c r="AA9" i="13"/>
  <c r="X9" i="13"/>
  <c r="Y9" i="13" s="1"/>
  <c r="W9" i="13"/>
  <c r="U9" i="13"/>
  <c r="S9" i="13"/>
  <c r="Q9" i="13"/>
  <c r="O9" i="13"/>
  <c r="M9" i="13"/>
  <c r="K9" i="13"/>
  <c r="I9" i="13"/>
  <c r="AA8" i="13"/>
  <c r="X8" i="13"/>
  <c r="Y8" i="13" s="1"/>
  <c r="W8" i="13"/>
  <c r="U8" i="13"/>
  <c r="S8" i="13"/>
  <c r="Q8" i="13"/>
  <c r="O8" i="13"/>
  <c r="M8" i="13"/>
  <c r="K8" i="13"/>
  <c r="I8" i="13"/>
  <c r="I7" i="7"/>
  <c r="I8" i="7"/>
  <c r="O26" i="4"/>
  <c r="O25" i="4"/>
  <c r="R59" i="6"/>
  <c r="R62" i="6"/>
  <c r="I24" i="5"/>
  <c r="J24" i="5"/>
  <c r="K24" i="5"/>
  <c r="L24" i="5"/>
  <c r="M24" i="5"/>
  <c r="N24" i="5"/>
  <c r="O24" i="5"/>
  <c r="P24" i="5"/>
  <c r="I21" i="5"/>
  <c r="J21" i="5"/>
  <c r="K21" i="5"/>
  <c r="L21" i="5"/>
  <c r="M21" i="5"/>
  <c r="N21" i="5"/>
  <c r="O21" i="5"/>
  <c r="P21" i="5"/>
  <c r="H24" i="5"/>
  <c r="H21" i="5"/>
  <c r="I12" i="5"/>
  <c r="J12" i="5"/>
  <c r="K12" i="5"/>
  <c r="L12" i="5"/>
  <c r="M12" i="5"/>
  <c r="N12" i="5"/>
  <c r="O12" i="5"/>
  <c r="P12" i="5"/>
  <c r="H12" i="5"/>
  <c r="I18" i="5"/>
  <c r="J18" i="5"/>
  <c r="K18" i="5"/>
  <c r="L18" i="5"/>
  <c r="M18" i="5"/>
  <c r="N18" i="5"/>
  <c r="O18" i="5"/>
  <c r="P18" i="5"/>
  <c r="H18" i="5"/>
  <c r="R63" i="6" l="1"/>
  <c r="R43" i="6"/>
  <c r="R41" i="6"/>
  <c r="F2" i="17"/>
  <c r="B2" i="17"/>
  <c r="A2" i="17"/>
  <c r="F1" i="17"/>
  <c r="A1" i="17"/>
  <c r="R58" i="6"/>
  <c r="R56" i="6"/>
  <c r="M45" i="9"/>
  <c r="M43" i="9"/>
  <c r="M19" i="9"/>
  <c r="M17" i="9"/>
  <c r="R27" i="6"/>
  <c r="AK2" i="4"/>
  <c r="AK1" i="4"/>
  <c r="R45" i="6" l="1"/>
  <c r="R44" i="6"/>
  <c r="R33" i="6" l="1"/>
  <c r="R32" i="6"/>
  <c r="R31" i="6"/>
  <c r="R30" i="6"/>
  <c r="R29" i="6"/>
  <c r="R28" i="6"/>
  <c r="R26" i="6"/>
  <c r="R25" i="6"/>
  <c r="R24" i="6"/>
  <c r="R23" i="6"/>
  <c r="R22" i="6"/>
  <c r="R21" i="6"/>
  <c r="T25" i="4" l="1"/>
  <c r="T26" i="4"/>
  <c r="W23" i="13" l="1"/>
  <c r="S23" i="13"/>
  <c r="W24" i="13"/>
  <c r="S24" i="13"/>
  <c r="I11" i="7"/>
  <c r="I9" i="7"/>
  <c r="I10" i="7"/>
  <c r="I6" i="7"/>
  <c r="D2" i="16" l="1"/>
  <c r="S25" i="13"/>
  <c r="X13" i="13"/>
  <c r="Y13" i="13" s="1"/>
  <c r="X11" i="13"/>
  <c r="X12" i="13"/>
  <c r="Y12" i="13" s="1"/>
  <c r="I12" i="13"/>
  <c r="AA13" i="13"/>
  <c r="Q13" i="13"/>
  <c r="O13" i="13"/>
  <c r="M13" i="13"/>
  <c r="K13" i="13"/>
  <c r="I13" i="13"/>
  <c r="AA12" i="13"/>
  <c r="W12" i="13"/>
  <c r="U12" i="13"/>
  <c r="S12" i="13"/>
  <c r="Q12" i="13"/>
  <c r="O12" i="13"/>
  <c r="M12" i="13"/>
  <c r="K12" i="13"/>
  <c r="I17" i="7" l="1"/>
  <c r="F24" i="5"/>
  <c r="E24" i="5"/>
  <c r="D24" i="5"/>
  <c r="F21" i="5"/>
  <c r="E21" i="5"/>
  <c r="D21" i="5"/>
  <c r="F18" i="5"/>
  <c r="E18" i="5"/>
  <c r="D18" i="5"/>
  <c r="F12" i="5"/>
  <c r="E12" i="5"/>
  <c r="D12" i="5"/>
  <c r="J2" i="16" l="1"/>
  <c r="J1" i="16"/>
  <c r="A2" i="16"/>
  <c r="A1" i="16"/>
  <c r="W25" i="13" l="1"/>
  <c r="I13" i="7"/>
  <c r="X14" i="13" l="1"/>
  <c r="S14" i="13" l="1"/>
  <c r="AA14" i="13"/>
  <c r="Y14" i="13"/>
  <c r="W14" i="13"/>
  <c r="U14" i="13"/>
  <c r="Q14" i="13"/>
  <c r="O14" i="13"/>
  <c r="M14" i="13"/>
  <c r="K14" i="13"/>
  <c r="I14" i="13"/>
  <c r="M1" i="6"/>
  <c r="I19" i="7" l="1"/>
  <c r="I18" i="7"/>
  <c r="I16" i="7"/>
  <c r="I15" i="7"/>
  <c r="I14" i="7"/>
  <c r="I12" i="7"/>
  <c r="F2" i="14" l="1"/>
  <c r="L2" i="13"/>
  <c r="I2" i="7"/>
  <c r="I2" i="5"/>
  <c r="D2" i="10"/>
  <c r="D2" i="9"/>
  <c r="X10" i="13" l="1"/>
  <c r="AA10" i="13" l="1"/>
  <c r="Y10" i="13"/>
  <c r="W10" i="13"/>
  <c r="U10" i="13"/>
  <c r="S10" i="13"/>
  <c r="Q10" i="13"/>
  <c r="O10" i="13"/>
  <c r="M10" i="13"/>
  <c r="K10" i="13"/>
  <c r="I10" i="13"/>
  <c r="M44" i="9"/>
  <c r="M18" i="9"/>
  <c r="R63" i="9"/>
  <c r="O63" i="9"/>
  <c r="M63" i="9"/>
  <c r="R61" i="9"/>
  <c r="O61" i="9"/>
  <c r="M61" i="9"/>
  <c r="X16" i="13"/>
  <c r="Y16" i="13" s="1"/>
  <c r="X15" i="13"/>
  <c r="Y15" i="13" s="1"/>
  <c r="L1" i="13"/>
  <c r="AA15" i="13"/>
  <c r="W15" i="13"/>
  <c r="U15" i="13"/>
  <c r="S15" i="13"/>
  <c r="Q15" i="13"/>
  <c r="O15" i="13"/>
  <c r="M15" i="13"/>
  <c r="K15" i="13"/>
  <c r="I15" i="13"/>
  <c r="D1" i="10"/>
  <c r="Q11" i="13"/>
  <c r="K11" i="13"/>
  <c r="AA11" i="13"/>
  <c r="Y11" i="13"/>
  <c r="W11" i="13"/>
  <c r="U11" i="13"/>
  <c r="S11" i="13"/>
  <c r="O11" i="13"/>
  <c r="M11" i="13"/>
  <c r="I11" i="13"/>
  <c r="Q74" i="9"/>
  <c r="M74" i="9"/>
  <c r="Q70" i="9"/>
  <c r="M70" i="9"/>
  <c r="M22" i="9"/>
  <c r="M23" i="9"/>
  <c r="M21" i="9"/>
  <c r="M57" i="9"/>
  <c r="B2" i="14"/>
  <c r="A2" i="14"/>
  <c r="F1" i="14"/>
  <c r="A1" i="14"/>
  <c r="AA16" i="13"/>
  <c r="W16" i="13"/>
  <c r="U16" i="13"/>
  <c r="S16" i="13"/>
  <c r="Q16" i="13"/>
  <c r="O16" i="13"/>
  <c r="M16" i="13"/>
  <c r="K16" i="13"/>
  <c r="I16" i="13"/>
  <c r="D2" i="13"/>
  <c r="A2" i="13"/>
  <c r="A1" i="13"/>
  <c r="D2" i="7"/>
  <c r="A2" i="7"/>
  <c r="I1" i="7"/>
  <c r="A1" i="7"/>
  <c r="D2" i="6"/>
  <c r="A2" i="6"/>
  <c r="A1" i="6"/>
  <c r="D2" i="5"/>
  <c r="A2" i="5"/>
  <c r="I1" i="5"/>
  <c r="A1" i="5"/>
  <c r="D2" i="4"/>
  <c r="A2" i="4"/>
  <c r="A1" i="4"/>
  <c r="G57" i="10"/>
  <c r="G56" i="10"/>
  <c r="G53" i="10"/>
  <c r="G50" i="10"/>
  <c r="G48" i="10"/>
  <c r="G46" i="10"/>
  <c r="G42" i="10"/>
  <c r="G43" i="10"/>
  <c r="G38" i="10"/>
  <c r="G39" i="10"/>
  <c r="G34" i="10"/>
  <c r="G33" i="10"/>
  <c r="G32" i="10"/>
  <c r="G31" i="10"/>
  <c r="G28" i="10"/>
  <c r="G27" i="10"/>
  <c r="G24" i="10"/>
  <c r="G23" i="10"/>
  <c r="G20" i="10"/>
  <c r="G19" i="10"/>
  <c r="G16" i="10"/>
  <c r="G15" i="10"/>
  <c r="B2" i="10"/>
  <c r="A2" i="10"/>
  <c r="A1" i="10"/>
  <c r="Q64" i="9"/>
  <c r="M64" i="9"/>
  <c r="Q62" i="9"/>
  <c r="M62" i="9"/>
  <c r="M56" i="9"/>
  <c r="M51" i="9"/>
  <c r="M42" i="9"/>
  <c r="M41" i="9"/>
  <c r="Q38" i="9"/>
  <c r="Q37" i="9"/>
  <c r="M37" i="9"/>
  <c r="Q36" i="9"/>
  <c r="M36" i="9"/>
  <c r="Q35" i="9"/>
  <c r="M35" i="9"/>
  <c r="Q34" i="9"/>
  <c r="M34" i="9"/>
  <c r="Q33" i="9"/>
  <c r="M33" i="9"/>
  <c r="M32" i="9"/>
  <c r="M31" i="9"/>
  <c r="M20" i="9"/>
  <c r="M16" i="9"/>
  <c r="S28" i="9"/>
  <c r="Q28" i="9"/>
  <c r="O28" i="9"/>
  <c r="M28" i="9"/>
  <c r="S27" i="9"/>
  <c r="Q27" i="9"/>
  <c r="O27" i="9"/>
  <c r="M27" i="9"/>
  <c r="M25" i="9"/>
  <c r="M24" i="9"/>
  <c r="M26" i="9"/>
  <c r="M14" i="9"/>
  <c r="M13" i="9"/>
  <c r="M12" i="9"/>
  <c r="M11" i="9"/>
  <c r="F8" i="9"/>
  <c r="M7" i="9"/>
  <c r="B2" i="9"/>
  <c r="A2" i="9"/>
  <c r="D1" i="9"/>
  <c r="A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Öhlund, Anders (A. .)</author>
  </authors>
  <commentList>
    <comment ref="A25" authorId="0" shapeId="0" xr:uid="{00000000-0006-0000-0300-000001000000}">
      <text>
        <r>
          <rPr>
            <sz val="9"/>
            <color indexed="81"/>
            <rFont val="Tahoma"/>
            <family val="2"/>
          </rPr>
          <t>Rated Power =
Net Power / 0,90</t>
        </r>
      </text>
    </comment>
  </commentList>
</comments>
</file>

<file path=xl/sharedStrings.xml><?xml version="1.0" encoding="utf-8"?>
<sst xmlns="http://schemas.openxmlformats.org/spreadsheetml/2006/main" count="1503" uniqueCount="556">
  <si>
    <t>OFFICIAL DATA - XC60</t>
  </si>
  <si>
    <t>MY24 - 23w46</t>
  </si>
  <si>
    <t>Version 3</t>
  </si>
  <si>
    <t>Date: 2023-11-09</t>
  </si>
  <si>
    <t>(Model code 246)</t>
  </si>
  <si>
    <t>Issuer:</t>
  </si>
  <si>
    <t>Stefan Eriksson</t>
  </si>
  <si>
    <t>Email:</t>
  </si>
  <si>
    <t>OfficialData.swe@volvocars.com</t>
  </si>
  <si>
    <t>CHANGE HISTORY</t>
  </si>
  <si>
    <t>23w17 version 1</t>
  </si>
  <si>
    <t>Version 1 decided at Official Data meeting</t>
  </si>
  <si>
    <t>version 2</t>
  </si>
  <si>
    <t>B420T6 (K9), B420T2 (L1), D420T8 (K5); Europe Energy Consumption updated and confirmed (ENERGY)</t>
  </si>
  <si>
    <t>ISG2 values confirmed (ELECTRIC)</t>
  </si>
  <si>
    <t>Version 2 decided at Official Data meeting</t>
  </si>
  <si>
    <t>version 3</t>
  </si>
  <si>
    <t>B420T2 (L1), B4204T56 (H5); China Energy Consumption updated and confirmed (ENERGY)</t>
  </si>
  <si>
    <t>B420T10 (L5); Overseas Energy Consumption added (ENERGY)</t>
  </si>
  <si>
    <t>Version 3 decided at Official Data meeting</t>
  </si>
  <si>
    <t>version 4</t>
  </si>
  <si>
    <t>B420T2 (L1); Japan Energy Consumption added (ENERGY)</t>
  </si>
  <si>
    <t>Version 4 decided at Official Data meeting</t>
  </si>
  <si>
    <t>version 5</t>
  </si>
  <si>
    <t>B420T2 (L1); US FE label values updated and confirmed (ENERGY)</t>
  </si>
  <si>
    <t>Version 5 decided at Official Data meeting</t>
  </si>
  <si>
    <t>23w46 version 1</t>
  </si>
  <si>
    <t>B4204T52 (H4), B4204T56 (H7); Europe Energy Consumption forecast added (ENERGY)</t>
  </si>
  <si>
    <t>B4204T52 (H4), B4204T56 (H7); Europe Energy Consumption updated and confirmed (ENERGY)</t>
  </si>
  <si>
    <t>B4204T52 (H1), B4204T52 (H4); Torque rpm updated (ENGINE)</t>
  </si>
  <si>
    <t>B4204T52 (H4), B4204T56 (H7); Europe weight corrected (WEIGHT)</t>
  </si>
  <si>
    <t>Rear opening width updated (LUGGAGE)</t>
  </si>
  <si>
    <t>Knee clearance rear updated (VEHICLE)</t>
  </si>
  <si>
    <t>Key to the legends</t>
  </si>
  <si>
    <t>Blue</t>
  </si>
  <si>
    <t>changed data since last released issue and/or version</t>
  </si>
  <si>
    <t>not applicable, no demand for data</t>
  </si>
  <si>
    <t>changed data since last released issue and/or version, to be confirmed</t>
  </si>
  <si>
    <t>Red</t>
  </si>
  <si>
    <t>data missing, not sufficiently documented or expected to be updated</t>
  </si>
  <si>
    <t>Sheet name</t>
  </si>
  <si>
    <t>Content</t>
  </si>
  <si>
    <t>VEHICLE</t>
  </si>
  <si>
    <t>Page 1</t>
  </si>
  <si>
    <t>Aerodynamics, Dimensions Exterior/Interior, Ground Clearance, Steering, Brakes, Fuel / SCR tank capacity, Tyres &amp; Wheels</t>
  </si>
  <si>
    <t>LUGGAGE</t>
  </si>
  <si>
    <t>Page 2</t>
  </si>
  <si>
    <t>Volumes / Dimensions luggage compartment</t>
  </si>
  <si>
    <t>ENGINE</t>
  </si>
  <si>
    <t>Page 3</t>
  </si>
  <si>
    <t>Engine data, Final drive</t>
  </si>
  <si>
    <t>ELECTRIC</t>
  </si>
  <si>
    <t>Page 4</t>
  </si>
  <si>
    <t>Electric motor. High Voltage battery. Charging.</t>
  </si>
  <si>
    <t>GEARBOX</t>
  </si>
  <si>
    <t>Page 5</t>
  </si>
  <si>
    <t>Transmission data</t>
  </si>
  <si>
    <t>ENERGY</t>
  </si>
  <si>
    <t>Page 6</t>
  </si>
  <si>
    <t>Fuel consumption and CO2 emissions. Electric range and consumption.</t>
  </si>
  <si>
    <t>PERFORMANCE</t>
  </si>
  <si>
    <t>Page 7</t>
  </si>
  <si>
    <t>Vehicle performance</t>
  </si>
  <si>
    <t>WEIGHT</t>
  </si>
  <si>
    <t>Page 8</t>
  </si>
  <si>
    <t>Weight data</t>
  </si>
  <si>
    <t>SKETCH</t>
  </si>
  <si>
    <t>Page 9</t>
  </si>
  <si>
    <t>Page with drawing and main measurements</t>
  </si>
  <si>
    <t>SKETCH - HYBRID</t>
  </si>
  <si>
    <t>Page 10</t>
  </si>
  <si>
    <t>Metric measures: mm, kg and litres, unless otherwise stated</t>
  </si>
  <si>
    <t>Metric</t>
  </si>
  <si>
    <t>English measures: inch, lb and cu.ft, unless otherwise stated</t>
  </si>
  <si>
    <t>English</t>
  </si>
  <si>
    <t>AERODYNAMICS</t>
  </si>
  <si>
    <t>Cd</t>
  </si>
  <si>
    <t>Frontal area</t>
  </si>
  <si>
    <t>m2 / ft2</t>
  </si>
  <si>
    <t>Cd*A</t>
  </si>
  <si>
    <t>DIMENSIONS EXTERIOR</t>
  </si>
  <si>
    <t>Vehicle length</t>
  </si>
  <si>
    <t>L103</t>
  </si>
  <si>
    <t>Wheelbase</t>
  </si>
  <si>
    <t>L101</t>
  </si>
  <si>
    <t xml:space="preserve"> </t>
  </si>
  <si>
    <t>Front Overhang</t>
  </si>
  <si>
    <t>L104</t>
  </si>
  <si>
    <t>Rear Overhang</t>
  </si>
  <si>
    <t>L105</t>
  </si>
  <si>
    <t>Vehicle height</t>
  </si>
  <si>
    <t>incl shark fen</t>
  </si>
  <si>
    <t>H101</t>
  </si>
  <si>
    <t>at curb weight</t>
  </si>
  <si>
    <t>B4204T52, B4204T56, B4204T53, B4204T57</t>
  </si>
  <si>
    <t>at curb weight + 1 person</t>
  </si>
  <si>
    <t>Vehicle height with open tailgate/trunklid</t>
  </si>
  <si>
    <t>H110</t>
  </si>
  <si>
    <t>Vehicle width</t>
  </si>
  <si>
    <t>W103</t>
  </si>
  <si>
    <t>mirror feet</t>
  </si>
  <si>
    <t>wheel arch ext</t>
  </si>
  <si>
    <t>Rim size:   21"</t>
  </si>
  <si>
    <t>Rim size:   22"</t>
  </si>
  <si>
    <t>W144</t>
  </si>
  <si>
    <t>mirrors included</t>
  </si>
  <si>
    <t>W145</t>
  </si>
  <si>
    <t>mirrors folded</t>
  </si>
  <si>
    <t>Body width</t>
  </si>
  <si>
    <t>W116</t>
  </si>
  <si>
    <t>Front track width</t>
  </si>
  <si>
    <t>W101-1</t>
  </si>
  <si>
    <t>Rim size:</t>
  </si>
  <si>
    <t>17"-19"  /  20" / 21" / 22"</t>
  </si>
  <si>
    <t>/</t>
  </si>
  <si>
    <t>Rear track width</t>
  </si>
  <si>
    <t>W101-2</t>
  </si>
  <si>
    <t>DIMENSIONS INTERIOR</t>
  </si>
  <si>
    <t>Headroom front/rear</t>
  </si>
  <si>
    <t>H62-1</t>
  </si>
  <si>
    <t>maximum, without panoramic roof</t>
  </si>
  <si>
    <t>H62-1 SR</t>
  </si>
  <si>
    <t>maximum, with panoramic roof</t>
  </si>
  <si>
    <t>H61-1 / H61-2</t>
  </si>
  <si>
    <t>without panoramic roof</t>
  </si>
  <si>
    <t>H61-1SR / H61-2SR</t>
  </si>
  <si>
    <t>with panoramic roof</t>
  </si>
  <si>
    <t xml:space="preserve">Shoulder room front/rear </t>
  </si>
  <si>
    <t>W3-1 / W3-2</t>
  </si>
  <si>
    <t>Hip room front/rear</t>
  </si>
  <si>
    <t>W5-1 / W5-2</t>
  </si>
  <si>
    <t>Leg room front/rear</t>
  </si>
  <si>
    <t>L34 / L51-2</t>
  </si>
  <si>
    <t>Knee clearance   - / rear</t>
  </si>
  <si>
    <t xml:space="preserve">    -   / L48-2</t>
  </si>
  <si>
    <t>GROUND CLEARANCE</t>
  </si>
  <si>
    <t>excl. mudflaps</t>
  </si>
  <si>
    <t>H156</t>
  </si>
  <si>
    <t>standard</t>
  </si>
  <si>
    <t>with air suspension</t>
  </si>
  <si>
    <t>Approach angle:</t>
  </si>
  <si>
    <t>A116-1</t>
  </si>
  <si>
    <t>degr.</t>
  </si>
  <si>
    <t>Departure angle:</t>
  </si>
  <si>
    <t>A116-2</t>
  </si>
  <si>
    <t>Breakover angle:</t>
  </si>
  <si>
    <t>A117</t>
  </si>
  <si>
    <t>WADING CAPABILITY</t>
  </si>
  <si>
    <t>Depth</t>
  </si>
  <si>
    <t>at walking speed</t>
  </si>
  <si>
    <t>Up to a depth approximately level with the floor at walking speed</t>
  </si>
  <si>
    <t>STEERING</t>
  </si>
  <si>
    <t>Steering ratio</t>
  </si>
  <si>
    <t>angle/angle</t>
  </si>
  <si>
    <t>Turning circle</t>
  </si>
  <si>
    <t>curb to curb</t>
  </si>
  <si>
    <t>m &amp; ft</t>
  </si>
  <si>
    <t>wall to wall</t>
  </si>
  <si>
    <t>Turns of steering wheel end to end</t>
  </si>
  <si>
    <t>BRAKES</t>
  </si>
  <si>
    <t>Disc brake dimensions</t>
  </si>
  <si>
    <t>Disc diameter</t>
  </si>
  <si>
    <t>front</t>
  </si>
  <si>
    <r>
      <t>Brake:</t>
    </r>
    <r>
      <rPr>
        <strike/>
        <sz val="8"/>
        <rFont val="Arial"/>
        <family val="2"/>
      </rPr>
      <t xml:space="preserve"> </t>
    </r>
    <r>
      <rPr>
        <sz val="8"/>
        <rFont val="Arial"/>
        <family val="2"/>
      </rPr>
      <t>17” / 18” / 20"</t>
    </r>
  </si>
  <si>
    <t>rear</t>
  </si>
  <si>
    <t>Brake: 16” / 17”</t>
  </si>
  <si>
    <t xml:space="preserve">  "    thickness</t>
  </si>
  <si>
    <t>Braking performance with ABS</t>
  </si>
  <si>
    <t>Braking distance (m) from 100 - 0 km/h</t>
  </si>
  <si>
    <t>FUEL TANK CAPACITY</t>
  </si>
  <si>
    <t>Engine</t>
  </si>
  <si>
    <t>Market code</t>
  </si>
  <si>
    <t>US / UK gal</t>
  </si>
  <si>
    <t>SCR TANK CAPACITY</t>
  </si>
  <si>
    <t>D420T8</t>
  </si>
  <si>
    <t>D420T2</t>
  </si>
  <si>
    <t>TYRES &amp; WHEELS</t>
  </si>
  <si>
    <t>Approved tyre sizes</t>
  </si>
  <si>
    <t>Approved wheel sizes</t>
  </si>
  <si>
    <t>Rolling circumference</t>
  </si>
  <si>
    <t>235/65 R17 *</t>
  </si>
  <si>
    <t>7,5x17x50,5</t>
  </si>
  <si>
    <t>235/60 R18</t>
  </si>
  <si>
    <t>7,5x18x50,5</t>
  </si>
  <si>
    <t>7,5x19x50,5</t>
  </si>
  <si>
    <t>255/45 R20</t>
  </si>
  <si>
    <t>8x20x52,5</t>
  </si>
  <si>
    <t>9x20x38,5 **</t>
  </si>
  <si>
    <t>255/40 R21</t>
  </si>
  <si>
    <t>8,5x21x49,5 ***</t>
  </si>
  <si>
    <t>9x21x38,5 **</t>
  </si>
  <si>
    <t>8,5x21x38,5 **</t>
  </si>
  <si>
    <t>265/35 R22</t>
  </si>
  <si>
    <t>9x22x43 **</t>
  </si>
  <si>
    <t>T125/80 R18</t>
  </si>
  <si>
    <t>4x18x20</t>
  </si>
  <si>
    <t>spare wheel</t>
  </si>
  <si>
    <t>Height and length can vary between approx. 20 and -20 mm</t>
  </si>
  <si>
    <t>* Not possible in combination with 18'' brakes. Please check your car specification at a Volvo dealer</t>
  </si>
  <si>
    <t>** Only in combination with complete kit wheel arch extensions front and rear</t>
  </si>
  <si>
    <t>*** Only in combination with wheel arch trim front and rear</t>
  </si>
  <si>
    <t>Metric measures: mm and litres, unless otherwise stated</t>
  </si>
  <si>
    <t>English measures:inch and cu.ft, unless otherwise stated</t>
  </si>
  <si>
    <t>VOLUMES</t>
  </si>
  <si>
    <t>Cargo volume</t>
  </si>
  <si>
    <t>according to SAE J1100</t>
  </si>
  <si>
    <t>V2</t>
  </si>
  <si>
    <t>SAE-max</t>
  </si>
  <si>
    <t>V10</t>
  </si>
  <si>
    <t>SAE-min</t>
  </si>
  <si>
    <t>Luggage volume</t>
  </si>
  <si>
    <t>(Determined by loading 1 litre boxes (200x100x50 mm) within the specified limits.</t>
  </si>
  <si>
    <t>Front seats are in the SRP-position and reclined 25 degrees.)</t>
  </si>
  <si>
    <t>Largest Luggage volume - First</t>
  </si>
  <si>
    <t>V214-1</t>
  </si>
  <si>
    <t>Total (including V209)</t>
  </si>
  <si>
    <t>(Largest volume. Load height limited by the head lining. Front limited</t>
  </si>
  <si>
    <t>by vertical plane tangential to the rear side of the front seatback)</t>
  </si>
  <si>
    <t>Largest Luggage volume - Second</t>
  </si>
  <si>
    <t>V214-2</t>
  </si>
  <si>
    <t>(Second seat up. Load height limited by the headlining. Front limited</t>
  </si>
  <si>
    <t>by vertical plane tangential to the rear side of the second seatback)</t>
  </si>
  <si>
    <t>Open Luggage Compartment - First</t>
  </si>
  <si>
    <t>V211-1</t>
  </si>
  <si>
    <t>(Second seat folded. Load height limited to upper edge of the</t>
  </si>
  <si>
    <t>front seatback or lower edge of the rear window)</t>
  </si>
  <si>
    <t>Open Luggage Compartment - Second</t>
  </si>
  <si>
    <t>V211-2</t>
  </si>
  <si>
    <t>(Second seat up. Load height limited to the upper edge of the</t>
  </si>
  <si>
    <t>second seatback or second window)</t>
  </si>
  <si>
    <t>Closed storage compartments</t>
  </si>
  <si>
    <t>V209</t>
  </si>
  <si>
    <t>(Closed storage areas located around the luggage compartments,</t>
  </si>
  <si>
    <t>rep kit *</t>
  </si>
  <si>
    <t xml:space="preserve"> behind wheel arches, under the floor, or any other area)</t>
  </si>
  <si>
    <t>without charge cable *</t>
  </si>
  <si>
    <t>with charge cable</t>
  </si>
  <si>
    <t>LENGTHS</t>
  </si>
  <si>
    <t>Cargo length from the first seatback to the tailgate measured at:</t>
  </si>
  <si>
    <t>the height of the floor covering</t>
  </si>
  <si>
    <t>L212-1</t>
  </si>
  <si>
    <t xml:space="preserve">the top of the first seatback </t>
  </si>
  <si>
    <t>L214-1</t>
  </si>
  <si>
    <t>Cargo length from the second seatback to the tailgate measured at:</t>
  </si>
  <si>
    <t>L212-2</t>
  </si>
  <si>
    <t>the top of the second seatback</t>
  </si>
  <si>
    <t>L214-2</t>
  </si>
  <si>
    <t>HEIGHTS</t>
  </si>
  <si>
    <t>Cargo floor height to ground</t>
  </si>
  <si>
    <t>H253</t>
  </si>
  <si>
    <t>curb weight</t>
  </si>
  <si>
    <t>Rear opening height</t>
  </si>
  <si>
    <t>H202</t>
  </si>
  <si>
    <t>car center line</t>
  </si>
  <si>
    <t>Cargo height</t>
  </si>
  <si>
    <t>H201</t>
  </si>
  <si>
    <t>rear wheel center and car center line</t>
  </si>
  <si>
    <t>WIDTHS</t>
  </si>
  <si>
    <t>Cargo floor width, min.</t>
  </si>
  <si>
    <t>W201</t>
  </si>
  <si>
    <t>between wheel housings</t>
  </si>
  <si>
    <t>Rear opening width</t>
  </si>
  <si>
    <t>upper, min.</t>
  </si>
  <si>
    <t>W205</t>
  </si>
  <si>
    <t>at floor, min.</t>
  </si>
  <si>
    <t>W207</t>
  </si>
  <si>
    <t>* Included in Luggage volumes above</t>
  </si>
  <si>
    <t>Plug-in hybrid</t>
  </si>
  <si>
    <t>Mild hybrid</t>
  </si>
  <si>
    <t>ENGINES</t>
  </si>
  <si>
    <t>B4204T52</t>
  </si>
  <si>
    <t>B4204T56</t>
  </si>
  <si>
    <t>B4204T53</t>
  </si>
  <si>
    <t>B4204T57</t>
  </si>
  <si>
    <t>B420T6</t>
  </si>
  <si>
    <t>B420T10</t>
  </si>
  <si>
    <t>B420T2</t>
  </si>
  <si>
    <t>B420T</t>
  </si>
  <si>
    <t>Engine code / Rear emblem:</t>
  </si>
  <si>
    <t>H4</t>
  </si>
  <si>
    <t>Recharge T6 AWD</t>
  </si>
  <si>
    <t>H1</t>
  </si>
  <si>
    <t>H7</t>
  </si>
  <si>
    <t>Recharge T8 AWD</t>
  </si>
  <si>
    <t>H5</t>
  </si>
  <si>
    <t>H2</t>
  </si>
  <si>
    <t>H6</t>
  </si>
  <si>
    <t>K9</t>
  </si>
  <si>
    <t>B4</t>
  </si>
  <si>
    <t>L5</t>
  </si>
  <si>
    <t>B5</t>
  </si>
  <si>
    <t>L1</t>
  </si>
  <si>
    <t>06</t>
  </si>
  <si>
    <t>B6</t>
  </si>
  <si>
    <t>K5</t>
  </si>
  <si>
    <t>K2</t>
  </si>
  <si>
    <t>SoP week:</t>
  </si>
  <si>
    <t>23w46</t>
  </si>
  <si>
    <t>21w47</t>
  </si>
  <si>
    <t>20w22</t>
  </si>
  <si>
    <t>21w22</t>
  </si>
  <si>
    <t>19w46</t>
  </si>
  <si>
    <t>20w07</t>
  </si>
  <si>
    <t>19w20</t>
  </si>
  <si>
    <t>Emission level</t>
  </si>
  <si>
    <t>EU:</t>
  </si>
  <si>
    <t>Euro6e</t>
  </si>
  <si>
    <t>Euro6d</t>
  </si>
  <si>
    <t xml:space="preserve">US: </t>
  </si>
  <si>
    <t>TZEV</t>
  </si>
  <si>
    <t>ULEV70</t>
  </si>
  <si>
    <t>China:</t>
  </si>
  <si>
    <t>NEV6b</t>
  </si>
  <si>
    <t>China6b</t>
  </si>
  <si>
    <t>Japan:</t>
  </si>
  <si>
    <t>Jpn-SULEV</t>
  </si>
  <si>
    <t>CYLINDERS</t>
  </si>
  <si>
    <t>(number)</t>
  </si>
  <si>
    <t>DISPLACEMENT</t>
  </si>
  <si>
    <t>(cm3 / cu.in)</t>
  </si>
  <si>
    <t>BORE</t>
  </si>
  <si>
    <t>(mm / inch)</t>
  </si>
  <si>
    <t>STROKE</t>
  </si>
  <si>
    <t>VALVES</t>
  </si>
  <si>
    <t>DOHC/SOHC</t>
  </si>
  <si>
    <t>DOHC</t>
  </si>
  <si>
    <t>COMPRESSION RATIO</t>
  </si>
  <si>
    <t>10,3:1</t>
  </si>
  <si>
    <t>10,5:1</t>
  </si>
  <si>
    <t>9,0:1</t>
  </si>
  <si>
    <t>15,8:1</t>
  </si>
  <si>
    <t>FIRING ORDER</t>
  </si>
  <si>
    <t>1 - 3 - 4 - 2</t>
  </si>
  <si>
    <t>IDLE SPEED</t>
  </si>
  <si>
    <t>(rpm)</t>
  </si>
  <si>
    <t>±</t>
  </si>
  <si>
    <t>MAX ENGINE SPEED</t>
  </si>
  <si>
    <t>Overrev. / duration</t>
  </si>
  <si>
    <t>3 s</t>
  </si>
  <si>
    <t>MAX ENGINE NET POWER</t>
  </si>
  <si>
    <t>(kW / rps)</t>
  </si>
  <si>
    <t>-</t>
  </si>
  <si>
    <t>(metric hp / rpm)</t>
  </si>
  <si>
    <t>(mechanical hp / rpm)</t>
  </si>
  <si>
    <t>MAX ENGINE RATED POWER</t>
  </si>
  <si>
    <t>(for China authority submission )</t>
  </si>
  <si>
    <t>( hp / rpm)</t>
  </si>
  <si>
    <t>MAX ENGINE TORQUE</t>
  </si>
  <si>
    <t>(Nm / rps)</t>
  </si>
  <si>
    <t>(ft.lbf / rpm)</t>
  </si>
  <si>
    <t>ELECTRIC MOTOR *</t>
  </si>
  <si>
    <t>Yes</t>
  </si>
  <si>
    <t>HIGH VOLTAGE BATTERY *</t>
  </si>
  <si>
    <t>No</t>
  </si>
  <si>
    <t>NB:</t>
  </si>
  <si>
    <t>Power and torque measured according to ECE R85-00</t>
  </si>
  <si>
    <t>FUEL</t>
  </si>
  <si>
    <t>Petrol</t>
  </si>
  <si>
    <t>Diesel</t>
  </si>
  <si>
    <t>For best performance and lowest fuel consumption 98 RON is recommended</t>
  </si>
  <si>
    <t>Diesel fuel according to EN590 standard to be used</t>
  </si>
  <si>
    <t>For normal driving 95 RON can be used</t>
  </si>
  <si>
    <t>7 vol % FAME (biodiesel) acceptable in fuel</t>
  </si>
  <si>
    <t>10 vol % ethanol acceptable in fuel</t>
  </si>
  <si>
    <t>TRANSMISSION</t>
  </si>
  <si>
    <t>\</t>
  </si>
  <si>
    <t>Final drive</t>
  </si>
  <si>
    <t>Gearbox</t>
  </si>
  <si>
    <t>code</t>
  </si>
  <si>
    <t>AW TG-81SD</t>
  </si>
  <si>
    <t>D</t>
  </si>
  <si>
    <t>eAWD</t>
  </si>
  <si>
    <t>AWF8G45</t>
  </si>
  <si>
    <t>FWD</t>
  </si>
  <si>
    <t>C</t>
  </si>
  <si>
    <t>AWD</t>
  </si>
  <si>
    <t>AWF8G55</t>
  </si>
  <si>
    <t>* See ELECTRIC sheet for detailed information</t>
  </si>
  <si>
    <t>COMBINATION MATRIX</t>
  </si>
  <si>
    <t>ELECTRIC MOTOR</t>
  </si>
  <si>
    <t>HIGH VOLTAGE BATTERY</t>
  </si>
  <si>
    <t>EFAD</t>
  </si>
  <si>
    <t>ERAD</t>
  </si>
  <si>
    <t>ISGM</t>
  </si>
  <si>
    <t>HV BATTERY</t>
  </si>
  <si>
    <t>(integrated starter and</t>
  </si>
  <si>
    <t>(electric front axle drive)</t>
  </si>
  <si>
    <t>(electric rear axle drive)</t>
  </si>
  <si>
    <t>generator module)</t>
  </si>
  <si>
    <t>(high voltage battery)</t>
  </si>
  <si>
    <t>ERAD 8</t>
  </si>
  <si>
    <t>HBAT 14</t>
  </si>
  <si>
    <t>ERAD 7</t>
  </si>
  <si>
    <t>ISG2</t>
  </si>
  <si>
    <t>ISG</t>
  </si>
  <si>
    <t>18w46</t>
  </si>
  <si>
    <t>23w17</t>
  </si>
  <si>
    <t>ELECTRIC MOTOR MAX POWER</t>
  </si>
  <si>
    <t>kW / rps</t>
  </si>
  <si>
    <t>metric hp / rpm</t>
  </si>
  <si>
    <t>mechanical hp / rpm</t>
  </si>
  <si>
    <t>ELECTRIC MOTOR MAX TORQUE</t>
  </si>
  <si>
    <t>Nm / rps</t>
  </si>
  <si>
    <t>lb-ft /  rpm</t>
  </si>
  <si>
    <t>Nominal</t>
  </si>
  <si>
    <t>kWh</t>
  </si>
  <si>
    <t>Usable</t>
  </si>
  <si>
    <t>DC CHARGING TIME *</t>
  </si>
  <si>
    <t>150 kW **</t>
  </si>
  <si>
    <t>10-80%</t>
  </si>
  <si>
    <t>min</t>
  </si>
  <si>
    <t>50 kW **</t>
  </si>
  <si>
    <t xml:space="preserve">AC 2-PHASE CHARGING TIME *
(200-240V)  </t>
  </si>
  <si>
    <t>16 A</t>
  </si>
  <si>
    <t>0-100%</t>
  </si>
  <si>
    <t>hours</t>
  </si>
  <si>
    <t>10 A</t>
  </si>
  <si>
    <t>6 A</t>
  </si>
  <si>
    <t>AC 1-PHASE CHARGING TIME *
(200-240V)</t>
  </si>
  <si>
    <t>48 A</t>
  </si>
  <si>
    <t>32 A</t>
  </si>
  <si>
    <t>AC 1-PHASE CHARGING TIME *
(100-120V)</t>
  </si>
  <si>
    <t>*  Charging time can vary depending on ambient- and battery temperature, vehicle climatization and other active electric loads in the vehicle</t>
  </si>
  <si>
    <t>*  Maximum SOC achievable is dependent on station maximum voltage.</t>
  </si>
  <si>
    <t>* AC 2-phase only available in EU</t>
  </si>
  <si>
    <t>**  150kW requires a 375A charger</t>
  </si>
  <si>
    <t>** Station power</t>
  </si>
  <si>
    <t>TRANSMISSIONS</t>
  </si>
  <si>
    <t>Gear ratios</t>
  </si>
  <si>
    <t>1:st gear</t>
  </si>
  <si>
    <t>2:nd gear</t>
  </si>
  <si>
    <t>3:rd gear</t>
  </si>
  <si>
    <t>4:th gear</t>
  </si>
  <si>
    <t>5:th gear</t>
  </si>
  <si>
    <t>6:th gear</t>
  </si>
  <si>
    <t>7:th gear</t>
  </si>
  <si>
    <t>8:th gear</t>
  </si>
  <si>
    <t>Rev. gear</t>
  </si>
  <si>
    <t>Final</t>
  </si>
  <si>
    <t>drive</t>
  </si>
  <si>
    <t>Speed in KM/H at 1000 rpm with tyre 235/60 R18</t>
  </si>
  <si>
    <t>ENERGY CONSUMPTION</t>
  </si>
  <si>
    <t>Europe</t>
  </si>
  <si>
    <t>WLTP</t>
  </si>
  <si>
    <t>Final
drive</t>
  </si>
  <si>
    <t>Low</t>
  </si>
  <si>
    <t>Medium</t>
  </si>
  <si>
    <t>High</t>
  </si>
  <si>
    <t>Extra High</t>
  </si>
  <si>
    <t>Combined</t>
  </si>
  <si>
    <t>Electric</t>
  </si>
  <si>
    <t>Electric Range [AER]</t>
  </si>
  <si>
    <t>Vehicle</t>
  </si>
  <si>
    <t>CO2</t>
  </si>
  <si>
    <t>FC</t>
  </si>
  <si>
    <t>FE</t>
  </si>
  <si>
    <t>Consumption</t>
  </si>
  <si>
    <t>CITY</t>
  </si>
  <si>
    <t>g/km</t>
  </si>
  <si>
    <t>L/100km</t>
  </si>
  <si>
    <t>km/L</t>
  </si>
  <si>
    <t>kWh/100km</t>
  </si>
  <si>
    <t>km</t>
  </si>
  <si>
    <t>Weighted *****</t>
  </si>
  <si>
    <t>Electric *****</t>
  </si>
  <si>
    <t>Petrol *****</t>
  </si>
  <si>
    <t>Light Armoured</t>
  </si>
  <si>
    <t xml:space="preserve">AWF8G45 </t>
  </si>
  <si>
    <t>China</t>
  </si>
  <si>
    <t>WLTP / CLTC</t>
  </si>
  <si>
    <t>Sales Version</t>
  </si>
  <si>
    <t>Weighted *</t>
  </si>
  <si>
    <t>Electric **</t>
  </si>
  <si>
    <t>Petrol ***</t>
  </si>
  <si>
    <t>67, 6B</t>
  </si>
  <si>
    <t>63 ,R5, 68</t>
  </si>
  <si>
    <t>Others</t>
  </si>
  <si>
    <t>UDC</t>
  </si>
  <si>
    <t>EUDC</t>
  </si>
  <si>
    <t>Electric Range</t>
  </si>
  <si>
    <t>Market</t>
  </si>
  <si>
    <t>[AER]</t>
  </si>
  <si>
    <t>Japan</t>
  </si>
  <si>
    <t>Overseas</t>
  </si>
  <si>
    <t>Light Armoured OS</t>
  </si>
  <si>
    <t>HWY</t>
  </si>
  <si>
    <t>COMB</t>
  </si>
  <si>
    <t>COMB Consumption</t>
  </si>
  <si>
    <t>Driving Range</t>
  </si>
  <si>
    <t>Gasoline</t>
  </si>
  <si>
    <t>Electricity</t>
  </si>
  <si>
    <t>Electricity + Gasoline</t>
  </si>
  <si>
    <t>mpg</t>
  </si>
  <si>
    <t>MPGe ****</t>
  </si>
  <si>
    <t>gal/100miles</t>
  </si>
  <si>
    <t>kWh/100miles</t>
  </si>
  <si>
    <t>miles</t>
  </si>
  <si>
    <t>Electric (depletion) Blended FE Label *</t>
  </si>
  <si>
    <t>Gasoline (sustain) ***</t>
  </si>
  <si>
    <t>* Weighted figure between electric and petrol driving according to governmental regulations for PHEV</t>
  </si>
  <si>
    <t>** Only electric driving according to governmental regulations for PHEV</t>
  </si>
  <si>
    <t>*** Driving with only petrol (sustain) in HYBRID-mode according to governmental regulations for PHEV</t>
  </si>
  <si>
    <t>**** MPGe stands for 'miles per gallon (of gasoline) equivalent' according to EPA regulations</t>
  </si>
  <si>
    <r>
      <t xml:space="preserve">***** WLTP PHEV nomenclature; </t>
    </r>
    <r>
      <rPr>
        <b/>
        <sz val="8"/>
        <rFont val="Arial"/>
        <family val="2"/>
      </rPr>
      <t>Combined</t>
    </r>
    <r>
      <rPr>
        <sz val="8"/>
        <rFont val="Arial"/>
        <family val="2"/>
      </rPr>
      <t xml:space="preserve"> refer to the combined value of all phases in WLTP, </t>
    </r>
    <r>
      <rPr>
        <b/>
        <sz val="8"/>
        <rFont val="Arial"/>
        <family val="2"/>
      </rPr>
      <t>City</t>
    </r>
    <r>
      <rPr>
        <sz val="8"/>
        <rFont val="Arial"/>
        <family val="2"/>
      </rPr>
      <t xml:space="preserve"> refer to the first two phases of WLTP, low and medium, </t>
    </r>
    <r>
      <rPr>
        <b/>
        <sz val="8"/>
        <rFont val="Arial"/>
        <family val="2"/>
      </rPr>
      <t>Weighted</t>
    </r>
    <r>
      <rPr>
        <sz val="8"/>
        <rFont val="Arial"/>
        <family val="2"/>
      </rPr>
      <t xml:space="preserve"> refer the calculated result for both petrol and electric drivetrain, </t>
    </r>
    <r>
      <rPr>
        <b/>
        <sz val="8"/>
        <rFont val="Arial"/>
        <family val="2"/>
      </rPr>
      <t>AER</t>
    </r>
    <r>
      <rPr>
        <sz val="8"/>
        <rFont val="Arial"/>
        <family val="2"/>
      </rPr>
      <t xml:space="preserve"> = All-Electric Range</t>
    </r>
  </si>
  <si>
    <t>VEHICLE PERFORMANCE</t>
  </si>
  <si>
    <t>Final 
drive</t>
  </si>
  <si>
    <t>Top speed *</t>
  </si>
  <si>
    <t>Acceleration times</t>
  </si>
  <si>
    <t>Maximum
Climb Angle</t>
  </si>
  <si>
    <t>(governed)</t>
  </si>
  <si>
    <t>(sec)</t>
  </si>
  <si>
    <t>km/h</t>
  </si>
  <si>
    <t>mph</t>
  </si>
  <si>
    <t>0 - 100 km/h</t>
  </si>
  <si>
    <t>0 - 60 mph</t>
  </si>
  <si>
    <t>%</t>
  </si>
  <si>
    <t>* Top speed setting is pending on Market and Vehicle specification, e.g. tyre spec</t>
  </si>
  <si>
    <t>* Top speed at electric propulsion up to 140 km/h (87 mph)</t>
  </si>
  <si>
    <t>variants covered by Europe WVTA (Whole Vehicle Type Approval)</t>
  </si>
  <si>
    <t>Gross</t>
  </si>
  <si>
    <t>Mass in</t>
  </si>
  <si>
    <t>Curb weight</t>
  </si>
  <si>
    <t>Unbraked</t>
  </si>
  <si>
    <t>Load</t>
  </si>
  <si>
    <t>Vehicle Mass</t>
  </si>
  <si>
    <t>Running Order</t>
  </si>
  <si>
    <t>distribution</t>
  </si>
  <si>
    <t>Trailer</t>
  </si>
  <si>
    <t>trailer</t>
  </si>
  <si>
    <t>Tongue</t>
  </si>
  <si>
    <t>capacity</t>
  </si>
  <si>
    <t>Roof load</t>
  </si>
  <si>
    <t>(standard)</t>
  </si>
  <si>
    <t>(max option)</t>
  </si>
  <si>
    <t>(GVM)</t>
  </si>
  <si>
    <t>(MiRO)</t>
  </si>
  <si>
    <t>Front</t>
  </si>
  <si>
    <t xml:space="preserve">Rear </t>
  </si>
  <si>
    <t>(max)</t>
  </si>
  <si>
    <t>(max) *</t>
  </si>
  <si>
    <t>kg</t>
  </si>
  <si>
    <t>lb</t>
  </si>
  <si>
    <r>
      <t xml:space="preserve">variants </t>
    </r>
    <r>
      <rPr>
        <b/>
        <u/>
        <sz val="10"/>
        <rFont val="Arial"/>
        <family val="2"/>
      </rPr>
      <t>NOT</t>
    </r>
    <r>
      <rPr>
        <b/>
        <sz val="10"/>
        <rFont val="Arial"/>
        <family val="2"/>
      </rPr>
      <t xml:space="preserve"> covered by Europe WVTA</t>
    </r>
  </si>
  <si>
    <t>Total weight</t>
  </si>
  <si>
    <t>Axle</t>
  </si>
  <si>
    <t>guaranties</t>
  </si>
  <si>
    <t>Rear</t>
  </si>
  <si>
    <t>6B, 67</t>
  </si>
  <si>
    <t>63, 68, R5</t>
  </si>
  <si>
    <t>US</t>
  </si>
  <si>
    <r>
      <t xml:space="preserve">See also database </t>
    </r>
    <r>
      <rPr>
        <b/>
        <sz val="8"/>
        <rFont val="Arial"/>
        <family val="2"/>
      </rPr>
      <t>CPAM</t>
    </r>
    <r>
      <rPr>
        <sz val="8"/>
        <rFont val="Arial"/>
        <family val="2"/>
      </rPr>
      <t xml:space="preserve">, intranet adress: </t>
    </r>
  </si>
  <si>
    <t>http://cpam.volvocars.net/</t>
  </si>
  <si>
    <t>* Option / specification affects this figure</t>
  </si>
  <si>
    <t>Latest version always available at VCC Content Store</t>
  </si>
  <si>
    <t>https://contentstore.volvocars.biz</t>
  </si>
  <si>
    <t>t125/80 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</si>
</sst>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kr&quot;_-;\-* #,##0.00\ &quot;kr&quot;_-;_-* &quot;-&quot;??\ &quot;kr&quot;_-;_-@_-"/>
    <numFmt numFmtId="164" formatCode="0.0"/>
    <numFmt numFmtId="165" formatCode="_-* #,##0.00\ [$€-1]_-;\-* #,##0.00\ [$€-1]_-;_-* &quot;-&quot;??\ [$€-1]_-"/>
    <numFmt numFmtId="166" formatCode="0.000"/>
    <numFmt numFmtId="167" formatCode="yyyy/mm/dd;@"/>
    <numFmt numFmtId="168" formatCode="[$]yyyy\-mm\-dd;@" x16r2:formatCode16="[$-en-SE,1]yyyy\-mm\-dd;@"/>
    <numFmt numFmtId="169" formatCode="yyyy\-mm\-dd;@"/>
  </numFmts>
  <fonts count="37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9"/>
      <color indexed="81"/>
      <name val="Tahoma"/>
      <family val="2"/>
    </font>
    <font>
      <sz val="9"/>
      <color rgb="FF0070C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2"/>
      <color indexed="10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u/>
      <sz val="9"/>
      <color rgb="FF0070C0"/>
      <name val="Arial"/>
      <family val="2"/>
    </font>
    <font>
      <sz val="8"/>
      <color rgb="FF0070C0"/>
      <name val="Arial"/>
      <family val="2"/>
    </font>
    <font>
      <sz val="8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9"/>
      <name val="Arial"/>
      <family val="2"/>
    </font>
    <font>
      <u/>
      <sz val="8"/>
      <name val="Arial"/>
      <family val="2"/>
    </font>
    <font>
      <strike/>
      <sz val="8"/>
      <name val="Arial"/>
      <family val="2"/>
    </font>
    <font>
      <b/>
      <u/>
      <sz val="8"/>
      <name val="Arial"/>
      <family val="2"/>
    </font>
    <font>
      <b/>
      <sz val="9"/>
      <color rgb="FF0070C0"/>
      <name val="Arial"/>
      <family val="2"/>
    </font>
    <font>
      <b/>
      <u/>
      <sz val="11"/>
      <name val="Arial"/>
      <family val="2"/>
    </font>
    <font>
      <b/>
      <sz val="11"/>
      <color rgb="FF0070C0"/>
      <name val="Arial"/>
      <family val="2"/>
    </font>
    <font>
      <b/>
      <u/>
      <sz val="10"/>
      <name val="Arial"/>
      <family val="2"/>
    </font>
    <font>
      <u/>
      <sz val="9"/>
      <name val="Arial"/>
      <family val="2"/>
    </font>
    <font>
      <b/>
      <strike/>
      <sz val="8"/>
      <name val="Arial"/>
      <family val="2"/>
    </font>
    <font>
      <strike/>
      <sz val="9"/>
      <name val="Arial"/>
      <family val="2"/>
    </font>
    <font>
      <i/>
      <sz val="9"/>
      <name val="Arial"/>
      <family val="2"/>
    </font>
    <font>
      <b/>
      <sz val="12"/>
      <color rgb="FF0070C0"/>
      <name val="Arial"/>
      <family val="2"/>
    </font>
    <font>
      <b/>
      <u/>
      <sz val="11"/>
      <color rgb="FF0070C0"/>
      <name val="Arial"/>
      <family val="2"/>
    </font>
    <font>
      <sz val="10"/>
      <color rgb="FF0070C0"/>
      <name val="Arial"/>
      <family val="2"/>
    </font>
    <font>
      <i/>
      <sz val="9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indexed="9"/>
      </patternFill>
    </fill>
    <fill>
      <patternFill patternType="lightGray"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lightGray">
        <fgColor rgb="FF000000"/>
      </patternFill>
    </fill>
  </fills>
  <borders count="25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uble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uble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uble">
        <color indexed="64"/>
      </right>
      <top/>
      <bottom style="dotted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tted">
        <color indexed="64"/>
      </right>
      <top style="thin">
        <color indexed="64"/>
      </top>
      <bottom/>
      <diagonal/>
    </border>
    <border>
      <left style="double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uble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double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uble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/>
      <diagonal/>
    </border>
    <border>
      <left style="double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rgb="FF000000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rgb="FF000000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indexed="64"/>
      </left>
      <right style="dotted">
        <color indexed="64"/>
      </right>
      <top/>
      <bottom style="dotted">
        <color rgb="FF000000"/>
      </bottom>
      <diagonal/>
    </border>
    <border>
      <left style="dotted">
        <color indexed="64"/>
      </left>
      <right style="double">
        <color indexed="64"/>
      </right>
      <top/>
      <bottom style="dotted">
        <color rgb="FF000000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rgb="FF000000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rgb="FF000000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thin">
        <color rgb="FF000000"/>
      </bottom>
      <diagonal/>
    </border>
    <border>
      <left style="double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double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dotted">
        <color indexed="64"/>
      </right>
      <top style="thin">
        <color rgb="FF000000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double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thin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rgb="FF000000"/>
      </bottom>
      <diagonal/>
    </border>
    <border>
      <left style="double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44" fontId="1" fillId="0" borderId="0" applyFont="0" applyFill="0" applyBorder="0" applyAlignment="0" applyProtection="0"/>
  </cellStyleXfs>
  <cellXfs count="2132">
    <xf numFmtId="0" fontId="0" fillId="0" borderId="0" xfId="0"/>
    <xf numFmtId="164" fontId="7" fillId="0" borderId="174" xfId="0" applyNumberFormat="1" applyFont="1" applyBorder="1" applyAlignment="1">
      <alignment horizontal="center"/>
    </xf>
    <xf numFmtId="164" fontId="7" fillId="0" borderId="166" xfId="0" applyNumberFormat="1" applyFont="1" applyBorder="1" applyAlignment="1">
      <alignment horizontal="center"/>
    </xf>
    <xf numFmtId="0" fontId="10" fillId="0" borderId="13" xfId="0" applyFont="1" applyBorder="1"/>
    <xf numFmtId="0" fontId="11" fillId="0" borderId="13" xfId="0" applyFont="1" applyBorder="1" applyAlignment="1">
      <alignment horizontal="center"/>
    </xf>
    <xf numFmtId="0" fontId="12" fillId="0" borderId="13" xfId="0" applyFont="1" applyBorder="1"/>
    <xf numFmtId="0" fontId="13" fillId="0" borderId="24" xfId="0" applyFont="1" applyBorder="1" applyAlignment="1">
      <alignment horizontal="right"/>
    </xf>
    <xf numFmtId="0" fontId="12" fillId="0" borderId="0" xfId="0" applyFont="1"/>
    <xf numFmtId="14" fontId="7" fillId="0" borderId="2" xfId="0" applyNumberFormat="1" applyFont="1" applyBorder="1" applyAlignment="1">
      <alignment horizontal="left"/>
    </xf>
    <xf numFmtId="0" fontId="7" fillId="0" borderId="2" xfId="0" applyFont="1" applyBorder="1"/>
    <xf numFmtId="0" fontId="7" fillId="0" borderId="15" xfId="0" applyFont="1" applyBorder="1" applyAlignment="1">
      <alignment horizontal="right"/>
    </xf>
    <xf numFmtId="0" fontId="7" fillId="0" borderId="0" xfId="0" applyFont="1"/>
    <xf numFmtId="0" fontId="3" fillId="0" borderId="14" xfId="0" applyFont="1" applyBorder="1" applyAlignment="1">
      <alignment horizontal="right"/>
    </xf>
    <xf numFmtId="0" fontId="3" fillId="0" borderId="2" xfId="0" applyFont="1" applyBorder="1"/>
    <xf numFmtId="0" fontId="3" fillId="0" borderId="15" xfId="0" applyFont="1" applyBorder="1"/>
    <xf numFmtId="0" fontId="3" fillId="0" borderId="0" xfId="0" applyFont="1"/>
    <xf numFmtId="0" fontId="14" fillId="0" borderId="18" xfId="0" applyFont="1" applyBorder="1"/>
    <xf numFmtId="0" fontId="14" fillId="0" borderId="1" xfId="0" applyFont="1" applyBorder="1"/>
    <xf numFmtId="0" fontId="14" fillId="0" borderId="0" xfId="0" applyFont="1"/>
    <xf numFmtId="0" fontId="1" fillId="0" borderId="1" xfId="0" applyFont="1" applyBorder="1"/>
    <xf numFmtId="0" fontId="15" fillId="0" borderId="1" xfId="0" applyFont="1" applyBorder="1"/>
    <xf numFmtId="0" fontId="1" fillId="0" borderId="0" xfId="0" applyFont="1"/>
    <xf numFmtId="0" fontId="1" fillId="0" borderId="19" xfId="0" applyFont="1" applyBorder="1"/>
    <xf numFmtId="0" fontId="6" fillId="0" borderId="0" xfId="0" applyFont="1"/>
    <xf numFmtId="0" fontId="16" fillId="0" borderId="16" xfId="0" applyFont="1" applyBorder="1" applyAlignment="1">
      <alignment horizontal="right"/>
    </xf>
    <xf numFmtId="167" fontId="6" fillId="0" borderId="0" xfId="0" applyNumberFormat="1" applyFont="1" applyAlignment="1">
      <alignment horizontal="center"/>
    </xf>
    <xf numFmtId="0" fontId="17" fillId="0" borderId="20" xfId="0" applyFont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7" fillId="4" borderId="20" xfId="0" applyFont="1" applyFill="1" applyBorder="1" applyAlignment="1">
      <alignment horizontal="center"/>
    </xf>
    <xf numFmtId="0" fontId="18" fillId="4" borderId="20" xfId="0" applyFont="1" applyFill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46" fontId="7" fillId="0" borderId="16" xfId="0" applyNumberFormat="1" applyFont="1" applyBorder="1"/>
    <xf numFmtId="0" fontId="7" fillId="0" borderId="16" xfId="0" applyFont="1" applyBorder="1"/>
    <xf numFmtId="0" fontId="1" fillId="0" borderId="0" xfId="0" applyFont="1" applyAlignment="1">
      <alignment horizontal="center"/>
    </xf>
    <xf numFmtId="0" fontId="15" fillId="0" borderId="0" xfId="0" applyFont="1"/>
    <xf numFmtId="0" fontId="13" fillId="0" borderId="13" xfId="0" quotePrefix="1" applyFont="1" applyBorder="1" applyAlignment="1">
      <alignment horizontal="center"/>
    </xf>
    <xf numFmtId="0" fontId="13" fillId="0" borderId="13" xfId="0" applyFont="1" applyBorder="1"/>
    <xf numFmtId="0" fontId="13" fillId="0" borderId="13" xfId="0" applyFont="1" applyBorder="1" applyAlignment="1">
      <alignment horizontal="right"/>
    </xf>
    <xf numFmtId="14" fontId="8" fillId="0" borderId="14" xfId="0" quotePrefix="1" applyNumberFormat="1" applyFont="1" applyBorder="1" applyAlignment="1">
      <alignment horizontal="left"/>
    </xf>
    <xf numFmtId="14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right"/>
    </xf>
    <xf numFmtId="0" fontId="7" fillId="2" borderId="6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20" fillId="0" borderId="0" xfId="0" applyFont="1"/>
    <xf numFmtId="0" fontId="8" fillId="0" borderId="16" xfId="0" applyFont="1" applyBorder="1"/>
    <xf numFmtId="0" fontId="7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/>
    <xf numFmtId="20" fontId="3" fillId="2" borderId="0" xfId="0" applyNumberFormat="1" applyFont="1" applyFill="1" applyAlignment="1">
      <alignment horizontal="right"/>
    </xf>
    <xf numFmtId="0" fontId="2" fillId="0" borderId="0" xfId="0" applyFont="1"/>
    <xf numFmtId="20" fontId="3" fillId="2" borderId="0" xfId="0" applyNumberFormat="1" applyFont="1" applyFill="1" applyAlignment="1">
      <alignment horizontal="center"/>
    </xf>
    <xf numFmtId="164" fontId="7" fillId="3" borderId="70" xfId="0" applyNumberFormat="1" applyFont="1" applyFill="1" applyBorder="1" applyAlignment="1">
      <alignment horizontal="right"/>
    </xf>
    <xf numFmtId="0" fontId="7" fillId="3" borderId="0" xfId="0" applyFont="1" applyFill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8" fillId="0" borderId="0" xfId="0" applyFont="1"/>
    <xf numFmtId="0" fontId="8" fillId="0" borderId="72" xfId="0" applyFont="1" applyBorder="1"/>
    <xf numFmtId="0" fontId="3" fillId="0" borderId="72" xfId="0" applyFont="1" applyBorder="1"/>
    <xf numFmtId="0" fontId="3" fillId="0" borderId="72" xfId="0" applyFont="1" applyBorder="1" applyAlignment="1">
      <alignment horizontal="left"/>
    </xf>
    <xf numFmtId="0" fontId="3" fillId="0" borderId="73" xfId="0" applyFont="1" applyBorder="1" applyAlignment="1">
      <alignment horizontal="center"/>
    </xf>
    <xf numFmtId="0" fontId="7" fillId="0" borderId="16" xfId="0" quotePrefix="1" applyFont="1" applyBorder="1"/>
    <xf numFmtId="0" fontId="7" fillId="0" borderId="0" xfId="0" quotePrefix="1" applyFont="1"/>
    <xf numFmtId="0" fontId="8" fillId="0" borderId="77" xfId="0" applyFont="1" applyBorder="1"/>
    <xf numFmtId="0" fontId="3" fillId="0" borderId="82" xfId="0" applyFont="1" applyBorder="1" applyAlignment="1">
      <alignment horizontal="center"/>
    </xf>
    <xf numFmtId="0" fontId="3" fillId="0" borderId="82" xfId="0" applyFont="1" applyBorder="1"/>
    <xf numFmtId="0" fontId="8" fillId="0" borderId="72" xfId="0" quotePrefix="1" applyFont="1" applyBorder="1"/>
    <xf numFmtId="0" fontId="3" fillId="0" borderId="72" xfId="0" quotePrefix="1" applyFont="1" applyBorder="1"/>
    <xf numFmtId="0" fontId="3" fillId="0" borderId="72" xfId="0" applyFont="1" applyBorder="1" applyAlignment="1">
      <alignment horizontal="center"/>
    </xf>
    <xf numFmtId="0" fontId="3" fillId="0" borderId="0" xfId="0" quotePrefix="1" applyFont="1"/>
    <xf numFmtId="0" fontId="8" fillId="0" borderId="77" xfId="0" quotePrefix="1" applyFont="1" applyBorder="1"/>
    <xf numFmtId="0" fontId="3" fillId="0" borderId="82" xfId="0" quotePrefix="1" applyFont="1" applyBorder="1" applyAlignment="1">
      <alignment horizontal="center"/>
    </xf>
    <xf numFmtId="0" fontId="3" fillId="0" borderId="82" xfId="0" quotePrefix="1" applyFont="1" applyBorder="1"/>
    <xf numFmtId="0" fontId="3" fillId="0" borderId="82" xfId="0" applyFont="1" applyBorder="1" applyAlignment="1">
      <alignment horizontal="right"/>
    </xf>
    <xf numFmtId="1" fontId="7" fillId="0" borderId="9" xfId="0" applyNumberFormat="1" applyFont="1" applyBorder="1"/>
    <xf numFmtId="1" fontId="7" fillId="0" borderId="0" xfId="0" quotePrefix="1" applyNumberFormat="1" applyFont="1"/>
    <xf numFmtId="164" fontId="7" fillId="0" borderId="70" xfId="0" applyNumberFormat="1" applyFont="1" applyBorder="1"/>
    <xf numFmtId="164" fontId="7" fillId="0" borderId="0" xfId="0" quotePrefix="1" applyNumberFormat="1" applyFont="1"/>
    <xf numFmtId="164" fontId="7" fillId="0" borderId="17" xfId="0" quotePrefix="1" applyNumberFormat="1" applyFont="1" applyBorder="1"/>
    <xf numFmtId="0" fontId="20" fillId="2" borderId="8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6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3" fillId="0" borderId="85" xfId="0" applyFont="1" applyBorder="1"/>
    <xf numFmtId="164" fontId="7" fillId="0" borderId="82" xfId="0" quotePrefix="1" applyNumberFormat="1" applyFont="1" applyBorder="1" applyAlignment="1">
      <alignment horizontal="center"/>
    </xf>
    <xf numFmtId="0" fontId="8" fillId="2" borderId="0" xfId="0" applyFont="1" applyFill="1"/>
    <xf numFmtId="0" fontId="3" fillId="0" borderId="73" xfId="0" quotePrefix="1" applyFont="1" applyBorder="1"/>
    <xf numFmtId="1" fontId="7" fillId="3" borderId="72" xfId="0" quotePrefix="1" applyNumberFormat="1" applyFont="1" applyFill="1" applyBorder="1" applyAlignment="1">
      <alignment horizontal="center"/>
    </xf>
    <xf numFmtId="1" fontId="7" fillId="0" borderId="72" xfId="0" quotePrefix="1" applyNumberFormat="1" applyFont="1" applyBorder="1"/>
    <xf numFmtId="1" fontId="7" fillId="0" borderId="70" xfId="0" applyNumberFormat="1" applyFont="1" applyBorder="1" applyAlignment="1">
      <alignment horizontal="center"/>
    </xf>
    <xf numFmtId="0" fontId="7" fillId="2" borderId="16" xfId="0" applyFont="1" applyFill="1" applyBorder="1"/>
    <xf numFmtId="0" fontId="21" fillId="0" borderId="2" xfId="0" applyFont="1" applyBorder="1"/>
    <xf numFmtId="0" fontId="22" fillId="0" borderId="2" xfId="0" applyFont="1" applyBorder="1" applyAlignment="1">
      <alignment horizontal="center"/>
    </xf>
    <xf numFmtId="0" fontId="20" fillId="2" borderId="1" xfId="0" quotePrefix="1" applyFont="1" applyFill="1" applyBorder="1" applyAlignment="1">
      <alignment horizontal="center"/>
    </xf>
    <xf numFmtId="164" fontId="20" fillId="2" borderId="1" xfId="0" quotePrefix="1" applyNumberFormat="1" applyFont="1" applyFill="1" applyBorder="1" applyAlignment="1">
      <alignment horizontal="center"/>
    </xf>
    <xf numFmtId="164" fontId="20" fillId="2" borderId="1" xfId="0" applyNumberFormat="1" applyFont="1" applyFill="1" applyBorder="1" applyAlignment="1">
      <alignment horizontal="center"/>
    </xf>
    <xf numFmtId="164" fontId="20" fillId="2" borderId="19" xfId="0" applyNumberFormat="1" applyFont="1" applyFill="1" applyBorder="1" applyAlignment="1">
      <alignment horizontal="center"/>
    </xf>
    <xf numFmtId="0" fontId="8" fillId="0" borderId="0" xfId="0" quotePrefix="1" applyFont="1"/>
    <xf numFmtId="0" fontId="3" fillId="2" borderId="72" xfId="0" applyFont="1" applyFill="1" applyBorder="1" applyAlignment="1">
      <alignment horizontal="center"/>
    </xf>
    <xf numFmtId="0" fontId="3" fillId="2" borderId="72" xfId="0" applyFont="1" applyFill="1" applyBorder="1"/>
    <xf numFmtId="0" fontId="3" fillId="2" borderId="77" xfId="0" applyFont="1" applyFill="1" applyBorder="1" applyAlignment="1">
      <alignment horizontal="center"/>
    </xf>
    <xf numFmtId="0" fontId="3" fillId="2" borderId="77" xfId="0" applyFont="1" applyFill="1" applyBorder="1"/>
    <xf numFmtId="0" fontId="21" fillId="0" borderId="0" xfId="0" quotePrefix="1" applyFont="1"/>
    <xf numFmtId="0" fontId="3" fillId="0" borderId="0" xfId="0" quotePrefix="1" applyFont="1" applyAlignment="1">
      <alignment horizontal="left"/>
    </xf>
    <xf numFmtId="3" fontId="7" fillId="0" borderId="9" xfId="0" applyNumberFormat="1" applyFont="1" applyBorder="1" applyAlignment="1">
      <alignment horizontal="center"/>
    </xf>
    <xf numFmtId="164" fontId="7" fillId="0" borderId="0" xfId="0" quotePrefix="1" applyNumberFormat="1" applyFont="1" applyAlignment="1">
      <alignment horizontal="right"/>
    </xf>
    <xf numFmtId="3" fontId="7" fillId="0" borderId="74" xfId="0" applyNumberFormat="1" applyFont="1" applyBorder="1" applyAlignment="1">
      <alignment horizontal="center"/>
    </xf>
    <xf numFmtId="164" fontId="7" fillId="0" borderId="72" xfId="0" quotePrefix="1" applyNumberFormat="1" applyFont="1" applyBorder="1" applyAlignment="1">
      <alignment horizontal="right"/>
    </xf>
    <xf numFmtId="0" fontId="3" fillId="0" borderId="77" xfId="0" applyFont="1" applyBorder="1" applyAlignment="1">
      <alignment horizontal="left"/>
    </xf>
    <xf numFmtId="0" fontId="8" fillId="0" borderId="16" xfId="0" quotePrefix="1" applyFont="1" applyBorder="1"/>
    <xf numFmtId="0" fontId="24" fillId="0" borderId="0" xfId="0" quotePrefix="1" applyFont="1"/>
    <xf numFmtId="0" fontId="24" fillId="0" borderId="5" xfId="0" quotePrefix="1" applyFont="1" applyBorder="1"/>
    <xf numFmtId="0" fontId="7" fillId="2" borderId="70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3" fillId="0" borderId="5" xfId="0" quotePrefix="1" applyFont="1" applyBorder="1"/>
    <xf numFmtId="164" fontId="7" fillId="0" borderId="70" xfId="0" quotePrefix="1" applyNumberFormat="1" applyFont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19" fillId="0" borderId="1" xfId="0" applyFont="1" applyBorder="1" applyAlignment="1">
      <alignment horizontal="right"/>
    </xf>
    <xf numFmtId="0" fontId="8" fillId="2" borderId="87" xfId="0" applyFont="1" applyFill="1" applyBorder="1" applyAlignment="1">
      <alignment horizontal="center"/>
    </xf>
    <xf numFmtId="0" fontId="7" fillId="2" borderId="88" xfId="0" applyFont="1" applyFill="1" applyBorder="1" applyAlignment="1">
      <alignment horizontal="center"/>
    </xf>
    <xf numFmtId="0" fontId="8" fillId="2" borderId="89" xfId="0" applyFont="1" applyFill="1" applyBorder="1" applyAlignment="1">
      <alignment horizontal="center"/>
    </xf>
    <xf numFmtId="0" fontId="8" fillId="0" borderId="90" xfId="0" applyFont="1" applyBorder="1" applyAlignment="1">
      <alignment horizontal="center"/>
    </xf>
    <xf numFmtId="0" fontId="19" fillId="2" borderId="91" xfId="0" applyFont="1" applyFill="1" applyBorder="1" applyAlignment="1">
      <alignment horizontal="center"/>
    </xf>
    <xf numFmtId="0" fontId="20" fillId="2" borderId="92" xfId="0" applyFont="1" applyFill="1" applyBorder="1" applyAlignment="1">
      <alignment horizontal="center"/>
    </xf>
    <xf numFmtId="0" fontId="14" fillId="0" borderId="0" xfId="0" applyFont="1" applyAlignment="1">
      <alignment wrapText="1"/>
    </xf>
    <xf numFmtId="0" fontId="7" fillId="0" borderId="91" xfId="0" applyFont="1" applyBorder="1" applyAlignment="1">
      <alignment horizontal="center"/>
    </xf>
    <xf numFmtId="164" fontId="7" fillId="0" borderId="92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1" fontId="7" fillId="3" borderId="91" xfId="0" quotePrefix="1" applyNumberFormat="1" applyFont="1" applyFill="1" applyBorder="1" applyAlignment="1">
      <alignment horizontal="center"/>
    </xf>
    <xf numFmtId="1" fontId="7" fillId="3" borderId="91" xfId="0" applyNumberFormat="1" applyFont="1" applyFill="1" applyBorder="1" applyAlignment="1">
      <alignment horizontal="center"/>
    </xf>
    <xf numFmtId="0" fontId="3" fillId="0" borderId="199" xfId="0" applyFont="1" applyBorder="1"/>
    <xf numFmtId="0" fontId="3" fillId="0" borderId="199" xfId="0" applyFont="1" applyBorder="1" applyAlignment="1">
      <alignment horizontal="center" vertical="center" wrapText="1"/>
    </xf>
    <xf numFmtId="0" fontId="3" fillId="0" borderId="199" xfId="0" applyFont="1" applyBorder="1" applyAlignment="1">
      <alignment horizontal="center"/>
    </xf>
    <xf numFmtId="0" fontId="3" fillId="0" borderId="200" xfId="0" applyFont="1" applyBorder="1" applyAlignment="1">
      <alignment horizontal="center" vertical="center" wrapText="1"/>
    </xf>
    <xf numFmtId="0" fontId="7" fillId="0" borderId="201" xfId="0" applyFont="1" applyBorder="1" applyAlignment="1">
      <alignment horizontal="center"/>
    </xf>
    <xf numFmtId="164" fontId="7" fillId="0" borderId="202" xfId="0" applyNumberFormat="1" applyFont="1" applyBorder="1" applyAlignment="1">
      <alignment horizontal="center"/>
    </xf>
    <xf numFmtId="0" fontId="8" fillId="2" borderId="16" xfId="0" applyFont="1" applyFill="1" applyBorder="1"/>
    <xf numFmtId="0" fontId="7" fillId="2" borderId="91" xfId="0" applyFont="1" applyFill="1" applyBorder="1" applyAlignment="1">
      <alignment horizontal="center"/>
    </xf>
    <xf numFmtId="164" fontId="7" fillId="2" borderId="92" xfId="0" applyNumberFormat="1" applyFont="1" applyFill="1" applyBorder="1" applyAlignment="1">
      <alignment horizontal="center"/>
    </xf>
    <xf numFmtId="0" fontId="3" fillId="2" borderId="16" xfId="0" applyFont="1" applyFill="1" applyBorder="1"/>
    <xf numFmtId="164" fontId="3" fillId="2" borderId="92" xfId="0" applyNumberFormat="1" applyFont="1" applyFill="1" applyBorder="1" applyAlignment="1">
      <alignment horizontal="center"/>
    </xf>
    <xf numFmtId="0" fontId="3" fillId="2" borderId="97" xfId="0" applyFont="1" applyFill="1" applyBorder="1" applyAlignment="1">
      <alignment horizontal="center"/>
    </xf>
    <xf numFmtId="164" fontId="3" fillId="2" borderId="98" xfId="0" applyNumberFormat="1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8" fillId="0" borderId="72" xfId="0" applyFont="1" applyBorder="1" applyAlignment="1">
      <alignment wrapText="1"/>
    </xf>
    <xf numFmtId="0" fontId="7" fillId="0" borderId="95" xfId="0" applyFont="1" applyBorder="1" applyAlignment="1">
      <alignment horizontal="center"/>
    </xf>
    <xf numFmtId="164" fontId="7" fillId="0" borderId="96" xfId="0" applyNumberFormat="1" applyFont="1" applyBorder="1" applyAlignment="1">
      <alignment horizontal="center"/>
    </xf>
    <xf numFmtId="0" fontId="3" fillId="0" borderId="77" xfId="0" applyFont="1" applyBorder="1"/>
    <xf numFmtId="0" fontId="3" fillId="0" borderId="77" xfId="0" applyFont="1" applyBorder="1" applyAlignment="1">
      <alignment horizontal="center" vertical="center" wrapText="1"/>
    </xf>
    <xf numFmtId="0" fontId="3" fillId="0" borderId="86" xfId="0" applyFont="1" applyBorder="1" applyAlignment="1">
      <alignment horizontal="center" vertical="center" wrapText="1"/>
    </xf>
    <xf numFmtId="0" fontId="7" fillId="0" borderId="97" xfId="0" applyFont="1" applyBorder="1" applyAlignment="1">
      <alignment horizontal="center"/>
    </xf>
    <xf numFmtId="164" fontId="7" fillId="0" borderId="9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7" fillId="0" borderId="93" xfId="0" applyFont="1" applyBorder="1" applyAlignment="1">
      <alignment horizontal="center"/>
    </xf>
    <xf numFmtId="164" fontId="7" fillId="0" borderId="94" xfId="0" applyNumberFormat="1" applyFont="1" applyBorder="1" applyAlignment="1">
      <alignment horizontal="center"/>
    </xf>
    <xf numFmtId="0" fontId="20" fillId="0" borderId="87" xfId="0" applyFont="1" applyBorder="1" applyAlignment="1">
      <alignment horizontal="center"/>
    </xf>
    <xf numFmtId="164" fontId="20" fillId="0" borderId="88" xfId="0" applyNumberFormat="1" applyFont="1" applyBorder="1" applyAlignment="1">
      <alignment horizontal="center"/>
    </xf>
    <xf numFmtId="0" fontId="20" fillId="2" borderId="87" xfId="0" applyFont="1" applyFill="1" applyBorder="1" applyAlignment="1">
      <alignment horizontal="center"/>
    </xf>
    <xf numFmtId="164" fontId="20" fillId="2" borderId="88" xfId="0" applyNumberFormat="1" applyFont="1" applyFill="1" applyBorder="1" applyAlignment="1">
      <alignment horizontal="center"/>
    </xf>
    <xf numFmtId="0" fontId="7" fillId="0" borderId="14" xfId="0" applyFont="1" applyBorder="1"/>
    <xf numFmtId="0" fontId="7" fillId="2" borderId="89" xfId="0" applyFont="1" applyFill="1" applyBorder="1" applyAlignment="1">
      <alignment horizontal="center"/>
    </xf>
    <xf numFmtId="164" fontId="7" fillId="2" borderId="90" xfId="0" applyNumberFormat="1" applyFont="1" applyFill="1" applyBorder="1" applyAlignment="1">
      <alignment horizontal="center"/>
    </xf>
    <xf numFmtId="0" fontId="19" fillId="0" borderId="87" xfId="0" applyFont="1" applyBorder="1"/>
    <xf numFmtId="0" fontId="19" fillId="0" borderId="88" xfId="0" applyFont="1" applyBorder="1"/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7" fillId="0" borderId="89" xfId="0" applyFont="1" applyBorder="1" applyAlignment="1">
      <alignment horizontal="center"/>
    </xf>
    <xf numFmtId="164" fontId="7" fillId="0" borderId="90" xfId="0" applyNumberFormat="1" applyFont="1" applyBorder="1" applyAlignment="1">
      <alignment horizontal="center"/>
    </xf>
    <xf numFmtId="14" fontId="1" fillId="0" borderId="0" xfId="0" applyNumberFormat="1" applyFont="1"/>
    <xf numFmtId="0" fontId="13" fillId="0" borderId="13" xfId="0" applyFont="1" applyBorder="1" applyAlignment="1">
      <alignment horizontal="left"/>
    </xf>
    <xf numFmtId="14" fontId="7" fillId="0" borderId="2" xfId="0" quotePrefix="1" applyNumberFormat="1" applyFont="1" applyBorder="1" applyAlignment="1">
      <alignment horizontal="left"/>
    </xf>
    <xf numFmtId="14" fontId="7" fillId="0" borderId="2" xfId="0" quotePrefix="1" applyNumberFormat="1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14" fontId="7" fillId="0" borderId="0" xfId="0" quotePrefix="1" applyNumberFormat="1" applyFont="1" applyAlignment="1">
      <alignment horizontal="left"/>
    </xf>
    <xf numFmtId="14" fontId="7" fillId="0" borderId="15" xfId="0" applyNumberFormat="1" applyFont="1" applyBorder="1" applyAlignment="1">
      <alignment horizontal="left"/>
    </xf>
    <xf numFmtId="0" fontId="19" fillId="2" borderId="18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16" xfId="0" applyFont="1" applyFill="1" applyBorder="1" applyAlignment="1">
      <alignment horizontal="right"/>
    </xf>
    <xf numFmtId="0" fontId="3" fillId="2" borderId="77" xfId="0" applyFont="1" applyFill="1" applyBorder="1" applyAlignment="1">
      <alignment horizontal="right"/>
    </xf>
    <xf numFmtId="0" fontId="3" fillId="2" borderId="16" xfId="0" applyFont="1" applyFill="1" applyBorder="1" applyAlignment="1">
      <alignment horizontal="right" vertical="top" wrapText="1"/>
    </xf>
    <xf numFmtId="0" fontId="3" fillId="2" borderId="0" xfId="0" applyFont="1" applyFill="1" applyAlignment="1">
      <alignment horizontal="right" vertical="top" wrapText="1"/>
    </xf>
    <xf numFmtId="0" fontId="3" fillId="2" borderId="14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0" fontId="7" fillId="0" borderId="18" xfId="0" applyFont="1" applyBorder="1"/>
    <xf numFmtId="0" fontId="3" fillId="0" borderId="1" xfId="0" applyFont="1" applyBorder="1" applyAlignment="1">
      <alignment horizontal="right"/>
    </xf>
    <xf numFmtId="0" fontId="7" fillId="0" borderId="0" xfId="4" quotePrefix="1" applyFont="1" applyAlignment="1">
      <alignment horizontal="center"/>
    </xf>
    <xf numFmtId="0" fontId="7" fillId="0" borderId="101" xfId="0" applyFont="1" applyBorder="1"/>
    <xf numFmtId="0" fontId="7" fillId="0" borderId="104" xfId="0" applyFont="1" applyBorder="1"/>
    <xf numFmtId="0" fontId="3" fillId="0" borderId="77" xfId="0" applyFont="1" applyBorder="1" applyAlignment="1">
      <alignment horizontal="right"/>
    </xf>
    <xf numFmtId="0" fontId="7" fillId="0" borderId="16" xfId="0" applyFont="1" applyBorder="1" applyAlignment="1">
      <alignment horizontal="center"/>
    </xf>
    <xf numFmtId="1" fontId="7" fillId="0" borderId="74" xfId="0" applyNumberFormat="1" applyFont="1" applyBorder="1"/>
    <xf numFmtId="1" fontId="7" fillId="0" borderId="72" xfId="0" applyNumberFormat="1" applyFont="1" applyBorder="1" applyAlignment="1">
      <alignment horizontal="right"/>
    </xf>
    <xf numFmtId="1" fontId="7" fillId="0" borderId="73" xfId="0" applyNumberFormat="1" applyFont="1" applyBorder="1" applyAlignment="1">
      <alignment horizontal="left"/>
    </xf>
    <xf numFmtId="0" fontId="7" fillId="0" borderId="72" xfId="4" quotePrefix="1" applyFont="1" applyBorder="1" applyAlignment="1">
      <alignment horizontal="center"/>
    </xf>
    <xf numFmtId="0" fontId="7" fillId="0" borderId="16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" fontId="7" fillId="0" borderId="72" xfId="4" applyNumberFormat="1" applyFont="1" applyBorder="1" applyAlignment="1">
      <alignment horizontal="right"/>
    </xf>
    <xf numFmtId="1" fontId="7" fillId="0" borderId="72" xfId="4" quotePrefix="1" applyNumberFormat="1" applyFont="1" applyBorder="1" applyAlignment="1">
      <alignment horizontal="center"/>
    </xf>
    <xf numFmtId="1" fontId="7" fillId="0" borderId="73" xfId="4" applyNumberFormat="1" applyFont="1" applyBorder="1" applyAlignment="1">
      <alignment horizontal="left"/>
    </xf>
    <xf numFmtId="1" fontId="7" fillId="0" borderId="71" xfId="4" applyNumberFormat="1" applyFont="1" applyBorder="1" applyAlignment="1">
      <alignment horizontal="left"/>
    </xf>
    <xf numFmtId="0" fontId="7" fillId="0" borderId="49" xfId="0" applyFont="1" applyBorder="1" applyAlignment="1">
      <alignment horizontal="right"/>
    </xf>
    <xf numFmtId="0" fontId="3" fillId="0" borderId="50" xfId="0" applyFont="1" applyBorder="1" applyAlignment="1">
      <alignment horizontal="right"/>
    </xf>
    <xf numFmtId="0" fontId="7" fillId="0" borderId="50" xfId="0" applyFont="1" applyBorder="1" applyAlignment="1">
      <alignment horizontal="center"/>
    </xf>
    <xf numFmtId="1" fontId="7" fillId="0" borderId="50" xfId="0" applyNumberFormat="1" applyFont="1" applyBorder="1" applyAlignment="1">
      <alignment horizontal="right"/>
    </xf>
    <xf numFmtId="0" fontId="7" fillId="0" borderId="50" xfId="0" quotePrefix="1" applyFont="1" applyBorder="1" applyAlignment="1">
      <alignment horizontal="center"/>
    </xf>
    <xf numFmtId="1" fontId="7" fillId="0" borderId="54" xfId="0" applyNumberFormat="1" applyFont="1" applyBorder="1" applyAlignment="1">
      <alignment horizontal="left"/>
    </xf>
    <xf numFmtId="1" fontId="7" fillId="0" borderId="51" xfId="4" applyNumberFormat="1" applyFont="1" applyBorder="1" applyAlignment="1">
      <alignment horizontal="center"/>
    </xf>
    <xf numFmtId="0" fontId="7" fillId="0" borderId="50" xfId="4" applyFont="1" applyBorder="1" applyAlignment="1">
      <alignment horizontal="center"/>
    </xf>
    <xf numFmtId="1" fontId="7" fillId="0" borderId="50" xfId="4" applyNumberFormat="1" applyFont="1" applyBorder="1" applyAlignment="1">
      <alignment horizontal="right"/>
    </xf>
    <xf numFmtId="1" fontId="7" fillId="0" borderId="54" xfId="4" applyNumberFormat="1" applyFont="1" applyBorder="1" applyAlignment="1">
      <alignment horizontal="left"/>
    </xf>
    <xf numFmtId="1" fontId="7" fillId="0" borderId="48" xfId="4" applyNumberFormat="1" applyFont="1" applyBorder="1" applyAlignment="1">
      <alignment horizontal="left"/>
    </xf>
    <xf numFmtId="1" fontId="7" fillId="0" borderId="2" xfId="0" quotePrefix="1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1" fontId="7" fillId="3" borderId="0" xfId="4" applyNumberFormat="1" applyFont="1" applyFill="1" applyAlignment="1">
      <alignment horizontal="right"/>
    </xf>
    <xf numFmtId="0" fontId="19" fillId="2" borderId="18" xfId="0" applyFont="1" applyFill="1" applyBorder="1"/>
    <xf numFmtId="0" fontId="7" fillId="2" borderId="1" xfId="0" applyFont="1" applyFill="1" applyBorder="1"/>
    <xf numFmtId="0" fontId="3" fillId="2" borderId="14" xfId="0" applyFont="1" applyFill="1" applyBorder="1"/>
    <xf numFmtId="0" fontId="3" fillId="2" borderId="2" xfId="0" applyFont="1" applyFill="1" applyBorder="1"/>
    <xf numFmtId="0" fontId="19" fillId="2" borderId="18" xfId="0" applyFont="1" applyFill="1" applyBorder="1" applyAlignment="1">
      <alignment horizontal="center"/>
    </xf>
    <xf numFmtId="0" fontId="8" fillId="2" borderId="1" xfId="0" quotePrefix="1" applyFont="1" applyFill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7" fillId="0" borderId="112" xfId="0" applyFont="1" applyBorder="1" applyAlignment="1">
      <alignment horizontal="left"/>
    </xf>
    <xf numFmtId="0" fontId="3" fillId="0" borderId="1" xfId="4" applyFont="1" applyBorder="1" applyAlignment="1">
      <alignment horizontal="center"/>
    </xf>
    <xf numFmtId="0" fontId="3" fillId="2" borderId="21" xfId="0" applyFont="1" applyFill="1" applyBorder="1" applyAlignment="1">
      <alignment horizontal="left" indent="2"/>
    </xf>
    <xf numFmtId="0" fontId="3" fillId="2" borderId="22" xfId="0" applyFont="1" applyFill="1" applyBorder="1" applyAlignment="1">
      <alignment horizontal="left" indent="2"/>
    </xf>
    <xf numFmtId="0" fontId="3" fillId="2" borderId="64" xfId="0" applyFont="1" applyFill="1" applyBorder="1" applyAlignment="1">
      <alignment horizontal="left" indent="2"/>
    </xf>
    <xf numFmtId="0" fontId="3" fillId="0" borderId="22" xfId="0" applyFont="1" applyBorder="1"/>
    <xf numFmtId="0" fontId="3" fillId="0" borderId="23" xfId="0" applyFont="1" applyBorder="1"/>
    <xf numFmtId="0" fontId="7" fillId="0" borderId="0" xfId="4" applyFont="1"/>
    <xf numFmtId="14" fontId="1" fillId="0" borderId="0" xfId="0" applyNumberFormat="1" applyFont="1" applyAlignment="1">
      <alignment horizontal="center"/>
    </xf>
    <xf numFmtId="14" fontId="8" fillId="0" borderId="16" xfId="0" quotePrefix="1" applyNumberFormat="1" applyFont="1" applyBorder="1" applyAlignment="1">
      <alignment horizontal="left"/>
    </xf>
    <xf numFmtId="14" fontId="7" fillId="0" borderId="0" xfId="0" quotePrefix="1" applyNumberFormat="1" applyFont="1" applyAlignment="1">
      <alignment horizontal="center"/>
    </xf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0" fontId="7" fillId="2" borderId="18" xfId="0" applyFont="1" applyFill="1" applyBorder="1"/>
    <xf numFmtId="0" fontId="8" fillId="2" borderId="115" xfId="0" applyFont="1" applyFill="1" applyBorder="1" applyAlignment="1">
      <alignment horizontal="center"/>
    </xf>
    <xf numFmtId="0" fontId="3" fillId="2" borderId="116" xfId="0" applyFont="1" applyFill="1" applyBorder="1" applyAlignment="1">
      <alignment horizontal="center"/>
    </xf>
    <xf numFmtId="0" fontId="2" fillId="2" borderId="116" xfId="0" applyFont="1" applyFill="1" applyBorder="1" applyAlignment="1">
      <alignment horizontal="center"/>
    </xf>
    <xf numFmtId="0" fontId="2" fillId="2" borderId="117" xfId="0" applyFont="1" applyFill="1" applyBorder="1" applyAlignment="1">
      <alignment horizontal="center"/>
    </xf>
    <xf numFmtId="0" fontId="8" fillId="0" borderId="115" xfId="0" applyFont="1" applyBorder="1" applyAlignment="1">
      <alignment horizontal="center"/>
    </xf>
    <xf numFmtId="0" fontId="8" fillId="0" borderId="116" xfId="0" applyFont="1" applyBorder="1" applyAlignment="1">
      <alignment horizontal="center"/>
    </xf>
    <xf numFmtId="0" fontId="8" fillId="0" borderId="117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131" xfId="0" applyFont="1" applyBorder="1" applyAlignment="1">
      <alignment horizontal="center"/>
    </xf>
    <xf numFmtId="0" fontId="3" fillId="0" borderId="132" xfId="0" applyFont="1" applyBorder="1" applyAlignment="1">
      <alignment horizontal="center"/>
    </xf>
    <xf numFmtId="166" fontId="7" fillId="0" borderId="131" xfId="0" applyNumberFormat="1" applyFont="1" applyBorder="1" applyAlignment="1">
      <alignment horizontal="center"/>
    </xf>
    <xf numFmtId="166" fontId="7" fillId="0" borderId="132" xfId="0" applyNumberFormat="1" applyFont="1" applyBorder="1" applyAlignment="1">
      <alignment horizontal="center"/>
    </xf>
    <xf numFmtId="0" fontId="8" fillId="0" borderId="134" xfId="0" applyFont="1" applyBorder="1" applyAlignment="1">
      <alignment horizontal="center"/>
    </xf>
    <xf numFmtId="0" fontId="3" fillId="0" borderId="135" xfId="0" applyFont="1" applyBorder="1" applyAlignment="1">
      <alignment horizontal="center"/>
    </xf>
    <xf numFmtId="0" fontId="3" fillId="0" borderId="136" xfId="0" applyFont="1" applyBorder="1" applyAlignment="1">
      <alignment horizontal="right"/>
    </xf>
    <xf numFmtId="166" fontId="7" fillId="0" borderId="134" xfId="0" applyNumberFormat="1" applyFont="1" applyBorder="1" applyAlignment="1">
      <alignment horizontal="center"/>
    </xf>
    <xf numFmtId="166" fontId="7" fillId="0" borderId="135" xfId="0" applyNumberFormat="1" applyFont="1" applyBorder="1" applyAlignment="1">
      <alignment horizontal="center"/>
    </xf>
    <xf numFmtId="166" fontId="7" fillId="0" borderId="137" xfId="0" applyNumberFormat="1" applyFont="1" applyBorder="1" applyAlignment="1">
      <alignment horizontal="center"/>
    </xf>
    <xf numFmtId="166" fontId="7" fillId="0" borderId="111" xfId="0" applyNumberFormat="1" applyFont="1" applyBorder="1" applyAlignment="1">
      <alignment horizontal="center"/>
    </xf>
    <xf numFmtId="0" fontId="8" fillId="2" borderId="121" xfId="0" applyFont="1" applyFill="1" applyBorder="1" applyAlignment="1">
      <alignment horizontal="center" vertical="center"/>
    </xf>
    <xf numFmtId="0" fontId="7" fillId="2" borderId="138" xfId="0" applyFont="1" applyFill="1" applyBorder="1" applyAlignment="1">
      <alignment horizontal="left" vertical="center"/>
    </xf>
    <xf numFmtId="0" fontId="3" fillId="2" borderId="129" xfId="0" quotePrefix="1" applyFont="1" applyFill="1" applyBorder="1" applyAlignment="1">
      <alignment horizontal="center" vertical="center"/>
    </xf>
    <xf numFmtId="0" fontId="3" fillId="2" borderId="130" xfId="0" applyFont="1" applyFill="1" applyBorder="1" applyAlignment="1">
      <alignment horizontal="center" vertical="center"/>
    </xf>
    <xf numFmtId="0" fontId="3" fillId="2" borderId="132" xfId="0" quotePrefix="1" applyFont="1" applyFill="1" applyBorder="1" applyAlignment="1">
      <alignment horizontal="center" vertical="center"/>
    </xf>
    <xf numFmtId="0" fontId="3" fillId="2" borderId="133" xfId="0" applyFont="1" applyFill="1" applyBorder="1" applyAlignment="1">
      <alignment horizontal="center" vertical="center"/>
    </xf>
    <xf numFmtId="0" fontId="7" fillId="0" borderId="139" xfId="0" applyFont="1" applyBorder="1" applyAlignment="1">
      <alignment horizontal="left" vertical="center"/>
    </xf>
    <xf numFmtId="0" fontId="3" fillId="0" borderId="132" xfId="0" quotePrefix="1" applyFont="1" applyBorder="1" applyAlignment="1">
      <alignment horizontal="center" vertical="center"/>
    </xf>
    <xf numFmtId="0" fontId="3" fillId="0" borderId="133" xfId="0" applyFont="1" applyBorder="1" applyAlignment="1">
      <alignment horizontal="center" vertical="center"/>
    </xf>
    <xf numFmtId="2" fontId="7" fillId="0" borderId="0" xfId="0" applyNumberFormat="1" applyFont="1"/>
    <xf numFmtId="0" fontId="7" fillId="0" borderId="144" xfId="0" applyFont="1" applyBorder="1" applyAlignment="1">
      <alignment horizontal="center"/>
    </xf>
    <xf numFmtId="0" fontId="7" fillId="0" borderId="134" xfId="0" applyFont="1" applyBorder="1" applyAlignment="1">
      <alignment horizontal="center"/>
    </xf>
    <xf numFmtId="164" fontId="7" fillId="0" borderId="131" xfId="0" applyNumberFormat="1" applyFont="1" applyBorder="1" applyAlignment="1">
      <alignment horizontal="center"/>
    </xf>
    <xf numFmtId="164" fontId="7" fillId="0" borderId="13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0" borderId="124" xfId="0" applyFont="1" applyBorder="1" applyAlignment="1">
      <alignment horizontal="center"/>
    </xf>
    <xf numFmtId="0" fontId="3" fillId="0" borderId="125" xfId="0" applyFont="1" applyBorder="1" applyAlignment="1">
      <alignment horizontal="center"/>
    </xf>
    <xf numFmtId="0" fontId="8" fillId="0" borderId="170" xfId="0" applyFont="1" applyBorder="1" applyAlignment="1">
      <alignment horizontal="left"/>
    </xf>
    <xf numFmtId="0" fontId="3" fillId="0" borderId="171" xfId="0" applyFont="1" applyBorder="1" applyAlignment="1">
      <alignment horizontal="center"/>
    </xf>
    <xf numFmtId="0" fontId="3" fillId="0" borderId="166" xfId="0" applyFont="1" applyBorder="1" applyAlignment="1">
      <alignment horizontal="center"/>
    </xf>
    <xf numFmtId="1" fontId="7" fillId="0" borderId="95" xfId="0" quotePrefix="1" applyNumberFormat="1" applyFont="1" applyBorder="1" applyAlignment="1">
      <alignment horizontal="center"/>
    </xf>
    <xf numFmtId="0" fontId="8" fillId="0" borderId="172" xfId="0" applyFont="1" applyBorder="1" applyAlignment="1">
      <alignment horizontal="left"/>
    </xf>
    <xf numFmtId="0" fontId="3" fillId="0" borderId="173" xfId="0" applyFont="1" applyBorder="1" applyAlignment="1">
      <alignment horizontal="center"/>
    </xf>
    <xf numFmtId="0" fontId="3" fillId="0" borderId="174" xfId="0" applyFont="1" applyBorder="1" applyAlignment="1">
      <alignment horizontal="center"/>
    </xf>
    <xf numFmtId="1" fontId="7" fillId="0" borderId="97" xfId="0" quotePrefix="1" applyNumberFormat="1" applyFont="1" applyBorder="1" applyAlignment="1">
      <alignment horizontal="center"/>
    </xf>
    <xf numFmtId="0" fontId="8" fillId="0" borderId="163" xfId="0" applyFont="1" applyBorder="1" applyAlignment="1">
      <alignment horizontal="left"/>
    </xf>
    <xf numFmtId="0" fontId="8" fillId="0" borderId="165" xfId="0" applyFont="1" applyBorder="1" applyAlignment="1">
      <alignment horizontal="left"/>
    </xf>
    <xf numFmtId="0" fontId="3" fillId="0" borderId="142" xfId="0" applyFont="1" applyBorder="1" applyAlignment="1">
      <alignment horizontal="center"/>
    </xf>
    <xf numFmtId="0" fontId="3" fillId="0" borderId="143" xfId="0" applyFont="1" applyBorder="1" applyAlignment="1">
      <alignment horizontal="center"/>
    </xf>
    <xf numFmtId="0" fontId="8" fillId="0" borderId="140" xfId="0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8" fillId="0" borderId="17" xfId="0" applyFont="1" applyBorder="1" applyAlignment="1">
      <alignment horizontal="left"/>
    </xf>
    <xf numFmtId="0" fontId="8" fillId="2" borderId="126" xfId="0" applyFont="1" applyFill="1" applyBorder="1" applyAlignment="1">
      <alignment horizontal="center"/>
    </xf>
    <xf numFmtId="0" fontId="3" fillId="2" borderId="120" xfId="0" applyFont="1" applyFill="1" applyBorder="1" applyAlignment="1">
      <alignment horizontal="center"/>
    </xf>
    <xf numFmtId="0" fontId="2" fillId="2" borderId="121" xfId="0" applyFont="1" applyFill="1" applyBorder="1" applyAlignment="1">
      <alignment horizontal="center"/>
    </xf>
    <xf numFmtId="0" fontId="3" fillId="0" borderId="136" xfId="0" applyFont="1" applyBorder="1" applyAlignment="1">
      <alignment horizontal="center"/>
    </xf>
    <xf numFmtId="0" fontId="7" fillId="0" borderId="131" xfId="0" applyFont="1" applyBorder="1" applyAlignment="1">
      <alignment horizontal="left"/>
    </xf>
    <xf numFmtId="0" fontId="7" fillId="0" borderId="131" xfId="0" applyFont="1" applyBorder="1" applyAlignment="1">
      <alignment horizontal="center"/>
    </xf>
    <xf numFmtId="1" fontId="7" fillId="0" borderId="133" xfId="0" applyNumberFormat="1" applyFont="1" applyBorder="1" applyAlignment="1">
      <alignment horizontal="center"/>
    </xf>
    <xf numFmtId="1" fontId="7" fillId="3" borderId="76" xfId="0" applyNumberFormat="1" applyFont="1" applyFill="1" applyBorder="1" applyAlignment="1">
      <alignment horizontal="center"/>
    </xf>
    <xf numFmtId="1" fontId="7" fillId="0" borderId="131" xfId="0" quotePrefix="1" applyNumberFormat="1" applyFont="1" applyBorder="1" applyAlignment="1">
      <alignment horizontal="center"/>
    </xf>
    <xf numFmtId="1" fontId="7" fillId="0" borderId="133" xfId="0" quotePrefix="1" applyNumberFormat="1" applyFont="1" applyBorder="1" applyAlignment="1">
      <alignment horizontal="center"/>
    </xf>
    <xf numFmtId="0" fontId="7" fillId="0" borderId="134" xfId="0" applyFont="1" applyBorder="1" applyAlignment="1">
      <alignment horizontal="left"/>
    </xf>
    <xf numFmtId="0" fontId="23" fillId="0" borderId="21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145" xfId="0" applyFont="1" applyBorder="1" applyAlignment="1">
      <alignment horizontal="center"/>
    </xf>
    <xf numFmtId="1" fontId="7" fillId="0" borderId="136" xfId="0" applyNumberFormat="1" applyFont="1" applyBorder="1" applyAlignment="1">
      <alignment horizontal="center"/>
    </xf>
    <xf numFmtId="0" fontId="7" fillId="0" borderId="97" xfId="0" applyFont="1" applyBorder="1" applyAlignment="1">
      <alignment horizontal="left"/>
    </xf>
    <xf numFmtId="0" fontId="1" fillId="0" borderId="18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7" fillId="0" borderId="95" xfId="0" applyFont="1" applyBorder="1" applyAlignment="1">
      <alignment horizontal="left"/>
    </xf>
    <xf numFmtId="14" fontId="3" fillId="0" borderId="2" xfId="0" quotePrefix="1" applyNumberFormat="1" applyFont="1" applyBorder="1" applyAlignment="1">
      <alignment horizontal="center"/>
    </xf>
    <xf numFmtId="0" fontId="19" fillId="0" borderId="28" xfId="0" applyFont="1" applyBorder="1"/>
    <xf numFmtId="0" fontId="19" fillId="0" borderId="29" xfId="0" applyFont="1" applyBorder="1"/>
    <xf numFmtId="0" fontId="8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8" fillId="0" borderId="139" xfId="0" applyFont="1" applyBorder="1" applyAlignment="1">
      <alignment vertical="center"/>
    </xf>
    <xf numFmtId="0" fontId="19" fillId="0" borderId="18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7" fillId="3" borderId="1" xfId="4" applyFont="1" applyFill="1" applyBorder="1" applyAlignment="1">
      <alignment horizontal="center"/>
    </xf>
    <xf numFmtId="1" fontId="7" fillId="3" borderId="1" xfId="4" applyNumberFormat="1" applyFont="1" applyFill="1" applyBorder="1" applyAlignment="1">
      <alignment horizontal="right"/>
    </xf>
    <xf numFmtId="0" fontId="7" fillId="3" borderId="1" xfId="4" quotePrefix="1" applyFont="1" applyFill="1" applyBorder="1" applyAlignment="1">
      <alignment horizontal="center"/>
    </xf>
    <xf numFmtId="1" fontId="7" fillId="3" borderId="1" xfId="4" applyNumberFormat="1" applyFont="1" applyFill="1" applyBorder="1" applyAlignment="1">
      <alignment horizontal="center"/>
    </xf>
    <xf numFmtId="1" fontId="7" fillId="3" borderId="19" xfId="4" applyNumberFormat="1" applyFont="1" applyFill="1" applyBorder="1" applyAlignment="1">
      <alignment horizontal="left"/>
    </xf>
    <xf numFmtId="0" fontId="7" fillId="3" borderId="0" xfId="4" quotePrefix="1" applyFont="1" applyFill="1" applyAlignment="1">
      <alignment horizontal="center"/>
    </xf>
    <xf numFmtId="1" fontId="7" fillId="3" borderId="5" xfId="4" applyNumberFormat="1" applyFont="1" applyFill="1" applyBorder="1" applyAlignment="1">
      <alignment horizontal="left"/>
    </xf>
    <xf numFmtId="1" fontId="7" fillId="3" borderId="17" xfId="4" applyNumberFormat="1" applyFont="1" applyFill="1" applyBorder="1" applyAlignment="1">
      <alignment horizontal="left"/>
    </xf>
    <xf numFmtId="0" fontId="7" fillId="3" borderId="77" xfId="4" applyFont="1" applyFill="1" applyBorder="1" applyAlignment="1">
      <alignment horizontal="center"/>
    </xf>
    <xf numFmtId="1" fontId="7" fillId="3" borderId="77" xfId="4" applyNumberFormat="1" applyFont="1" applyFill="1" applyBorder="1" applyAlignment="1">
      <alignment horizontal="right"/>
    </xf>
    <xf numFmtId="0" fontId="7" fillId="3" borderId="77" xfId="4" quotePrefix="1" applyFont="1" applyFill="1" applyBorder="1" applyAlignment="1">
      <alignment horizontal="center"/>
    </xf>
    <xf numFmtId="1" fontId="7" fillId="3" borderId="77" xfId="4" applyNumberFormat="1" applyFont="1" applyFill="1" applyBorder="1" applyAlignment="1">
      <alignment horizontal="center"/>
    </xf>
    <xf numFmtId="1" fontId="7" fillId="3" borderId="80" xfId="4" applyNumberFormat="1" applyFont="1" applyFill="1" applyBorder="1" applyAlignment="1">
      <alignment horizontal="left"/>
    </xf>
    <xf numFmtId="0" fontId="7" fillId="3" borderId="72" xfId="4" applyFont="1" applyFill="1" applyBorder="1" applyAlignment="1">
      <alignment horizontal="center"/>
    </xf>
    <xf numFmtId="1" fontId="7" fillId="3" borderId="72" xfId="4" applyNumberFormat="1" applyFont="1" applyFill="1" applyBorder="1" applyAlignment="1">
      <alignment horizontal="right"/>
    </xf>
    <xf numFmtId="0" fontId="7" fillId="3" borderId="72" xfId="4" quotePrefix="1" applyFont="1" applyFill="1" applyBorder="1" applyAlignment="1">
      <alignment horizontal="center"/>
    </xf>
    <xf numFmtId="1" fontId="7" fillId="3" borderId="72" xfId="4" applyNumberFormat="1" applyFont="1" applyFill="1" applyBorder="1" applyAlignment="1">
      <alignment horizontal="center"/>
    </xf>
    <xf numFmtId="1" fontId="7" fillId="3" borderId="71" xfId="4" applyNumberFormat="1" applyFont="1" applyFill="1" applyBorder="1" applyAlignment="1">
      <alignment horizontal="left"/>
    </xf>
    <xf numFmtId="0" fontId="7" fillId="3" borderId="2" xfId="4" applyFont="1" applyFill="1" applyBorder="1" applyAlignment="1">
      <alignment horizontal="center"/>
    </xf>
    <xf numFmtId="1" fontId="7" fillId="3" borderId="2" xfId="4" applyNumberFormat="1" applyFont="1" applyFill="1" applyBorder="1" applyAlignment="1">
      <alignment horizontal="right"/>
    </xf>
    <xf numFmtId="0" fontId="7" fillId="3" borderId="2" xfId="4" quotePrefix="1" applyFont="1" applyFill="1" applyBorder="1" applyAlignment="1">
      <alignment horizontal="center"/>
    </xf>
    <xf numFmtId="1" fontId="7" fillId="3" borderId="2" xfId="4" applyNumberFormat="1" applyFont="1" applyFill="1" applyBorder="1" applyAlignment="1">
      <alignment horizontal="center"/>
    </xf>
    <xf numFmtId="1" fontId="7" fillId="3" borderId="15" xfId="4" applyNumberFormat="1" applyFont="1" applyFill="1" applyBorder="1" applyAlignment="1">
      <alignment horizontal="left"/>
    </xf>
    <xf numFmtId="0" fontId="7" fillId="0" borderId="18" xfId="4" applyFont="1" applyBorder="1" applyAlignment="1">
      <alignment horizontal="right"/>
    </xf>
    <xf numFmtId="0" fontId="3" fillId="0" borderId="1" xfId="4" applyFont="1" applyBorder="1" applyAlignment="1">
      <alignment horizontal="right"/>
    </xf>
    <xf numFmtId="1" fontId="7" fillId="0" borderId="1" xfId="4" applyNumberFormat="1" applyFont="1" applyBorder="1" applyAlignment="1">
      <alignment horizontal="center"/>
    </xf>
    <xf numFmtId="0" fontId="7" fillId="0" borderId="1" xfId="4" applyFont="1" applyBorder="1" applyAlignment="1">
      <alignment horizontal="center"/>
    </xf>
    <xf numFmtId="1" fontId="7" fillId="0" borderId="1" xfId="4" applyNumberFormat="1" applyFont="1" applyBorder="1" applyAlignment="1">
      <alignment horizontal="right"/>
    </xf>
    <xf numFmtId="0" fontId="7" fillId="0" borderId="1" xfId="4" quotePrefix="1" applyFont="1" applyBorder="1" applyAlignment="1">
      <alignment horizontal="center"/>
    </xf>
    <xf numFmtId="1" fontId="7" fillId="0" borderId="1" xfId="4" applyNumberFormat="1" applyFont="1" applyBorder="1" applyAlignment="1">
      <alignment horizontal="left"/>
    </xf>
    <xf numFmtId="1" fontId="7" fillId="0" borderId="19" xfId="4" applyNumberFormat="1" applyFont="1" applyBorder="1" applyAlignment="1">
      <alignment horizontal="left"/>
    </xf>
    <xf numFmtId="0" fontId="7" fillId="0" borderId="14" xfId="4" applyFont="1" applyBorder="1" applyAlignment="1">
      <alignment horizontal="right"/>
    </xf>
    <xf numFmtId="0" fontId="3" fillId="0" borderId="2" xfId="4" applyFont="1" applyBorder="1" applyAlignment="1">
      <alignment horizontal="center"/>
    </xf>
    <xf numFmtId="0" fontId="3" fillId="0" borderId="2" xfId="4" applyFont="1" applyBorder="1" applyAlignment="1">
      <alignment horizontal="right"/>
    </xf>
    <xf numFmtId="1" fontId="7" fillId="0" borderId="2" xfId="4" applyNumberFormat="1" applyFont="1" applyBorder="1" applyAlignment="1">
      <alignment horizontal="center"/>
    </xf>
    <xf numFmtId="0" fontId="7" fillId="0" borderId="2" xfId="4" applyFont="1" applyBorder="1" applyAlignment="1">
      <alignment horizontal="center"/>
    </xf>
    <xf numFmtId="1" fontId="7" fillId="0" borderId="2" xfId="4" applyNumberFormat="1" applyFont="1" applyBorder="1" applyAlignment="1">
      <alignment horizontal="right"/>
    </xf>
    <xf numFmtId="0" fontId="7" fillId="0" borderId="2" xfId="4" quotePrefix="1" applyFont="1" applyBorder="1" applyAlignment="1">
      <alignment horizontal="center"/>
    </xf>
    <xf numFmtId="1" fontId="7" fillId="0" borderId="2" xfId="4" applyNumberFormat="1" applyFont="1" applyBorder="1" applyAlignment="1">
      <alignment horizontal="left"/>
    </xf>
    <xf numFmtId="1" fontId="7" fillId="0" borderId="15" xfId="4" applyNumberFormat="1" applyFont="1" applyBorder="1" applyAlignment="1">
      <alignment horizontal="left"/>
    </xf>
    <xf numFmtId="0" fontId="19" fillId="2" borderId="28" xfId="4" applyFont="1" applyFill="1" applyBorder="1"/>
    <xf numFmtId="0" fontId="19" fillId="2" borderId="29" xfId="4" applyFont="1" applyFill="1" applyBorder="1"/>
    <xf numFmtId="0" fontId="3" fillId="0" borderId="29" xfId="4" applyFont="1" applyBorder="1" applyAlignment="1">
      <alignment horizontal="center"/>
    </xf>
    <xf numFmtId="0" fontId="3" fillId="0" borderId="37" xfId="4" applyFont="1" applyBorder="1" applyAlignment="1">
      <alignment horizontal="right"/>
    </xf>
    <xf numFmtId="0" fontId="3" fillId="0" borderId="120" xfId="4" applyFont="1" applyBorder="1" applyAlignment="1">
      <alignment horizontal="center"/>
    </xf>
    <xf numFmtId="0" fontId="3" fillId="0" borderId="173" xfId="4" applyFont="1" applyBorder="1" applyAlignment="1">
      <alignment horizontal="center"/>
    </xf>
    <xf numFmtId="0" fontId="8" fillId="0" borderId="138" xfId="0" applyFont="1" applyBorder="1" applyAlignment="1">
      <alignment vertical="center"/>
    </xf>
    <xf numFmtId="0" fontId="8" fillId="0" borderId="140" xfId="0" applyFont="1" applyBorder="1" applyAlignment="1">
      <alignment vertical="center"/>
    </xf>
    <xf numFmtId="1" fontId="7" fillId="3" borderId="188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right"/>
    </xf>
    <xf numFmtId="1" fontId="7" fillId="0" borderId="5" xfId="0" applyNumberFormat="1" applyFont="1" applyBorder="1" applyAlignment="1">
      <alignment horizontal="left"/>
    </xf>
    <xf numFmtId="1" fontId="7" fillId="0" borderId="102" xfId="0" applyNumberFormat="1" applyFont="1" applyBorder="1" applyAlignment="1">
      <alignment horizontal="left"/>
    </xf>
    <xf numFmtId="1" fontId="7" fillId="0" borderId="52" xfId="0" applyNumberFormat="1" applyFont="1" applyBorder="1" applyAlignment="1">
      <alignment horizontal="left"/>
    </xf>
    <xf numFmtId="0" fontId="7" fillId="0" borderId="101" xfId="0" applyFont="1" applyBorder="1" applyAlignment="1">
      <alignment horizontal="left"/>
    </xf>
    <xf numFmtId="0" fontId="2" fillId="0" borderId="84" xfId="0" applyFont="1" applyBorder="1" applyAlignment="1">
      <alignment horizontal="center"/>
    </xf>
    <xf numFmtId="166" fontId="7" fillId="0" borderId="84" xfId="0" applyNumberFormat="1" applyFont="1" applyBorder="1" applyAlignment="1">
      <alignment horizontal="center"/>
    </xf>
    <xf numFmtId="166" fontId="7" fillId="0" borderId="188" xfId="0" applyNumberFormat="1" applyFont="1" applyBorder="1" applyAlignment="1">
      <alignment horizontal="center"/>
    </xf>
    <xf numFmtId="1" fontId="7" fillId="0" borderId="166" xfId="0" quotePrefix="1" applyNumberFormat="1" applyFont="1" applyBorder="1" applyAlignment="1">
      <alignment horizontal="center"/>
    </xf>
    <xf numFmtId="164" fontId="7" fillId="0" borderId="95" xfId="0" applyNumberFormat="1" applyFont="1" applyBorder="1" applyAlignment="1">
      <alignment horizontal="center"/>
    </xf>
    <xf numFmtId="1" fontId="7" fillId="0" borderId="174" xfId="0" quotePrefix="1" applyNumberFormat="1" applyFont="1" applyBorder="1" applyAlignment="1">
      <alignment horizontal="center"/>
    </xf>
    <xf numFmtId="164" fontId="7" fillId="0" borderId="97" xfId="0" applyNumberFormat="1" applyFont="1" applyBorder="1" applyAlignment="1">
      <alignment horizontal="center"/>
    </xf>
    <xf numFmtId="168" fontId="6" fillId="0" borderId="0" xfId="0" applyNumberFormat="1" applyFont="1" applyAlignment="1">
      <alignment horizontal="center"/>
    </xf>
    <xf numFmtId="0" fontId="7" fillId="2" borderId="170" xfId="0" applyFont="1" applyFill="1" applyBorder="1" applyAlignment="1">
      <alignment horizontal="left" vertical="center"/>
    </xf>
    <xf numFmtId="0" fontId="3" fillId="2" borderId="171" xfId="0" quotePrefix="1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right"/>
      <protection locked="0"/>
    </xf>
    <xf numFmtId="0" fontId="8" fillId="5" borderId="170" xfId="0" applyFont="1" applyFill="1" applyBorder="1" applyAlignment="1">
      <alignment horizontal="left"/>
    </xf>
    <xf numFmtId="0" fontId="3" fillId="5" borderId="171" xfId="0" quotePrefix="1" applyFont="1" applyFill="1" applyBorder="1" applyAlignment="1">
      <alignment horizontal="center"/>
    </xf>
    <xf numFmtId="0" fontId="7" fillId="0" borderId="127" xfId="0" applyFont="1" applyBorder="1" applyAlignment="1">
      <alignment horizontal="left" vertical="center"/>
    </xf>
    <xf numFmtId="0" fontId="3" fillId="0" borderId="122" xfId="0" quotePrefix="1" applyFont="1" applyBorder="1" applyAlignment="1">
      <alignment horizontal="center" vertical="center"/>
    </xf>
    <xf numFmtId="0" fontId="3" fillId="2" borderId="136" xfId="0" applyFont="1" applyFill="1" applyBorder="1" applyAlignment="1">
      <alignment horizontal="center" vertical="center"/>
    </xf>
    <xf numFmtId="0" fontId="3" fillId="0" borderId="133" xfId="0" applyFont="1" applyBorder="1" applyAlignment="1">
      <alignment horizontal="center"/>
    </xf>
    <xf numFmtId="0" fontId="3" fillId="0" borderId="135" xfId="0" quotePrefix="1" applyFont="1" applyBorder="1" applyAlignment="1">
      <alignment horizontal="center"/>
    </xf>
    <xf numFmtId="164" fontId="7" fillId="0" borderId="134" xfId="0" applyNumberFormat="1" applyFont="1" applyBorder="1" applyAlignment="1">
      <alignment horizontal="center"/>
    </xf>
    <xf numFmtId="164" fontId="7" fillId="0" borderId="136" xfId="0" applyNumberFormat="1" applyFont="1" applyBorder="1" applyAlignment="1">
      <alignment horizontal="center"/>
    </xf>
    <xf numFmtId="1" fontId="7" fillId="3" borderId="81" xfId="0" applyNumberFormat="1" applyFont="1" applyFill="1" applyBorder="1" applyAlignment="1">
      <alignment horizontal="center"/>
    </xf>
    <xf numFmtId="1" fontId="7" fillId="0" borderId="53" xfId="4" applyNumberFormat="1" applyFont="1" applyBorder="1" applyAlignment="1">
      <alignment horizontal="center"/>
    </xf>
    <xf numFmtId="0" fontId="8" fillId="5" borderId="172" xfId="0" applyFont="1" applyFill="1" applyBorder="1" applyAlignment="1">
      <alignment horizontal="left"/>
    </xf>
    <xf numFmtId="0" fontId="3" fillId="5" borderId="173" xfId="0" applyFont="1" applyFill="1" applyBorder="1" applyAlignment="1">
      <alignment horizontal="center"/>
    </xf>
    <xf numFmtId="164" fontId="7" fillId="2" borderId="2" xfId="0" quotePrefix="1" applyNumberFormat="1" applyFont="1" applyFill="1" applyBorder="1" applyAlignment="1">
      <alignment horizontal="center"/>
    </xf>
    <xf numFmtId="0" fontId="7" fillId="2" borderId="7" xfId="0" applyFont="1" applyFill="1" applyBorder="1"/>
    <xf numFmtId="0" fontId="7" fillId="2" borderId="2" xfId="0" applyFont="1" applyFill="1" applyBorder="1"/>
    <xf numFmtId="164" fontId="7" fillId="2" borderId="2" xfId="0" quotePrefix="1" applyNumberFormat="1" applyFont="1" applyFill="1" applyBorder="1"/>
    <xf numFmtId="164" fontId="7" fillId="2" borderId="15" xfId="0" quotePrefix="1" applyNumberFormat="1" applyFont="1" applyFill="1" applyBorder="1"/>
    <xf numFmtId="164" fontId="7" fillId="2" borderId="69" xfId="0" applyNumberFormat="1" applyFont="1" applyFill="1" applyBorder="1"/>
    <xf numFmtId="164" fontId="7" fillId="2" borderId="2" xfId="0" applyNumberFormat="1" applyFont="1" applyFill="1" applyBorder="1"/>
    <xf numFmtId="0" fontId="3" fillId="0" borderId="72" xfId="0" applyFont="1" applyBorder="1" applyAlignment="1">
      <alignment horizontal="right"/>
    </xf>
    <xf numFmtId="0" fontId="7" fillId="2" borderId="9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7" fillId="0" borderId="51" xfId="0" applyNumberFormat="1" applyFont="1" applyBorder="1" applyAlignment="1">
      <alignment horizontal="center"/>
    </xf>
    <xf numFmtId="0" fontId="3" fillId="0" borderId="124" xfId="4" applyFont="1" applyBorder="1" applyAlignment="1">
      <alignment horizontal="center" vertical="center"/>
    </xf>
    <xf numFmtId="0" fontId="2" fillId="0" borderId="178" xfId="0" applyFont="1" applyBorder="1" applyAlignment="1">
      <alignment horizontal="center"/>
    </xf>
    <xf numFmtId="0" fontId="2" fillId="0" borderId="132" xfId="0" applyFont="1" applyBorder="1" applyAlignment="1">
      <alignment horizontal="center"/>
    </xf>
    <xf numFmtId="49" fontId="3" fillId="0" borderId="132" xfId="0" applyNumberFormat="1" applyFont="1" applyBorder="1" applyAlignment="1">
      <alignment horizontal="center"/>
    </xf>
    <xf numFmtId="49" fontId="3" fillId="0" borderId="135" xfId="0" applyNumberFormat="1" applyFont="1" applyBorder="1" applyAlignment="1">
      <alignment horizontal="center"/>
    </xf>
    <xf numFmtId="0" fontId="2" fillId="0" borderId="135" xfId="0" applyFont="1" applyBorder="1" applyAlignment="1">
      <alignment horizontal="center"/>
    </xf>
    <xf numFmtId="49" fontId="3" fillId="0" borderId="129" xfId="0" applyNumberFormat="1" applyFont="1" applyBorder="1" applyAlignment="1">
      <alignment horizontal="center"/>
    </xf>
    <xf numFmtId="0" fontId="2" fillId="0" borderId="129" xfId="0" applyFont="1" applyBorder="1" applyAlignment="1">
      <alignment horizontal="center"/>
    </xf>
    <xf numFmtId="0" fontId="3" fillId="0" borderId="121" xfId="4" applyFont="1" applyBorder="1" applyAlignment="1">
      <alignment horizontal="right"/>
    </xf>
    <xf numFmtId="0" fontId="3" fillId="0" borderId="124" xfId="4" applyFont="1" applyBorder="1" applyAlignment="1">
      <alignment horizontal="center"/>
    </xf>
    <xf numFmtId="0" fontId="3" fillId="0" borderId="125" xfId="4" applyFont="1" applyBorder="1" applyAlignment="1">
      <alignment horizontal="right"/>
    </xf>
    <xf numFmtId="0" fontId="3" fillId="0" borderId="171" xfId="4" applyFont="1" applyBorder="1" applyAlignment="1">
      <alignment horizontal="center"/>
    </xf>
    <xf numFmtId="0" fontId="3" fillId="0" borderId="166" xfId="4" applyFont="1" applyBorder="1" applyAlignment="1">
      <alignment horizontal="right"/>
    </xf>
    <xf numFmtId="0" fontId="3" fillId="0" borderId="122" xfId="4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4" xfId="0" applyFont="1" applyBorder="1"/>
    <xf numFmtId="14" fontId="3" fillId="0" borderId="0" xfId="0" quotePrefix="1" applyNumberFormat="1" applyFont="1" applyAlignment="1">
      <alignment horizontal="center"/>
    </xf>
    <xf numFmtId="0" fontId="7" fillId="0" borderId="105" xfId="0" applyFont="1" applyBorder="1" applyAlignment="1">
      <alignment horizontal="left"/>
    </xf>
    <xf numFmtId="0" fontId="3" fillId="0" borderId="106" xfId="0" applyFont="1" applyBorder="1" applyAlignment="1">
      <alignment horizontal="center"/>
    </xf>
    <xf numFmtId="0" fontId="3" fillId="0" borderId="72" xfId="0" applyFont="1" applyBorder="1" applyAlignment="1">
      <alignment wrapText="1"/>
    </xf>
    <xf numFmtId="0" fontId="3" fillId="0" borderId="73" xfId="0" applyFont="1" applyBorder="1" applyAlignment="1">
      <alignment wrapText="1"/>
    </xf>
    <xf numFmtId="0" fontId="3" fillId="0" borderId="84" xfId="0" applyFont="1" applyBorder="1" applyAlignment="1">
      <alignment horizontal="center"/>
    </xf>
    <xf numFmtId="1" fontId="7" fillId="9" borderId="188" xfId="0" applyNumberFormat="1" applyFont="1" applyFill="1" applyBorder="1" applyAlignment="1">
      <alignment horizontal="center"/>
    </xf>
    <xf numFmtId="0" fontId="7" fillId="2" borderId="214" xfId="4" applyFont="1" applyFill="1" applyBorder="1" applyAlignment="1">
      <alignment wrapText="1"/>
    </xf>
    <xf numFmtId="0" fontId="7" fillId="0" borderId="105" xfId="0" applyFont="1" applyBorder="1"/>
    <xf numFmtId="0" fontId="3" fillId="0" borderId="174" xfId="4" applyFont="1" applyBorder="1" applyAlignment="1">
      <alignment horizontal="right"/>
    </xf>
    <xf numFmtId="0" fontId="3" fillId="0" borderId="123" xfId="4" applyFont="1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1" fontId="7" fillId="0" borderId="75" xfId="0" applyNumberFormat="1" applyFont="1" applyBorder="1" applyAlignment="1">
      <alignment horizontal="center"/>
    </xf>
    <xf numFmtId="1" fontId="7" fillId="0" borderId="71" xfId="0" applyNumberFormat="1" applyFont="1" applyBorder="1" applyAlignment="1">
      <alignment horizontal="center"/>
    </xf>
    <xf numFmtId="0" fontId="7" fillId="3" borderId="72" xfId="0" applyFont="1" applyFill="1" applyBorder="1" applyAlignment="1">
      <alignment horizontal="center"/>
    </xf>
    <xf numFmtId="1" fontId="7" fillId="0" borderId="77" xfId="0" applyNumberFormat="1" applyFont="1" applyBorder="1" applyAlignment="1">
      <alignment horizontal="right"/>
    </xf>
    <xf numFmtId="1" fontId="7" fillId="0" borderId="86" xfId="0" applyNumberFormat="1" applyFont="1" applyBorder="1" applyAlignment="1">
      <alignment horizontal="left"/>
    </xf>
    <xf numFmtId="0" fontId="7" fillId="3" borderId="77" xfId="0" applyFont="1" applyFill="1" applyBorder="1" applyAlignment="1">
      <alignment horizontal="center"/>
    </xf>
    <xf numFmtId="1" fontId="7" fillId="0" borderId="78" xfId="0" applyNumberFormat="1" applyFont="1" applyBorder="1"/>
    <xf numFmtId="1" fontId="7" fillId="0" borderId="50" xfId="4" applyNumberFormat="1" applyFont="1" applyBorder="1" applyAlignment="1">
      <alignment horizontal="left"/>
    </xf>
    <xf numFmtId="0" fontId="3" fillId="0" borderId="215" xfId="4" applyFont="1" applyBorder="1" applyAlignment="1">
      <alignment horizontal="center"/>
    </xf>
    <xf numFmtId="0" fontId="3" fillId="0" borderId="215" xfId="4" applyFont="1" applyBorder="1" applyAlignment="1">
      <alignment horizontal="right"/>
    </xf>
    <xf numFmtId="0" fontId="3" fillId="0" borderId="106" xfId="4" applyFont="1" applyBorder="1" applyAlignment="1">
      <alignment horizontal="center"/>
    </xf>
    <xf numFmtId="0" fontId="3" fillId="0" borderId="106" xfId="4" applyFont="1" applyBorder="1" applyAlignment="1">
      <alignment horizontal="right"/>
    </xf>
    <xf numFmtId="1" fontId="7" fillId="0" borderId="72" xfId="0" applyNumberFormat="1" applyFont="1" applyBorder="1" applyAlignment="1">
      <alignment horizontal="left"/>
    </xf>
    <xf numFmtId="1" fontId="7" fillId="0" borderId="50" xfId="0" applyNumberFormat="1" applyFont="1" applyBorder="1" applyAlignment="1">
      <alignment horizontal="left"/>
    </xf>
    <xf numFmtId="0" fontId="3" fillId="0" borderId="75" xfId="0" applyFont="1" applyBorder="1" applyAlignment="1">
      <alignment horizontal="center"/>
    </xf>
    <xf numFmtId="0" fontId="3" fillId="0" borderId="137" xfId="0" applyFont="1" applyBorder="1" applyAlignment="1">
      <alignment horizontal="center"/>
    </xf>
    <xf numFmtId="0" fontId="3" fillId="0" borderId="160" xfId="0" applyFont="1" applyBorder="1" applyAlignment="1">
      <alignment horizontal="center"/>
    </xf>
    <xf numFmtId="0" fontId="7" fillId="0" borderId="7" xfId="0" applyFont="1" applyBorder="1" applyAlignment="1">
      <alignment horizontal="right"/>
    </xf>
    <xf numFmtId="0" fontId="7" fillId="0" borderId="36" xfId="0" applyFont="1" applyBorder="1" applyAlignment="1">
      <alignment horizontal="left"/>
    </xf>
    <xf numFmtId="0" fontId="23" fillId="0" borderId="133" xfId="0" applyFont="1" applyBorder="1" applyAlignment="1">
      <alignment horizontal="center" vertical="center"/>
    </xf>
    <xf numFmtId="0" fontId="7" fillId="0" borderId="170" xfId="0" applyFont="1" applyBorder="1" applyAlignment="1">
      <alignment horizontal="left" vertical="center"/>
    </xf>
    <xf numFmtId="0" fontId="7" fillId="2" borderId="139" xfId="0" applyFont="1" applyFill="1" applyBorder="1" applyAlignment="1">
      <alignment horizontal="left" vertical="center"/>
    </xf>
    <xf numFmtId="0" fontId="8" fillId="0" borderId="139" xfId="0" applyFont="1" applyBorder="1" applyAlignment="1">
      <alignment horizontal="left"/>
    </xf>
    <xf numFmtId="0" fontId="7" fillId="0" borderId="17" xfId="0" applyFont="1" applyBorder="1"/>
    <xf numFmtId="0" fontId="8" fillId="2" borderId="163" xfId="0" applyFont="1" applyFill="1" applyBorder="1" applyAlignment="1">
      <alignment horizontal="center" vertical="center"/>
    </xf>
    <xf numFmtId="0" fontId="3" fillId="2" borderId="124" xfId="0" applyFont="1" applyFill="1" applyBorder="1" applyAlignment="1">
      <alignment horizontal="center" vertical="center"/>
    </xf>
    <xf numFmtId="1" fontId="7" fillId="0" borderId="103" xfId="0" applyNumberFormat="1" applyFont="1" applyBorder="1"/>
    <xf numFmtId="1" fontId="7" fillId="0" borderId="42" xfId="0" applyNumberFormat="1" applyFont="1" applyBorder="1"/>
    <xf numFmtId="1" fontId="7" fillId="0" borderId="53" xfId="0" applyNumberFormat="1" applyFont="1" applyBorder="1" applyAlignment="1">
      <alignment horizontal="center"/>
    </xf>
    <xf numFmtId="0" fontId="8" fillId="0" borderId="190" xfId="0" applyFont="1" applyBorder="1" applyAlignment="1">
      <alignment vertical="center"/>
    </xf>
    <xf numFmtId="49" fontId="3" fillId="0" borderId="145" xfId="0" applyNumberFormat="1" applyFont="1" applyBorder="1" applyAlignment="1">
      <alignment horizontal="center"/>
    </xf>
    <xf numFmtId="0" fontId="2" fillId="0" borderId="145" xfId="0" applyFont="1" applyBorder="1" applyAlignment="1">
      <alignment horizontal="center"/>
    </xf>
    <xf numFmtId="0" fontId="3" fillId="0" borderId="209" xfId="0" applyFont="1" applyBorder="1" applyAlignment="1">
      <alignment horizontal="center"/>
    </xf>
    <xf numFmtId="0" fontId="8" fillId="3" borderId="208" xfId="0" applyFont="1" applyFill="1" applyBorder="1" applyAlignment="1">
      <alignment horizontal="center"/>
    </xf>
    <xf numFmtId="0" fontId="8" fillId="0" borderId="190" xfId="0" applyFont="1" applyBorder="1" applyAlignment="1">
      <alignment horizontal="left"/>
    </xf>
    <xf numFmtId="0" fontId="3" fillId="0" borderId="145" xfId="0" quotePrefix="1" applyFont="1" applyBorder="1" applyAlignment="1">
      <alignment horizontal="center"/>
    </xf>
    <xf numFmtId="0" fontId="3" fillId="0" borderId="191" xfId="0" applyFont="1" applyBorder="1" applyAlignment="1">
      <alignment horizontal="center"/>
    </xf>
    <xf numFmtId="1" fontId="7" fillId="0" borderId="191" xfId="0" applyNumberFormat="1" applyFont="1" applyBorder="1" applyAlignment="1">
      <alignment horizontal="center"/>
    </xf>
    <xf numFmtId="164" fontId="7" fillId="0" borderId="144" xfId="0" applyNumberFormat="1" applyFont="1" applyBorder="1" applyAlignment="1">
      <alignment horizontal="center"/>
    </xf>
    <xf numFmtId="164" fontId="7" fillId="0" borderId="191" xfId="0" applyNumberFormat="1" applyFont="1" applyBorder="1" applyAlignment="1">
      <alignment horizontal="center"/>
    </xf>
    <xf numFmtId="164" fontId="7" fillId="3" borderId="61" xfId="0" applyNumberFormat="1" applyFont="1" applyFill="1" applyBorder="1" applyAlignment="1">
      <alignment horizontal="center"/>
    </xf>
    <xf numFmtId="164" fontId="7" fillId="3" borderId="141" xfId="0" applyNumberFormat="1" applyFont="1" applyFill="1" applyBorder="1" applyAlignment="1">
      <alignment horizontal="center"/>
    </xf>
    <xf numFmtId="0" fontId="7" fillId="7" borderId="159" xfId="0" applyFont="1" applyFill="1" applyBorder="1" applyAlignment="1">
      <alignment horizontal="center"/>
    </xf>
    <xf numFmtId="164" fontId="7" fillId="3" borderId="151" xfId="0" applyNumberFormat="1" applyFont="1" applyFill="1" applyBorder="1" applyAlignment="1">
      <alignment horizontal="center"/>
    </xf>
    <xf numFmtId="164" fontId="7" fillId="3" borderId="97" xfId="0" applyNumberFormat="1" applyFont="1" applyFill="1" applyBorder="1" applyAlignment="1">
      <alignment horizontal="center"/>
    </xf>
    <xf numFmtId="0" fontId="7" fillId="7" borderId="98" xfId="0" applyFont="1" applyFill="1" applyBorder="1" applyAlignment="1">
      <alignment horizontal="center"/>
    </xf>
    <xf numFmtId="0" fontId="8" fillId="0" borderId="175" xfId="0" applyFont="1" applyBorder="1" applyAlignment="1">
      <alignment horizontal="center"/>
    </xf>
    <xf numFmtId="164" fontId="7" fillId="0" borderId="176" xfId="0" applyNumberFormat="1" applyFont="1" applyBorder="1" applyAlignment="1">
      <alignment horizontal="center"/>
    </xf>
    <xf numFmtId="1" fontId="7" fillId="0" borderId="76" xfId="0" applyNumberFormat="1" applyFont="1" applyBorder="1" applyAlignment="1">
      <alignment horizontal="center"/>
    </xf>
    <xf numFmtId="0" fontId="3" fillId="2" borderId="85" xfId="0" applyFont="1" applyFill="1" applyBorder="1" applyAlignment="1">
      <alignment horizontal="center"/>
    </xf>
    <xf numFmtId="0" fontId="8" fillId="2" borderId="123" xfId="0" applyFont="1" applyFill="1" applyBorder="1" applyAlignment="1">
      <alignment horizontal="center" vertical="center"/>
    </xf>
    <xf numFmtId="0" fontId="8" fillId="0" borderId="180" xfId="0" applyFont="1" applyBorder="1" applyAlignment="1">
      <alignment vertical="center"/>
    </xf>
    <xf numFmtId="49" fontId="3" fillId="0" borderId="181" xfId="0" applyNumberFormat="1" applyFont="1" applyBorder="1" applyAlignment="1">
      <alignment horizontal="center"/>
    </xf>
    <xf numFmtId="0" fontId="8" fillId="0" borderId="132" xfId="0" applyFont="1" applyBorder="1" applyAlignment="1">
      <alignment horizontal="center"/>
    </xf>
    <xf numFmtId="0" fontId="7" fillId="0" borderId="84" xfId="0" applyFont="1" applyBorder="1" applyAlignment="1">
      <alignment horizontal="center"/>
    </xf>
    <xf numFmtId="0" fontId="8" fillId="0" borderId="181" xfId="0" applyFont="1" applyBorder="1" applyAlignment="1">
      <alignment horizontal="center"/>
    </xf>
    <xf numFmtId="0" fontId="7" fillId="0" borderId="230" xfId="0" applyFont="1" applyBorder="1" applyAlignment="1">
      <alignment horizontal="center"/>
    </xf>
    <xf numFmtId="0" fontId="8" fillId="3" borderId="232" xfId="0" applyFont="1" applyFill="1" applyBorder="1" applyAlignment="1">
      <alignment horizontal="center"/>
    </xf>
    <xf numFmtId="0" fontId="3" fillId="0" borderId="1" xfId="0" applyFont="1" applyBorder="1"/>
    <xf numFmtId="0" fontId="7" fillId="2" borderId="140" xfId="0" applyFont="1" applyFill="1" applyBorder="1" applyAlignment="1">
      <alignment horizontal="left" vertical="center"/>
    </xf>
    <xf numFmtId="1" fontId="8" fillId="0" borderId="154" xfId="4" applyNumberFormat="1" applyFont="1" applyBorder="1" applyAlignment="1">
      <alignment horizontal="center"/>
    </xf>
    <xf numFmtId="164" fontId="7" fillId="0" borderId="55" xfId="4" applyNumberFormat="1" applyFont="1" applyBorder="1" applyAlignment="1">
      <alignment horizontal="center"/>
    </xf>
    <xf numFmtId="164" fontId="7" fillId="0" borderId="59" xfId="4" applyNumberFormat="1" applyFont="1" applyBorder="1" applyAlignment="1">
      <alignment horizontal="center"/>
    </xf>
    <xf numFmtId="164" fontId="7" fillId="0" borderId="198" xfId="4" applyNumberFormat="1" applyFont="1" applyBorder="1" applyAlignment="1">
      <alignment horizontal="center"/>
    </xf>
    <xf numFmtId="1" fontId="8" fillId="0" borderId="220" xfId="4" applyNumberFormat="1" applyFont="1" applyBorder="1" applyAlignment="1">
      <alignment horizontal="center"/>
    </xf>
    <xf numFmtId="164" fontId="7" fillId="0" borderId="221" xfId="4" applyNumberFormat="1" applyFont="1" applyBorder="1" applyAlignment="1">
      <alignment horizontal="center"/>
    </xf>
    <xf numFmtId="1" fontId="8" fillId="0" borderId="92" xfId="4" applyNumberFormat="1" applyFont="1" applyBorder="1" applyAlignment="1">
      <alignment horizontal="center"/>
    </xf>
    <xf numFmtId="164" fontId="7" fillId="0" borderId="168" xfId="0" applyNumberFormat="1" applyFont="1" applyBorder="1" applyAlignment="1">
      <alignment horizontal="center"/>
    </xf>
    <xf numFmtId="169" fontId="6" fillId="0" borderId="0" xfId="0" applyNumberFormat="1" applyFont="1" applyAlignment="1">
      <alignment horizontal="center"/>
    </xf>
    <xf numFmtId="0" fontId="3" fillId="2" borderId="86" xfId="0" applyFont="1" applyFill="1" applyBorder="1" applyAlignment="1">
      <alignment horizontal="center"/>
    </xf>
    <xf numFmtId="0" fontId="3" fillId="0" borderId="130" xfId="0" applyFont="1" applyBorder="1" applyAlignment="1">
      <alignment horizontal="center" vertical="center"/>
    </xf>
    <xf numFmtId="0" fontId="7" fillId="0" borderId="140" xfId="0" applyFont="1" applyBorder="1" applyAlignment="1">
      <alignment horizontal="left" vertical="center"/>
    </xf>
    <xf numFmtId="0" fontId="3" fillId="0" borderId="135" xfId="0" applyFont="1" applyBorder="1" applyAlignment="1">
      <alignment horizontal="center" vertical="center"/>
    </xf>
    <xf numFmtId="0" fontId="3" fillId="0" borderId="136" xfId="0" applyFont="1" applyBorder="1" applyAlignment="1">
      <alignment horizontal="center" vertical="center"/>
    </xf>
    <xf numFmtId="0" fontId="7" fillId="2" borderId="163" xfId="0" applyFont="1" applyFill="1" applyBorder="1" applyAlignment="1">
      <alignment horizontal="left" vertical="center"/>
    </xf>
    <xf numFmtId="0" fontId="3" fillId="2" borderId="124" xfId="0" quotePrefix="1" applyFont="1" applyFill="1" applyBorder="1" applyAlignment="1">
      <alignment horizontal="center" vertical="center"/>
    </xf>
    <xf numFmtId="0" fontId="3" fillId="2" borderId="174" xfId="0" applyFont="1" applyFill="1" applyBorder="1" applyAlignment="1">
      <alignment horizontal="center" vertical="center"/>
    </xf>
    <xf numFmtId="164" fontId="7" fillId="5" borderId="59" xfId="0" applyNumberFormat="1" applyFont="1" applyFill="1" applyBorder="1" applyAlignment="1">
      <alignment horizontal="center"/>
    </xf>
    <xf numFmtId="164" fontId="7" fillId="3" borderId="59" xfId="0" applyNumberFormat="1" applyFont="1" applyFill="1" applyBorder="1" applyAlignment="1">
      <alignment horizontal="center"/>
    </xf>
    <xf numFmtId="164" fontId="7" fillId="3" borderId="169" xfId="0" applyNumberFormat="1" applyFont="1" applyFill="1" applyBorder="1" applyAlignment="1">
      <alignment horizontal="center"/>
    </xf>
    <xf numFmtId="0" fontId="3" fillId="0" borderId="171" xfId="0" quotePrefix="1" applyFont="1" applyBorder="1" applyAlignment="1">
      <alignment horizontal="center"/>
    </xf>
    <xf numFmtId="0" fontId="8" fillId="0" borderId="196" xfId="0" applyFont="1" applyBorder="1" applyAlignment="1">
      <alignment horizontal="center"/>
    </xf>
    <xf numFmtId="164" fontId="7" fillId="3" borderId="95" xfId="0" applyNumberFormat="1" applyFont="1" applyFill="1" applyBorder="1" applyAlignment="1">
      <alignment horizontal="center"/>
    </xf>
    <xf numFmtId="0" fontId="7" fillId="7" borderId="96" xfId="0" applyFont="1" applyFill="1" applyBorder="1" applyAlignment="1">
      <alignment horizontal="center"/>
    </xf>
    <xf numFmtId="0" fontId="8" fillId="0" borderId="154" xfId="0" applyFont="1" applyBorder="1" applyAlignment="1">
      <alignment horizontal="center"/>
    </xf>
    <xf numFmtId="164" fontId="7" fillId="0" borderId="55" xfId="0" applyNumberFormat="1" applyFont="1" applyBorder="1" applyAlignment="1">
      <alignment horizontal="center"/>
    </xf>
    <xf numFmtId="164" fontId="7" fillId="3" borderId="91" xfId="0" applyNumberFormat="1" applyFont="1" applyFill="1" applyBorder="1" applyAlignment="1">
      <alignment horizontal="center"/>
    </xf>
    <xf numFmtId="0" fontId="7" fillId="7" borderId="92" xfId="0" applyFont="1" applyFill="1" applyBorder="1" applyAlignment="1">
      <alignment horizontal="center"/>
    </xf>
    <xf numFmtId="164" fontId="7" fillId="3" borderId="98" xfId="0" applyNumberFormat="1" applyFont="1" applyFill="1" applyBorder="1" applyAlignment="1">
      <alignment horizontal="center"/>
    </xf>
    <xf numFmtId="0" fontId="8" fillId="0" borderId="167" xfId="0" applyFont="1" applyBorder="1" applyAlignment="1">
      <alignment horizontal="center"/>
    </xf>
    <xf numFmtId="164" fontId="7" fillId="3" borderId="96" xfId="0" applyNumberFormat="1" applyFont="1" applyFill="1" applyBorder="1" applyAlignment="1">
      <alignment horizontal="center"/>
    </xf>
    <xf numFmtId="164" fontId="7" fillId="3" borderId="92" xfId="0" applyNumberFormat="1" applyFont="1" applyFill="1" applyBorder="1" applyAlignment="1">
      <alignment horizontal="center"/>
    </xf>
    <xf numFmtId="0" fontId="7" fillId="0" borderId="144" xfId="0" applyFont="1" applyBorder="1" applyAlignment="1">
      <alignment horizontal="left"/>
    </xf>
    <xf numFmtId="0" fontId="19" fillId="0" borderId="28" xfId="0" applyFont="1" applyBorder="1" applyAlignment="1">
      <alignment vertical="center"/>
    </xf>
    <xf numFmtId="0" fontId="19" fillId="0" borderId="29" xfId="0" applyFont="1" applyBorder="1" applyAlignment="1">
      <alignment vertical="center"/>
    </xf>
    <xf numFmtId="164" fontId="7" fillId="0" borderId="73" xfId="0" applyNumberFormat="1" applyFont="1" applyBorder="1" applyAlignment="1">
      <alignment horizontal="center"/>
    </xf>
    <xf numFmtId="1" fontId="8" fillId="0" borderId="167" xfId="0" quotePrefix="1" applyNumberFormat="1" applyFont="1" applyBorder="1" applyAlignment="1">
      <alignment horizontal="center"/>
    </xf>
    <xf numFmtId="164" fontId="8" fillId="0" borderId="73" xfId="0" applyNumberFormat="1" applyFont="1" applyBorder="1" applyAlignment="1">
      <alignment horizontal="center"/>
    </xf>
    <xf numFmtId="0" fontId="8" fillId="0" borderId="126" xfId="0" applyFont="1" applyBorder="1" applyAlignment="1">
      <alignment horizontal="left"/>
    </xf>
    <xf numFmtId="0" fontId="3" fillId="0" borderId="120" xfId="0" applyFont="1" applyBorder="1" applyAlignment="1">
      <alignment horizontal="center"/>
    </xf>
    <xf numFmtId="0" fontId="3" fillId="0" borderId="121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8" fillId="0" borderId="227" xfId="0" applyFont="1" applyBorder="1" applyAlignment="1">
      <alignment horizontal="center"/>
    </xf>
    <xf numFmtId="164" fontId="8" fillId="0" borderId="121" xfId="0" applyNumberFormat="1" applyFont="1" applyBorder="1" applyAlignment="1">
      <alignment horizontal="center"/>
    </xf>
    <xf numFmtId="164" fontId="7" fillId="0" borderId="228" xfId="0" applyNumberFormat="1" applyFont="1" applyBorder="1" applyAlignment="1">
      <alignment horizontal="center"/>
    </xf>
    <xf numFmtId="164" fontId="7" fillId="3" borderId="58" xfId="0" applyNumberFormat="1" applyFont="1" applyFill="1" applyBorder="1" applyAlignment="1">
      <alignment horizontal="center"/>
    </xf>
    <xf numFmtId="164" fontId="7" fillId="3" borderId="87" xfId="0" applyNumberFormat="1" applyFont="1" applyFill="1" applyBorder="1" applyAlignment="1">
      <alignment horizontal="center"/>
    </xf>
    <xf numFmtId="164" fontId="7" fillId="3" borderId="88" xfId="0" applyNumberFormat="1" applyFont="1" applyFill="1" applyBorder="1" applyAlignment="1">
      <alignment horizontal="center"/>
    </xf>
    <xf numFmtId="0" fontId="8" fillId="0" borderId="127" xfId="0" applyFont="1" applyBorder="1" applyAlignment="1">
      <alignment horizontal="left"/>
    </xf>
    <xf numFmtId="0" fontId="3" fillId="0" borderId="122" xfId="0" applyFont="1" applyBorder="1" applyAlignment="1">
      <alignment horizontal="center"/>
    </xf>
    <xf numFmtId="0" fontId="3" fillId="0" borderId="123" xfId="0" applyFont="1" applyBorder="1" applyAlignment="1">
      <alignment horizontal="center"/>
    </xf>
    <xf numFmtId="0" fontId="8" fillId="0" borderId="155" xfId="0" applyFont="1" applyBorder="1" applyAlignment="1">
      <alignment horizontal="center"/>
    </xf>
    <xf numFmtId="164" fontId="7" fillId="0" borderId="56" xfId="0" applyNumberFormat="1" applyFont="1" applyBorder="1" applyAlignment="1">
      <alignment horizontal="center"/>
    </xf>
    <xf numFmtId="164" fontId="7" fillId="3" borderId="60" xfId="0" applyNumberFormat="1" applyFont="1" applyFill="1" applyBorder="1" applyAlignment="1">
      <alignment horizontal="center"/>
    </xf>
    <xf numFmtId="164" fontId="7" fillId="3" borderId="89" xfId="0" applyNumberFormat="1" applyFont="1" applyFill="1" applyBorder="1" applyAlignment="1">
      <alignment horizontal="center"/>
    </xf>
    <xf numFmtId="164" fontId="7" fillId="3" borderId="90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3" fillId="0" borderId="19" xfId="0" applyFont="1" applyBorder="1"/>
    <xf numFmtId="0" fontId="8" fillId="3" borderId="76" xfId="0" applyFont="1" applyFill="1" applyBorder="1" applyAlignment="1">
      <alignment horizontal="center"/>
    </xf>
    <xf numFmtId="0" fontId="3" fillId="0" borderId="21" xfId="0" applyFont="1" applyBorder="1"/>
    <xf numFmtId="0" fontId="7" fillId="0" borderId="1" xfId="0" applyFont="1" applyBorder="1"/>
    <xf numFmtId="166" fontId="8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7" fillId="0" borderId="19" xfId="0" applyFont="1" applyBorder="1"/>
    <xf numFmtId="0" fontId="3" fillId="0" borderId="129" xfId="0" applyFont="1" applyBorder="1" applyAlignment="1">
      <alignment horizontal="center"/>
    </xf>
    <xf numFmtId="0" fontId="2" fillId="0" borderId="160" xfId="0" applyFont="1" applyBorder="1" applyAlignment="1">
      <alignment horizontal="center"/>
    </xf>
    <xf numFmtId="166" fontId="7" fillId="0" borderId="128" xfId="0" applyNumberFormat="1" applyFont="1" applyBorder="1" applyAlignment="1">
      <alignment horizontal="center"/>
    </xf>
    <xf numFmtId="166" fontId="7" fillId="0" borderId="129" xfId="0" applyNumberFormat="1" applyFont="1" applyBorder="1" applyAlignment="1">
      <alignment horizontal="center"/>
    </xf>
    <xf numFmtId="166" fontId="7" fillId="0" borderId="160" xfId="0" applyNumberFormat="1" applyFont="1" applyBorder="1" applyAlignment="1">
      <alignment horizontal="center"/>
    </xf>
    <xf numFmtId="166" fontId="7" fillId="0" borderId="235" xfId="0" applyNumberFormat="1" applyFont="1" applyBorder="1" applyAlignment="1">
      <alignment horizontal="center"/>
    </xf>
    <xf numFmtId="1" fontId="7" fillId="3" borderId="208" xfId="0" applyNumberFormat="1" applyFont="1" applyFill="1" applyBorder="1" applyAlignment="1">
      <alignment horizontal="center"/>
    </xf>
    <xf numFmtId="0" fontId="3" fillId="0" borderId="95" xfId="0" applyFont="1" applyBorder="1" applyAlignment="1">
      <alignment horizontal="center"/>
    </xf>
    <xf numFmtId="0" fontId="3" fillId="0" borderId="189" xfId="4" applyFont="1" applyBorder="1" applyAlignment="1">
      <alignment horizontal="center"/>
    </xf>
    <xf numFmtId="0" fontId="8" fillId="0" borderId="180" xfId="0" applyFont="1" applyBorder="1" applyAlignment="1">
      <alignment horizontal="left"/>
    </xf>
    <xf numFmtId="0" fontId="3" fillId="0" borderId="181" xfId="0" applyFont="1" applyBorder="1" applyAlignment="1">
      <alignment horizontal="center"/>
    </xf>
    <xf numFmtId="0" fontId="3" fillId="0" borderId="245" xfId="0" applyFont="1" applyBorder="1" applyAlignment="1">
      <alignment horizontal="center"/>
    </xf>
    <xf numFmtId="0" fontId="7" fillId="0" borderId="246" xfId="0" applyFont="1" applyBorder="1" applyAlignment="1">
      <alignment horizontal="left"/>
    </xf>
    <xf numFmtId="1" fontId="7" fillId="0" borderId="246" xfId="0" quotePrefix="1" applyNumberFormat="1" applyFont="1" applyBorder="1" applyAlignment="1">
      <alignment horizontal="center"/>
    </xf>
    <xf numFmtId="1" fontId="7" fillId="0" borderId="245" xfId="0" quotePrefix="1" applyNumberFormat="1" applyFont="1" applyBorder="1" applyAlignment="1">
      <alignment horizontal="center"/>
    </xf>
    <xf numFmtId="164" fontId="7" fillId="0" borderId="246" xfId="0" applyNumberFormat="1" applyFont="1" applyBorder="1" applyAlignment="1">
      <alignment horizontal="center"/>
    </xf>
    <xf numFmtId="164" fontId="7" fillId="0" borderId="245" xfId="0" applyNumberFormat="1" applyFont="1" applyBorder="1" applyAlignment="1">
      <alignment horizontal="center"/>
    </xf>
    <xf numFmtId="1" fontId="7" fillId="3" borderId="232" xfId="0" applyNumberFormat="1" applyFont="1" applyFill="1" applyBorder="1" applyAlignment="1">
      <alignment horizontal="center"/>
    </xf>
    <xf numFmtId="0" fontId="8" fillId="5" borderId="139" xfId="0" applyFont="1" applyFill="1" applyBorder="1" applyAlignment="1">
      <alignment horizontal="left"/>
    </xf>
    <xf numFmtId="0" fontId="3" fillId="5" borderId="132" xfId="0" applyFont="1" applyFill="1" applyBorder="1" applyAlignment="1">
      <alignment horizontal="center"/>
    </xf>
    <xf numFmtId="1" fontId="7" fillId="3" borderId="103" xfId="0" applyNumberFormat="1" applyFont="1" applyFill="1" applyBorder="1"/>
    <xf numFmtId="1" fontId="7" fillId="3" borderId="72" xfId="0" applyNumberFormat="1" applyFont="1" applyFill="1" applyBorder="1" applyAlignment="1">
      <alignment horizontal="right"/>
    </xf>
    <xf numFmtId="1" fontId="7" fillId="3" borderId="73" xfId="0" applyNumberFormat="1" applyFont="1" applyFill="1" applyBorder="1" applyAlignment="1">
      <alignment horizontal="left"/>
    </xf>
    <xf numFmtId="1" fontId="7" fillId="3" borderId="100" xfId="0" applyNumberFormat="1" applyFont="1" applyFill="1" applyBorder="1"/>
    <xf numFmtId="1" fontId="7" fillId="3" borderId="77" xfId="0" applyNumberFormat="1" applyFont="1" applyFill="1" applyBorder="1" applyAlignment="1">
      <alignment horizontal="right"/>
    </xf>
    <xf numFmtId="1" fontId="7" fillId="3" borderId="77" xfId="0" quotePrefix="1" applyNumberFormat="1" applyFont="1" applyFill="1" applyBorder="1" applyAlignment="1">
      <alignment horizontal="center"/>
    </xf>
    <xf numFmtId="1" fontId="7" fillId="3" borderId="86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7" fillId="0" borderId="251" xfId="0" applyFont="1" applyBorder="1" applyAlignment="1">
      <alignment vertical="center"/>
    </xf>
    <xf numFmtId="164" fontId="7" fillId="0" borderId="121" xfId="0" applyNumberFormat="1" applyFont="1" applyBorder="1" applyAlignment="1">
      <alignment horizontal="center"/>
    </xf>
    <xf numFmtId="164" fontId="7" fillId="0" borderId="123" xfId="0" applyNumberFormat="1" applyFont="1" applyBorder="1" applyAlignment="1">
      <alignment horizontal="center"/>
    </xf>
    <xf numFmtId="164" fontId="7" fillId="0" borderId="68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174" xfId="0" applyNumberFormat="1" applyFont="1" applyBorder="1" applyAlignment="1">
      <alignment horizontal="center"/>
    </xf>
    <xf numFmtId="164" fontId="8" fillId="0" borderId="166" xfId="0" applyNumberFormat="1" applyFont="1" applyBorder="1" applyAlignment="1">
      <alignment horizontal="center"/>
    </xf>
    <xf numFmtId="164" fontId="8" fillId="0" borderId="125" xfId="0" applyNumberFormat="1" applyFont="1" applyBorder="1" applyAlignment="1">
      <alignment horizontal="center"/>
    </xf>
    <xf numFmtId="164" fontId="8" fillId="0" borderId="123" xfId="0" applyNumberFormat="1" applyFont="1" applyBorder="1" applyAlignment="1">
      <alignment horizontal="center"/>
    </xf>
    <xf numFmtId="0" fontId="2" fillId="2" borderId="68" xfId="0" applyFont="1" applyFill="1" applyBorder="1" applyAlignment="1">
      <alignment horizontal="center"/>
    </xf>
    <xf numFmtId="0" fontId="3" fillId="0" borderId="230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166" fontId="7" fillId="0" borderId="133" xfId="0" applyNumberFormat="1" applyFont="1" applyBorder="1" applyAlignment="1">
      <alignment horizontal="center"/>
    </xf>
    <xf numFmtId="166" fontId="7" fillId="0" borderId="245" xfId="0" applyNumberFormat="1" applyFont="1" applyBorder="1" applyAlignment="1">
      <alignment horizontal="center"/>
    </xf>
    <xf numFmtId="166" fontId="7" fillId="0" borderId="191" xfId="0" applyNumberFormat="1" applyFont="1" applyBorder="1" applyAlignment="1">
      <alignment horizontal="center"/>
    </xf>
    <xf numFmtId="166" fontId="7" fillId="0" borderId="136" xfId="0" applyNumberFormat="1" applyFont="1" applyBorder="1" applyAlignment="1">
      <alignment horizontal="center"/>
    </xf>
    <xf numFmtId="166" fontId="7" fillId="0" borderId="174" xfId="0" applyNumberFormat="1" applyFont="1" applyBorder="1" applyAlignment="1">
      <alignment horizontal="center"/>
    </xf>
    <xf numFmtId="1" fontId="6" fillId="0" borderId="72" xfId="0" quotePrefix="1" applyNumberFormat="1" applyFont="1" applyBorder="1" applyAlignment="1">
      <alignment horizontal="center"/>
    </xf>
    <xf numFmtId="1" fontId="6" fillId="0" borderId="73" xfId="0" applyNumberFormat="1" applyFont="1" applyBorder="1" applyAlignment="1">
      <alignment horizontal="left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17" fillId="0" borderId="171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29" fillId="0" borderId="16" xfId="0" applyFont="1" applyBorder="1" applyAlignment="1">
      <alignment horizontal="right"/>
    </xf>
    <xf numFmtId="169" fontId="7" fillId="0" borderId="0" xfId="0" applyNumberFormat="1" applyFont="1" applyAlignment="1">
      <alignment horizontal="center"/>
    </xf>
    <xf numFmtId="168" fontId="7" fillId="0" borderId="0" xfId="0" quotePrefix="1" applyNumberFormat="1" applyFont="1" applyAlignment="1">
      <alignment horizontal="center"/>
    </xf>
    <xf numFmtId="168" fontId="7" fillId="0" borderId="0" xfId="0" applyNumberFormat="1" applyFont="1" applyAlignment="1">
      <alignment horizontal="center"/>
    </xf>
    <xf numFmtId="0" fontId="7" fillId="0" borderId="86" xfId="0" applyFont="1" applyBorder="1"/>
    <xf numFmtId="0" fontId="7" fillId="0" borderId="5" xfId="0" applyFont="1" applyBorder="1"/>
    <xf numFmtId="0" fontId="8" fillId="0" borderId="2" xfId="0" quotePrefix="1" applyFont="1" applyBorder="1"/>
    <xf numFmtId="0" fontId="3" fillId="0" borderId="171" xfId="4" quotePrefix="1" applyFont="1" applyBorder="1" applyAlignment="1">
      <alignment horizontal="center" vertical="center"/>
    </xf>
    <xf numFmtId="0" fontId="3" fillId="0" borderId="124" xfId="4" quotePrefix="1" applyFont="1" applyBorder="1" applyAlignment="1">
      <alignment horizontal="center" vertical="center"/>
    </xf>
    <xf numFmtId="0" fontId="3" fillId="0" borderId="173" xfId="4" quotePrefix="1" applyFont="1" applyBorder="1" applyAlignment="1">
      <alignment horizontal="center" vertical="center"/>
    </xf>
    <xf numFmtId="0" fontId="23" fillId="2" borderId="130" xfId="0" applyFont="1" applyFill="1" applyBorder="1" applyAlignment="1">
      <alignment horizontal="center" vertical="center"/>
    </xf>
    <xf numFmtId="0" fontId="23" fillId="0" borderId="21" xfId="0" applyFont="1" applyBorder="1"/>
    <xf numFmtId="0" fontId="23" fillId="0" borderId="22" xfId="0" applyFont="1" applyBorder="1" applyAlignment="1">
      <alignment horizontal="center"/>
    </xf>
    <xf numFmtId="0" fontId="23" fillId="0" borderId="22" xfId="0" applyFont="1" applyBorder="1"/>
    <xf numFmtId="0" fontId="30" fillId="0" borderId="22" xfId="0" applyFont="1" applyBorder="1"/>
    <xf numFmtId="0" fontId="23" fillId="0" borderId="23" xfId="0" applyFont="1" applyBorder="1"/>
    <xf numFmtId="0" fontId="12" fillId="0" borderId="13" xfId="0" applyFont="1" applyBorder="1" applyAlignment="1">
      <alignment horizontal="center"/>
    </xf>
    <xf numFmtId="14" fontId="7" fillId="0" borderId="0" xfId="0" applyNumberFormat="1" applyFont="1"/>
    <xf numFmtId="14" fontId="8" fillId="0" borderId="0" xfId="0" applyNumberFormat="1" applyFont="1" applyAlignment="1">
      <alignment horizontal="center"/>
    </xf>
    <xf numFmtId="0" fontId="8" fillId="0" borderId="17" xfId="0" applyFont="1" applyBorder="1"/>
    <xf numFmtId="0" fontId="19" fillId="0" borderId="27" xfId="0" applyFont="1" applyBorder="1"/>
    <xf numFmtId="0" fontId="20" fillId="0" borderId="0" xfId="0" applyFont="1" applyAlignment="1">
      <alignment horizontal="center"/>
    </xf>
    <xf numFmtId="0" fontId="7" fillId="0" borderId="126" xfId="0" applyFont="1" applyBorder="1"/>
    <xf numFmtId="0" fontId="3" fillId="0" borderId="120" xfId="0" applyFont="1" applyBorder="1"/>
    <xf numFmtId="0" fontId="3" fillId="0" borderId="121" xfId="0" applyFont="1" applyBorder="1"/>
    <xf numFmtId="0" fontId="7" fillId="0" borderId="87" xfId="0" applyFont="1" applyBorder="1"/>
    <xf numFmtId="0" fontId="8" fillId="0" borderId="58" xfId="4" applyFont="1" applyBorder="1" applyAlignment="1">
      <alignment horizontal="center"/>
    </xf>
    <xf numFmtId="0" fontId="8" fillId="0" borderId="163" xfId="0" applyFont="1" applyBorder="1" applyAlignment="1">
      <alignment horizontal="center"/>
    </xf>
    <xf numFmtId="0" fontId="8" fillId="0" borderId="91" xfId="0" applyFont="1" applyBorder="1"/>
    <xf numFmtId="0" fontId="8" fillId="2" borderId="91" xfId="0" applyFont="1" applyFill="1" applyBorder="1" applyAlignment="1">
      <alignment horizontal="center"/>
    </xf>
    <xf numFmtId="0" fontId="8" fillId="2" borderId="125" xfId="0" applyFont="1" applyFill="1" applyBorder="1" applyAlignment="1">
      <alignment horizontal="center"/>
    </xf>
    <xf numFmtId="0" fontId="8" fillId="2" borderId="70" xfId="0" applyFont="1" applyFill="1" applyBorder="1" applyAlignment="1">
      <alignment horizontal="center"/>
    </xf>
    <xf numFmtId="0" fontId="8" fillId="2" borderId="154" xfId="0" applyFont="1" applyFill="1" applyBorder="1" applyAlignment="1">
      <alignment horizontal="center"/>
    </xf>
    <xf numFmtId="0" fontId="8" fillId="2" borderId="55" xfId="0" applyFont="1" applyFill="1" applyBorder="1" applyAlignment="1">
      <alignment horizontal="center"/>
    </xf>
    <xf numFmtId="0" fontId="8" fillId="2" borderId="151" xfId="4" applyFont="1" applyFill="1" applyBorder="1" applyAlignment="1">
      <alignment horizontal="center"/>
    </xf>
    <xf numFmtId="0" fontId="8" fillId="2" borderId="91" xfId="4" applyFont="1" applyFill="1" applyBorder="1" applyAlignment="1">
      <alignment horizontal="center"/>
    </xf>
    <xf numFmtId="0" fontId="8" fillId="2" borderId="92" xfId="0" applyFont="1" applyFill="1" applyBorder="1" applyAlignment="1">
      <alignment horizontal="center"/>
    </xf>
    <xf numFmtId="0" fontId="2" fillId="0" borderId="127" xfId="0" applyFont="1" applyBorder="1" applyAlignment="1">
      <alignment horizontal="left"/>
    </xf>
    <xf numFmtId="0" fontId="3" fillId="0" borderId="122" xfId="0" applyFont="1" applyBorder="1" applyAlignment="1">
      <alignment horizontal="left"/>
    </xf>
    <xf numFmtId="0" fontId="3" fillId="0" borderId="123" xfId="0" applyFont="1" applyBorder="1" applyAlignment="1">
      <alignment horizontal="left"/>
    </xf>
    <xf numFmtId="0" fontId="2" fillId="0" borderId="89" xfId="0" applyFont="1" applyBorder="1"/>
    <xf numFmtId="0" fontId="3" fillId="2" borderId="89" xfId="0" applyFont="1" applyFill="1" applyBorder="1" applyAlignment="1">
      <alignment horizontal="center"/>
    </xf>
    <xf numFmtId="0" fontId="3" fillId="2" borderId="123" xfId="0" applyFont="1" applyFill="1" applyBorder="1" applyAlignment="1">
      <alignment horizontal="center"/>
    </xf>
    <xf numFmtId="0" fontId="3" fillId="2" borderId="69" xfId="0" applyFont="1" applyFill="1" applyBorder="1" applyAlignment="1">
      <alignment horizontal="center"/>
    </xf>
    <xf numFmtId="0" fontId="3" fillId="2" borderId="155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3" fillId="2" borderId="60" xfId="4" applyFont="1" applyFill="1" applyBorder="1" applyAlignment="1">
      <alignment horizontal="center"/>
    </xf>
    <xf numFmtId="0" fontId="3" fillId="2" borderId="89" xfId="4" applyFont="1" applyFill="1" applyBorder="1" applyAlignment="1">
      <alignment horizontal="center"/>
    </xf>
    <xf numFmtId="0" fontId="3" fillId="2" borderId="90" xfId="0" applyFont="1" applyFill="1" applyBorder="1" applyAlignment="1">
      <alignment horizontal="center"/>
    </xf>
    <xf numFmtId="164" fontId="7" fillId="3" borderId="125" xfId="0" applyNumberFormat="1" applyFont="1" applyFill="1" applyBorder="1" applyAlignment="1">
      <alignment horizontal="center"/>
    </xf>
    <xf numFmtId="164" fontId="7" fillId="3" borderId="70" xfId="0" applyNumberFormat="1" applyFont="1" applyFill="1" applyBorder="1" applyAlignment="1">
      <alignment horizontal="center"/>
    </xf>
    <xf numFmtId="164" fontId="7" fillId="3" borderId="55" xfId="0" applyNumberFormat="1" applyFont="1" applyFill="1" applyBorder="1" applyAlignment="1">
      <alignment horizontal="center"/>
    </xf>
    <xf numFmtId="2" fontId="3" fillId="0" borderId="124" xfId="0" applyNumberFormat="1" applyFont="1" applyBorder="1"/>
    <xf numFmtId="2" fontId="3" fillId="0" borderId="125" xfId="0" applyNumberFormat="1" applyFont="1" applyBorder="1" applyAlignment="1">
      <alignment horizontal="right"/>
    </xf>
    <xf numFmtId="164" fontId="8" fillId="5" borderId="125" xfId="0" applyNumberFormat="1" applyFont="1" applyFill="1" applyBorder="1" applyAlignment="1">
      <alignment horizontal="center"/>
    </xf>
    <xf numFmtId="164" fontId="7" fillId="5" borderId="55" xfId="0" applyNumberFormat="1" applyFont="1" applyFill="1" applyBorder="1" applyAlignment="1">
      <alignment horizontal="center"/>
    </xf>
    <xf numFmtId="0" fontId="8" fillId="0" borderId="163" xfId="0" applyFont="1" applyBorder="1" applyAlignment="1">
      <alignment horizontal="right"/>
    </xf>
    <xf numFmtId="0" fontId="3" fillId="0" borderId="124" xfId="0" applyFont="1" applyBorder="1"/>
    <xf numFmtId="0" fontId="3" fillId="0" borderId="125" xfId="0" applyFont="1" applyBorder="1" applyAlignment="1">
      <alignment horizontal="right"/>
    </xf>
    <xf numFmtId="1" fontId="8" fillId="3" borderId="154" xfId="0" applyNumberFormat="1" applyFont="1" applyFill="1" applyBorder="1" applyAlignment="1">
      <alignment horizontal="center"/>
    </xf>
    <xf numFmtId="1" fontId="7" fillId="3" borderId="95" xfId="0" quotePrefix="1" applyNumberFormat="1" applyFont="1" applyFill="1" applyBorder="1" applyAlignment="1">
      <alignment horizontal="center"/>
    </xf>
    <xf numFmtId="164" fontId="7" fillId="3" borderId="166" xfId="0" applyNumberFormat="1" applyFont="1" applyFill="1" applyBorder="1" applyAlignment="1">
      <alignment horizontal="center"/>
    </xf>
    <xf numFmtId="164" fontId="7" fillId="3" borderId="75" xfId="0" applyNumberFormat="1" applyFont="1" applyFill="1" applyBorder="1" applyAlignment="1">
      <alignment horizontal="center"/>
    </xf>
    <xf numFmtId="0" fontId="8" fillId="0" borderId="172" xfId="0" applyFont="1" applyBorder="1" applyAlignment="1">
      <alignment horizontal="right"/>
    </xf>
    <xf numFmtId="0" fontId="3" fillId="0" borderId="173" xfId="0" applyFont="1" applyBorder="1"/>
    <xf numFmtId="0" fontId="3" fillId="0" borderId="174" xfId="0" applyFont="1" applyBorder="1" applyAlignment="1">
      <alignment horizontal="right"/>
    </xf>
    <xf numFmtId="164" fontId="7" fillId="5" borderId="176" xfId="0" applyNumberFormat="1" applyFont="1" applyFill="1" applyBorder="1" applyAlignment="1">
      <alignment horizontal="center"/>
    </xf>
    <xf numFmtId="1" fontId="7" fillId="3" borderId="97" xfId="0" applyNumberFormat="1" applyFont="1" applyFill="1" applyBorder="1" applyAlignment="1">
      <alignment horizontal="center"/>
    </xf>
    <xf numFmtId="1" fontId="8" fillId="3" borderId="167" xfId="0" quotePrefix="1" applyNumberFormat="1" applyFont="1" applyFill="1" applyBorder="1" applyAlignment="1">
      <alignment horizontal="center"/>
    </xf>
    <xf numFmtId="164" fontId="8" fillId="3" borderId="166" xfId="0" applyNumberFormat="1" applyFont="1" applyFill="1" applyBorder="1" applyAlignment="1">
      <alignment horizontal="center"/>
    </xf>
    <xf numFmtId="164" fontId="7" fillId="3" borderId="168" xfId="0" applyNumberFormat="1" applyFont="1" applyFill="1" applyBorder="1" applyAlignment="1">
      <alignment horizontal="center"/>
    </xf>
    <xf numFmtId="0" fontId="7" fillId="0" borderId="141" xfId="0" applyFont="1" applyBorder="1" applyAlignment="1">
      <alignment horizontal="center"/>
    </xf>
    <xf numFmtId="164" fontId="7" fillId="0" borderId="143" xfId="0" applyNumberFormat="1" applyFont="1" applyBorder="1" applyAlignment="1">
      <alignment horizontal="center"/>
    </xf>
    <xf numFmtId="164" fontId="7" fillId="0" borderId="161" xfId="0" applyNumberFormat="1" applyFont="1" applyBorder="1" applyAlignment="1">
      <alignment horizontal="center"/>
    </xf>
    <xf numFmtId="0" fontId="8" fillId="0" borderId="157" xfId="0" applyFont="1" applyBorder="1" applyAlignment="1">
      <alignment horizontal="center"/>
    </xf>
    <xf numFmtId="164" fontId="8" fillId="0" borderId="143" xfId="0" applyNumberFormat="1" applyFont="1" applyBorder="1" applyAlignment="1">
      <alignment horizontal="center"/>
    </xf>
    <xf numFmtId="164" fontId="7" fillId="0" borderId="57" xfId="0" applyNumberFormat="1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0" borderId="163" xfId="0" applyFont="1" applyBorder="1" applyAlignment="1">
      <alignment horizontal="left"/>
    </xf>
    <xf numFmtId="0" fontId="3" fillId="0" borderId="124" xfId="0" applyFont="1" applyBorder="1" applyAlignment="1">
      <alignment horizontal="left"/>
    </xf>
    <xf numFmtId="0" fontId="3" fillId="0" borderId="125" xfId="0" applyFont="1" applyBorder="1" applyAlignment="1">
      <alignment horizontal="left"/>
    </xf>
    <xf numFmtId="0" fontId="2" fillId="0" borderId="91" xfId="0" applyFont="1" applyBorder="1"/>
    <xf numFmtId="0" fontId="3" fillId="2" borderId="125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1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3" fillId="2" borderId="59" xfId="4" applyFont="1" applyFill="1" applyBorder="1" applyAlignment="1">
      <alignment horizontal="center"/>
    </xf>
    <xf numFmtId="0" fontId="3" fillId="2" borderId="91" xfId="4" applyFont="1" applyFill="1" applyBorder="1" applyAlignment="1">
      <alignment horizontal="center"/>
    </xf>
    <xf numFmtId="1" fontId="7" fillId="3" borderId="87" xfId="0" quotePrefix="1" applyNumberFormat="1" applyFont="1" applyFill="1" applyBorder="1" applyAlignment="1">
      <alignment horizontal="center"/>
    </xf>
    <xf numFmtId="164" fontId="7" fillId="3" borderId="121" xfId="0" applyNumberFormat="1" applyFont="1" applyFill="1" applyBorder="1" applyAlignment="1">
      <alignment horizontal="center"/>
    </xf>
    <xf numFmtId="164" fontId="7" fillId="3" borderId="68" xfId="0" applyNumberFormat="1" applyFont="1" applyFill="1" applyBorder="1" applyAlignment="1">
      <alignment horizontal="center"/>
    </xf>
    <xf numFmtId="1" fontId="8" fillId="3" borderId="227" xfId="4" quotePrefix="1" applyNumberFormat="1" applyFont="1" applyFill="1" applyBorder="1" applyAlignment="1">
      <alignment horizontal="center"/>
    </xf>
    <xf numFmtId="164" fontId="8" fillId="3" borderId="121" xfId="4" applyNumberFormat="1" applyFont="1" applyFill="1" applyBorder="1" applyAlignment="1">
      <alignment horizontal="center"/>
    </xf>
    <xf numFmtId="164" fontId="7" fillId="3" borderId="228" xfId="4" applyNumberFormat="1" applyFont="1" applyFill="1" applyBorder="1" applyAlignment="1">
      <alignment horizontal="center"/>
    </xf>
    <xf numFmtId="164" fontId="7" fillId="3" borderId="58" xfId="4" applyNumberFormat="1" applyFont="1" applyFill="1" applyBorder="1" applyAlignment="1">
      <alignment horizontal="center"/>
    </xf>
    <xf numFmtId="164" fontId="7" fillId="3" borderId="87" xfId="4" applyNumberFormat="1" applyFont="1" applyFill="1" applyBorder="1" applyAlignment="1">
      <alignment horizontal="center"/>
    </xf>
    <xf numFmtId="0" fontId="7" fillId="3" borderId="88" xfId="4" applyFont="1" applyFill="1" applyBorder="1" applyAlignment="1">
      <alignment horizontal="center"/>
    </xf>
    <xf numFmtId="2" fontId="8" fillId="0" borderId="125" xfId="4" applyNumberFormat="1" applyFont="1" applyBorder="1" applyAlignment="1">
      <alignment horizontal="center"/>
    </xf>
    <xf numFmtId="164" fontId="7" fillId="3" borderId="91" xfId="4" applyNumberFormat="1" applyFont="1" applyFill="1" applyBorder="1" applyAlignment="1">
      <alignment horizontal="center"/>
    </xf>
    <xf numFmtId="0" fontId="7" fillId="3" borderId="92" xfId="4" applyFont="1" applyFill="1" applyBorder="1" applyAlignment="1">
      <alignment horizontal="center"/>
    </xf>
    <xf numFmtId="1" fontId="8" fillId="3" borderId="154" xfId="4" applyNumberFormat="1" applyFont="1" applyFill="1" applyBorder="1" applyAlignment="1">
      <alignment horizontal="center"/>
    </xf>
    <xf numFmtId="164" fontId="8" fillId="3" borderId="125" xfId="4" applyNumberFormat="1" applyFont="1" applyFill="1" applyBorder="1" applyAlignment="1">
      <alignment horizontal="center"/>
    </xf>
    <xf numFmtId="164" fontId="31" fillId="3" borderId="55" xfId="4" applyNumberFormat="1" applyFont="1" applyFill="1" applyBorder="1" applyAlignment="1">
      <alignment horizontal="center"/>
    </xf>
    <xf numFmtId="0" fontId="8" fillId="0" borderId="219" xfId="0" applyFont="1" applyBorder="1" applyAlignment="1">
      <alignment horizontal="right"/>
    </xf>
    <xf numFmtId="0" fontId="3" fillId="0" borderId="164" xfId="0" applyFont="1" applyBorder="1" applyAlignment="1">
      <alignment horizontal="center"/>
    </xf>
    <xf numFmtId="0" fontId="3" fillId="0" borderId="153" xfId="0" applyFont="1" applyBorder="1" applyAlignment="1">
      <alignment horizontal="right"/>
    </xf>
    <xf numFmtId="1" fontId="7" fillId="3" borderId="152" xfId="0" applyNumberFormat="1" applyFont="1" applyFill="1" applyBorder="1" applyAlignment="1">
      <alignment horizontal="center"/>
    </xf>
    <xf numFmtId="164" fontId="7" fillId="3" borderId="153" xfId="0" applyNumberFormat="1" applyFont="1" applyFill="1" applyBorder="1" applyAlignment="1">
      <alignment horizontal="center"/>
    </xf>
    <xf numFmtId="164" fontId="7" fillId="3" borderId="247" xfId="0" applyNumberFormat="1" applyFont="1" applyFill="1" applyBorder="1" applyAlignment="1">
      <alignment horizontal="center"/>
    </xf>
    <xf numFmtId="2" fontId="8" fillId="0" borderId="153" xfId="4" applyNumberFormat="1" applyFont="1" applyBorder="1" applyAlignment="1">
      <alignment horizontal="center"/>
    </xf>
    <xf numFmtId="164" fontId="7" fillId="3" borderId="222" xfId="4" applyNumberFormat="1" applyFont="1" applyFill="1" applyBorder="1" applyAlignment="1">
      <alignment horizontal="center"/>
    </xf>
    <xf numFmtId="164" fontId="7" fillId="3" borderId="152" xfId="4" applyNumberFormat="1" applyFont="1" applyFill="1" applyBorder="1" applyAlignment="1">
      <alignment horizontal="center"/>
    </xf>
    <xf numFmtId="0" fontId="7" fillId="3" borderId="223" xfId="4" applyFont="1" applyFill="1" applyBorder="1" applyAlignment="1">
      <alignment horizontal="center"/>
    </xf>
    <xf numFmtId="2" fontId="8" fillId="0" borderId="125" xfId="0" applyNumberFormat="1" applyFont="1" applyBorder="1" applyAlignment="1">
      <alignment horizontal="center"/>
    </xf>
    <xf numFmtId="1" fontId="7" fillId="3" borderId="89" xfId="0" quotePrefix="1" applyNumberFormat="1" applyFont="1" applyFill="1" applyBorder="1" applyAlignment="1">
      <alignment horizontal="center"/>
    </xf>
    <xf numFmtId="164" fontId="7" fillId="3" borderId="123" xfId="0" applyNumberFormat="1" applyFont="1" applyFill="1" applyBorder="1" applyAlignment="1">
      <alignment horizontal="center"/>
    </xf>
    <xf numFmtId="164" fontId="7" fillId="3" borderId="69" xfId="0" applyNumberFormat="1" applyFont="1" applyFill="1" applyBorder="1" applyAlignment="1">
      <alignment horizontal="center"/>
    </xf>
    <xf numFmtId="2" fontId="8" fillId="0" borderId="123" xfId="0" applyNumberFormat="1" applyFont="1" applyBorder="1" applyAlignment="1">
      <alignment horizontal="center"/>
    </xf>
    <xf numFmtId="0" fontId="7" fillId="7" borderId="90" xfId="0" applyFont="1" applyFill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8" fillId="6" borderId="91" xfId="0" applyFont="1" applyFill="1" applyBorder="1" applyAlignment="1">
      <alignment horizontal="center"/>
    </xf>
    <xf numFmtId="0" fontId="8" fillId="6" borderId="125" xfId="0" applyFont="1" applyFill="1" applyBorder="1" applyAlignment="1">
      <alignment horizontal="center"/>
    </xf>
    <xf numFmtId="0" fontId="3" fillId="6" borderId="91" xfId="0" applyFont="1" applyFill="1" applyBorder="1" applyAlignment="1">
      <alignment horizontal="center"/>
    </xf>
    <xf numFmtId="0" fontId="3" fillId="6" borderId="125" xfId="0" applyFont="1" applyFill="1" applyBorder="1" applyAlignment="1">
      <alignment horizontal="center"/>
    </xf>
    <xf numFmtId="1" fontId="8" fillId="7" borderId="227" xfId="0" quotePrefix="1" applyNumberFormat="1" applyFont="1" applyFill="1" applyBorder="1" applyAlignment="1">
      <alignment horizontal="center"/>
    </xf>
    <xf numFmtId="164" fontId="8" fillId="7" borderId="121" xfId="0" applyNumberFormat="1" applyFont="1" applyFill="1" applyBorder="1" applyAlignment="1">
      <alignment horizontal="center"/>
    </xf>
    <xf numFmtId="164" fontId="7" fillId="7" borderId="228" xfId="0" applyNumberFormat="1" applyFont="1" applyFill="1" applyBorder="1" applyAlignment="1">
      <alignment horizontal="center"/>
    </xf>
    <xf numFmtId="164" fontId="7" fillId="7" borderId="58" xfId="0" applyNumberFormat="1" applyFont="1" applyFill="1" applyBorder="1" applyAlignment="1">
      <alignment horizontal="center"/>
    </xf>
    <xf numFmtId="0" fontId="7" fillId="3" borderId="88" xfId="0" applyFont="1" applyFill="1" applyBorder="1" applyAlignment="1">
      <alignment horizontal="center"/>
    </xf>
    <xf numFmtId="1" fontId="8" fillId="3" borderId="125" xfId="0" applyNumberFormat="1" applyFont="1" applyFill="1" applyBorder="1" applyAlignment="1">
      <alignment horizontal="center"/>
    </xf>
    <xf numFmtId="164" fontId="7" fillId="5" borderId="198" xfId="4" applyNumberFormat="1" applyFont="1" applyFill="1" applyBorder="1" applyAlignment="1">
      <alignment horizontal="center"/>
    </xf>
    <xf numFmtId="164" fontId="7" fillId="3" borderId="174" xfId="0" applyNumberFormat="1" applyFont="1" applyFill="1" applyBorder="1" applyAlignment="1">
      <alignment horizontal="center"/>
    </xf>
    <xf numFmtId="164" fontId="7" fillId="3" borderId="79" xfId="0" applyNumberFormat="1" applyFont="1" applyFill="1" applyBorder="1" applyAlignment="1">
      <alignment horizontal="center"/>
    </xf>
    <xf numFmtId="1" fontId="8" fillId="5" borderId="175" xfId="0" applyNumberFormat="1" applyFont="1" applyFill="1" applyBorder="1" applyAlignment="1">
      <alignment horizontal="center"/>
    </xf>
    <xf numFmtId="0" fontId="7" fillId="3" borderId="98" xfId="0" applyFont="1" applyFill="1" applyBorder="1" applyAlignment="1">
      <alignment horizontal="center"/>
    </xf>
    <xf numFmtId="0" fontId="7" fillId="3" borderId="96" xfId="0" applyFont="1" applyFill="1" applyBorder="1" applyAlignment="1">
      <alignment horizontal="center"/>
    </xf>
    <xf numFmtId="1" fontId="8" fillId="5" borderId="154" xfId="0" quotePrefix="1" applyNumberFormat="1" applyFont="1" applyFill="1" applyBorder="1" applyAlignment="1">
      <alignment horizontal="center"/>
    </xf>
    <xf numFmtId="0" fontId="7" fillId="3" borderId="92" xfId="0" applyFont="1" applyFill="1" applyBorder="1" applyAlignment="1">
      <alignment horizontal="center"/>
    </xf>
    <xf numFmtId="0" fontId="3" fillId="0" borderId="164" xfId="0" applyFont="1" applyBorder="1"/>
    <xf numFmtId="1" fontId="8" fillId="5" borderId="220" xfId="0" applyNumberFormat="1" applyFont="1" applyFill="1" applyBorder="1" applyAlignment="1">
      <alignment horizontal="center"/>
    </xf>
    <xf numFmtId="164" fontId="8" fillId="5" borderId="153" xfId="0" applyNumberFormat="1" applyFont="1" applyFill="1" applyBorder="1" applyAlignment="1">
      <alignment horizontal="center"/>
    </xf>
    <xf numFmtId="164" fontId="7" fillId="5" borderId="221" xfId="0" applyNumberFormat="1" applyFont="1" applyFill="1" applyBorder="1" applyAlignment="1">
      <alignment horizontal="center"/>
    </xf>
    <xf numFmtId="164" fontId="7" fillId="3" borderId="222" xfId="0" applyNumberFormat="1" applyFont="1" applyFill="1" applyBorder="1" applyAlignment="1">
      <alignment horizontal="center"/>
    </xf>
    <xf numFmtId="164" fontId="7" fillId="3" borderId="152" xfId="0" applyNumberFormat="1" applyFont="1" applyFill="1" applyBorder="1" applyAlignment="1">
      <alignment horizontal="center"/>
    </xf>
    <xf numFmtId="0" fontId="7" fillId="3" borderId="223" xfId="0" applyFont="1" applyFill="1" applyBorder="1" applyAlignment="1">
      <alignment horizontal="center"/>
    </xf>
    <xf numFmtId="1" fontId="7" fillId="3" borderId="97" xfId="0" quotePrefix="1" applyNumberFormat="1" applyFont="1" applyFill="1" applyBorder="1" applyAlignment="1">
      <alignment horizontal="center"/>
    </xf>
    <xf numFmtId="0" fontId="7" fillId="0" borderId="174" xfId="0" applyFont="1" applyBorder="1" applyAlignment="1">
      <alignment horizontal="center"/>
    </xf>
    <xf numFmtId="0" fontId="7" fillId="0" borderId="79" xfId="0" applyFont="1" applyBorder="1" applyAlignment="1">
      <alignment horizontal="center"/>
    </xf>
    <xf numFmtId="0" fontId="8" fillId="0" borderId="174" xfId="0" applyFont="1" applyBorder="1" applyAlignment="1">
      <alignment horizontal="center"/>
    </xf>
    <xf numFmtId="0" fontId="7" fillId="0" borderId="167" xfId="0" applyFont="1" applyBorder="1" applyAlignment="1">
      <alignment horizontal="center"/>
    </xf>
    <xf numFmtId="0" fontId="8" fillId="10" borderId="166" xfId="0" applyFont="1" applyFill="1" applyBorder="1" applyAlignment="1">
      <alignment horizontal="center"/>
    </xf>
    <xf numFmtId="164" fontId="8" fillId="0" borderId="168" xfId="0" applyNumberFormat="1" applyFont="1" applyBorder="1" applyAlignment="1">
      <alignment horizontal="center"/>
    </xf>
    <xf numFmtId="1" fontId="7" fillId="3" borderId="131" xfId="0" quotePrefix="1" applyNumberFormat="1" applyFont="1" applyFill="1" applyBorder="1" applyAlignment="1">
      <alignment horizontal="center"/>
    </xf>
    <xf numFmtId="164" fontId="7" fillId="3" borderId="133" xfId="0" applyNumberFormat="1" applyFont="1" applyFill="1" applyBorder="1" applyAlignment="1">
      <alignment horizontal="center"/>
    </xf>
    <xf numFmtId="0" fontId="8" fillId="0" borderId="182" xfId="0" applyFont="1" applyBorder="1" applyAlignment="1">
      <alignment horizontal="center"/>
    </xf>
    <xf numFmtId="164" fontId="8" fillId="0" borderId="133" xfId="0" applyNumberFormat="1" applyFont="1" applyBorder="1" applyAlignment="1">
      <alignment horizontal="center"/>
    </xf>
    <xf numFmtId="164" fontId="7" fillId="0" borderId="183" xfId="0" applyNumberFormat="1" applyFont="1" applyBorder="1" applyAlignment="1">
      <alignment horizontal="center"/>
    </xf>
    <xf numFmtId="164" fontId="7" fillId="3" borderId="184" xfId="0" applyNumberFormat="1" applyFont="1" applyFill="1" applyBorder="1" applyAlignment="1">
      <alignment horizontal="center"/>
    </xf>
    <xf numFmtId="164" fontId="7" fillId="3" borderId="131" xfId="0" applyNumberFormat="1" applyFont="1" applyFill="1" applyBorder="1" applyAlignment="1">
      <alignment horizontal="center"/>
    </xf>
    <xf numFmtId="0" fontId="7" fillId="3" borderId="177" xfId="0" applyFont="1" applyFill="1" applyBorder="1" applyAlignment="1">
      <alignment horizontal="center"/>
    </xf>
    <xf numFmtId="0" fontId="7" fillId="0" borderId="133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7" fillId="0" borderId="162" xfId="0" applyFont="1" applyBorder="1"/>
    <xf numFmtId="0" fontId="8" fillId="0" borderId="19" xfId="4" applyFont="1" applyBorder="1" applyAlignment="1">
      <alignment horizontal="center"/>
    </xf>
    <xf numFmtId="0" fontId="8" fillId="0" borderId="178" xfId="0" applyFont="1" applyBorder="1"/>
    <xf numFmtId="0" fontId="8" fillId="2" borderId="167" xfId="4" applyFont="1" applyFill="1" applyBorder="1" applyAlignment="1">
      <alignment horizontal="center"/>
    </xf>
    <xf numFmtId="0" fontId="8" fillId="2" borderId="166" xfId="4" applyFont="1" applyFill="1" applyBorder="1" applyAlignment="1">
      <alignment horizontal="center"/>
    </xf>
    <xf numFmtId="0" fontId="8" fillId="2" borderId="80" xfId="0" applyFont="1" applyFill="1" applyBorder="1" applyAlignment="1">
      <alignment horizontal="center"/>
    </xf>
    <xf numFmtId="0" fontId="2" fillId="0" borderId="179" xfId="0" applyFont="1" applyBorder="1"/>
    <xf numFmtId="0" fontId="3" fillId="2" borderId="233" xfId="0" applyFont="1" applyFill="1" applyBorder="1" applyAlignment="1">
      <alignment horizontal="center"/>
    </xf>
    <xf numFmtId="0" fontId="3" fillId="2" borderId="155" xfId="4" applyFont="1" applyFill="1" applyBorder="1" applyAlignment="1">
      <alignment horizontal="center"/>
    </xf>
    <xf numFmtId="0" fontId="3" fillId="2" borderId="123" xfId="4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4" fontId="8" fillId="3" borderId="66" xfId="0" applyNumberFormat="1" applyFont="1" applyFill="1" applyBorder="1" applyAlignment="1">
      <alignment horizontal="center"/>
    </xf>
    <xf numFmtId="164" fontId="7" fillId="3" borderId="154" xfId="0" applyNumberFormat="1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1" fontId="8" fillId="0" borderId="67" xfId="0" applyNumberFormat="1" applyFont="1" applyBorder="1" applyAlignment="1">
      <alignment horizontal="center"/>
    </xf>
    <xf numFmtId="164" fontId="7" fillId="0" borderId="186" xfId="0" applyNumberFormat="1" applyFont="1" applyBorder="1" applyAlignment="1">
      <alignment horizontal="center"/>
    </xf>
    <xf numFmtId="1" fontId="7" fillId="0" borderId="118" xfId="0" applyNumberFormat="1" applyFont="1" applyBorder="1" applyAlignment="1">
      <alignment horizontal="center"/>
    </xf>
    <xf numFmtId="1" fontId="8" fillId="0" borderId="35" xfId="0" applyNumberFormat="1" applyFont="1" applyBorder="1" applyAlignment="1">
      <alignment horizontal="center"/>
    </xf>
    <xf numFmtId="0" fontId="3" fillId="0" borderId="9" xfId="0" applyFont="1" applyBorder="1"/>
    <xf numFmtId="164" fontId="8" fillId="3" borderId="187" xfId="0" applyNumberFormat="1" applyFont="1" applyFill="1" applyBorder="1" applyAlignment="1">
      <alignment horizontal="center"/>
    </xf>
    <xf numFmtId="164" fontId="7" fillId="0" borderId="156" xfId="0" applyNumberFormat="1" applyFont="1" applyBorder="1" applyAlignment="1">
      <alignment horizontal="center"/>
    </xf>
    <xf numFmtId="1" fontId="7" fillId="3" borderId="119" xfId="0" applyNumberFormat="1" applyFont="1" applyFill="1" applyBorder="1" applyAlignment="1">
      <alignment horizontal="center"/>
    </xf>
    <xf numFmtId="1" fontId="8" fillId="3" borderId="41" xfId="0" applyNumberFormat="1" applyFont="1" applyFill="1" applyBorder="1" applyAlignment="1">
      <alignment horizontal="center"/>
    </xf>
    <xf numFmtId="0" fontId="8" fillId="0" borderId="248" xfId="0" applyFont="1" applyBorder="1" applyAlignment="1">
      <alignment horizontal="left"/>
    </xf>
    <xf numFmtId="0" fontId="3" fillId="0" borderId="249" xfId="0" applyFont="1" applyBorder="1" applyAlignment="1">
      <alignment horizontal="center"/>
    </xf>
    <xf numFmtId="0" fontId="3" fillId="0" borderId="250" xfId="0" applyFont="1" applyBorder="1" applyAlignment="1">
      <alignment horizontal="center"/>
    </xf>
    <xf numFmtId="166" fontId="7" fillId="0" borderId="250" xfId="0" applyNumberFormat="1" applyFont="1" applyBorder="1" applyAlignment="1">
      <alignment horizontal="center"/>
    </xf>
    <xf numFmtId="0" fontId="8" fillId="3" borderId="255" xfId="0" applyFont="1" applyFill="1" applyBorder="1" applyAlignment="1">
      <alignment horizontal="center"/>
    </xf>
    <xf numFmtId="0" fontId="7" fillId="3" borderId="256" xfId="0" applyFont="1" applyFill="1" applyBorder="1" applyAlignment="1">
      <alignment horizontal="center"/>
    </xf>
    <xf numFmtId="0" fontId="7" fillId="3" borderId="250" xfId="0" applyFont="1" applyFill="1" applyBorder="1" applyAlignment="1">
      <alignment horizontal="center"/>
    </xf>
    <xf numFmtId="0" fontId="7" fillId="3" borderId="257" xfId="0" applyFont="1" applyFill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9" fillId="0" borderId="13" xfId="0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3" fillId="0" borderId="14" xfId="0" applyFont="1" applyBorder="1" applyAlignment="1">
      <alignment horizontal="center"/>
    </xf>
    <xf numFmtId="44" fontId="3" fillId="2" borderId="89" xfId="1" applyFont="1" applyFill="1" applyBorder="1" applyAlignment="1">
      <alignment wrapText="1"/>
    </xf>
    <xf numFmtId="44" fontId="3" fillId="2" borderId="123" xfId="1" applyFont="1" applyFill="1" applyBorder="1" applyAlignment="1">
      <alignment wrapText="1"/>
    </xf>
    <xf numFmtId="0" fontId="8" fillId="0" borderId="192" xfId="0" applyFont="1" applyBorder="1" applyAlignment="1">
      <alignment horizontal="center"/>
    </xf>
    <xf numFmtId="0" fontId="3" fillId="0" borderId="116" xfId="0" applyFont="1" applyBorder="1" applyAlignment="1">
      <alignment horizontal="center"/>
    </xf>
    <xf numFmtId="0" fontId="2" fillId="0" borderId="117" xfId="0" applyFont="1" applyBorder="1" applyAlignment="1">
      <alignment horizontal="center"/>
    </xf>
    <xf numFmtId="0" fontId="2" fillId="0" borderId="116" xfId="0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0" fontId="7" fillId="0" borderId="115" xfId="0" applyFont="1" applyBorder="1" applyAlignment="1">
      <alignment horizontal="center"/>
    </xf>
    <xf numFmtId="0" fontId="7" fillId="0" borderId="117" xfId="0" applyFont="1" applyBorder="1" applyAlignment="1">
      <alignment horizontal="center"/>
    </xf>
    <xf numFmtId="0" fontId="7" fillId="0" borderId="234" xfId="0" applyFont="1" applyBorder="1" applyAlignment="1">
      <alignment horizontal="center"/>
    </xf>
    <xf numFmtId="0" fontId="2" fillId="0" borderId="191" xfId="0" applyFont="1" applyBorder="1" applyAlignment="1">
      <alignment horizontal="center"/>
    </xf>
    <xf numFmtId="1" fontId="32" fillId="0" borderId="191" xfId="0" applyNumberFormat="1" applyFont="1" applyBorder="1" applyAlignment="1">
      <alignment horizontal="center"/>
    </xf>
    <xf numFmtId="1" fontId="7" fillId="0" borderId="144" xfId="0" applyNumberFormat="1" applyFont="1" applyBorder="1" applyAlignment="1">
      <alignment horizontal="center"/>
    </xf>
    <xf numFmtId="1" fontId="32" fillId="0" borderId="193" xfId="0" applyNumberFormat="1" applyFont="1" applyBorder="1" applyAlignment="1">
      <alignment horizontal="center"/>
    </xf>
    <xf numFmtId="0" fontId="2" fillId="0" borderId="133" xfId="0" applyFont="1" applyBorder="1" applyAlignment="1">
      <alignment horizontal="center"/>
    </xf>
    <xf numFmtId="1" fontId="32" fillId="0" borderId="133" xfId="0" applyNumberFormat="1" applyFont="1" applyBorder="1" applyAlignment="1">
      <alignment horizontal="center"/>
    </xf>
    <xf numFmtId="1" fontId="7" fillId="0" borderId="131" xfId="0" applyNumberFormat="1" applyFont="1" applyBorder="1" applyAlignment="1">
      <alignment horizontal="center"/>
    </xf>
    <xf numFmtId="1" fontId="32" fillId="0" borderId="177" xfId="0" applyNumberFormat="1" applyFont="1" applyBorder="1" applyAlignment="1">
      <alignment horizontal="center"/>
    </xf>
    <xf numFmtId="0" fontId="3" fillId="5" borderId="132" xfId="0" quotePrefix="1" applyFont="1" applyFill="1" applyBorder="1" applyAlignment="1">
      <alignment horizontal="center"/>
    </xf>
    <xf numFmtId="0" fontId="8" fillId="5" borderId="236" xfId="0" applyFont="1" applyFill="1" applyBorder="1" applyAlignment="1">
      <alignment horizontal="left"/>
    </xf>
    <xf numFmtId="0" fontId="3" fillId="5" borderId="237" xfId="0" applyFont="1" applyFill="1" applyBorder="1" applyAlignment="1">
      <alignment horizontal="center"/>
    </xf>
    <xf numFmtId="0" fontId="3" fillId="0" borderId="212" xfId="0" applyFont="1" applyBorder="1" applyAlignment="1">
      <alignment horizontal="center"/>
    </xf>
    <xf numFmtId="1" fontId="7" fillId="0" borderId="211" xfId="0" applyNumberFormat="1" applyFont="1" applyBorder="1" applyAlignment="1">
      <alignment horizontal="center"/>
    </xf>
    <xf numFmtId="1" fontId="32" fillId="0" borderId="212" xfId="0" applyNumberFormat="1" applyFont="1" applyBorder="1" applyAlignment="1">
      <alignment horizontal="center"/>
    </xf>
    <xf numFmtId="1" fontId="7" fillId="0" borderId="212" xfId="0" applyNumberFormat="1" applyFont="1" applyBorder="1" applyAlignment="1">
      <alignment horizontal="center"/>
    </xf>
    <xf numFmtId="1" fontId="7" fillId="3" borderId="211" xfId="0" applyNumberFormat="1" applyFont="1" applyFill="1" applyBorder="1" applyAlignment="1">
      <alignment horizontal="center"/>
    </xf>
    <xf numFmtId="1" fontId="32" fillId="3" borderId="212" xfId="0" applyNumberFormat="1" applyFont="1" applyFill="1" applyBorder="1" applyAlignment="1">
      <alignment horizontal="center"/>
    </xf>
    <xf numFmtId="1" fontId="7" fillId="3" borderId="212" xfId="0" applyNumberFormat="1" applyFont="1" applyFill="1" applyBorder="1" applyAlignment="1">
      <alignment horizontal="center"/>
    </xf>
    <xf numFmtId="1" fontId="32" fillId="0" borderId="213" xfId="0" applyNumberFormat="1" applyFont="1" applyBorder="1" applyAlignment="1">
      <alignment horizontal="center"/>
    </xf>
    <xf numFmtId="0" fontId="2" fillId="0" borderId="174" xfId="0" applyFont="1" applyBorder="1" applyAlignment="1">
      <alignment horizontal="center"/>
    </xf>
    <xf numFmtId="1" fontId="7" fillId="0" borderId="97" xfId="0" applyNumberFormat="1" applyFont="1" applyBorder="1" applyAlignment="1">
      <alignment horizontal="center"/>
    </xf>
    <xf numFmtId="1" fontId="32" fillId="0" borderId="174" xfId="0" applyNumberFormat="1" applyFont="1" applyBorder="1" applyAlignment="1">
      <alignment horizontal="center"/>
    </xf>
    <xf numFmtId="1" fontId="7" fillId="0" borderId="174" xfId="0" applyNumberFormat="1" applyFont="1" applyBorder="1" applyAlignment="1">
      <alignment horizontal="center"/>
    </xf>
    <xf numFmtId="1" fontId="32" fillId="0" borderId="98" xfId="0" applyNumberFormat="1" applyFont="1" applyBorder="1" applyAlignment="1">
      <alignment horizontal="center"/>
    </xf>
    <xf numFmtId="0" fontId="2" fillId="0" borderId="136" xfId="0" applyFont="1" applyBorder="1" applyAlignment="1">
      <alignment horizontal="center"/>
    </xf>
    <xf numFmtId="1" fontId="7" fillId="0" borderId="134" xfId="0" applyNumberFormat="1" applyFont="1" applyBorder="1" applyAlignment="1">
      <alignment horizontal="center"/>
    </xf>
    <xf numFmtId="1" fontId="32" fillId="0" borderId="136" xfId="0" applyNumberFormat="1" applyFont="1" applyBorder="1" applyAlignment="1">
      <alignment horizontal="center"/>
    </xf>
    <xf numFmtId="1" fontId="32" fillId="0" borderId="185" xfId="0" applyNumberFormat="1" applyFont="1" applyBorder="1" applyAlignment="1">
      <alignment horizontal="center"/>
    </xf>
    <xf numFmtId="0" fontId="7" fillId="0" borderId="15" xfId="0" applyFont="1" applyBorder="1"/>
    <xf numFmtId="0" fontId="8" fillId="2" borderId="192" xfId="0" applyFont="1" applyFill="1" applyBorder="1" applyAlignment="1">
      <alignment horizontal="center"/>
    </xf>
    <xf numFmtId="0" fontId="3" fillId="2" borderId="117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3" borderId="134" xfId="0" applyFont="1" applyFill="1" applyBorder="1" applyAlignment="1">
      <alignment horizontal="center"/>
    </xf>
    <xf numFmtId="1" fontId="32" fillId="3" borderId="136" xfId="0" applyNumberFormat="1" applyFont="1" applyFill="1" applyBorder="1" applyAlignment="1">
      <alignment horizontal="center"/>
    </xf>
    <xf numFmtId="0" fontId="8" fillId="5" borderId="127" xfId="0" applyFont="1" applyFill="1" applyBorder="1" applyAlignment="1">
      <alignment horizontal="left"/>
    </xf>
    <xf numFmtId="0" fontId="3" fillId="5" borderId="122" xfId="0" applyFont="1" applyFill="1" applyBorder="1" applyAlignment="1">
      <alignment horizontal="center"/>
    </xf>
    <xf numFmtId="0" fontId="7" fillId="3" borderId="89" xfId="0" applyFont="1" applyFill="1" applyBorder="1" applyAlignment="1">
      <alignment horizontal="center"/>
    </xf>
    <xf numFmtId="1" fontId="32" fillId="3" borderId="123" xfId="0" applyNumberFormat="1" applyFont="1" applyFill="1" applyBorder="1" applyAlignment="1">
      <alignment horizontal="center"/>
    </xf>
    <xf numFmtId="1" fontId="7" fillId="3" borderId="89" xfId="0" applyNumberFormat="1" applyFont="1" applyFill="1" applyBorder="1" applyAlignment="1">
      <alignment horizontal="center"/>
    </xf>
    <xf numFmtId="1" fontId="7" fillId="3" borderId="123" xfId="0" applyNumberFormat="1" applyFont="1" applyFill="1" applyBorder="1" applyAlignment="1">
      <alignment horizontal="center"/>
    </xf>
    <xf numFmtId="1" fontId="7" fillId="0" borderId="89" xfId="0" applyNumberFormat="1" applyFont="1" applyBorder="1" applyAlignment="1">
      <alignment horizontal="center"/>
    </xf>
    <xf numFmtId="1" fontId="32" fillId="0" borderId="123" xfId="0" applyNumberFormat="1" applyFont="1" applyBorder="1" applyAlignment="1">
      <alignment horizontal="center"/>
    </xf>
    <xf numFmtId="1" fontId="32" fillId="3" borderId="90" xfId="0" applyNumberFormat="1" applyFont="1" applyFill="1" applyBorder="1" applyAlignment="1">
      <alignment horizontal="center"/>
    </xf>
    <xf numFmtId="0" fontId="7" fillId="0" borderId="16" xfId="0" quotePrefix="1" applyFont="1" applyBorder="1" applyAlignment="1">
      <alignment horizontal="center"/>
    </xf>
    <xf numFmtId="0" fontId="31" fillId="0" borderId="16" xfId="0" applyFont="1" applyBorder="1"/>
    <xf numFmtId="0" fontId="31" fillId="0" borderId="0" xfId="0" applyFont="1"/>
    <xf numFmtId="0" fontId="31" fillId="0" borderId="17" xfId="0" applyFont="1" applyBorder="1"/>
    <xf numFmtId="44" fontId="3" fillId="2" borderId="89" xfId="1" applyFont="1" applyFill="1" applyBorder="1" applyAlignment="1">
      <alignment horizontal="center" wrapText="1"/>
    </xf>
    <xf numFmtId="44" fontId="3" fillId="2" borderId="123" xfId="1" applyFont="1" applyFill="1" applyBorder="1" applyAlignment="1">
      <alignment horizontal="center" wrapText="1"/>
    </xf>
    <xf numFmtId="0" fontId="7" fillId="5" borderId="115" xfId="0" applyFont="1" applyFill="1" applyBorder="1" applyAlignment="1">
      <alignment horizontal="center"/>
    </xf>
    <xf numFmtId="0" fontId="7" fillId="5" borderId="117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8" fillId="0" borderId="219" xfId="0" applyFont="1" applyBorder="1" applyAlignment="1">
      <alignment horizontal="left"/>
    </xf>
    <xf numFmtId="0" fontId="3" fillId="0" borderId="153" xfId="0" applyFont="1" applyBorder="1" applyAlignment="1">
      <alignment horizontal="center"/>
    </xf>
    <xf numFmtId="0" fontId="7" fillId="0" borderId="152" xfId="0" applyFont="1" applyBorder="1" applyAlignment="1">
      <alignment horizontal="left"/>
    </xf>
    <xf numFmtId="0" fontId="2" fillId="0" borderId="153" xfId="0" applyFont="1" applyBorder="1" applyAlignment="1">
      <alignment horizontal="center"/>
    </xf>
    <xf numFmtId="0" fontId="7" fillId="0" borderId="152" xfId="0" applyFont="1" applyBorder="1" applyAlignment="1">
      <alignment horizontal="center"/>
    </xf>
    <xf numFmtId="1" fontId="7" fillId="0" borderId="153" xfId="0" applyNumberFormat="1" applyFont="1" applyBorder="1" applyAlignment="1">
      <alignment horizontal="center"/>
    </xf>
    <xf numFmtId="0" fontId="7" fillId="3" borderId="152" xfId="0" applyFont="1" applyFill="1" applyBorder="1" applyAlignment="1">
      <alignment horizontal="center"/>
    </xf>
    <xf numFmtId="1" fontId="32" fillId="3" borderId="153" xfId="0" applyNumberFormat="1" applyFont="1" applyFill="1" applyBorder="1" applyAlignment="1">
      <alignment horizontal="center"/>
    </xf>
    <xf numFmtId="1" fontId="32" fillId="3" borderId="223" xfId="0" applyNumberFormat="1" applyFont="1" applyFill="1" applyBorder="1" applyAlignment="1">
      <alignment horizontal="center"/>
    </xf>
    <xf numFmtId="0" fontId="7" fillId="3" borderId="131" xfId="0" applyFont="1" applyFill="1" applyBorder="1" applyAlignment="1">
      <alignment horizontal="center"/>
    </xf>
    <xf numFmtId="1" fontId="32" fillId="3" borderId="133" xfId="0" applyNumberFormat="1" applyFont="1" applyFill="1" applyBorder="1" applyAlignment="1">
      <alignment horizontal="center"/>
    </xf>
    <xf numFmtId="1" fontId="7" fillId="3" borderId="131" xfId="0" applyNumberFormat="1" applyFont="1" applyFill="1" applyBorder="1" applyAlignment="1">
      <alignment horizontal="center"/>
    </xf>
    <xf numFmtId="1" fontId="32" fillId="3" borderId="177" xfId="0" applyNumberFormat="1" applyFont="1" applyFill="1" applyBorder="1" applyAlignment="1">
      <alignment horizontal="center"/>
    </xf>
    <xf numFmtId="1" fontId="7" fillId="3" borderId="134" xfId="0" applyNumberFormat="1" applyFont="1" applyFill="1" applyBorder="1" applyAlignment="1">
      <alignment horizontal="center"/>
    </xf>
    <xf numFmtId="1" fontId="32" fillId="3" borderId="185" xfId="0" applyNumberFormat="1" applyFont="1" applyFill="1" applyBorder="1" applyAlignment="1">
      <alignment horizontal="center"/>
    </xf>
    <xf numFmtId="0" fontId="8" fillId="0" borderId="238" xfId="0" applyFont="1" applyBorder="1" applyAlignment="1">
      <alignment horizontal="left"/>
    </xf>
    <xf numFmtId="0" fontId="3" fillId="0" borderId="239" xfId="0" applyFont="1" applyBorder="1" applyAlignment="1">
      <alignment horizontal="center"/>
    </xf>
    <xf numFmtId="0" fontId="3" fillId="0" borderId="240" xfId="0" applyFont="1" applyBorder="1" applyAlignment="1">
      <alignment horizontal="center"/>
    </xf>
    <xf numFmtId="0" fontId="7" fillId="0" borderId="241" xfId="0" applyFont="1" applyBorder="1" applyAlignment="1">
      <alignment horizontal="left"/>
    </xf>
    <xf numFmtId="0" fontId="2" fillId="0" borderId="240" xfId="0" applyFont="1" applyBorder="1" applyAlignment="1">
      <alignment horizontal="center"/>
    </xf>
    <xf numFmtId="0" fontId="7" fillId="3" borderId="241" xfId="0" applyFont="1" applyFill="1" applyBorder="1" applyAlignment="1">
      <alignment horizontal="center"/>
    </xf>
    <xf numFmtId="1" fontId="32" fillId="3" borderId="240" xfId="0" applyNumberFormat="1" applyFont="1" applyFill="1" applyBorder="1" applyAlignment="1">
      <alignment horizontal="center"/>
    </xf>
    <xf numFmtId="1" fontId="7" fillId="3" borderId="241" xfId="0" applyNumberFormat="1" applyFont="1" applyFill="1" applyBorder="1" applyAlignment="1">
      <alignment horizontal="center"/>
    </xf>
    <xf numFmtId="1" fontId="32" fillId="3" borderId="244" xfId="0" applyNumberFormat="1" applyFont="1" applyFill="1" applyBorder="1" applyAlignment="1">
      <alignment horizontal="center"/>
    </xf>
    <xf numFmtId="0" fontId="7" fillId="3" borderId="97" xfId="0" applyFont="1" applyFill="1" applyBorder="1" applyAlignment="1">
      <alignment horizontal="center"/>
    </xf>
    <xf numFmtId="1" fontId="32" fillId="3" borderId="174" xfId="0" applyNumberFormat="1" applyFont="1" applyFill="1" applyBorder="1" applyAlignment="1">
      <alignment horizontal="center"/>
    </xf>
    <xf numFmtId="1" fontId="32" fillId="3" borderId="98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33" fillId="0" borderId="13" xfId="0" applyFont="1" applyBorder="1" applyAlignment="1">
      <alignment horizontal="left"/>
    </xf>
    <xf numFmtId="14" fontId="6" fillId="0" borderId="0" xfId="0" applyNumberFormat="1" applyFont="1" applyAlignment="1">
      <alignment horizontal="left"/>
    </xf>
    <xf numFmtId="0" fontId="17" fillId="0" borderId="9" xfId="0" applyFont="1" applyBorder="1" applyAlignment="1">
      <alignment horizontal="center"/>
    </xf>
    <xf numFmtId="0" fontId="17" fillId="0" borderId="0" xfId="0" quotePrefix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72" xfId="0" quotePrefix="1" applyFont="1" applyBorder="1" applyAlignment="1">
      <alignment horizontal="center"/>
    </xf>
    <xf numFmtId="1" fontId="6" fillId="0" borderId="72" xfId="0" applyNumberFormat="1" applyFont="1" applyBorder="1" applyAlignment="1">
      <alignment horizontal="right"/>
    </xf>
    <xf numFmtId="1" fontId="6" fillId="0" borderId="51" xfId="0" applyNumberFormat="1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1" fontId="6" fillId="0" borderId="50" xfId="0" applyNumberFormat="1" applyFont="1" applyBorder="1" applyAlignment="1">
      <alignment horizontal="right"/>
    </xf>
    <xf numFmtId="0" fontId="6" fillId="0" borderId="50" xfId="0" quotePrefix="1" applyFont="1" applyBorder="1" applyAlignment="1">
      <alignment horizontal="center"/>
    </xf>
    <xf numFmtId="1" fontId="6" fillId="0" borderId="54" xfId="0" applyNumberFormat="1" applyFont="1" applyBorder="1" applyAlignment="1">
      <alignment horizontal="left"/>
    </xf>
    <xf numFmtId="0" fontId="34" fillId="0" borderId="8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7" fillId="0" borderId="0" xfId="0" applyFont="1"/>
    <xf numFmtId="0" fontId="17" fillId="0" borderId="22" xfId="0" applyFont="1" applyBorder="1"/>
    <xf numFmtId="0" fontId="17" fillId="0" borderId="22" xfId="0" applyFont="1" applyBorder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14" fontId="35" fillId="0" borderId="0" xfId="0" applyNumberFormat="1" applyFont="1"/>
    <xf numFmtId="14" fontId="35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center"/>
    </xf>
    <xf numFmtId="0" fontId="25" fillId="0" borderId="138" xfId="0" applyFont="1" applyBorder="1" applyAlignment="1">
      <alignment vertical="center"/>
    </xf>
    <xf numFmtId="49" fontId="17" fillId="0" borderId="129" xfId="0" applyNumberFormat="1" applyFont="1" applyBorder="1" applyAlignment="1">
      <alignment horizontal="center"/>
    </xf>
    <xf numFmtId="0" fontId="25" fillId="0" borderId="129" xfId="0" applyFont="1" applyBorder="1" applyAlignment="1">
      <alignment horizontal="center"/>
    </xf>
    <xf numFmtId="0" fontId="6" fillId="0" borderId="160" xfId="0" applyFont="1" applyBorder="1" applyAlignment="1">
      <alignment horizontal="center"/>
    </xf>
    <xf numFmtId="0" fontId="25" fillId="3" borderId="99" xfId="0" applyFont="1" applyFill="1" applyBorder="1" applyAlignment="1">
      <alignment horizontal="center"/>
    </xf>
    <xf numFmtId="0" fontId="25" fillId="0" borderId="139" xfId="0" applyFont="1" applyBorder="1" applyAlignment="1">
      <alignment vertical="center"/>
    </xf>
    <xf numFmtId="0" fontId="17" fillId="0" borderId="132" xfId="0" applyFont="1" applyBorder="1" applyAlignment="1">
      <alignment horizontal="center" vertical="center"/>
    </xf>
    <xf numFmtId="0" fontId="25" fillId="0" borderId="132" xfId="0" applyFont="1" applyBorder="1" applyAlignment="1">
      <alignment horizontal="center"/>
    </xf>
    <xf numFmtId="0" fontId="6" fillId="0" borderId="84" xfId="0" applyFont="1" applyBorder="1" applyAlignment="1">
      <alignment horizontal="center"/>
    </xf>
    <xf numFmtId="0" fontId="25" fillId="3" borderId="76" xfId="0" applyFont="1" applyFill="1" applyBorder="1" applyAlignment="1">
      <alignment horizontal="center"/>
    </xf>
    <xf numFmtId="0" fontId="6" fillId="0" borderId="138" xfId="0" applyFont="1" applyBorder="1" applyAlignment="1">
      <alignment horizontal="left" vertical="center"/>
    </xf>
    <xf numFmtId="0" fontId="17" fillId="0" borderId="129" xfId="0" applyFont="1" applyBorder="1" applyAlignment="1">
      <alignment horizontal="center" vertical="center"/>
    </xf>
    <xf numFmtId="0" fontId="6" fillId="0" borderId="170" xfId="0" applyFont="1" applyBorder="1" applyAlignment="1">
      <alignment horizontal="left" vertical="center"/>
    </xf>
    <xf numFmtId="0" fontId="25" fillId="0" borderId="163" xfId="0" applyFont="1" applyBorder="1" applyAlignment="1">
      <alignment horizontal="left"/>
    </xf>
    <xf numFmtId="0" fontId="17" fillId="0" borderId="124" xfId="0" applyFont="1" applyBorder="1" applyAlignment="1">
      <alignment horizontal="center"/>
    </xf>
    <xf numFmtId="1" fontId="6" fillId="3" borderId="91" xfId="0" quotePrefix="1" applyNumberFormat="1" applyFont="1" applyFill="1" applyBorder="1" applyAlignment="1">
      <alignment horizontal="center"/>
    </xf>
    <xf numFmtId="164" fontId="6" fillId="3" borderId="125" xfId="0" applyNumberFormat="1" applyFont="1" applyFill="1" applyBorder="1" applyAlignment="1">
      <alignment horizontal="center"/>
    </xf>
    <xf numFmtId="164" fontId="6" fillId="3" borderId="70" xfId="0" applyNumberFormat="1" applyFont="1" applyFill="1" applyBorder="1" applyAlignment="1">
      <alignment horizontal="center"/>
    </xf>
    <xf numFmtId="164" fontId="25" fillId="3" borderId="125" xfId="0" applyNumberFormat="1" applyFont="1" applyFill="1" applyBorder="1" applyAlignment="1">
      <alignment horizontal="center"/>
    </xf>
    <xf numFmtId="164" fontId="6" fillId="3" borderId="55" xfId="0" applyNumberFormat="1" applyFont="1" applyFill="1" applyBorder="1" applyAlignment="1">
      <alignment horizontal="center"/>
    </xf>
    <xf numFmtId="164" fontId="6" fillId="3" borderId="59" xfId="0" applyNumberFormat="1" applyFont="1" applyFill="1" applyBorder="1" applyAlignment="1">
      <alignment horizontal="center"/>
    </xf>
    <xf numFmtId="1" fontId="6" fillId="3" borderId="91" xfId="0" applyNumberFormat="1" applyFont="1" applyFill="1" applyBorder="1" applyAlignment="1">
      <alignment horizontal="center"/>
    </xf>
    <xf numFmtId="1" fontId="6" fillId="3" borderId="92" xfId="0" applyNumberFormat="1" applyFont="1" applyFill="1" applyBorder="1" applyAlignment="1">
      <alignment horizontal="center"/>
    </xf>
    <xf numFmtId="2" fontId="17" fillId="0" borderId="124" xfId="0" applyNumberFormat="1" applyFont="1" applyBorder="1"/>
    <xf numFmtId="2" fontId="17" fillId="0" borderId="125" xfId="0" applyNumberFormat="1" applyFont="1" applyBorder="1" applyAlignment="1">
      <alignment horizontal="right"/>
    </xf>
    <xf numFmtId="0" fontId="25" fillId="0" borderId="163" xfId="0" applyFont="1" applyBorder="1" applyAlignment="1">
      <alignment horizontal="right"/>
    </xf>
    <xf numFmtId="0" fontId="17" fillId="0" borderId="124" xfId="0" applyFont="1" applyBorder="1"/>
    <xf numFmtId="0" fontId="17" fillId="0" borderId="125" xfId="0" applyFont="1" applyBorder="1" applyAlignment="1">
      <alignment horizontal="right"/>
    </xf>
    <xf numFmtId="1" fontId="25" fillId="3" borderId="154" xfId="0" applyNumberFormat="1" applyFont="1" applyFill="1" applyBorder="1" applyAlignment="1">
      <alignment horizontal="center"/>
    </xf>
    <xf numFmtId="2" fontId="17" fillId="0" borderId="171" xfId="0" applyNumberFormat="1" applyFont="1" applyBorder="1"/>
    <xf numFmtId="2" fontId="17" fillId="0" borderId="166" xfId="0" applyNumberFormat="1" applyFont="1" applyBorder="1" applyAlignment="1">
      <alignment horizontal="right"/>
    </xf>
    <xf numFmtId="1" fontId="6" fillId="3" borderId="95" xfId="0" quotePrefix="1" applyNumberFormat="1" applyFont="1" applyFill="1" applyBorder="1" applyAlignment="1">
      <alignment horizontal="center"/>
    </xf>
    <xf numFmtId="164" fontId="6" fillId="3" borderId="166" xfId="0" applyNumberFormat="1" applyFont="1" applyFill="1" applyBorder="1" applyAlignment="1">
      <alignment horizontal="center"/>
    </xf>
    <xf numFmtId="164" fontId="6" fillId="3" borderId="75" xfId="0" applyNumberFormat="1" applyFont="1" applyFill="1" applyBorder="1" applyAlignment="1">
      <alignment horizontal="center"/>
    </xf>
    <xf numFmtId="1" fontId="6" fillId="3" borderId="95" xfId="0" applyNumberFormat="1" applyFont="1" applyFill="1" applyBorder="1" applyAlignment="1">
      <alignment horizontal="center"/>
    </xf>
    <xf numFmtId="1" fontId="6" fillId="3" borderId="96" xfId="0" applyNumberFormat="1" applyFont="1" applyFill="1" applyBorder="1" applyAlignment="1">
      <alignment horizontal="center"/>
    </xf>
    <xf numFmtId="0" fontId="25" fillId="0" borderId="172" xfId="0" applyFont="1" applyBorder="1" applyAlignment="1">
      <alignment horizontal="right"/>
    </xf>
    <xf numFmtId="0" fontId="17" fillId="0" borderId="173" xfId="0" applyFont="1" applyBorder="1" applyAlignment="1">
      <alignment horizontal="center"/>
    </xf>
    <xf numFmtId="0" fontId="17" fillId="0" borderId="173" xfId="0" applyFont="1" applyBorder="1"/>
    <xf numFmtId="0" fontId="17" fillId="0" borderId="174" xfId="0" applyFont="1" applyBorder="1" applyAlignment="1">
      <alignment horizontal="right"/>
    </xf>
    <xf numFmtId="164" fontId="6" fillId="3" borderId="151" xfId="0" applyNumberFormat="1" applyFont="1" applyFill="1" applyBorder="1" applyAlignment="1">
      <alignment horizontal="center"/>
    </xf>
    <xf numFmtId="1" fontId="6" fillId="3" borderId="97" xfId="0" applyNumberFormat="1" applyFont="1" applyFill="1" applyBorder="1" applyAlignment="1">
      <alignment horizontal="center"/>
    </xf>
    <xf numFmtId="1" fontId="6" fillId="3" borderId="98" xfId="0" applyNumberFormat="1" applyFont="1" applyFill="1" applyBorder="1" applyAlignment="1">
      <alignment horizontal="center"/>
    </xf>
    <xf numFmtId="0" fontId="25" fillId="0" borderId="170" xfId="0" applyFont="1" applyBorder="1" applyAlignment="1">
      <alignment horizontal="left"/>
    </xf>
    <xf numFmtId="0" fontId="17" fillId="0" borderId="171" xfId="0" applyFont="1" applyBorder="1" applyAlignment="1">
      <alignment horizontal="center"/>
    </xf>
    <xf numFmtId="0" fontId="17" fillId="0" borderId="166" xfId="0" applyFont="1" applyBorder="1" applyAlignment="1">
      <alignment horizontal="center"/>
    </xf>
    <xf numFmtId="166" fontId="6" fillId="0" borderId="166" xfId="0" applyNumberFormat="1" applyFont="1" applyBorder="1" applyAlignment="1">
      <alignment horizontal="center" vertical="center"/>
    </xf>
    <xf numFmtId="1" fontId="25" fillId="3" borderId="167" xfId="0" quotePrefix="1" applyNumberFormat="1" applyFont="1" applyFill="1" applyBorder="1" applyAlignment="1">
      <alignment horizontal="center"/>
    </xf>
    <xf numFmtId="164" fontId="25" fillId="3" borderId="166" xfId="0" applyNumberFormat="1" applyFont="1" applyFill="1" applyBorder="1" applyAlignment="1">
      <alignment horizontal="center"/>
    </xf>
    <xf numFmtId="164" fontId="6" fillId="3" borderId="168" xfId="0" applyNumberFormat="1" applyFont="1" applyFill="1" applyBorder="1" applyAlignment="1">
      <alignment horizontal="center"/>
    </xf>
    <xf numFmtId="164" fontId="6" fillId="3" borderId="169" xfId="0" applyNumberFormat="1" applyFont="1" applyFill="1" applyBorder="1" applyAlignment="1">
      <alignment horizontal="center"/>
    </xf>
    <xf numFmtId="0" fontId="25" fillId="0" borderId="126" xfId="0" applyFont="1" applyBorder="1" applyAlignment="1">
      <alignment horizontal="left"/>
    </xf>
    <xf numFmtId="0" fontId="17" fillId="0" borderId="120" xfId="0" applyFont="1" applyBorder="1" applyAlignment="1">
      <alignment horizontal="center"/>
    </xf>
    <xf numFmtId="0" fontId="17" fillId="0" borderId="121" xfId="0" applyFont="1" applyBorder="1" applyAlignment="1">
      <alignment horizontal="center"/>
    </xf>
    <xf numFmtId="0" fontId="17" fillId="0" borderId="120" xfId="0" applyFont="1" applyBorder="1" applyAlignment="1">
      <alignment horizontal="center" vertical="center"/>
    </xf>
    <xf numFmtId="166" fontId="6" fillId="0" borderId="121" xfId="0" applyNumberFormat="1" applyFont="1" applyBorder="1" applyAlignment="1">
      <alignment horizontal="center" vertical="center"/>
    </xf>
    <xf numFmtId="1" fontId="6" fillId="3" borderId="87" xfId="0" quotePrefix="1" applyNumberFormat="1" applyFont="1" applyFill="1" applyBorder="1" applyAlignment="1">
      <alignment horizontal="center"/>
    </xf>
    <xf numFmtId="164" fontId="6" fillId="3" borderId="121" xfId="0" applyNumberFormat="1" applyFont="1" applyFill="1" applyBorder="1" applyAlignment="1">
      <alignment horizontal="center"/>
    </xf>
    <xf numFmtId="164" fontId="6" fillId="3" borderId="68" xfId="0" applyNumberFormat="1" applyFont="1" applyFill="1" applyBorder="1" applyAlignment="1">
      <alignment horizontal="center"/>
    </xf>
    <xf numFmtId="1" fontId="25" fillId="3" borderId="227" xfId="0" quotePrefix="1" applyNumberFormat="1" applyFont="1" applyFill="1" applyBorder="1" applyAlignment="1">
      <alignment horizontal="center"/>
    </xf>
    <xf numFmtId="164" fontId="25" fillId="3" borderId="121" xfId="0" applyNumberFormat="1" applyFont="1" applyFill="1" applyBorder="1" applyAlignment="1">
      <alignment horizontal="center"/>
    </xf>
    <xf numFmtId="164" fontId="6" fillId="3" borderId="228" xfId="0" applyNumberFormat="1" applyFont="1" applyFill="1" applyBorder="1" applyAlignment="1">
      <alignment horizontal="center"/>
    </xf>
    <xf numFmtId="164" fontId="6" fillId="3" borderId="58" xfId="0" applyNumberFormat="1" applyFont="1" applyFill="1" applyBorder="1" applyAlignment="1">
      <alignment horizontal="center"/>
    </xf>
    <xf numFmtId="1" fontId="6" fillId="3" borderId="87" xfId="0" applyNumberFormat="1" applyFont="1" applyFill="1" applyBorder="1" applyAlignment="1">
      <alignment horizontal="center"/>
    </xf>
    <xf numFmtId="1" fontId="6" fillId="3" borderId="88" xfId="0" applyNumberFormat="1" applyFont="1" applyFill="1" applyBorder="1" applyAlignment="1">
      <alignment horizontal="center"/>
    </xf>
    <xf numFmtId="0" fontId="25" fillId="0" borderId="219" xfId="0" applyFont="1" applyBorder="1" applyAlignment="1">
      <alignment horizontal="right"/>
    </xf>
    <xf numFmtId="0" fontId="17" fillId="0" borderId="164" xfId="0" applyFont="1" applyBorder="1" applyAlignment="1">
      <alignment horizontal="center"/>
    </xf>
    <xf numFmtId="0" fontId="17" fillId="0" borderId="164" xfId="0" applyFont="1" applyBorder="1"/>
    <xf numFmtId="0" fontId="17" fillId="0" borderId="153" xfId="0" applyFont="1" applyBorder="1" applyAlignment="1">
      <alignment horizontal="right"/>
    </xf>
    <xf numFmtId="164" fontId="6" fillId="3" borderId="222" xfId="0" applyNumberFormat="1" applyFont="1" applyFill="1" applyBorder="1" applyAlignment="1">
      <alignment horizontal="center"/>
    </xf>
    <xf numFmtId="1" fontId="6" fillId="3" borderId="152" xfId="0" applyNumberFormat="1" applyFont="1" applyFill="1" applyBorder="1" applyAlignment="1">
      <alignment horizontal="center"/>
    </xf>
    <xf numFmtId="1" fontId="6" fillId="3" borderId="223" xfId="0" applyNumberFormat="1" applyFont="1" applyFill="1" applyBorder="1" applyAlignment="1">
      <alignment horizontal="center"/>
    </xf>
    <xf numFmtId="0" fontId="25" fillId="0" borderId="139" xfId="0" applyFont="1" applyBorder="1" applyAlignment="1">
      <alignment horizontal="left"/>
    </xf>
    <xf numFmtId="0" fontId="17" fillId="0" borderId="132" xfId="0" applyFont="1" applyBorder="1" applyAlignment="1">
      <alignment horizontal="center"/>
    </xf>
    <xf numFmtId="0" fontId="17" fillId="0" borderId="133" xfId="0" applyFont="1" applyBorder="1" applyAlignment="1">
      <alignment horizontal="center"/>
    </xf>
    <xf numFmtId="0" fontId="6" fillId="0" borderId="131" xfId="0" applyFont="1" applyBorder="1" applyAlignment="1">
      <alignment horizontal="left"/>
    </xf>
    <xf numFmtId="0" fontId="17" fillId="0" borderId="84" xfId="0" applyFont="1" applyBorder="1" applyAlignment="1">
      <alignment horizontal="center"/>
    </xf>
    <xf numFmtId="166" fontId="6" fillId="0" borderId="133" xfId="0" applyNumberFormat="1" applyFont="1" applyBorder="1" applyAlignment="1">
      <alignment horizontal="center"/>
    </xf>
    <xf numFmtId="1" fontId="6" fillId="0" borderId="131" xfId="0" quotePrefix="1" applyNumberFormat="1" applyFont="1" applyBorder="1" applyAlignment="1">
      <alignment horizontal="center"/>
    </xf>
    <xf numFmtId="1" fontId="6" fillId="0" borderId="133" xfId="0" quotePrefix="1" applyNumberFormat="1" applyFont="1" applyBorder="1" applyAlignment="1">
      <alignment horizontal="center"/>
    </xf>
    <xf numFmtId="164" fontId="6" fillId="0" borderId="131" xfId="0" applyNumberFormat="1" applyFont="1" applyBorder="1" applyAlignment="1">
      <alignment horizontal="center"/>
    </xf>
    <xf numFmtId="164" fontId="6" fillId="0" borderId="133" xfId="0" applyNumberFormat="1" applyFont="1" applyBorder="1" applyAlignment="1">
      <alignment horizontal="center"/>
    </xf>
    <xf numFmtId="1" fontId="6" fillId="3" borderId="76" xfId="0" applyNumberFormat="1" applyFont="1" applyFill="1" applyBorder="1" applyAlignment="1">
      <alignment horizontal="center"/>
    </xf>
    <xf numFmtId="0" fontId="25" fillId="0" borderId="138" xfId="0" applyFont="1" applyBorder="1" applyAlignment="1">
      <alignment horizontal="left"/>
    </xf>
    <xf numFmtId="0" fontId="17" fillId="0" borderId="129" xfId="0" applyFont="1" applyBorder="1" applyAlignment="1">
      <alignment horizontal="center"/>
    </xf>
    <xf numFmtId="0" fontId="17" fillId="0" borderId="130" xfId="0" applyFont="1" applyBorder="1" applyAlignment="1">
      <alignment horizontal="center"/>
    </xf>
    <xf numFmtId="0" fontId="6" fillId="0" borderId="128" xfId="0" applyFont="1" applyBorder="1" applyAlignment="1">
      <alignment horizontal="left"/>
    </xf>
    <xf numFmtId="0" fontId="17" fillId="0" borderId="160" xfId="0" applyFont="1" applyBorder="1" applyAlignment="1">
      <alignment horizontal="center"/>
    </xf>
    <xf numFmtId="166" fontId="6" fillId="0" borderId="130" xfId="0" applyNumberFormat="1" applyFont="1" applyBorder="1" applyAlignment="1">
      <alignment horizontal="center"/>
    </xf>
    <xf numFmtId="1" fontId="6" fillId="0" borderId="128" xfId="0" quotePrefix="1" applyNumberFormat="1" applyFont="1" applyBorder="1" applyAlignment="1">
      <alignment horizontal="center"/>
    </xf>
    <xf numFmtId="1" fontId="6" fillId="0" borderId="130" xfId="0" quotePrefix="1" applyNumberFormat="1" applyFont="1" applyBorder="1" applyAlignment="1">
      <alignment horizontal="center"/>
    </xf>
    <xf numFmtId="164" fontId="6" fillId="0" borderId="128" xfId="0" applyNumberFormat="1" applyFont="1" applyBorder="1" applyAlignment="1">
      <alignment horizontal="center"/>
    </xf>
    <xf numFmtId="164" fontId="6" fillId="0" borderId="130" xfId="0" applyNumberFormat="1" applyFont="1" applyBorder="1" applyAlignment="1">
      <alignment horizontal="center"/>
    </xf>
    <xf numFmtId="1" fontId="6" fillId="3" borderId="99" xfId="0" applyNumberFormat="1" applyFont="1" applyFill="1" applyBorder="1" applyAlignment="1">
      <alignment horizontal="center"/>
    </xf>
    <xf numFmtId="0" fontId="6" fillId="0" borderId="87" xfId="0" applyFont="1" applyBorder="1" applyAlignment="1">
      <alignment horizontal="left"/>
    </xf>
    <xf numFmtId="166" fontId="17" fillId="0" borderId="121" xfId="0" applyNumberFormat="1" applyFont="1" applyBorder="1" applyAlignment="1">
      <alignment horizontal="center"/>
    </xf>
    <xf numFmtId="1" fontId="6" fillId="0" borderId="87" xfId="0" applyNumberFormat="1" applyFont="1" applyBorder="1" applyAlignment="1">
      <alignment horizontal="center"/>
    </xf>
    <xf numFmtId="1" fontId="36" fillId="0" borderId="121" xfId="0" applyNumberFormat="1" applyFont="1" applyBorder="1" applyAlignment="1">
      <alignment horizontal="center"/>
    </xf>
    <xf numFmtId="1" fontId="6" fillId="0" borderId="121" xfId="0" applyNumberFormat="1" applyFont="1" applyBorder="1" applyAlignment="1">
      <alignment horizontal="center"/>
    </xf>
    <xf numFmtId="1" fontId="36" fillId="0" borderId="88" xfId="0" applyNumberFormat="1" applyFont="1" applyBorder="1" applyAlignment="1">
      <alignment horizontal="center"/>
    </xf>
    <xf numFmtId="0" fontId="25" fillId="0" borderId="180" xfId="0" applyFont="1" applyBorder="1" applyAlignment="1">
      <alignment horizontal="left"/>
    </xf>
    <xf numFmtId="0" fontId="17" fillId="0" borderId="181" xfId="0" applyFont="1" applyBorder="1" applyAlignment="1">
      <alignment horizontal="center"/>
    </xf>
    <xf numFmtId="0" fontId="17" fillId="0" borderId="245" xfId="0" applyFont="1" applyBorder="1" applyAlignment="1">
      <alignment horizontal="center"/>
    </xf>
    <xf numFmtId="0" fontId="6" fillId="0" borderId="246" xfId="0" applyFont="1" applyBorder="1" applyAlignment="1">
      <alignment horizontal="left"/>
    </xf>
    <xf numFmtId="166" fontId="17" fillId="0" borderId="245" xfId="0" applyNumberFormat="1" applyFont="1" applyBorder="1" applyAlignment="1">
      <alignment horizontal="center"/>
    </xf>
    <xf numFmtId="1" fontId="6" fillId="0" borderId="246" xfId="0" applyNumberFormat="1" applyFont="1" applyBorder="1" applyAlignment="1">
      <alignment horizontal="center"/>
    </xf>
    <xf numFmtId="1" fontId="36" fillId="0" borderId="245" xfId="0" applyNumberFormat="1" applyFont="1" applyBorder="1" applyAlignment="1">
      <alignment horizontal="center"/>
    </xf>
    <xf numFmtId="1" fontId="6" fillId="0" borderId="245" xfId="0" applyNumberFormat="1" applyFont="1" applyBorder="1" applyAlignment="1">
      <alignment horizontal="center"/>
    </xf>
    <xf numFmtId="1" fontId="36" fillId="0" borderId="258" xfId="0" applyNumberFormat="1" applyFont="1" applyBorder="1" applyAlignment="1">
      <alignment horizontal="center"/>
    </xf>
    <xf numFmtId="166" fontId="17" fillId="0" borderId="130" xfId="0" applyNumberFormat="1" applyFont="1" applyBorder="1" applyAlignment="1">
      <alignment horizontal="center"/>
    </xf>
    <xf numFmtId="1" fontId="6" fillId="3" borderId="128" xfId="0" applyNumberFormat="1" applyFont="1" applyFill="1" applyBorder="1" applyAlignment="1">
      <alignment horizontal="center"/>
    </xf>
    <xf numFmtId="1" fontId="36" fillId="3" borderId="130" xfId="0" applyNumberFormat="1" applyFont="1" applyFill="1" applyBorder="1" applyAlignment="1">
      <alignment horizontal="center"/>
    </xf>
    <xf numFmtId="1" fontId="6" fillId="3" borderId="130" xfId="0" applyNumberFormat="1" applyFont="1" applyFill="1" applyBorder="1" applyAlignment="1">
      <alignment horizontal="center"/>
    </xf>
    <xf numFmtId="1" fontId="6" fillId="0" borderId="128" xfId="0" applyNumberFormat="1" applyFont="1" applyBorder="1" applyAlignment="1">
      <alignment horizontal="center"/>
    </xf>
    <xf numFmtId="1" fontId="36" fillId="0" borderId="130" xfId="0" applyNumberFormat="1" applyFont="1" applyBorder="1" applyAlignment="1">
      <alignment horizontal="center"/>
    </xf>
    <xf numFmtId="1" fontId="36" fillId="3" borderId="158" xfId="0" applyNumberFormat="1" applyFont="1" applyFill="1" applyBorder="1" applyAlignment="1">
      <alignment horizontal="center"/>
    </xf>
    <xf numFmtId="166" fontId="17" fillId="0" borderId="133" xfId="0" applyNumberFormat="1" applyFont="1" applyBorder="1" applyAlignment="1">
      <alignment horizontal="center"/>
    </xf>
    <xf numFmtId="1" fontId="6" fillId="3" borderId="131" xfId="0" applyNumberFormat="1" applyFont="1" applyFill="1" applyBorder="1" applyAlignment="1">
      <alignment horizontal="center"/>
    </xf>
    <xf numFmtId="1" fontId="36" fillId="3" borderId="133" xfId="0" applyNumberFormat="1" applyFont="1" applyFill="1" applyBorder="1" applyAlignment="1">
      <alignment horizontal="center"/>
    </xf>
    <xf numFmtId="1" fontId="6" fillId="3" borderId="133" xfId="0" applyNumberFormat="1" applyFont="1" applyFill="1" applyBorder="1" applyAlignment="1">
      <alignment horizontal="center"/>
    </xf>
    <xf numFmtId="1" fontId="6" fillId="0" borderId="131" xfId="0" applyNumberFormat="1" applyFont="1" applyBorder="1" applyAlignment="1">
      <alignment horizontal="center"/>
    </xf>
    <xf numFmtId="1" fontId="36" fillId="0" borderId="133" xfId="0" applyNumberFormat="1" applyFont="1" applyBorder="1" applyAlignment="1">
      <alignment horizontal="center"/>
    </xf>
    <xf numFmtId="1" fontId="36" fillId="3" borderId="177" xfId="0" applyNumberFormat="1" applyFont="1" applyFill="1" applyBorder="1" applyAlignment="1">
      <alignment horizontal="center"/>
    </xf>
    <xf numFmtId="0" fontId="7" fillId="3" borderId="131" xfId="0" applyFont="1" applyFill="1" applyBorder="1"/>
    <xf numFmtId="0" fontId="7" fillId="3" borderId="133" xfId="0" applyFont="1" applyFill="1" applyBorder="1"/>
    <xf numFmtId="0" fontId="7" fillId="3" borderId="177" xfId="0" applyFont="1" applyFill="1" applyBorder="1"/>
    <xf numFmtId="0" fontId="2" fillId="0" borderId="245" xfId="0" applyFont="1" applyBorder="1" applyAlignment="1">
      <alignment horizontal="center"/>
    </xf>
    <xf numFmtId="0" fontId="7" fillId="3" borderId="246" xfId="0" applyFont="1" applyFill="1" applyBorder="1"/>
    <xf numFmtId="0" fontId="7" fillId="3" borderId="245" xfId="0" applyFont="1" applyFill="1" applyBorder="1"/>
    <xf numFmtId="0" fontId="7" fillId="0" borderId="246" xfId="0" applyFont="1" applyBorder="1" applyAlignment="1">
      <alignment horizontal="center"/>
    </xf>
    <xf numFmtId="1" fontId="32" fillId="0" borderId="245" xfId="0" applyNumberFormat="1" applyFont="1" applyBorder="1" applyAlignment="1">
      <alignment horizontal="center"/>
    </xf>
    <xf numFmtId="0" fontId="7" fillId="3" borderId="246" xfId="0" applyFont="1" applyFill="1" applyBorder="1" applyAlignment="1">
      <alignment horizontal="center"/>
    </xf>
    <xf numFmtId="1" fontId="32" fillId="3" borderId="245" xfId="0" applyNumberFormat="1" applyFont="1" applyFill="1" applyBorder="1" applyAlignment="1">
      <alignment horizontal="center"/>
    </xf>
    <xf numFmtId="0" fontId="7" fillId="3" borderId="258" xfId="0" applyFont="1" applyFill="1" applyBorder="1"/>
    <xf numFmtId="1" fontId="6" fillId="0" borderId="0" xfId="0" quotePrefix="1" applyNumberFormat="1" applyFont="1" applyAlignment="1">
      <alignment horizontal="center"/>
    </xf>
    <xf numFmtId="1" fontId="6" fillId="0" borderId="77" xfId="0" quotePrefix="1" applyNumberFormat="1" applyFont="1" applyBorder="1" applyAlignment="1">
      <alignment horizontal="center"/>
    </xf>
    <xf numFmtId="1" fontId="6" fillId="0" borderId="74" xfId="0" applyNumberFormat="1" applyFont="1" applyBorder="1"/>
    <xf numFmtId="0" fontId="6" fillId="0" borderId="7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36" xfId="0" applyFont="1" applyBorder="1" applyAlignment="1">
      <alignment horizontal="left"/>
    </xf>
    <xf numFmtId="1" fontId="6" fillId="0" borderId="2" xfId="0" quotePrefix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7" fillId="2" borderId="72" xfId="0" applyNumberFormat="1" applyFont="1" applyFill="1" applyBorder="1" applyAlignment="1">
      <alignment horizontal="center"/>
    </xf>
    <xf numFmtId="164" fontId="7" fillId="0" borderId="70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64" fontId="7" fillId="0" borderId="69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0" fontId="20" fillId="0" borderId="6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0" fontId="7" fillId="0" borderId="72" xfId="0" applyFont="1" applyBorder="1" applyAlignment="1">
      <alignment horizontal="center"/>
    </xf>
    <xf numFmtId="1" fontId="7" fillId="0" borderId="72" xfId="0" quotePrefix="1" applyNumberFormat="1" applyFont="1" applyBorder="1" applyAlignment="1">
      <alignment horizontal="center"/>
    </xf>
    <xf numFmtId="1" fontId="7" fillId="3" borderId="72" xfId="0" applyNumberFormat="1" applyFont="1" applyFill="1" applyBorder="1" applyAlignment="1">
      <alignment horizontal="center"/>
    </xf>
    <xf numFmtId="1" fontId="7" fillId="0" borderId="82" xfId="0" quotePrefix="1" applyNumberFormat="1" applyFont="1" applyBorder="1" applyAlignment="1">
      <alignment horizontal="center"/>
    </xf>
    <xf numFmtId="1" fontId="7" fillId="0" borderId="0" xfId="0" quotePrefix="1" applyNumberFormat="1" applyFont="1" applyAlignment="1">
      <alignment horizontal="center"/>
    </xf>
    <xf numFmtId="1" fontId="7" fillId="0" borderId="77" xfId="0" applyNumberFormat="1" applyFont="1" applyBorder="1" applyAlignment="1">
      <alignment horizontal="center"/>
    </xf>
    <xf numFmtId="164" fontId="7" fillId="0" borderId="75" xfId="0" applyNumberFormat="1" applyFont="1" applyBorder="1" applyAlignment="1">
      <alignment horizontal="center"/>
    </xf>
    <xf numFmtId="164" fontId="7" fillId="0" borderId="72" xfId="0" quotePrefix="1" applyNumberFormat="1" applyFont="1" applyBorder="1" applyAlignment="1">
      <alignment horizontal="center"/>
    </xf>
    <xf numFmtId="1" fontId="7" fillId="0" borderId="77" xfId="0" quotePrefix="1" applyNumberFormat="1" applyFont="1" applyBorder="1" applyAlignment="1">
      <alignment horizontal="center"/>
    </xf>
    <xf numFmtId="164" fontId="7" fillId="0" borderId="0" xfId="0" quotePrefix="1" applyNumberFormat="1" applyFont="1" applyAlignment="1">
      <alignment horizontal="center"/>
    </xf>
    <xf numFmtId="164" fontId="7" fillId="0" borderId="17" xfId="0" quotePrefix="1" applyNumberFormat="1" applyFont="1" applyBorder="1" applyAlignment="1">
      <alignment horizontal="center"/>
    </xf>
    <xf numFmtId="164" fontId="7" fillId="0" borderId="77" xfId="0" quotePrefix="1" applyNumberFormat="1" applyFont="1" applyBorder="1" applyAlignment="1">
      <alignment horizontal="center"/>
    </xf>
    <xf numFmtId="0" fontId="7" fillId="0" borderId="0" xfId="0" quotePrefix="1" applyFont="1" applyAlignment="1">
      <alignment horizontal="right"/>
    </xf>
    <xf numFmtId="0" fontId="7" fillId="0" borderId="0" xfId="0" quotePrefix="1" applyFont="1" applyAlignment="1">
      <alignment horizontal="center"/>
    </xf>
    <xf numFmtId="0" fontId="7" fillId="0" borderId="72" xfId="0" quotePrefix="1" applyFont="1" applyBorder="1" applyAlignment="1">
      <alignment horizontal="right"/>
    </xf>
    <xf numFmtId="0" fontId="7" fillId="0" borderId="72" xfId="0" quotePrefix="1" applyFont="1" applyBorder="1" applyAlignment="1">
      <alignment horizontal="center"/>
    </xf>
    <xf numFmtId="0" fontId="7" fillId="0" borderId="77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1" fontId="6" fillId="0" borderId="74" xfId="0" applyNumberFormat="1" applyFont="1" applyBorder="1" applyAlignment="1">
      <alignment horizontal="center"/>
    </xf>
    <xf numFmtId="1" fontId="6" fillId="0" borderId="72" xfId="0" applyNumberFormat="1" applyFont="1" applyBorder="1" applyAlignment="1">
      <alignment horizontal="center"/>
    </xf>
    <xf numFmtId="1" fontId="7" fillId="0" borderId="74" xfId="0" applyNumberFormat="1" applyFont="1" applyBorder="1" applyAlignment="1">
      <alignment horizontal="center"/>
    </xf>
    <xf numFmtId="1" fontId="7" fillId="0" borderId="72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77" xfId="0" applyFont="1" applyBorder="1" applyAlignment="1">
      <alignment horizontal="center"/>
    </xf>
    <xf numFmtId="1" fontId="7" fillId="3" borderId="77" xfId="0" applyNumberFormat="1" applyFont="1" applyFill="1" applyBorder="1" applyAlignment="1">
      <alignment horizontal="center"/>
    </xf>
    <xf numFmtId="1" fontId="7" fillId="0" borderId="1" xfId="0" quotePrefix="1" applyNumberFormat="1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0" xfId="0" quotePrefix="1" applyFont="1" applyAlignment="1">
      <alignment horizontal="center"/>
    </xf>
    <xf numFmtId="0" fontId="3" fillId="0" borderId="72" xfId="0" applyFont="1" applyBorder="1" applyAlignment="1">
      <alignment horizontal="center" wrapText="1"/>
    </xf>
    <xf numFmtId="0" fontId="3" fillId="0" borderId="73" xfId="0" applyFont="1" applyBorder="1" applyAlignment="1">
      <alignment horizontal="center" wrapText="1"/>
    </xf>
    <xf numFmtId="1" fontId="7" fillId="0" borderId="103" xfId="0" applyNumberFormat="1" applyFont="1" applyBorder="1" applyAlignment="1">
      <alignment horizontal="center"/>
    </xf>
    <xf numFmtId="0" fontId="3" fillId="0" borderId="0" xfId="4" quotePrefix="1" applyFont="1" applyAlignment="1">
      <alignment horizontal="center"/>
    </xf>
    <xf numFmtId="0" fontId="2" fillId="2" borderId="28" xfId="0" applyFont="1" applyFill="1" applyBorder="1" applyAlignment="1">
      <alignment horizontal="right"/>
    </xf>
    <xf numFmtId="0" fontId="2" fillId="2" borderId="29" xfId="0" applyFont="1" applyFill="1" applyBorder="1" applyAlignment="1">
      <alignment horizontal="right"/>
    </xf>
    <xf numFmtId="1" fontId="7" fillId="0" borderId="103" xfId="4" applyNumberFormat="1" applyFont="1" applyBorder="1" applyAlignment="1">
      <alignment horizontal="center"/>
    </xf>
    <xf numFmtId="1" fontId="7" fillId="0" borderId="72" xfId="4" applyNumberFormat="1" applyFont="1" applyBorder="1" applyAlignment="1">
      <alignment horizontal="center"/>
    </xf>
    <xf numFmtId="0" fontId="7" fillId="0" borderId="77" xfId="4" applyFont="1" applyBorder="1" applyAlignment="1">
      <alignment horizontal="center"/>
    </xf>
    <xf numFmtId="0" fontId="7" fillId="0" borderId="0" xfId="4" applyFont="1" applyAlignment="1">
      <alignment horizontal="center"/>
    </xf>
    <xf numFmtId="1" fontId="7" fillId="0" borderId="74" xfId="4" applyNumberFormat="1" applyFont="1" applyBorder="1" applyAlignment="1">
      <alignment horizontal="center"/>
    </xf>
    <xf numFmtId="1" fontId="7" fillId="3" borderId="9" xfId="4" applyNumberFormat="1" applyFont="1" applyFill="1" applyBorder="1" applyAlignment="1">
      <alignment horizontal="center"/>
    </xf>
    <xf numFmtId="1" fontId="7" fillId="3" borderId="0" xfId="4" applyNumberFormat="1" applyFont="1" applyFill="1" applyAlignment="1">
      <alignment horizontal="center"/>
    </xf>
    <xf numFmtId="0" fontId="7" fillId="3" borderId="0" xfId="4" applyFont="1" applyFill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8" fillId="3" borderId="83" xfId="0" applyFont="1" applyFill="1" applyBorder="1" applyAlignment="1">
      <alignment horizontal="center"/>
    </xf>
    <xf numFmtId="0" fontId="8" fillId="3" borderId="82" xfId="0" applyFont="1" applyFill="1" applyBorder="1" applyAlignment="1">
      <alignment horizontal="center"/>
    </xf>
    <xf numFmtId="0" fontId="8" fillId="3" borderId="194" xfId="0" applyFont="1" applyFill="1" applyBorder="1" applyAlignment="1">
      <alignment horizontal="center"/>
    </xf>
    <xf numFmtId="0" fontId="8" fillId="3" borderId="215" xfId="0" applyFont="1" applyFill="1" applyBorder="1" applyAlignment="1">
      <alignment horizontal="center"/>
    </xf>
    <xf numFmtId="0" fontId="25" fillId="3" borderId="146" xfId="0" applyFont="1" applyFill="1" applyBorder="1" applyAlignment="1">
      <alignment horizontal="center"/>
    </xf>
    <xf numFmtId="0" fontId="25" fillId="3" borderId="148" xfId="0" applyFont="1" applyFill="1" applyBorder="1" applyAlignment="1">
      <alignment horizontal="center"/>
    </xf>
    <xf numFmtId="0" fontId="8" fillId="3" borderId="224" xfId="0" applyFont="1" applyFill="1" applyBorder="1" applyAlignment="1">
      <alignment horizontal="center"/>
    </xf>
    <xf numFmtId="0" fontId="8" fillId="3" borderId="218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8" fillId="3" borderId="106" xfId="0" applyFont="1" applyFill="1" applyBorder="1" applyAlignment="1">
      <alignment horizontal="center"/>
    </xf>
    <xf numFmtId="0" fontId="8" fillId="3" borderId="8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7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3" fillId="0" borderId="17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1" fontId="7" fillId="3" borderId="71" xfId="0" applyNumberFormat="1" applyFont="1" applyFill="1" applyBorder="1" applyAlignment="1">
      <alignment horizontal="center"/>
    </xf>
    <xf numFmtId="1" fontId="7" fillId="3" borderId="80" xfId="0" applyNumberFormat="1" applyFont="1" applyFill="1" applyBorder="1" applyAlignment="1">
      <alignment horizontal="center"/>
    </xf>
    <xf numFmtId="0" fontId="25" fillId="3" borderId="83" xfId="0" applyFont="1" applyFill="1" applyBorder="1" applyAlignment="1">
      <alignment horizontal="center"/>
    </xf>
    <xf numFmtId="0" fontId="25" fillId="3" borderId="8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3" fillId="2" borderId="91" xfId="0" applyFont="1" applyFill="1" applyBorder="1" applyAlignment="1">
      <alignment horizontal="center"/>
    </xf>
    <xf numFmtId="0" fontId="8" fillId="0" borderId="128" xfId="0" applyFont="1" applyBorder="1" applyAlignment="1">
      <alignment horizontal="center"/>
    </xf>
    <xf numFmtId="0" fontId="7" fillId="0" borderId="97" xfId="0" applyFont="1" applyBorder="1" applyAlignment="1">
      <alignment vertical="center"/>
    </xf>
    <xf numFmtId="0" fontId="7" fillId="0" borderId="89" xfId="0" applyFont="1" applyBorder="1" applyAlignment="1">
      <alignment vertical="center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8" fillId="2" borderId="19" xfId="0" applyFont="1" applyFill="1" applyBorder="1" applyAlignment="1">
      <alignment horizontal="center"/>
    </xf>
    <xf numFmtId="0" fontId="7" fillId="0" borderId="131" xfId="0" applyFont="1" applyBorder="1" applyAlignment="1">
      <alignment vertical="center"/>
    </xf>
    <xf numFmtId="0" fontId="3" fillId="0" borderId="132" xfId="0" applyFont="1" applyBorder="1" applyAlignment="1">
      <alignment horizontal="center" vertical="center"/>
    </xf>
    <xf numFmtId="0" fontId="7" fillId="5" borderId="3" xfId="0" applyFont="1" applyFill="1" applyBorder="1" applyAlignment="1">
      <alignment horizontal="center"/>
    </xf>
    <xf numFmtId="0" fontId="7" fillId="5" borderId="3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12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19" fillId="0" borderId="18" xfId="0" applyFont="1" applyBorder="1"/>
    <xf numFmtId="0" fontId="19" fillId="0" borderId="1" xfId="0" applyFont="1" applyBorder="1"/>
    <xf numFmtId="0" fontId="19" fillId="0" borderId="6" xfId="0" applyFont="1" applyBorder="1"/>
    <xf numFmtId="0" fontId="19" fillId="2" borderId="16" xfId="0" applyFont="1" applyFill="1" applyBorder="1"/>
    <xf numFmtId="0" fontId="19" fillId="2" borderId="0" xfId="0" applyFont="1" applyFill="1"/>
    <xf numFmtId="0" fontId="19" fillId="2" borderId="5" xfId="0" applyFont="1" applyFill="1" applyBorder="1"/>
    <xf numFmtId="0" fontId="14" fillId="2" borderId="0" xfId="0" applyFont="1" applyFill="1"/>
    <xf numFmtId="0" fontId="19" fillId="0" borderId="14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7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164" fontId="7" fillId="0" borderId="79" xfId="0" applyNumberFormat="1" applyFont="1" applyBorder="1" applyAlignment="1">
      <alignment horizontal="center"/>
    </xf>
    <xf numFmtId="164" fontId="7" fillId="0" borderId="72" xfId="0" applyNumberFormat="1" applyFont="1" applyBorder="1" applyAlignment="1">
      <alignment horizontal="center"/>
    </xf>
    <xf numFmtId="164" fontId="7" fillId="0" borderId="84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20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/>
    </xf>
    <xf numFmtId="0" fontId="3" fillId="0" borderId="124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/>
    </xf>
    <xf numFmtId="0" fontId="3" fillId="0" borderId="17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3" fillId="2" borderId="92" xfId="0" applyFont="1" applyFill="1" applyBorder="1" applyAlignment="1">
      <alignment horizontal="center"/>
    </xf>
    <xf numFmtId="0" fontId="3" fillId="0" borderId="174" xfId="0" applyFont="1" applyBorder="1" applyAlignment="1">
      <alignment horizontal="center" vertical="center"/>
    </xf>
    <xf numFmtId="0" fontId="7" fillId="0" borderId="91" xfId="0" applyFont="1" applyBorder="1" applyAlignment="1">
      <alignment vertical="center"/>
    </xf>
    <xf numFmtId="166" fontId="7" fillId="0" borderId="166" xfId="0" applyNumberFormat="1" applyFont="1" applyBorder="1" applyAlignment="1">
      <alignment horizontal="center" vertical="center"/>
    </xf>
    <xf numFmtId="166" fontId="7" fillId="0" borderId="125" xfId="0" applyNumberFormat="1" applyFont="1" applyBorder="1" applyAlignment="1">
      <alignment horizontal="center" vertical="center"/>
    </xf>
    <xf numFmtId="166" fontId="7" fillId="0" borderId="174" xfId="0" applyNumberFormat="1" applyFont="1" applyBorder="1" applyAlignment="1">
      <alignment horizontal="center" vertical="center"/>
    </xf>
    <xf numFmtId="166" fontId="7" fillId="0" borderId="121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3" fillId="0" borderId="73" xfId="0" applyFont="1" applyBorder="1" applyAlignment="1">
      <alignment horizontal="center" vertical="center" wrapText="1"/>
    </xf>
    <xf numFmtId="0" fontId="6" fillId="0" borderId="91" xfId="0" applyFont="1" applyBorder="1" applyAlignment="1">
      <alignment horizontal="center"/>
    </xf>
    <xf numFmtId="164" fontId="6" fillId="0" borderId="92" xfId="0" applyNumberFormat="1" applyFont="1" applyBorder="1" applyAlignment="1">
      <alignment horizontal="center"/>
    </xf>
    <xf numFmtId="1" fontId="25" fillId="0" borderId="154" xfId="0" applyNumberFormat="1" applyFont="1" applyBorder="1" applyAlignment="1">
      <alignment horizontal="center"/>
    </xf>
    <xf numFmtId="164" fontId="25" fillId="0" borderId="125" xfId="0" applyNumberFormat="1" applyFont="1" applyBorder="1" applyAlignment="1">
      <alignment horizontal="center"/>
    </xf>
    <xf numFmtId="164" fontId="6" fillId="0" borderId="55" xfId="0" applyNumberFormat="1" applyFont="1" applyBorder="1" applyAlignment="1">
      <alignment horizontal="center"/>
    </xf>
    <xf numFmtId="164" fontId="6" fillId="0" borderId="59" xfId="0" applyNumberFormat="1" applyFont="1" applyBorder="1" applyAlignment="1">
      <alignment horizontal="center"/>
    </xf>
    <xf numFmtId="164" fontId="6" fillId="0" borderId="59" xfId="4" applyNumberFormat="1" applyFont="1" applyBorder="1" applyAlignment="1">
      <alignment horizontal="center"/>
    </xf>
    <xf numFmtId="1" fontId="6" fillId="0" borderId="91" xfId="4" applyNumberFormat="1" applyFont="1" applyBorder="1" applyAlignment="1">
      <alignment horizontal="center"/>
    </xf>
    <xf numFmtId="1" fontId="25" fillId="0" borderId="92" xfId="4" applyNumberFormat="1" applyFont="1" applyBorder="1" applyAlignment="1">
      <alignment horizontal="center"/>
    </xf>
    <xf numFmtId="1" fontId="6" fillId="0" borderId="91" xfId="0" applyNumberFormat="1" applyFont="1" applyBorder="1" applyAlignment="1">
      <alignment horizontal="center"/>
    </xf>
    <xf numFmtId="164" fontId="6" fillId="0" borderId="125" xfId="0" applyNumberFormat="1" applyFont="1" applyBorder="1" applyAlignment="1">
      <alignment horizontal="center"/>
    </xf>
    <xf numFmtId="164" fontId="6" fillId="0" borderId="70" xfId="0" applyNumberFormat="1" applyFont="1" applyBorder="1" applyAlignment="1">
      <alignment horizontal="center"/>
    </xf>
    <xf numFmtId="1" fontId="6" fillId="0" borderId="154" xfId="0" applyNumberFormat="1" applyFont="1" applyBorder="1" applyAlignment="1">
      <alignment horizontal="center"/>
    </xf>
    <xf numFmtId="1" fontId="25" fillId="0" borderId="167" xfId="0" quotePrefix="1" applyNumberFormat="1" applyFont="1" applyBorder="1" applyAlignment="1">
      <alignment horizontal="center"/>
    </xf>
    <xf numFmtId="164" fontId="25" fillId="0" borderId="166" xfId="0" applyNumberFormat="1" applyFont="1" applyBorder="1" applyAlignment="1">
      <alignment horizontal="center"/>
    </xf>
    <xf numFmtId="164" fontId="6" fillId="0" borderId="168" xfId="0" applyNumberFormat="1" applyFont="1" applyBorder="1" applyAlignment="1">
      <alignment horizontal="center"/>
    </xf>
    <xf numFmtId="164" fontId="6" fillId="0" borderId="169" xfId="0" applyNumberFormat="1" applyFont="1" applyBorder="1" applyAlignment="1">
      <alignment horizontal="center"/>
    </xf>
    <xf numFmtId="1" fontId="6" fillId="0" borderId="97" xfId="0" applyNumberFormat="1" applyFont="1" applyBorder="1" applyAlignment="1">
      <alignment horizontal="center"/>
    </xf>
    <xf numFmtId="164" fontId="6" fillId="0" borderId="174" xfId="0" applyNumberFormat="1" applyFont="1" applyBorder="1" applyAlignment="1">
      <alignment horizontal="center"/>
    </xf>
    <xf numFmtId="164" fontId="6" fillId="0" borderId="79" xfId="0" applyNumberFormat="1" applyFont="1" applyBorder="1" applyAlignment="1">
      <alignment horizontal="center"/>
    </xf>
    <xf numFmtId="1" fontId="6" fillId="0" borderId="175" xfId="0" applyNumberFormat="1" applyFont="1" applyBorder="1" applyAlignment="1">
      <alignment horizontal="center"/>
    </xf>
    <xf numFmtId="164" fontId="6" fillId="0" borderId="176" xfId="0" applyNumberFormat="1" applyFont="1" applyBorder="1" applyAlignment="1">
      <alignment horizontal="center"/>
    </xf>
    <xf numFmtId="1" fontId="6" fillId="0" borderId="152" xfId="0" applyNumberFormat="1" applyFont="1" applyBorder="1" applyAlignment="1">
      <alignment horizontal="center"/>
    </xf>
    <xf numFmtId="164" fontId="6" fillId="0" borderId="153" xfId="0" applyNumberFormat="1" applyFont="1" applyBorder="1" applyAlignment="1">
      <alignment horizontal="center"/>
    </xf>
    <xf numFmtId="164" fontId="6" fillId="0" borderId="247" xfId="0" applyNumberFormat="1" applyFont="1" applyBorder="1" applyAlignment="1">
      <alignment horizontal="center"/>
    </xf>
    <xf numFmtId="1" fontId="6" fillId="0" borderId="220" xfId="0" applyNumberFormat="1" applyFont="1" applyBorder="1" applyAlignment="1">
      <alignment horizontal="center"/>
    </xf>
    <xf numFmtId="164" fontId="6" fillId="0" borderId="221" xfId="0" applyNumberFormat="1" applyFont="1" applyBorder="1" applyAlignment="1">
      <alignment horizontal="center"/>
    </xf>
    <xf numFmtId="0" fontId="9" fillId="0" borderId="12" xfId="0" applyFont="1" applyBorder="1"/>
    <xf numFmtId="0" fontId="9" fillId="0" borderId="13" xfId="0" applyFont="1" applyBorder="1"/>
    <xf numFmtId="0" fontId="3" fillId="0" borderId="0" xfId="0" applyFont="1" applyAlignment="1">
      <alignment horizontal="left"/>
    </xf>
    <xf numFmtId="0" fontId="3" fillId="0" borderId="17" xfId="0" applyFont="1" applyBorder="1" applyAlignment="1">
      <alignment horizontal="left"/>
    </xf>
    <xf numFmtId="0" fontId="6" fillId="0" borderId="0" xfId="0" applyFont="1"/>
    <xf numFmtId="0" fontId="6" fillId="0" borderId="17" xfId="0" applyFont="1" applyBorder="1"/>
    <xf numFmtId="0" fontId="7" fillId="0" borderId="0" xfId="0" applyFont="1"/>
    <xf numFmtId="0" fontId="7" fillId="0" borderId="17" xfId="0" applyFont="1" applyBorder="1"/>
    <xf numFmtId="0" fontId="3" fillId="0" borderId="0" xfId="0" applyFont="1"/>
    <xf numFmtId="0" fontId="3" fillId="0" borderId="17" xfId="0" applyFont="1" applyBorder="1"/>
    <xf numFmtId="0" fontId="6" fillId="0" borderId="0" xfId="0" applyFont="1" applyAlignment="1">
      <alignment horizontal="left"/>
    </xf>
    <xf numFmtId="0" fontId="6" fillId="0" borderId="17" xfId="0" applyFont="1" applyBorder="1" applyAlignment="1">
      <alignment horizontal="left"/>
    </xf>
    <xf numFmtId="0" fontId="2" fillId="0" borderId="18" xfId="0" applyFont="1" applyBorder="1"/>
    <xf numFmtId="0" fontId="2" fillId="0" borderId="1" xfId="0" applyFont="1" applyBorder="1"/>
    <xf numFmtId="0" fontId="2" fillId="0" borderId="19" xfId="0" applyFont="1" applyBorder="1"/>
    <xf numFmtId="0" fontId="3" fillId="0" borderId="2" xfId="0" applyFont="1" applyBorder="1"/>
    <xf numFmtId="0" fontId="3" fillId="0" borderId="15" xfId="0" applyFont="1" applyBorder="1"/>
    <xf numFmtId="0" fontId="3" fillId="0" borderId="1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7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17" xfId="0" applyNumberFormat="1" applyFont="1" applyBorder="1" applyAlignment="1">
      <alignment horizontal="center"/>
    </xf>
    <xf numFmtId="0" fontId="3" fillId="0" borderId="18" xfId="0" applyFont="1" applyBorder="1"/>
    <xf numFmtId="0" fontId="3" fillId="0" borderId="1" xfId="0" applyFont="1" applyBorder="1"/>
    <xf numFmtId="0" fontId="3" fillId="0" borderId="19" xfId="0" applyFont="1" applyBorder="1"/>
    <xf numFmtId="0" fontId="7" fillId="0" borderId="2" xfId="0" quotePrefix="1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77" xfId="0" applyFont="1" applyBorder="1"/>
    <xf numFmtId="0" fontId="8" fillId="0" borderId="78" xfId="0" applyFont="1" applyBorder="1" applyAlignment="1">
      <alignment horizontal="center"/>
    </xf>
    <xf numFmtId="0" fontId="8" fillId="0" borderId="77" xfId="0" applyFont="1" applyBorder="1" applyAlignment="1">
      <alignment horizontal="center"/>
    </xf>
    <xf numFmtId="0" fontId="8" fillId="0" borderId="8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9" fillId="0" borderId="18" xfId="0" applyFont="1" applyBorder="1"/>
    <xf numFmtId="0" fontId="19" fillId="0" borderId="1" xfId="0" applyFont="1" applyBorder="1"/>
    <xf numFmtId="0" fontId="3" fillId="0" borderId="0" xfId="0" quotePrefix="1" applyFont="1"/>
    <xf numFmtId="0" fontId="3" fillId="0" borderId="5" xfId="0" quotePrefix="1" applyFont="1" applyBorder="1"/>
    <xf numFmtId="0" fontId="19" fillId="0" borderId="6" xfId="0" applyFont="1" applyBorder="1"/>
    <xf numFmtId="0" fontId="8" fillId="2" borderId="0" xfId="0" applyFont="1" applyFill="1" applyAlignment="1">
      <alignment vertical="center"/>
    </xf>
    <xf numFmtId="164" fontId="7" fillId="2" borderId="72" xfId="0" applyNumberFormat="1" applyFont="1" applyFill="1" applyBorder="1" applyAlignment="1">
      <alignment horizontal="center"/>
    </xf>
    <xf numFmtId="164" fontId="7" fillId="2" borderId="71" xfId="0" applyNumberFormat="1" applyFont="1" applyFill="1" applyBorder="1" applyAlignment="1">
      <alignment horizontal="center"/>
    </xf>
    <xf numFmtId="164" fontId="7" fillId="0" borderId="70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3" fillId="0" borderId="74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164" fontId="7" fillId="0" borderId="78" xfId="0" applyNumberFormat="1" applyFont="1" applyBorder="1" applyAlignment="1">
      <alignment horizontal="center"/>
    </xf>
    <xf numFmtId="164" fontId="7" fillId="0" borderId="77" xfId="0" applyNumberFormat="1" applyFont="1" applyBorder="1" applyAlignment="1">
      <alignment horizontal="center"/>
    </xf>
    <xf numFmtId="164" fontId="7" fillId="0" borderId="79" xfId="0" applyNumberFormat="1" applyFont="1" applyBorder="1" applyAlignment="1">
      <alignment horizontal="center"/>
    </xf>
    <xf numFmtId="164" fontId="7" fillId="0" borderId="80" xfId="0" applyNumberFormat="1" applyFont="1" applyBorder="1" applyAlignment="1">
      <alignment horizontal="center"/>
    </xf>
    <xf numFmtId="164" fontId="7" fillId="0" borderId="74" xfId="0" applyNumberFormat="1" applyFont="1" applyBorder="1" applyAlignment="1">
      <alignment horizontal="center"/>
    </xf>
    <xf numFmtId="164" fontId="7" fillId="0" borderId="72" xfId="0" applyNumberFormat="1" applyFont="1" applyBorder="1" applyAlignment="1">
      <alignment horizontal="center"/>
    </xf>
    <xf numFmtId="0" fontId="19" fillId="2" borderId="68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7" fillId="2" borderId="74" xfId="0" applyFont="1" applyFill="1" applyBorder="1" applyAlignment="1">
      <alignment horizontal="center" vertical="center"/>
    </xf>
    <xf numFmtId="0" fontId="7" fillId="2" borderId="7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4" fontId="7" fillId="2" borderId="75" xfId="0" applyNumberFormat="1" applyFont="1" applyFill="1" applyBorder="1" applyAlignment="1">
      <alignment horizontal="center" vertical="center"/>
    </xf>
    <xf numFmtId="164" fontId="7" fillId="2" borderId="72" xfId="0" applyNumberFormat="1" applyFont="1" applyFill="1" applyBorder="1" applyAlignment="1">
      <alignment horizontal="center" vertical="center"/>
    </xf>
    <xf numFmtId="164" fontId="7" fillId="2" borderId="70" xfId="0" applyNumberFormat="1" applyFont="1" applyFill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164" fontId="8" fillId="0" borderId="70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17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9" fillId="0" borderId="12" xfId="0" quotePrefix="1" applyFont="1" applyBorder="1"/>
    <xf numFmtId="0" fontId="9" fillId="0" borderId="13" xfId="0" quotePrefix="1" applyFont="1" applyBorder="1"/>
    <xf numFmtId="0" fontId="8" fillId="2" borderId="8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69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3" fillId="0" borderId="6" xfId="0" applyFont="1" applyBorder="1"/>
    <xf numFmtId="0" fontId="3" fillId="0" borderId="14" xfId="0" applyFont="1" applyBorder="1"/>
    <xf numFmtId="0" fontId="3" fillId="0" borderId="36" xfId="0" applyFont="1" applyBorder="1"/>
    <xf numFmtId="2" fontId="7" fillId="0" borderId="9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3" borderId="70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64" fontId="7" fillId="0" borderId="69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0" fontId="20" fillId="0" borderId="6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7" fillId="0" borderId="72" xfId="0" applyFont="1" applyBorder="1" applyAlignment="1">
      <alignment horizontal="center"/>
    </xf>
    <xf numFmtId="164" fontId="7" fillId="0" borderId="84" xfId="0" applyNumberFormat="1" applyFont="1" applyBorder="1" applyAlignment="1">
      <alignment horizontal="center"/>
    </xf>
    <xf numFmtId="164" fontId="7" fillId="0" borderId="82" xfId="0" applyNumberFormat="1" applyFont="1" applyBorder="1" applyAlignment="1">
      <alignment horizontal="center"/>
    </xf>
    <xf numFmtId="164" fontId="7" fillId="0" borderId="76" xfId="0" applyNumberFormat="1" applyFont="1" applyBorder="1" applyAlignment="1">
      <alignment horizontal="center"/>
    </xf>
    <xf numFmtId="164" fontId="20" fillId="0" borderId="68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4" fontId="20" fillId="0" borderId="19" xfId="0" applyNumberFormat="1" applyFont="1" applyBorder="1" applyAlignment="1">
      <alignment horizontal="center"/>
    </xf>
    <xf numFmtId="0" fontId="3" fillId="0" borderId="72" xfId="0" quotePrefix="1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" fontId="6" fillId="0" borderId="72" xfId="0" quotePrefix="1" applyNumberFormat="1" applyFont="1" applyBorder="1" applyAlignment="1">
      <alignment horizontal="center"/>
    </xf>
    <xf numFmtId="1" fontId="7" fillId="3" borderId="75" xfId="0" applyNumberFormat="1" applyFont="1" applyFill="1" applyBorder="1" applyAlignment="1">
      <alignment horizontal="center"/>
    </xf>
    <xf numFmtId="1" fontId="7" fillId="3" borderId="72" xfId="0" applyNumberFormat="1" applyFont="1" applyFill="1" applyBorder="1" applyAlignment="1">
      <alignment horizontal="center"/>
    </xf>
    <xf numFmtId="1" fontId="7" fillId="0" borderId="82" xfId="0" quotePrefix="1" applyNumberFormat="1" applyFont="1" applyBorder="1" applyAlignment="1">
      <alignment horizontal="center"/>
    </xf>
    <xf numFmtId="1" fontId="7" fillId="0" borderId="83" xfId="0" applyNumberFormat="1" applyFont="1" applyBorder="1" applyAlignment="1">
      <alignment horizontal="center"/>
    </xf>
    <xf numFmtId="1" fontId="7" fillId="0" borderId="82" xfId="0" applyNumberFormat="1" applyFont="1" applyBorder="1" applyAlignment="1">
      <alignment horizontal="center"/>
    </xf>
    <xf numFmtId="1" fontId="7" fillId="0" borderId="0" xfId="0" quotePrefix="1" applyNumberFormat="1" applyFont="1" applyAlignment="1">
      <alignment horizontal="center"/>
    </xf>
    <xf numFmtId="0" fontId="7" fillId="0" borderId="83" xfId="0" applyFont="1" applyBorder="1" applyAlignment="1">
      <alignment horizontal="center"/>
    </xf>
    <xf numFmtId="0" fontId="7" fillId="0" borderId="82" xfId="0" applyFont="1" applyBorder="1" applyAlignment="1">
      <alignment horizontal="center"/>
    </xf>
    <xf numFmtId="164" fontId="7" fillId="2" borderId="71" xfId="0" applyNumberFormat="1" applyFont="1" applyFill="1" applyBorder="1" applyAlignment="1">
      <alignment horizontal="center" vertical="center"/>
    </xf>
    <xf numFmtId="164" fontId="7" fillId="2" borderId="17" xfId="0" applyNumberFormat="1" applyFont="1" applyFill="1" applyBorder="1" applyAlignment="1">
      <alignment horizontal="center" vertical="center"/>
    </xf>
    <xf numFmtId="164" fontId="7" fillId="6" borderId="70" xfId="0" quotePrefix="1" applyNumberFormat="1" applyFont="1" applyFill="1" applyBorder="1" applyAlignment="1">
      <alignment horizontal="center"/>
    </xf>
    <xf numFmtId="164" fontId="7" fillId="6" borderId="0" xfId="0" quotePrefix="1" applyNumberFormat="1" applyFont="1" applyFill="1" applyAlignment="1">
      <alignment horizontal="center"/>
    </xf>
    <xf numFmtId="164" fontId="7" fillId="6" borderId="17" xfId="0" quotePrefix="1" applyNumberFormat="1" applyFont="1" applyFill="1" applyBorder="1" applyAlignment="1">
      <alignment horizontal="center"/>
    </xf>
    <xf numFmtId="164" fontId="7" fillId="0" borderId="74" xfId="0" quotePrefix="1" applyNumberFormat="1" applyFont="1" applyBorder="1" applyAlignment="1">
      <alignment horizontal="center"/>
    </xf>
    <xf numFmtId="164" fontId="7" fillId="0" borderId="71" xfId="0" applyNumberFormat="1" applyFont="1" applyBorder="1" applyAlignment="1">
      <alignment horizontal="center"/>
    </xf>
    <xf numFmtId="1" fontId="7" fillId="0" borderId="78" xfId="0" applyNumberFormat="1" applyFont="1" applyBorder="1" applyAlignment="1">
      <alignment horizontal="center"/>
    </xf>
    <xf numFmtId="1" fontId="7" fillId="0" borderId="77" xfId="0" applyNumberFormat="1" applyFont="1" applyBorder="1" applyAlignment="1">
      <alignment horizontal="center"/>
    </xf>
    <xf numFmtId="164" fontId="7" fillId="0" borderId="75" xfId="0" applyNumberFormat="1" applyFont="1" applyBorder="1" applyAlignment="1">
      <alignment horizontal="center"/>
    </xf>
    <xf numFmtId="164" fontId="7" fillId="2" borderId="75" xfId="0" applyNumberFormat="1" applyFont="1" applyFill="1" applyBorder="1" applyAlignment="1">
      <alignment horizontal="center"/>
    </xf>
    <xf numFmtId="1" fontId="7" fillId="3" borderId="74" xfId="0" applyNumberFormat="1" applyFont="1" applyFill="1" applyBorder="1" applyAlignment="1">
      <alignment horizontal="center"/>
    </xf>
    <xf numFmtId="0" fontId="3" fillId="2" borderId="0" xfId="0" quotePrefix="1" applyFont="1" applyFill="1"/>
    <xf numFmtId="0" fontId="3" fillId="2" borderId="5" xfId="0" quotePrefix="1" applyFont="1" applyFill="1" applyBorder="1"/>
    <xf numFmtId="164" fontId="6" fillId="0" borderId="72" xfId="0" quotePrefix="1" applyNumberFormat="1" applyFont="1" applyBorder="1" applyAlignment="1">
      <alignment horizontal="center"/>
    </xf>
    <xf numFmtId="164" fontId="6" fillId="0" borderId="71" xfId="0" quotePrefix="1" applyNumberFormat="1" applyFont="1" applyBorder="1" applyAlignment="1">
      <alignment horizontal="center"/>
    </xf>
    <xf numFmtId="0" fontId="7" fillId="2" borderId="74" xfId="0" applyFont="1" applyFill="1" applyBorder="1" applyAlignment="1">
      <alignment horizontal="center" wrapText="1"/>
    </xf>
    <xf numFmtId="0" fontId="7" fillId="2" borderId="72" xfId="0" applyFont="1" applyFill="1" applyBorder="1" applyAlignment="1">
      <alignment horizontal="center" wrapText="1"/>
    </xf>
    <xf numFmtId="0" fontId="7" fillId="2" borderId="197" xfId="0" applyFont="1" applyFill="1" applyBorder="1" applyAlignment="1">
      <alignment horizontal="center" wrapText="1"/>
    </xf>
    <xf numFmtId="1" fontId="7" fillId="0" borderId="77" xfId="0" quotePrefix="1" applyNumberFormat="1" applyFont="1" applyBorder="1" applyAlignment="1">
      <alignment horizontal="center"/>
    </xf>
    <xf numFmtId="164" fontId="7" fillId="0" borderId="0" xfId="0" quotePrefix="1" applyNumberFormat="1" applyFont="1" applyAlignment="1">
      <alignment horizontal="center"/>
    </xf>
    <xf numFmtId="164" fontId="7" fillId="0" borderId="17" xfId="0" quotePrefix="1" applyNumberFormat="1" applyFont="1" applyBorder="1" applyAlignment="1">
      <alignment horizontal="center"/>
    </xf>
    <xf numFmtId="164" fontId="7" fillId="0" borderId="77" xfId="0" quotePrefix="1" applyNumberFormat="1" applyFont="1" applyBorder="1" applyAlignment="1">
      <alignment horizontal="center"/>
    </xf>
    <xf numFmtId="164" fontId="7" fillId="0" borderId="80" xfId="0" quotePrefix="1" applyNumberFormat="1" applyFont="1" applyBorder="1" applyAlignment="1">
      <alignment horizontal="center"/>
    </xf>
    <xf numFmtId="0" fontId="7" fillId="0" borderId="0" xfId="0" quotePrefix="1" applyFont="1" applyAlignment="1">
      <alignment horizontal="right"/>
    </xf>
    <xf numFmtId="0" fontId="7" fillId="0" borderId="0" xfId="0" quotePrefix="1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7" fillId="0" borderId="72" xfId="0" quotePrefix="1" applyFont="1" applyBorder="1" applyAlignment="1">
      <alignment horizontal="right"/>
    </xf>
    <xf numFmtId="0" fontId="7" fillId="0" borderId="72" xfId="0" quotePrefix="1" applyFont="1" applyBorder="1" applyAlignment="1">
      <alignment horizontal="center"/>
    </xf>
    <xf numFmtId="164" fontId="7" fillId="0" borderId="72" xfId="0" applyNumberFormat="1" applyFon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77" xfId="0" quotePrefix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1" fontId="7" fillId="0" borderId="229" xfId="0" applyNumberFormat="1" applyFont="1" applyBorder="1" applyAlignment="1">
      <alignment horizontal="center"/>
    </xf>
    <xf numFmtId="1" fontId="7" fillId="0" borderId="178" xfId="0" applyNumberFormat="1" applyFont="1" applyBorder="1" applyAlignment="1">
      <alignment horizontal="center"/>
    </xf>
    <xf numFmtId="0" fontId="3" fillId="0" borderId="77" xfId="0" applyFont="1" applyBorder="1" applyAlignment="1">
      <alignment horizontal="left" vertical="center"/>
    </xf>
    <xf numFmtId="0" fontId="7" fillId="0" borderId="78" xfId="0" applyFont="1" applyBorder="1" applyAlignment="1">
      <alignment horizontal="center"/>
    </xf>
    <xf numFmtId="0" fontId="7" fillId="0" borderId="77" xfId="0" applyFont="1" applyBorder="1" applyAlignment="1">
      <alignment horizontal="center"/>
    </xf>
    <xf numFmtId="0" fontId="7" fillId="0" borderId="178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8" fillId="0" borderId="0" xfId="0" applyFont="1"/>
    <xf numFmtId="0" fontId="3" fillId="0" borderId="7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6" xfId="0" applyFont="1" applyBorder="1"/>
    <xf numFmtId="14" fontId="3" fillId="0" borderId="18" xfId="0" applyNumberFormat="1" applyFont="1" applyBorder="1"/>
    <xf numFmtId="14" fontId="3" fillId="0" borderId="1" xfId="0" applyNumberFormat="1" applyFont="1" applyBorder="1"/>
    <xf numFmtId="0" fontId="3" fillId="2" borderId="0" xfId="0" applyFont="1" applyFill="1"/>
    <xf numFmtId="0" fontId="3" fillId="2" borderId="77" xfId="0" applyFont="1" applyFill="1" applyBorder="1"/>
    <xf numFmtId="14" fontId="14" fillId="0" borderId="3" xfId="0" applyNumberFormat="1" applyFont="1" applyBorder="1" applyAlignment="1">
      <alignment horizontal="center"/>
    </xf>
    <xf numFmtId="14" fontId="14" fillId="0" borderId="29" xfId="0" applyNumberFormat="1" applyFont="1" applyBorder="1" applyAlignment="1">
      <alignment horizontal="center"/>
    </xf>
    <xf numFmtId="14" fontId="14" fillId="0" borderId="63" xfId="0" applyNumberFormat="1" applyFont="1" applyBorder="1" applyAlignment="1">
      <alignment horizontal="center"/>
    </xf>
    <xf numFmtId="166" fontId="6" fillId="3" borderId="83" xfId="0" applyNumberFormat="1" applyFont="1" applyFill="1" applyBorder="1" applyAlignment="1">
      <alignment horizontal="center"/>
    </xf>
    <xf numFmtId="166" fontId="6" fillId="3" borderId="82" xfId="0" applyNumberFormat="1" applyFont="1" applyFill="1" applyBorder="1" applyAlignment="1">
      <alignment horizontal="center"/>
    </xf>
    <xf numFmtId="166" fontId="6" fillId="3" borderId="74" xfId="0" applyNumberFormat="1" applyFont="1" applyFill="1" applyBorder="1" applyAlignment="1">
      <alignment horizontal="center"/>
    </xf>
    <xf numFmtId="166" fontId="6" fillId="3" borderId="72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5" xfId="0" applyNumberFormat="1" applyFont="1" applyBorder="1" applyAlignment="1">
      <alignment horizontal="center"/>
    </xf>
    <xf numFmtId="1" fontId="6" fillId="0" borderId="74" xfId="0" applyNumberFormat="1" applyFont="1" applyBorder="1" applyAlignment="1">
      <alignment horizontal="center"/>
    </xf>
    <xf numFmtId="1" fontId="6" fillId="0" borderId="72" xfId="0" applyNumberFormat="1" applyFont="1" applyBorder="1" applyAlignment="1">
      <alignment horizontal="center"/>
    </xf>
    <xf numFmtId="1" fontId="6" fillId="0" borderId="73" xfId="0" applyNumberFormat="1" applyFont="1" applyBorder="1" applyAlignment="1">
      <alignment horizontal="center"/>
    </xf>
    <xf numFmtId="1" fontId="7" fillId="0" borderId="74" xfId="0" applyNumberFormat="1" applyFont="1" applyBorder="1" applyAlignment="1">
      <alignment horizontal="center"/>
    </xf>
    <xf numFmtId="1" fontId="7" fillId="0" borderId="72" xfId="0" applyNumberFormat="1" applyFont="1" applyBorder="1" applyAlignment="1">
      <alignment horizontal="center"/>
    </xf>
    <xf numFmtId="1" fontId="7" fillId="0" borderId="73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6" xfId="0" applyFont="1" applyBorder="1" applyAlignment="1">
      <alignment horizontal="center"/>
    </xf>
    <xf numFmtId="0" fontId="6" fillId="0" borderId="9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72" xfId="0" applyFont="1" applyBorder="1" applyAlignment="1">
      <alignment horizontal="left"/>
    </xf>
    <xf numFmtId="0" fontId="7" fillId="0" borderId="73" xfId="0" applyFont="1" applyBorder="1" applyAlignment="1">
      <alignment horizontal="left"/>
    </xf>
    <xf numFmtId="1" fontId="6" fillId="0" borderId="107" xfId="0" applyNumberFormat="1" applyFont="1" applyBorder="1" applyAlignment="1">
      <alignment horizontal="center"/>
    </xf>
    <xf numFmtId="1" fontId="6" fillId="0" borderId="106" xfId="0" applyNumberFormat="1" applyFont="1" applyBorder="1" applyAlignment="1">
      <alignment horizontal="center"/>
    </xf>
    <xf numFmtId="1" fontId="6" fillId="0" borderId="108" xfId="0" applyNumberFormat="1" applyFont="1" applyBorder="1" applyAlignment="1">
      <alignment horizontal="center"/>
    </xf>
    <xf numFmtId="166" fontId="6" fillId="0" borderId="83" xfId="0" applyNumberFormat="1" applyFont="1" applyBorder="1" applyAlignment="1">
      <alignment horizontal="center"/>
    </xf>
    <xf numFmtId="166" fontId="6" fillId="0" borderId="82" xfId="0" applyNumberFormat="1" applyFont="1" applyBorder="1" applyAlignment="1">
      <alignment horizontal="center"/>
    </xf>
    <xf numFmtId="166" fontId="6" fillId="0" borderId="85" xfId="0" applyNumberFormat="1" applyFont="1" applyBorder="1" applyAlignment="1">
      <alignment horizontal="center"/>
    </xf>
    <xf numFmtId="0" fontId="17" fillId="3" borderId="9" xfId="0" applyFont="1" applyFill="1" applyBorder="1" applyAlignment="1">
      <alignment horizontal="center" wrapText="1"/>
    </xf>
    <xf numFmtId="0" fontId="17" fillId="3" borderId="0" xfId="0" applyFont="1" applyFill="1" applyAlignment="1">
      <alignment horizontal="center" wrapText="1"/>
    </xf>
    <xf numFmtId="0" fontId="17" fillId="3" borderId="5" xfId="0" applyFont="1" applyFill="1" applyBorder="1" applyAlignment="1">
      <alignment horizontal="center" wrapText="1"/>
    </xf>
    <xf numFmtId="0" fontId="17" fillId="3" borderId="7" xfId="0" applyFont="1" applyFill="1" applyBorder="1" applyAlignment="1">
      <alignment horizontal="center" wrapText="1"/>
    </xf>
    <xf numFmtId="0" fontId="17" fillId="3" borderId="2" xfId="0" applyFont="1" applyFill="1" applyBorder="1" applyAlignment="1">
      <alignment horizontal="center" wrapText="1"/>
    </xf>
    <xf numFmtId="0" fontId="17" fillId="3" borderId="36" xfId="0" applyFont="1" applyFill="1" applyBorder="1" applyAlignment="1">
      <alignment horizontal="center" wrapText="1"/>
    </xf>
    <xf numFmtId="1" fontId="6" fillId="0" borderId="8" xfId="0" quotePrefix="1" applyNumberFormat="1" applyFont="1" applyBorder="1" applyAlignment="1">
      <alignment horizontal="center"/>
    </xf>
    <xf numFmtId="1" fontId="6" fillId="0" borderId="1" xfId="0" quotePrefix="1" applyNumberFormat="1" applyFont="1" applyBorder="1" applyAlignment="1">
      <alignment horizontal="center"/>
    </xf>
    <xf numFmtId="1" fontId="6" fillId="0" borderId="6" xfId="0" quotePrefix="1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6" fillId="0" borderId="78" xfId="0" applyNumberFormat="1" applyFont="1" applyBorder="1" applyAlignment="1">
      <alignment horizontal="center"/>
    </xf>
    <xf numFmtId="1" fontId="6" fillId="0" borderId="77" xfId="0" applyNumberFormat="1" applyFont="1" applyBorder="1" applyAlignment="1">
      <alignment horizontal="center"/>
    </xf>
    <xf numFmtId="1" fontId="6" fillId="0" borderId="86" xfId="0" applyNumberFormat="1" applyFont="1" applyBorder="1" applyAlignment="1">
      <alignment horizontal="center"/>
    </xf>
    <xf numFmtId="1" fontId="6" fillId="3" borderId="9" xfId="0" applyNumberFormat="1" applyFont="1" applyFill="1" applyBorder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0" borderId="194" xfId="0" applyNumberFormat="1" applyFont="1" applyBorder="1" applyAlignment="1">
      <alignment horizontal="center"/>
    </xf>
    <xf numFmtId="1" fontId="6" fillId="0" borderId="215" xfId="0" applyNumberFormat="1" applyFont="1" applyBorder="1" applyAlignment="1">
      <alignment horizontal="center"/>
    </xf>
    <xf numFmtId="1" fontId="6" fillId="0" borderId="19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86" xfId="0" applyNumberFormat="1" applyFont="1" applyBorder="1" applyAlignment="1">
      <alignment horizontal="center"/>
    </xf>
    <xf numFmtId="0" fontId="6" fillId="0" borderId="78" xfId="0" applyFont="1" applyBorder="1" applyAlignment="1">
      <alignment horizontal="center"/>
    </xf>
    <xf numFmtId="0" fontId="6" fillId="0" borderId="77" xfId="0" applyFont="1" applyBorder="1" applyAlignment="1">
      <alignment horizontal="center"/>
    </xf>
    <xf numFmtId="0" fontId="6" fillId="0" borderId="86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1" fontId="7" fillId="0" borderId="194" xfId="0" applyNumberFormat="1" applyFont="1" applyBorder="1" applyAlignment="1">
      <alignment horizontal="center"/>
    </xf>
    <xf numFmtId="1" fontId="7" fillId="0" borderId="215" xfId="0" applyNumberFormat="1" applyFont="1" applyBorder="1" applyAlignment="1">
      <alignment horizontal="center"/>
    </xf>
    <xf numFmtId="1" fontId="7" fillId="0" borderId="195" xfId="0" applyNumberFormat="1" applyFont="1" applyBorder="1" applyAlignment="1">
      <alignment horizontal="center"/>
    </xf>
    <xf numFmtId="166" fontId="7" fillId="0" borderId="83" xfId="0" applyNumberFormat="1" applyFont="1" applyBorder="1" applyAlignment="1">
      <alignment horizontal="center"/>
    </xf>
    <xf numFmtId="166" fontId="7" fillId="0" borderId="82" xfId="0" applyNumberFormat="1" applyFont="1" applyBorder="1" applyAlignment="1">
      <alignment horizontal="center"/>
    </xf>
    <xf numFmtId="166" fontId="7" fillId="0" borderId="85" xfId="0" applyNumberFormat="1" applyFont="1" applyBorder="1" applyAlignment="1">
      <alignment horizontal="center"/>
    </xf>
    <xf numFmtId="166" fontId="7" fillId="3" borderId="83" xfId="0" applyNumberFormat="1" applyFont="1" applyFill="1" applyBorder="1" applyAlignment="1">
      <alignment horizontal="center"/>
    </xf>
    <xf numFmtId="166" fontId="7" fillId="3" borderId="82" xfId="0" applyNumberFormat="1" applyFont="1" applyFill="1" applyBorder="1" applyAlignment="1">
      <alignment horizontal="center"/>
    </xf>
    <xf numFmtId="166" fontId="7" fillId="3" borderId="74" xfId="0" applyNumberFormat="1" applyFont="1" applyFill="1" applyBorder="1" applyAlignment="1">
      <alignment horizontal="center"/>
    </xf>
    <xf numFmtId="166" fontId="7" fillId="3" borderId="72" xfId="0" applyNumberFormat="1" applyFont="1" applyFill="1" applyBorder="1" applyAlignment="1">
      <alignment horizontal="center"/>
    </xf>
    <xf numFmtId="166" fontId="7" fillId="0" borderId="107" xfId="0" applyNumberFormat="1" applyFont="1" applyBorder="1" applyAlignment="1">
      <alignment horizontal="center"/>
    </xf>
    <xf numFmtId="166" fontId="7" fillId="0" borderId="106" xfId="0" applyNumberFormat="1" applyFont="1" applyBorder="1" applyAlignment="1">
      <alignment horizontal="center"/>
    </xf>
    <xf numFmtId="1" fontId="7" fillId="3" borderId="73" xfId="0" applyNumberFormat="1" applyFont="1" applyFill="1" applyBorder="1" applyAlignment="1">
      <alignment horizontal="center"/>
    </xf>
    <xf numFmtId="1" fontId="7" fillId="3" borderId="78" xfId="0" applyNumberFormat="1" applyFont="1" applyFill="1" applyBorder="1" applyAlignment="1">
      <alignment horizontal="center"/>
    </xf>
    <xf numFmtId="1" fontId="7" fillId="3" borderId="77" xfId="0" applyNumberFormat="1" applyFont="1" applyFill="1" applyBorder="1" applyAlignment="1">
      <alignment horizontal="center"/>
    </xf>
    <xf numFmtId="1" fontId="7" fillId="3" borderId="86" xfId="0" applyNumberFormat="1" applyFont="1" applyFill="1" applyBorder="1" applyAlignment="1">
      <alignment horizontal="center"/>
    </xf>
    <xf numFmtId="1" fontId="7" fillId="0" borderId="107" xfId="0" applyNumberFormat="1" applyFont="1" applyBorder="1" applyAlignment="1">
      <alignment horizontal="center"/>
    </xf>
    <xf numFmtId="1" fontId="7" fillId="0" borderId="106" xfId="0" applyNumberFormat="1" applyFont="1" applyBorder="1" applyAlignment="1">
      <alignment horizontal="center"/>
    </xf>
    <xf numFmtId="1" fontId="7" fillId="0" borderId="108" xfId="0" applyNumberFormat="1" applyFont="1" applyBorder="1" applyAlignment="1">
      <alignment horizontal="center"/>
    </xf>
    <xf numFmtId="0" fontId="3" fillId="3" borderId="9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6" xfId="0" applyFont="1" applyFill="1" applyBorder="1" applyAlignment="1">
      <alignment horizontal="center" wrapText="1"/>
    </xf>
    <xf numFmtId="1" fontId="7" fillId="0" borderId="8" xfId="0" quotePrefix="1" applyNumberFormat="1" applyFont="1" applyBorder="1" applyAlignment="1">
      <alignment horizontal="center"/>
    </xf>
    <xf numFmtId="1" fontId="7" fillId="0" borderId="1" xfId="0" quotePrefix="1" applyNumberFormat="1" applyFont="1" applyBorder="1" applyAlignment="1">
      <alignment horizontal="center"/>
    </xf>
    <xf numFmtId="1" fontId="7" fillId="0" borderId="6" xfId="0" quotePrefix="1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77" xfId="0" applyNumberFormat="1" applyFont="1" applyBorder="1" applyAlignment="1">
      <alignment horizontal="center"/>
    </xf>
    <xf numFmtId="2" fontId="7" fillId="0" borderId="86" xfId="0" applyNumberFormat="1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3" fillId="0" borderId="78" xfId="0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0" fontId="3" fillId="0" borderId="86" xfId="0" applyFont="1" applyBorder="1" applyAlignment="1">
      <alignment horizontal="center"/>
    </xf>
    <xf numFmtId="0" fontId="3" fillId="3" borderId="74" xfId="0" applyFont="1" applyFill="1" applyBorder="1" applyAlignment="1">
      <alignment horizontal="center" wrapText="1"/>
    </xf>
    <xf numFmtId="0" fontId="3" fillId="3" borderId="72" xfId="0" applyFont="1" applyFill="1" applyBorder="1" applyAlignment="1">
      <alignment horizontal="center" wrapText="1"/>
    </xf>
    <xf numFmtId="0" fontId="3" fillId="3" borderId="73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1" fontId="7" fillId="3" borderId="9" xfId="0" applyNumberFormat="1" applyFont="1" applyFill="1" applyBorder="1" applyAlignment="1">
      <alignment horizontal="center"/>
    </xf>
    <xf numFmtId="1" fontId="7" fillId="3" borderId="0" xfId="0" applyNumberFormat="1" applyFont="1" applyFill="1" applyAlignment="1">
      <alignment horizontal="center"/>
    </xf>
    <xf numFmtId="1" fontId="7" fillId="3" borderId="5" xfId="0" applyNumberFormat="1" applyFont="1" applyFill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42" xfId="0" applyFont="1" applyBorder="1" applyAlignment="1">
      <alignment horizontal="right"/>
    </xf>
    <xf numFmtId="0" fontId="7" fillId="0" borderId="0" xfId="0" applyFont="1" applyAlignment="1">
      <alignment horizontal="right"/>
    </xf>
    <xf numFmtId="166" fontId="7" fillId="3" borderId="85" xfId="0" applyNumberFormat="1" applyFont="1" applyFill="1" applyBorder="1" applyAlignment="1">
      <alignment horizontal="center"/>
    </xf>
    <xf numFmtId="166" fontId="7" fillId="3" borderId="113" xfId="0" applyNumberFormat="1" applyFont="1" applyFill="1" applyBorder="1" applyAlignment="1">
      <alignment horizontal="center"/>
    </xf>
    <xf numFmtId="1" fontId="7" fillId="0" borderId="110" xfId="0" applyNumberFormat="1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1" fontId="7" fillId="0" borderId="216" xfId="0" applyNumberFormat="1" applyFont="1" applyBorder="1" applyAlignment="1">
      <alignment horizontal="center"/>
    </xf>
    <xf numFmtId="49" fontId="3" fillId="0" borderId="9" xfId="0" quotePrefix="1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9" xfId="0" applyFont="1" applyBorder="1" applyAlignment="1">
      <alignment horizontal="right"/>
    </xf>
    <xf numFmtId="0" fontId="3" fillId="0" borderId="103" xfId="0" applyFont="1" applyBorder="1" applyAlignment="1">
      <alignment horizontal="center" wrapText="1"/>
    </xf>
    <xf numFmtId="0" fontId="3" fillId="0" borderId="72" xfId="0" applyFont="1" applyBorder="1" applyAlignment="1">
      <alignment horizontal="center" wrapText="1"/>
    </xf>
    <xf numFmtId="0" fontId="3" fillId="0" borderId="73" xfId="0" applyFont="1" applyBorder="1" applyAlignment="1">
      <alignment horizontal="center" wrapText="1"/>
    </xf>
    <xf numFmtId="1" fontId="7" fillId="0" borderId="43" xfId="4" quotePrefix="1" applyNumberFormat="1" applyFont="1" applyBorder="1" applyAlignment="1">
      <alignment horizontal="center"/>
    </xf>
    <xf numFmtId="1" fontId="7" fillId="0" borderId="1" xfId="4" quotePrefix="1" applyNumberFormat="1" applyFont="1" applyBorder="1" applyAlignment="1">
      <alignment horizontal="center"/>
    </xf>
    <xf numFmtId="1" fontId="7" fillId="0" borderId="6" xfId="4" quotePrefix="1" applyNumberFormat="1" applyFont="1" applyBorder="1" applyAlignment="1">
      <alignment horizontal="center"/>
    </xf>
    <xf numFmtId="1" fontId="7" fillId="0" borderId="8" xfId="4" quotePrefix="1" applyNumberFormat="1" applyFont="1" applyBorder="1" applyAlignment="1">
      <alignment horizontal="center"/>
    </xf>
    <xf numFmtId="1" fontId="7" fillId="0" borderId="103" xfId="0" applyNumberFormat="1" applyFont="1" applyBorder="1" applyAlignment="1">
      <alignment horizontal="center"/>
    </xf>
    <xf numFmtId="1" fontId="7" fillId="0" borderId="42" xfId="0" applyNumberFormat="1" applyFont="1" applyBorder="1" applyAlignment="1">
      <alignment horizontal="center"/>
    </xf>
    <xf numFmtId="0" fontId="3" fillId="0" borderId="74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3" fillId="3" borderId="42" xfId="0" applyFont="1" applyFill="1" applyBorder="1" applyAlignment="1">
      <alignment horizontal="center" wrapText="1"/>
    </xf>
    <xf numFmtId="0" fontId="3" fillId="3" borderId="46" xfId="0" applyFont="1" applyFill="1" applyBorder="1" applyAlignment="1">
      <alignment horizontal="center" wrapText="1"/>
    </xf>
    <xf numFmtId="1" fontId="7" fillId="0" borderId="43" xfId="0" quotePrefix="1" applyNumberFormat="1" applyFont="1" applyBorder="1" applyAlignment="1">
      <alignment horizontal="center"/>
    </xf>
    <xf numFmtId="164" fontId="7" fillId="0" borderId="42" xfId="0" applyNumberFormat="1" applyFont="1" applyBorder="1" applyAlignment="1">
      <alignment horizontal="center"/>
    </xf>
    <xf numFmtId="0" fontId="3" fillId="3" borderId="45" xfId="0" applyFont="1" applyFill="1" applyBorder="1" applyAlignment="1">
      <alignment horizontal="center" wrapText="1"/>
    </xf>
    <xf numFmtId="0" fontId="19" fillId="0" borderId="43" xfId="0" applyFont="1" applyBorder="1" applyAlignment="1">
      <alignment horizontal="center"/>
    </xf>
    <xf numFmtId="0" fontId="3" fillId="0" borderId="102" xfId="0" applyFont="1" applyBorder="1" applyAlignment="1">
      <alignment horizontal="center" wrapText="1"/>
    </xf>
    <xf numFmtId="49" fontId="3" fillId="0" borderId="42" xfId="0" quotePrefix="1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1" fontId="17" fillId="0" borderId="0" xfId="0" applyNumberFormat="1" applyFont="1" applyAlignment="1">
      <alignment horizontal="center"/>
    </xf>
    <xf numFmtId="1" fontId="17" fillId="0" borderId="225" xfId="0" applyNumberFormat="1" applyFont="1" applyBorder="1" applyAlignment="1">
      <alignment horizontal="center"/>
    </xf>
    <xf numFmtId="0" fontId="17" fillId="0" borderId="78" xfId="0" applyFont="1" applyBorder="1" applyAlignment="1">
      <alignment horizontal="center"/>
    </xf>
    <xf numFmtId="0" fontId="17" fillId="0" borderId="77" xfId="0" applyFont="1" applyBorder="1" applyAlignment="1">
      <alignment horizontal="center"/>
    </xf>
    <xf numFmtId="0" fontId="17" fillId="0" borderId="86" xfId="0" applyFont="1" applyBorder="1" applyAlignment="1">
      <alignment horizontal="center"/>
    </xf>
    <xf numFmtId="0" fontId="17" fillId="0" borderId="74" xfId="0" applyFont="1" applyBorder="1" applyAlignment="1">
      <alignment horizontal="center" wrapText="1"/>
    </xf>
    <xf numFmtId="0" fontId="17" fillId="0" borderId="72" xfId="0" applyFont="1" applyBorder="1" applyAlignment="1">
      <alignment horizontal="center" wrapText="1"/>
    </xf>
    <xf numFmtId="0" fontId="17" fillId="0" borderId="73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4" quotePrefix="1" applyFont="1" applyAlignment="1">
      <alignment horizontal="center"/>
    </xf>
    <xf numFmtId="0" fontId="3" fillId="0" borderId="5" xfId="4" quotePrefix="1" applyFont="1" applyBorder="1" applyAlignment="1">
      <alignment horizontal="center"/>
    </xf>
    <xf numFmtId="0" fontId="3" fillId="0" borderId="100" xfId="4" applyFont="1" applyBorder="1" applyAlignment="1">
      <alignment horizontal="center"/>
    </xf>
    <xf numFmtId="0" fontId="3" fillId="0" borderId="77" xfId="4" applyFont="1" applyBorder="1" applyAlignment="1">
      <alignment horizontal="center"/>
    </xf>
    <xf numFmtId="0" fontId="3" fillId="0" borderId="86" xfId="4" applyFont="1" applyBorder="1" applyAlignment="1">
      <alignment horizontal="center"/>
    </xf>
    <xf numFmtId="0" fontId="3" fillId="0" borderId="42" xfId="4" applyFont="1" applyBorder="1" applyAlignment="1">
      <alignment horizontal="center" wrapText="1"/>
    </xf>
    <xf numFmtId="0" fontId="23" fillId="0" borderId="0" xfId="4" applyFont="1" applyAlignment="1">
      <alignment horizontal="center" wrapText="1"/>
    </xf>
    <xf numFmtId="0" fontId="23" fillId="0" borderId="5" xfId="4" applyFont="1" applyBorder="1" applyAlignment="1">
      <alignment horizontal="center" wrapText="1"/>
    </xf>
    <xf numFmtId="0" fontId="3" fillId="3" borderId="42" xfId="4" applyFont="1" applyFill="1" applyBorder="1" applyAlignment="1">
      <alignment horizontal="center" wrapText="1"/>
    </xf>
    <xf numFmtId="0" fontId="3" fillId="3" borderId="0" xfId="4" applyFont="1" applyFill="1" applyAlignment="1">
      <alignment horizontal="center" wrapText="1"/>
    </xf>
    <xf numFmtId="0" fontId="3" fillId="3" borderId="5" xfId="4" applyFont="1" applyFill="1" applyBorder="1" applyAlignment="1">
      <alignment horizontal="center" wrapText="1"/>
    </xf>
    <xf numFmtId="0" fontId="19" fillId="0" borderId="43" xfId="4" applyFont="1" applyBorder="1" applyAlignment="1">
      <alignment horizontal="center"/>
    </xf>
    <xf numFmtId="0" fontId="19" fillId="0" borderId="1" xfId="4" applyFont="1" applyBorder="1" applyAlignment="1">
      <alignment horizontal="center"/>
    </xf>
    <xf numFmtId="0" fontId="19" fillId="0" borderId="6" xfId="4" applyFont="1" applyBorder="1" applyAlignment="1">
      <alignment horizontal="center"/>
    </xf>
    <xf numFmtId="0" fontId="3" fillId="0" borderId="42" xfId="4" applyFont="1" applyBorder="1" applyAlignment="1">
      <alignment horizontal="center"/>
    </xf>
    <xf numFmtId="0" fontId="3" fillId="0" borderId="0" xfId="4" applyFont="1" applyAlignment="1">
      <alignment horizontal="center"/>
    </xf>
    <xf numFmtId="1" fontId="7" fillId="0" borderId="42" xfId="4" applyNumberFormat="1" applyFont="1" applyBorder="1" applyAlignment="1">
      <alignment horizontal="center"/>
    </xf>
    <xf numFmtId="1" fontId="7" fillId="0" borderId="0" xfId="4" applyNumberFormat="1" applyFont="1" applyAlignment="1">
      <alignment horizontal="center"/>
    </xf>
    <xf numFmtId="164" fontId="7" fillId="0" borderId="42" xfId="4" applyNumberFormat="1" applyFont="1" applyBorder="1" applyAlignment="1">
      <alignment horizontal="center"/>
    </xf>
    <xf numFmtId="164" fontId="7" fillId="0" borderId="0" xfId="4" applyNumberFormat="1" applyFont="1" applyAlignment="1">
      <alignment horizontal="center"/>
    </xf>
    <xf numFmtId="0" fontId="3" fillId="3" borderId="46" xfId="4" applyFont="1" applyFill="1" applyBorder="1" applyAlignment="1">
      <alignment horizontal="center" wrapText="1"/>
    </xf>
    <xf numFmtId="0" fontId="3" fillId="3" borderId="2" xfId="4" applyFont="1" applyFill="1" applyBorder="1" applyAlignment="1">
      <alignment horizontal="center" wrapText="1"/>
    </xf>
    <xf numFmtId="0" fontId="3" fillId="3" borderId="36" xfId="4" applyFont="1" applyFill="1" applyBorder="1" applyAlignment="1">
      <alignment horizontal="center" wrapText="1"/>
    </xf>
    <xf numFmtId="0" fontId="19" fillId="0" borderId="8" xfId="4" applyFont="1" applyBorder="1" applyAlignment="1">
      <alignment horizontal="center"/>
    </xf>
    <xf numFmtId="0" fontId="19" fillId="0" borderId="19" xfId="4" applyFont="1" applyBorder="1" applyAlignment="1">
      <alignment horizontal="center"/>
    </xf>
    <xf numFmtId="0" fontId="3" fillId="0" borderId="9" xfId="4" applyFont="1" applyBorder="1" applyAlignment="1">
      <alignment horizontal="center"/>
    </xf>
    <xf numFmtId="0" fontId="3" fillId="0" borderId="17" xfId="4" quotePrefix="1" applyFont="1" applyBorder="1" applyAlignment="1">
      <alignment horizontal="center"/>
    </xf>
    <xf numFmtId="0" fontId="3" fillId="0" borderId="78" xfId="4" applyFont="1" applyBorder="1" applyAlignment="1">
      <alignment horizontal="center"/>
    </xf>
    <xf numFmtId="0" fontId="3" fillId="0" borderId="80" xfId="4" applyFont="1" applyBorder="1" applyAlignment="1">
      <alignment horizontal="center"/>
    </xf>
    <xf numFmtId="0" fontId="3" fillId="0" borderId="9" xfId="4" applyFont="1" applyBorder="1" applyAlignment="1">
      <alignment horizontal="center" wrapText="1"/>
    </xf>
    <xf numFmtId="0" fontId="3" fillId="0" borderId="0" xfId="4" applyFont="1" applyAlignment="1">
      <alignment horizontal="center" wrapText="1"/>
    </xf>
    <xf numFmtId="0" fontId="3" fillId="0" borderId="17" xfId="4" applyFont="1" applyBorder="1" applyAlignment="1">
      <alignment horizontal="center" wrapText="1"/>
    </xf>
    <xf numFmtId="0" fontId="3" fillId="3" borderId="9" xfId="4" applyFont="1" applyFill="1" applyBorder="1" applyAlignment="1">
      <alignment horizontal="center" wrapText="1"/>
    </xf>
    <xf numFmtId="0" fontId="3" fillId="3" borderId="17" xfId="4" applyFont="1" applyFill="1" applyBorder="1" applyAlignment="1">
      <alignment horizontal="center" wrapText="1"/>
    </xf>
    <xf numFmtId="0" fontId="3" fillId="3" borderId="7" xfId="4" applyFont="1" applyFill="1" applyBorder="1" applyAlignment="1">
      <alignment horizontal="center" wrapText="1"/>
    </xf>
    <xf numFmtId="0" fontId="3" fillId="3" borderId="15" xfId="4" applyFont="1" applyFill="1" applyBorder="1" applyAlignment="1">
      <alignment horizontal="center" wrapText="1"/>
    </xf>
    <xf numFmtId="1" fontId="7" fillId="0" borderId="19" xfId="4" quotePrefix="1" applyNumberFormat="1" applyFont="1" applyBorder="1" applyAlignment="1">
      <alignment horizontal="center"/>
    </xf>
    <xf numFmtId="0" fontId="2" fillId="2" borderId="28" xfId="0" applyFont="1" applyFill="1" applyBorder="1" applyAlignment="1">
      <alignment horizontal="right"/>
    </xf>
    <xf numFmtId="0" fontId="2" fillId="2" borderId="29" xfId="0" applyFont="1" applyFill="1" applyBorder="1" applyAlignment="1">
      <alignment horizontal="right"/>
    </xf>
    <xf numFmtId="1" fontId="7" fillId="0" borderId="78" xfId="4" applyNumberFormat="1" applyFont="1" applyBorder="1" applyAlignment="1">
      <alignment horizontal="center"/>
    </xf>
    <xf numFmtId="1" fontId="7" fillId="0" borderId="77" xfId="4" applyNumberFormat="1" applyFont="1" applyBorder="1" applyAlignment="1">
      <alignment horizontal="center"/>
    </xf>
    <xf numFmtId="1" fontId="7" fillId="0" borderId="103" xfId="4" applyNumberFormat="1" applyFont="1" applyBorder="1" applyAlignment="1">
      <alignment horizontal="center"/>
    </xf>
    <xf numFmtId="1" fontId="7" fillId="0" borderId="72" xfId="4" applyNumberFormat="1" applyFont="1" applyBorder="1" applyAlignment="1">
      <alignment horizontal="center"/>
    </xf>
    <xf numFmtId="1" fontId="7" fillId="0" borderId="73" xfId="4" applyNumberFormat="1" applyFont="1" applyBorder="1" applyAlignment="1">
      <alignment horizontal="center"/>
    </xf>
    <xf numFmtId="0" fontId="7" fillId="0" borderId="78" xfId="4" applyFont="1" applyBorder="1" applyAlignment="1">
      <alignment horizontal="center"/>
    </xf>
    <xf numFmtId="0" fontId="7" fillId="0" borderId="77" xfId="4" applyFont="1" applyBorder="1" applyAlignment="1">
      <alignment horizontal="center"/>
    </xf>
    <xf numFmtId="0" fontId="7" fillId="0" borderId="80" xfId="4" applyFont="1" applyBorder="1" applyAlignment="1">
      <alignment horizontal="center"/>
    </xf>
    <xf numFmtId="0" fontId="7" fillId="0" borderId="42" xfId="4" applyFont="1" applyBorder="1" applyAlignment="1">
      <alignment horizontal="center"/>
    </xf>
    <xf numFmtId="0" fontId="7" fillId="0" borderId="0" xfId="4" applyFont="1" applyAlignment="1">
      <alignment horizontal="center"/>
    </xf>
    <xf numFmtId="0" fontId="7" fillId="0" borderId="5" xfId="4" applyFont="1" applyBorder="1" applyAlignment="1">
      <alignment horizontal="center"/>
    </xf>
    <xf numFmtId="1" fontId="7" fillId="0" borderId="74" xfId="4" applyNumberFormat="1" applyFont="1" applyBorder="1" applyAlignment="1">
      <alignment horizontal="center"/>
    </xf>
    <xf numFmtId="1" fontId="7" fillId="0" borderId="71" xfId="4" applyNumberFormat="1" applyFont="1" applyBorder="1" applyAlignment="1">
      <alignment horizontal="center"/>
    </xf>
    <xf numFmtId="1" fontId="7" fillId="0" borderId="5" xfId="4" applyNumberFormat="1" applyFont="1" applyBorder="1" applyAlignment="1">
      <alignment horizontal="center"/>
    </xf>
    <xf numFmtId="1" fontId="7" fillId="0" borderId="9" xfId="4" applyNumberFormat="1" applyFont="1" applyBorder="1" applyAlignment="1">
      <alignment horizontal="center"/>
    </xf>
    <xf numFmtId="1" fontId="7" fillId="0" borderId="17" xfId="4" applyNumberFormat="1" applyFont="1" applyBorder="1" applyAlignment="1">
      <alignment horizontal="center"/>
    </xf>
    <xf numFmtId="164" fontId="7" fillId="0" borderId="17" xfId="4" applyNumberFormat="1" applyFont="1" applyBorder="1" applyAlignment="1">
      <alignment horizontal="center"/>
    </xf>
    <xf numFmtId="2" fontId="7" fillId="0" borderId="0" xfId="4" applyNumberFormat="1" applyFont="1" applyAlignment="1">
      <alignment horizontal="center"/>
    </xf>
    <xf numFmtId="2" fontId="7" fillId="0" borderId="17" xfId="4" applyNumberFormat="1" applyFont="1" applyBorder="1" applyAlignment="1">
      <alignment horizontal="center"/>
    </xf>
    <xf numFmtId="164" fontId="7" fillId="0" borderId="5" xfId="4" applyNumberFormat="1" applyFont="1" applyBorder="1" applyAlignment="1">
      <alignment horizontal="center"/>
    </xf>
    <xf numFmtId="2" fontId="7" fillId="0" borderId="5" xfId="4" applyNumberFormat="1" applyFont="1" applyBorder="1" applyAlignment="1">
      <alignment horizontal="center"/>
    </xf>
    <xf numFmtId="164" fontId="7" fillId="0" borderId="9" xfId="4" applyNumberFormat="1" applyFont="1" applyBorder="1" applyAlignment="1">
      <alignment horizontal="center"/>
    </xf>
    <xf numFmtId="0" fontId="7" fillId="0" borderId="9" xfId="4" applyFont="1" applyBorder="1" applyAlignment="1">
      <alignment horizontal="right"/>
    </xf>
    <xf numFmtId="0" fontId="7" fillId="0" borderId="0" xfId="4" applyFont="1" applyAlignment="1">
      <alignment horizontal="right"/>
    </xf>
    <xf numFmtId="0" fontId="7" fillId="0" borderId="0" xfId="4" applyFont="1" applyAlignment="1">
      <alignment horizontal="left"/>
    </xf>
    <xf numFmtId="0" fontId="7" fillId="0" borderId="17" xfId="4" applyFont="1" applyBorder="1" applyAlignment="1">
      <alignment horizontal="left"/>
    </xf>
    <xf numFmtId="0" fontId="7" fillId="0" borderId="9" xfId="4" applyFont="1" applyBorder="1" applyAlignment="1">
      <alignment horizontal="center"/>
    </xf>
    <xf numFmtId="0" fontId="7" fillId="0" borderId="17" xfId="4" applyFont="1" applyBorder="1" applyAlignment="1">
      <alignment horizontal="center"/>
    </xf>
    <xf numFmtId="0" fontId="7" fillId="0" borderId="100" xfId="4" applyFont="1" applyBorder="1" applyAlignment="1">
      <alignment horizontal="center"/>
    </xf>
    <xf numFmtId="0" fontId="7" fillId="0" borderId="86" xfId="4" applyFont="1" applyBorder="1" applyAlignment="1">
      <alignment horizontal="center"/>
    </xf>
    <xf numFmtId="1" fontId="7" fillId="3" borderId="9" xfId="4" applyNumberFormat="1" applyFont="1" applyFill="1" applyBorder="1" applyAlignment="1">
      <alignment horizontal="center"/>
    </xf>
    <xf numFmtId="1" fontId="7" fillId="3" borderId="0" xfId="4" applyNumberFormat="1" applyFont="1" applyFill="1" applyAlignment="1">
      <alignment horizontal="center"/>
    </xf>
    <xf numFmtId="1" fontId="7" fillId="3" borderId="17" xfId="4" applyNumberFormat="1" applyFont="1" applyFill="1" applyBorder="1" applyAlignment="1">
      <alignment horizontal="center"/>
    </xf>
    <xf numFmtId="1" fontId="7" fillId="3" borderId="42" xfId="4" applyNumberFormat="1" applyFont="1" applyFill="1" applyBorder="1" applyAlignment="1">
      <alignment horizontal="center"/>
    </xf>
    <xf numFmtId="1" fontId="7" fillId="3" borderId="5" xfId="4" applyNumberFormat="1" applyFont="1" applyFill="1" applyBorder="1" applyAlignment="1">
      <alignment horizontal="center"/>
    </xf>
    <xf numFmtId="0" fontId="8" fillId="8" borderId="62" xfId="0" applyFont="1" applyFill="1" applyBorder="1" applyAlignment="1">
      <alignment horizontal="center"/>
    </xf>
    <xf numFmtId="0" fontId="8" fillId="8" borderId="29" xfId="0" applyFont="1" applyFill="1" applyBorder="1" applyAlignment="1">
      <alignment horizontal="center"/>
    </xf>
    <xf numFmtId="0" fontId="8" fillId="8" borderId="27" xfId="0" applyFont="1" applyFill="1" applyBorder="1" applyAlignment="1">
      <alignment horizontal="center"/>
    </xf>
    <xf numFmtId="0" fontId="3" fillId="0" borderId="46" xfId="0" quotePrefix="1" applyFont="1" applyBorder="1" applyAlignment="1">
      <alignment wrapText="1"/>
    </xf>
    <xf numFmtId="0" fontId="3" fillId="0" borderId="2" xfId="0" quotePrefix="1" applyFont="1" applyBorder="1" applyAlignment="1">
      <alignment wrapText="1"/>
    </xf>
    <xf numFmtId="0" fontId="3" fillId="0" borderId="15" xfId="0" quotePrefix="1" applyFont="1" applyBorder="1" applyAlignment="1">
      <alignment wrapText="1"/>
    </xf>
    <xf numFmtId="0" fontId="3" fillId="2" borderId="42" xfId="0" quotePrefix="1" applyFont="1" applyFill="1" applyBorder="1" applyAlignment="1">
      <alignment vertical="top" wrapText="1"/>
    </xf>
    <xf numFmtId="0" fontId="3" fillId="2" borderId="0" xfId="0" quotePrefix="1" applyFont="1" applyFill="1" applyAlignment="1">
      <alignment vertical="top" wrapText="1"/>
    </xf>
    <xf numFmtId="0" fontId="3" fillId="2" borderId="17" xfId="0" quotePrefix="1" applyFont="1" applyFill="1" applyBorder="1" applyAlignment="1">
      <alignment vertical="top" wrapText="1"/>
    </xf>
    <xf numFmtId="0" fontId="3" fillId="2" borderId="43" xfId="0" quotePrefix="1" applyFont="1" applyFill="1" applyBorder="1"/>
    <xf numFmtId="0" fontId="3" fillId="2" borderId="1" xfId="0" quotePrefix="1" applyFont="1" applyFill="1" applyBorder="1"/>
    <xf numFmtId="0" fontId="3" fillId="2" borderId="19" xfId="0" quotePrefix="1" applyFont="1" applyFill="1" applyBorder="1"/>
    <xf numFmtId="0" fontId="7" fillId="3" borderId="42" xfId="4" applyFont="1" applyFill="1" applyBorder="1" applyAlignment="1">
      <alignment horizontal="center"/>
    </xf>
    <xf numFmtId="0" fontId="7" fillId="3" borderId="0" xfId="4" applyFont="1" applyFill="1" applyAlignment="1">
      <alignment horizontal="center"/>
    </xf>
    <xf numFmtId="0" fontId="7" fillId="3" borderId="5" xfId="4" applyFont="1" applyFill="1" applyBorder="1" applyAlignment="1">
      <alignment horizontal="center"/>
    </xf>
    <xf numFmtId="0" fontId="7" fillId="3" borderId="9" xfId="4" applyFont="1" applyFill="1" applyBorder="1" applyAlignment="1">
      <alignment horizontal="center"/>
    </xf>
    <xf numFmtId="0" fontId="7" fillId="3" borderId="17" xfId="4" applyFont="1" applyFill="1" applyBorder="1" applyAlignment="1">
      <alignment horizontal="center"/>
    </xf>
    <xf numFmtId="1" fontId="7" fillId="0" borderId="100" xfId="4" applyNumberFormat="1" applyFont="1" applyBorder="1" applyAlignment="1">
      <alignment horizontal="center"/>
    </xf>
    <xf numFmtId="1" fontId="7" fillId="0" borderId="80" xfId="4" applyNumberFormat="1" applyFont="1" applyBorder="1" applyAlignment="1">
      <alignment horizontal="center"/>
    </xf>
    <xf numFmtId="1" fontId="7" fillId="0" borderId="208" xfId="0" applyNumberFormat="1" applyFont="1" applyBorder="1" applyAlignment="1">
      <alignment horizontal="center"/>
    </xf>
    <xf numFmtId="1" fontId="7" fillId="0" borderId="81" xfId="0" applyNumberFormat="1" applyFont="1" applyBorder="1" applyAlignment="1">
      <alignment horizontal="center"/>
    </xf>
    <xf numFmtId="166" fontId="7" fillId="3" borderId="103" xfId="0" applyNumberFormat="1" applyFont="1" applyFill="1" applyBorder="1" applyAlignment="1">
      <alignment horizontal="center"/>
    </xf>
    <xf numFmtId="166" fontId="7" fillId="3" borderId="73" xfId="0" applyNumberFormat="1" applyFont="1" applyFill="1" applyBorder="1" applyAlignment="1">
      <alignment horizontal="center"/>
    </xf>
    <xf numFmtId="166" fontId="7" fillId="3" borderId="76" xfId="0" applyNumberFormat="1" applyFont="1" applyFill="1" applyBorder="1" applyAlignment="1">
      <alignment horizontal="center"/>
    </xf>
    <xf numFmtId="14" fontId="14" fillId="0" borderId="62" xfId="0" applyNumberFormat="1" applyFont="1" applyBorder="1" applyAlignment="1">
      <alignment horizontal="center"/>
    </xf>
    <xf numFmtId="14" fontId="14" fillId="0" borderId="27" xfId="0" applyNumberFormat="1" applyFont="1" applyBorder="1" applyAlignment="1">
      <alignment horizontal="center"/>
    </xf>
    <xf numFmtId="0" fontId="3" fillId="2" borderId="29" xfId="0" applyFont="1" applyFill="1" applyBorder="1"/>
    <xf numFmtId="0" fontId="3" fillId="2" borderId="27" xfId="0" applyFont="1" applyFill="1" applyBorder="1"/>
    <xf numFmtId="0" fontId="8" fillId="8" borderId="3" xfId="0" applyFont="1" applyFill="1" applyBorder="1" applyAlignment="1">
      <alignment horizontal="center"/>
    </xf>
    <xf numFmtId="0" fontId="8" fillId="8" borderId="63" xfId="0" applyFont="1" applyFill="1" applyBorder="1" applyAlignment="1">
      <alignment horizontal="center"/>
    </xf>
    <xf numFmtId="0" fontId="3" fillId="9" borderId="1" xfId="0" quotePrefix="1" applyFont="1" applyFill="1" applyBorder="1" applyAlignment="1">
      <alignment horizontal="left"/>
    </xf>
    <xf numFmtId="0" fontId="3" fillId="9" borderId="44" xfId="0" quotePrefix="1" applyFont="1" applyFill="1" applyBorder="1" applyAlignment="1">
      <alignment horizontal="left"/>
    </xf>
    <xf numFmtId="0" fontId="3" fillId="9" borderId="0" xfId="0" quotePrefix="1" applyFont="1" applyFill="1" applyAlignment="1">
      <alignment horizontal="left" wrapText="1"/>
    </xf>
    <xf numFmtId="0" fontId="3" fillId="9" borderId="45" xfId="0" quotePrefix="1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166" fontId="7" fillId="0" borderId="113" xfId="0" applyNumberFormat="1" applyFont="1" applyBorder="1" applyAlignment="1">
      <alignment horizontal="center"/>
    </xf>
    <xf numFmtId="166" fontId="7" fillId="0" borderId="74" xfId="0" applyNumberFormat="1" applyFont="1" applyBorder="1" applyAlignment="1">
      <alignment horizontal="center"/>
    </xf>
    <xf numFmtId="166" fontId="7" fillId="0" borderId="72" xfId="0" applyNumberFormat="1" applyFont="1" applyBorder="1" applyAlignment="1">
      <alignment horizontal="center"/>
    </xf>
    <xf numFmtId="166" fontId="7" fillId="0" borderId="71" xfId="0" applyNumberFormat="1" applyFont="1" applyBorder="1" applyAlignment="1">
      <alignment horizontal="center"/>
    </xf>
    <xf numFmtId="1" fontId="7" fillId="0" borderId="86" xfId="4" applyNumberFormat="1" applyFont="1" applyBorder="1" applyAlignment="1">
      <alignment horizontal="center"/>
    </xf>
    <xf numFmtId="0" fontId="3" fillId="5" borderId="16" xfId="0" applyFont="1" applyFill="1" applyBorder="1"/>
    <xf numFmtId="0" fontId="3" fillId="5" borderId="0" xfId="0" applyFont="1" applyFill="1"/>
    <xf numFmtId="166" fontId="7" fillId="0" borderId="108" xfId="0" applyNumberFormat="1" applyFont="1" applyBorder="1" applyAlignment="1">
      <alignment horizontal="center"/>
    </xf>
    <xf numFmtId="166" fontId="7" fillId="0" borderId="110" xfId="0" applyNumberFormat="1" applyFont="1" applyBorder="1" applyAlignment="1">
      <alignment horizontal="center"/>
    </xf>
    <xf numFmtId="166" fontId="7" fillId="0" borderId="81" xfId="0" applyNumberFormat="1" applyFont="1" applyBorder="1" applyAlignment="1">
      <alignment horizontal="center"/>
    </xf>
    <xf numFmtId="166" fontId="7" fillId="0" borderId="73" xfId="0" applyNumberFormat="1" applyFont="1" applyBorder="1" applyAlignment="1">
      <alignment horizontal="center"/>
    </xf>
    <xf numFmtId="166" fontId="6" fillId="0" borderId="107" xfId="0" applyNumberFormat="1" applyFont="1" applyBorder="1" applyAlignment="1">
      <alignment horizontal="center"/>
    </xf>
    <xf numFmtId="166" fontId="6" fillId="0" borderId="106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64" fontId="6" fillId="0" borderId="78" xfId="0" applyNumberFormat="1" applyFont="1" applyBorder="1" applyAlignment="1">
      <alignment horizontal="center"/>
    </xf>
    <xf numFmtId="164" fontId="6" fillId="0" borderId="77" xfId="0" applyNumberFormat="1" applyFont="1" applyBorder="1" applyAlignment="1">
      <alignment horizontal="center"/>
    </xf>
    <xf numFmtId="2" fontId="6" fillId="0" borderId="77" xfId="0" applyNumberFormat="1" applyFont="1" applyBorder="1" applyAlignment="1">
      <alignment horizontal="center"/>
    </xf>
    <xf numFmtId="2" fontId="6" fillId="0" borderId="86" xfId="0" applyNumberFormat="1" applyFont="1" applyBorder="1" applyAlignment="1">
      <alignment horizontal="center"/>
    </xf>
    <xf numFmtId="0" fontId="6" fillId="0" borderId="72" xfId="0" applyFont="1" applyBorder="1" applyAlignment="1">
      <alignment horizontal="left"/>
    </xf>
    <xf numFmtId="0" fontId="6" fillId="0" borderId="73" xfId="0" applyFont="1" applyBorder="1" applyAlignment="1">
      <alignment horizontal="left"/>
    </xf>
    <xf numFmtId="1" fontId="3" fillId="0" borderId="225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5" xfId="0" applyFont="1" applyBorder="1" applyAlignment="1">
      <alignment horizontal="center" wrapText="1"/>
    </xf>
    <xf numFmtId="0" fontId="3" fillId="0" borderId="42" xfId="0" applyFont="1" applyBorder="1" applyAlignment="1">
      <alignment horizontal="center" wrapText="1"/>
    </xf>
    <xf numFmtId="0" fontId="7" fillId="0" borderId="73" xfId="0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8" fillId="3" borderId="83" xfId="0" applyFont="1" applyFill="1" applyBorder="1" applyAlignment="1">
      <alignment horizontal="center"/>
    </xf>
    <xf numFmtId="0" fontId="8" fillId="3" borderId="82" xfId="0" applyFont="1" applyFill="1" applyBorder="1" applyAlignment="1">
      <alignment horizontal="center"/>
    </xf>
    <xf numFmtId="0" fontId="8" fillId="3" borderId="85" xfId="0" applyFont="1" applyFill="1" applyBorder="1" applyAlignment="1">
      <alignment horizontal="center"/>
    </xf>
    <xf numFmtId="0" fontId="8" fillId="0" borderId="83" xfId="0" applyFont="1" applyBorder="1" applyAlignment="1">
      <alignment horizontal="center"/>
    </xf>
    <xf numFmtId="0" fontId="8" fillId="0" borderId="82" xfId="0" applyFont="1" applyBorder="1" applyAlignment="1">
      <alignment horizontal="center"/>
    </xf>
    <xf numFmtId="0" fontId="8" fillId="0" borderId="114" xfId="0" applyFont="1" applyBorder="1" applyAlignment="1">
      <alignment horizontal="center"/>
    </xf>
    <xf numFmtId="0" fontId="8" fillId="3" borderId="194" xfId="0" applyFont="1" applyFill="1" applyBorder="1" applyAlignment="1">
      <alignment horizontal="center"/>
    </xf>
    <xf numFmtId="0" fontId="8" fillId="3" borderId="215" xfId="0" applyFont="1" applyFill="1" applyBorder="1" applyAlignment="1">
      <alignment horizontal="center"/>
    </xf>
    <xf numFmtId="0" fontId="8" fillId="3" borderId="195" xfId="0" applyFont="1" applyFill="1" applyBorder="1" applyAlignment="1">
      <alignment horizontal="center"/>
    </xf>
    <xf numFmtId="0" fontId="8" fillId="0" borderId="194" xfId="0" applyFont="1" applyBorder="1" applyAlignment="1">
      <alignment horizontal="center"/>
    </xf>
    <xf numFmtId="0" fontId="8" fillId="0" borderId="215" xfId="0" applyFont="1" applyBorder="1" applyAlignment="1">
      <alignment horizontal="center"/>
    </xf>
    <xf numFmtId="0" fontId="8" fillId="0" borderId="210" xfId="0" applyFont="1" applyBorder="1" applyAlignment="1">
      <alignment horizontal="center"/>
    </xf>
    <xf numFmtId="0" fontId="25" fillId="3" borderId="146" xfId="0" applyFont="1" applyFill="1" applyBorder="1" applyAlignment="1">
      <alignment horizontal="center"/>
    </xf>
    <xf numFmtId="0" fontId="25" fillId="3" borderId="148" xfId="0" applyFont="1" applyFill="1" applyBorder="1" applyAlignment="1">
      <alignment horizontal="center"/>
    </xf>
    <xf numFmtId="0" fontId="25" fillId="3" borderId="147" xfId="0" applyFont="1" applyFill="1" applyBorder="1" applyAlignment="1">
      <alignment horizontal="center"/>
    </xf>
    <xf numFmtId="0" fontId="8" fillId="3" borderId="224" xfId="0" applyFont="1" applyFill="1" applyBorder="1" applyAlignment="1">
      <alignment horizontal="center"/>
    </xf>
    <xf numFmtId="0" fontId="8" fillId="3" borderId="218" xfId="0" applyFont="1" applyFill="1" applyBorder="1" applyAlignment="1">
      <alignment horizontal="center"/>
    </xf>
    <xf numFmtId="0" fontId="8" fillId="3" borderId="217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63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9" fillId="0" borderId="8" xfId="0" applyFont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19" fillId="0" borderId="44" xfId="0" applyFont="1" applyBorder="1" applyAlignment="1">
      <alignment horizontal="center"/>
    </xf>
    <xf numFmtId="0" fontId="19" fillId="3" borderId="8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9" fillId="3" borderId="19" xfId="0" applyFont="1" applyFill="1" applyBorder="1" applyAlignment="1">
      <alignment horizontal="center"/>
    </xf>
    <xf numFmtId="0" fontId="8" fillId="9" borderId="83" xfId="0" applyFont="1" applyFill="1" applyBorder="1" applyAlignment="1">
      <alignment horizontal="center"/>
    </xf>
    <xf numFmtId="0" fontId="8" fillId="9" borderId="82" xfId="0" applyFont="1" applyFill="1" applyBorder="1" applyAlignment="1">
      <alignment horizontal="center"/>
    </xf>
    <xf numFmtId="0" fontId="8" fillId="9" borderId="85" xfId="0" applyFont="1" applyFill="1" applyBorder="1" applyAlignment="1">
      <alignment horizontal="center"/>
    </xf>
    <xf numFmtId="0" fontId="8" fillId="3" borderId="114" xfId="0" applyFont="1" applyFill="1" applyBorder="1" applyAlignment="1">
      <alignment horizontal="center"/>
    </xf>
    <xf numFmtId="0" fontId="25" fillId="3" borderId="150" xfId="0" applyFont="1" applyFill="1" applyBorder="1" applyAlignment="1">
      <alignment horizontal="center"/>
    </xf>
    <xf numFmtId="0" fontId="25" fillId="9" borderId="149" xfId="0" applyFont="1" applyFill="1" applyBorder="1" applyAlignment="1">
      <alignment horizontal="center"/>
    </xf>
    <xf numFmtId="0" fontId="25" fillId="9" borderId="148" xfId="0" applyFont="1" applyFill="1" applyBorder="1" applyAlignment="1">
      <alignment horizontal="center"/>
    </xf>
    <xf numFmtId="0" fontId="25" fillId="9" borderId="147" xfId="0" applyFont="1" applyFill="1" applyBorder="1" applyAlignment="1">
      <alignment horizontal="center"/>
    </xf>
    <xf numFmtId="0" fontId="8" fillId="9" borderId="224" xfId="0" applyFont="1" applyFill="1" applyBorder="1" applyAlignment="1">
      <alignment horizontal="center"/>
    </xf>
    <xf numFmtId="0" fontId="8" fillId="9" borderId="218" xfId="0" applyFont="1" applyFill="1" applyBorder="1" applyAlignment="1">
      <alignment horizontal="center"/>
    </xf>
    <xf numFmtId="0" fontId="8" fillId="9" borderId="217" xfId="0" applyFont="1" applyFill="1" applyBorder="1" applyAlignment="1">
      <alignment horizontal="center"/>
    </xf>
    <xf numFmtId="0" fontId="8" fillId="3" borderId="231" xfId="0" applyFont="1" applyFill="1" applyBorder="1" applyAlignment="1">
      <alignment horizontal="center"/>
    </xf>
    <xf numFmtId="0" fontId="25" fillId="9" borderId="146" xfId="0" applyFont="1" applyFill="1" applyBorder="1" applyAlignment="1">
      <alignment horizontal="center"/>
    </xf>
    <xf numFmtId="0" fontId="19" fillId="3" borderId="204" xfId="0" applyFont="1" applyFill="1" applyBorder="1" applyAlignment="1">
      <alignment horizontal="center"/>
    </xf>
    <xf numFmtId="0" fontId="19" fillId="3" borderId="206" xfId="0" applyFont="1" applyFill="1" applyBorder="1" applyAlignment="1">
      <alignment horizontal="center"/>
    </xf>
    <xf numFmtId="0" fontId="8" fillId="3" borderId="107" xfId="0" applyFont="1" applyFill="1" applyBorder="1" applyAlignment="1">
      <alignment horizontal="center"/>
    </xf>
    <xf numFmtId="0" fontId="8" fillId="3" borderId="106" xfId="0" applyFont="1" applyFill="1" applyBorder="1" applyAlignment="1">
      <alignment horizontal="center"/>
    </xf>
    <xf numFmtId="0" fontId="8" fillId="3" borderId="108" xfId="0" applyFont="1" applyFill="1" applyBorder="1" applyAlignment="1">
      <alignment horizontal="center"/>
    </xf>
    <xf numFmtId="0" fontId="8" fillId="3" borderId="146" xfId="0" applyFont="1" applyFill="1" applyBorder="1" applyAlignment="1">
      <alignment horizontal="center"/>
    </xf>
    <xf numFmtId="0" fontId="8" fillId="3" borderId="148" xfId="0" applyFont="1" applyFill="1" applyBorder="1" applyAlignment="1">
      <alignment horizontal="center"/>
    </xf>
    <xf numFmtId="0" fontId="8" fillId="3" borderId="147" xfId="0" applyFont="1" applyFill="1" applyBorder="1" applyAlignment="1">
      <alignment horizontal="center"/>
    </xf>
    <xf numFmtId="0" fontId="8" fillId="3" borderId="81" xfId="0" applyFont="1" applyFill="1" applyBorder="1" applyAlignment="1">
      <alignment horizontal="center"/>
    </xf>
    <xf numFmtId="0" fontId="8" fillId="3" borderId="99" xfId="0" applyFont="1" applyFill="1" applyBorder="1" applyAlignment="1">
      <alignment horizontal="center"/>
    </xf>
    <xf numFmtId="0" fontId="8" fillId="0" borderId="107" xfId="0" applyFont="1" applyBorder="1" applyAlignment="1">
      <alignment horizontal="center"/>
    </xf>
    <xf numFmtId="0" fontId="8" fillId="0" borderId="106" xfId="0" applyFont="1" applyBorder="1" applyAlignment="1">
      <alignment horizontal="center"/>
    </xf>
    <xf numFmtId="0" fontId="8" fillId="0" borderId="109" xfId="0" applyFont="1" applyBorder="1" applyAlignment="1">
      <alignment horizontal="center"/>
    </xf>
    <xf numFmtId="0" fontId="8" fillId="0" borderId="146" xfId="0" applyFont="1" applyBorder="1" applyAlignment="1">
      <alignment horizontal="center"/>
    </xf>
    <xf numFmtId="0" fontId="8" fillId="0" borderId="148" xfId="0" applyFont="1" applyBorder="1" applyAlignment="1">
      <alignment horizontal="center"/>
    </xf>
    <xf numFmtId="0" fontId="8" fillId="0" borderId="150" xfId="0" applyFont="1" applyBorder="1" applyAlignment="1">
      <alignment horizontal="center"/>
    </xf>
    <xf numFmtId="0" fontId="7" fillId="2" borderId="170" xfId="4" applyFont="1" applyFill="1" applyBorder="1" applyAlignment="1">
      <alignment vertical="center" wrapText="1"/>
    </xf>
    <xf numFmtId="0" fontId="7" fillId="2" borderId="127" xfId="4" applyFont="1" applyFill="1" applyBorder="1" applyAlignment="1">
      <alignment vertical="center" wrapText="1"/>
    </xf>
    <xf numFmtId="0" fontId="7" fillId="2" borderId="126" xfId="4" applyFont="1" applyFill="1" applyBorder="1" applyAlignment="1">
      <alignment vertical="center" wrapText="1"/>
    </xf>
    <xf numFmtId="0" fontId="7" fillId="2" borderId="163" xfId="4" applyFont="1" applyFill="1" applyBorder="1" applyAlignment="1">
      <alignment vertical="center" wrapText="1"/>
    </xf>
    <xf numFmtId="0" fontId="7" fillId="2" borderId="172" xfId="4" applyFont="1" applyFill="1" applyBorder="1" applyAlignment="1">
      <alignment vertical="center" wrapText="1"/>
    </xf>
    <xf numFmtId="1" fontId="6" fillId="0" borderId="1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0" fontId="19" fillId="0" borderId="203" xfId="0" applyFont="1" applyBorder="1" applyAlignment="1">
      <alignment horizontal="center"/>
    </xf>
    <xf numFmtId="0" fontId="19" fillId="0" borderId="204" xfId="0" applyFont="1" applyBorder="1" applyAlignment="1">
      <alignment horizontal="center"/>
    </xf>
    <xf numFmtId="0" fontId="19" fillId="0" borderId="205" xfId="0" applyFont="1" applyBorder="1" applyAlignment="1">
      <alignment horizontal="center"/>
    </xf>
    <xf numFmtId="0" fontId="7" fillId="0" borderId="16" xfId="4" applyFont="1" applyBorder="1" applyAlignment="1">
      <alignment vertical="center" wrapText="1"/>
    </xf>
    <xf numFmtId="0" fontId="3" fillId="0" borderId="122" xfId="0" applyFont="1" applyBorder="1" applyAlignment="1">
      <alignment horizontal="center" vertical="center"/>
    </xf>
    <xf numFmtId="0" fontId="3" fillId="0" borderId="120" xfId="0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7" fillId="2" borderId="18" xfId="4" applyFont="1" applyFill="1" applyBorder="1" applyAlignment="1">
      <alignment vertical="center" wrapText="1"/>
    </xf>
    <xf numFmtId="0" fontId="7" fillId="2" borderId="14" xfId="4" applyFont="1" applyFill="1" applyBorder="1" applyAlignment="1">
      <alignment vertical="center" wrapText="1"/>
    </xf>
    <xf numFmtId="164" fontId="7" fillId="0" borderId="8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164" fontId="7" fillId="3" borderId="6" xfId="0" applyNumberFormat="1" applyFont="1" applyFill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0" borderId="36" xfId="0" applyNumberFormat="1" applyFont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164" fontId="7" fillId="3" borderId="36" xfId="0" applyNumberFormat="1" applyFont="1" applyFill="1" applyBorder="1" applyAlignment="1">
      <alignment horizontal="center"/>
    </xf>
    <xf numFmtId="1" fontId="7" fillId="3" borderId="17" xfId="0" applyNumberFormat="1" applyFont="1" applyFill="1" applyBorder="1" applyAlignment="1">
      <alignment horizontal="center"/>
    </xf>
    <xf numFmtId="0" fontId="7" fillId="0" borderId="101" xfId="4" applyFont="1" applyBorder="1" applyAlignment="1">
      <alignment vertical="center" wrapText="1"/>
    </xf>
    <xf numFmtId="0" fontId="3" fillId="0" borderId="171" xfId="0" applyFont="1" applyBorder="1" applyAlignment="1">
      <alignment horizontal="center" vertical="center"/>
    </xf>
    <xf numFmtId="0" fontId="3" fillId="0" borderId="124" xfId="0" applyFont="1" applyBorder="1" applyAlignment="1">
      <alignment horizontal="center" vertical="center"/>
    </xf>
    <xf numFmtId="0" fontId="3" fillId="0" borderId="73" xfId="0" applyFont="1" applyBorder="1" applyAlignment="1">
      <alignment horizontal="right" vertical="center"/>
    </xf>
    <xf numFmtId="0" fontId="3" fillId="3" borderId="11" xfId="0" applyFont="1" applyFill="1" applyBorder="1" applyAlignment="1">
      <alignment horizontal="center"/>
    </xf>
    <xf numFmtId="0" fontId="3" fillId="3" borderId="207" xfId="0" applyFont="1" applyFill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7" fillId="3" borderId="7" xfId="0" applyNumberFormat="1" applyFont="1" applyFill="1" applyBorder="1" applyAlignment="1">
      <alignment horizontal="center"/>
    </xf>
    <xf numFmtId="164" fontId="7" fillId="3" borderId="15" xfId="0" applyNumberFormat="1" applyFont="1" applyFill="1" applyBorder="1" applyAlignment="1">
      <alignment horizontal="center"/>
    </xf>
    <xf numFmtId="164" fontId="7" fillId="3" borderId="8" xfId="0" applyNumberFormat="1" applyFont="1" applyFill="1" applyBorder="1" applyAlignment="1">
      <alignment horizontal="center"/>
    </xf>
    <xf numFmtId="164" fontId="7" fillId="3" borderId="19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19" fillId="0" borderId="3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9" fillId="0" borderId="37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7" fillId="9" borderId="74" xfId="0" applyNumberFormat="1" applyFont="1" applyFill="1" applyBorder="1" applyAlignment="1">
      <alignment horizontal="center"/>
    </xf>
    <xf numFmtId="1" fontId="7" fillId="9" borderId="72" xfId="0" applyNumberFormat="1" applyFont="1" applyFill="1" applyBorder="1" applyAlignment="1">
      <alignment horizontal="center"/>
    </xf>
    <xf numFmtId="1" fontId="7" fillId="9" borderId="73" xfId="0" applyNumberFormat="1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1" fontId="7" fillId="3" borderId="71" xfId="0" applyNumberFormat="1" applyFont="1" applyFill="1" applyBorder="1" applyAlignment="1">
      <alignment horizontal="center"/>
    </xf>
    <xf numFmtId="1" fontId="7" fillId="9" borderId="9" xfId="0" applyNumberFormat="1" applyFont="1" applyFill="1" applyBorder="1" applyAlignment="1">
      <alignment horizontal="center"/>
    </xf>
    <xf numFmtId="1" fontId="7" fillId="9" borderId="0" xfId="0" applyNumberFormat="1" applyFont="1" applyFill="1" applyAlignment="1">
      <alignment horizontal="center"/>
    </xf>
    <xf numFmtId="1" fontId="7" fillId="9" borderId="5" xfId="0" applyNumberFormat="1" applyFont="1" applyFill="1" applyBorder="1" applyAlignment="1">
      <alignment horizontal="center"/>
    </xf>
    <xf numFmtId="1" fontId="7" fillId="3" borderId="80" xfId="0" applyNumberFormat="1" applyFont="1" applyFill="1" applyBorder="1" applyAlignment="1">
      <alignment horizontal="center"/>
    </xf>
    <xf numFmtId="1" fontId="7" fillId="9" borderId="78" xfId="0" applyNumberFormat="1" applyFont="1" applyFill="1" applyBorder="1" applyAlignment="1">
      <alignment horizontal="center"/>
    </xf>
    <xf numFmtId="1" fontId="7" fillId="9" borderId="77" xfId="0" applyNumberFormat="1" applyFont="1" applyFill="1" applyBorder="1" applyAlignment="1">
      <alignment horizontal="center"/>
    </xf>
    <xf numFmtId="1" fontId="7" fillId="9" borderId="86" xfId="0" applyNumberFormat="1" applyFont="1" applyFill="1" applyBorder="1" applyAlignment="1">
      <alignment horizontal="center"/>
    </xf>
    <xf numFmtId="0" fontId="3" fillId="0" borderId="116" xfId="0" applyFont="1" applyBorder="1" applyAlignment="1">
      <alignment horizontal="center" vertical="center"/>
    </xf>
    <xf numFmtId="0" fontId="7" fillId="0" borderId="104" xfId="4" applyFont="1" applyBorder="1" applyAlignment="1">
      <alignment vertical="center" wrapText="1"/>
    </xf>
    <xf numFmtId="0" fontId="3" fillId="0" borderId="173" xfId="0" applyFont="1" applyBorder="1" applyAlignment="1">
      <alignment horizontal="center" vertical="center"/>
    </xf>
    <xf numFmtId="0" fontId="3" fillId="0" borderId="86" xfId="0" applyFont="1" applyBorder="1" applyAlignment="1">
      <alignment horizontal="right" vertical="center"/>
    </xf>
    <xf numFmtId="0" fontId="25" fillId="3" borderId="83" xfId="0" applyFont="1" applyFill="1" applyBorder="1" applyAlignment="1">
      <alignment horizontal="center"/>
    </xf>
    <xf numFmtId="0" fontId="25" fillId="3" borderId="82" xfId="0" applyFont="1" applyFill="1" applyBorder="1" applyAlignment="1">
      <alignment horizontal="center"/>
    </xf>
    <xf numFmtId="0" fontId="25" fillId="3" borderId="85" xfId="0" applyFont="1" applyFill="1" applyBorder="1" applyAlignment="1">
      <alignment horizontal="center"/>
    </xf>
    <xf numFmtId="0" fontId="25" fillId="9" borderId="83" xfId="0" applyFont="1" applyFill="1" applyBorder="1" applyAlignment="1">
      <alignment horizontal="center"/>
    </xf>
    <xf numFmtId="0" fontId="25" fillId="9" borderId="82" xfId="0" applyFont="1" applyFill="1" applyBorder="1" applyAlignment="1">
      <alignment horizontal="center"/>
    </xf>
    <xf numFmtId="0" fontId="25" fillId="9" borderId="85" xfId="0" applyFont="1" applyFill="1" applyBorder="1" applyAlignment="1">
      <alignment horizontal="center"/>
    </xf>
    <xf numFmtId="0" fontId="25" fillId="3" borderId="114" xfId="0" applyFont="1" applyFill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7" fillId="0" borderId="120" xfId="0" applyNumberFormat="1" applyFont="1" applyBorder="1" applyAlignment="1">
      <alignment horizontal="center" vertical="center"/>
    </xf>
    <xf numFmtId="164" fontId="7" fillId="0" borderId="124" xfId="0" applyNumberFormat="1" applyFont="1" applyBorder="1" applyAlignment="1">
      <alignment horizontal="center" vertical="center"/>
    </xf>
    <xf numFmtId="164" fontId="7" fillId="0" borderId="122" xfId="0" applyNumberFormat="1" applyFont="1" applyBorder="1" applyAlignment="1">
      <alignment horizontal="center" vertical="center"/>
    </xf>
    <xf numFmtId="0" fontId="8" fillId="5" borderId="87" xfId="0" applyFont="1" applyFill="1" applyBorder="1" applyAlignment="1">
      <alignment horizontal="center" vertical="center"/>
    </xf>
    <xf numFmtId="0" fontId="8" fillId="5" borderId="9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62" xfId="0" applyFont="1" applyBorder="1" applyAlignment="1">
      <alignment horizontal="center" vertical="center"/>
    </xf>
    <xf numFmtId="0" fontId="3" fillId="0" borderId="178" xfId="0" applyFont="1" applyBorder="1" applyAlignment="1">
      <alignment horizontal="center" vertical="center"/>
    </xf>
    <xf numFmtId="0" fontId="3" fillId="0" borderId="179" xfId="0" applyFont="1" applyBorder="1" applyAlignment="1">
      <alignment horizontal="center" vertical="center"/>
    </xf>
    <xf numFmtId="166" fontId="8" fillId="0" borderId="121" xfId="0" applyNumberFormat="1" applyFont="1" applyBorder="1" applyAlignment="1">
      <alignment horizontal="center" vertical="center"/>
    </xf>
    <xf numFmtId="166" fontId="8" fillId="0" borderId="125" xfId="0" applyNumberFormat="1" applyFont="1" applyBorder="1" applyAlignment="1">
      <alignment horizontal="center" vertical="center"/>
    </xf>
    <xf numFmtId="166" fontId="8" fillId="0" borderId="123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164" fontId="7" fillId="0" borderId="32" xfId="0" applyNumberFormat="1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164" fontId="7" fillId="0" borderId="121" xfId="0" applyNumberFormat="1" applyFont="1" applyBorder="1" applyAlignment="1">
      <alignment horizontal="center" vertical="center"/>
    </xf>
    <xf numFmtId="164" fontId="7" fillId="0" borderId="125" xfId="0" applyNumberFormat="1" applyFont="1" applyBorder="1" applyAlignment="1">
      <alignment horizontal="center" vertical="center"/>
    </xf>
    <xf numFmtId="164" fontId="7" fillId="0" borderId="123" xfId="0" applyNumberFormat="1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19" fillId="0" borderId="28" xfId="0" applyFont="1" applyBorder="1" applyAlignment="1">
      <alignment horizontal="left"/>
    </xf>
    <xf numFmtId="0" fontId="19" fillId="0" borderId="29" xfId="0" applyFont="1" applyBorder="1" applyAlignment="1">
      <alignment horizontal="left"/>
    </xf>
    <xf numFmtId="0" fontId="19" fillId="0" borderId="37" xfId="0" applyFont="1" applyBorder="1" applyAlignment="1">
      <alignment horizontal="left"/>
    </xf>
    <xf numFmtId="0" fontId="8" fillId="5" borderId="89" xfId="0" applyFont="1" applyFill="1" applyBorder="1" applyAlignment="1">
      <alignment horizontal="center" vertical="center"/>
    </xf>
    <xf numFmtId="0" fontId="8" fillId="2" borderId="126" xfId="0" applyFont="1" applyFill="1" applyBorder="1" applyAlignment="1">
      <alignment horizontal="center" vertical="center"/>
    </xf>
    <xf numFmtId="0" fontId="8" fillId="2" borderId="127" xfId="0" applyFont="1" applyFill="1" applyBorder="1" applyAlignment="1">
      <alignment horizontal="center" vertical="center"/>
    </xf>
    <xf numFmtId="0" fontId="3" fillId="2" borderId="120" xfId="0" applyFont="1" applyFill="1" applyBorder="1" applyAlignment="1">
      <alignment horizontal="center" vertical="center"/>
    </xf>
    <xf numFmtId="0" fontId="3" fillId="2" borderId="122" xfId="0" applyFont="1" applyFill="1" applyBorder="1" applyAlignment="1">
      <alignment horizontal="center" vertical="center"/>
    </xf>
    <xf numFmtId="0" fontId="3" fillId="2" borderId="121" xfId="0" applyFont="1" applyFill="1" applyBorder="1" applyAlignment="1">
      <alignment horizontal="center" vertical="center"/>
    </xf>
    <xf numFmtId="0" fontId="3" fillId="2" borderId="123" xfId="0" applyFont="1" applyFill="1" applyBorder="1" applyAlignment="1">
      <alignment horizontal="center" vertical="center"/>
    </xf>
    <xf numFmtId="0" fontId="8" fillId="2" borderId="87" xfId="0" applyFont="1" applyFill="1" applyBorder="1" applyAlignment="1">
      <alignment horizontal="center" vertical="center"/>
    </xf>
    <xf numFmtId="0" fontId="8" fillId="2" borderId="89" xfId="0" applyFont="1" applyFill="1" applyBorder="1" applyAlignment="1">
      <alignment horizontal="center" vertical="center"/>
    </xf>
    <xf numFmtId="0" fontId="2" fillId="2" borderId="120" xfId="0" applyFont="1" applyFill="1" applyBorder="1" applyAlignment="1">
      <alignment horizontal="center" vertical="center"/>
    </xf>
    <xf numFmtId="0" fontId="2" fillId="2" borderId="122" xfId="0" applyFont="1" applyFill="1" applyBorder="1" applyAlignment="1">
      <alignment horizontal="center" vertical="center"/>
    </xf>
    <xf numFmtId="1" fontId="8" fillId="5" borderId="91" xfId="4" applyNumberFormat="1" applyFont="1" applyFill="1" applyBorder="1" applyAlignment="1">
      <alignment horizontal="center"/>
    </xf>
    <xf numFmtId="1" fontId="8" fillId="5" borderId="92" xfId="4" applyNumberFormat="1" applyFont="1" applyFill="1" applyBorder="1" applyAlignment="1">
      <alignment horizontal="center"/>
    </xf>
    <xf numFmtId="1" fontId="8" fillId="5" borderId="9" xfId="4" applyNumberFormat="1" applyFont="1" applyFill="1" applyBorder="1" applyAlignment="1">
      <alignment horizontal="center"/>
    </xf>
    <xf numFmtId="1" fontId="8" fillId="5" borderId="17" xfId="4" applyNumberFormat="1" applyFont="1" applyFill="1" applyBorder="1" applyAlignment="1">
      <alignment horizontal="center"/>
    </xf>
    <xf numFmtId="0" fontId="8" fillId="3" borderId="128" xfId="0" applyFont="1" applyFill="1" applyBorder="1" applyAlignment="1">
      <alignment horizontal="center"/>
    </xf>
    <xf numFmtId="0" fontId="8" fillId="3" borderId="130" xfId="0" applyFont="1" applyFill="1" applyBorder="1" applyAlignment="1">
      <alignment horizontal="center"/>
    </xf>
    <xf numFmtId="1" fontId="7" fillId="0" borderId="30" xfId="0" applyNumberFormat="1" applyFont="1" applyBorder="1" applyAlignment="1">
      <alignment horizontal="center"/>
    </xf>
    <xf numFmtId="1" fontId="7" fillId="0" borderId="31" xfId="0" applyNumberFormat="1" applyFont="1" applyBorder="1" applyAlignment="1">
      <alignment horizontal="center"/>
    </xf>
    <xf numFmtId="1" fontId="8" fillId="0" borderId="30" xfId="0" applyNumberFormat="1" applyFont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3" fillId="2" borderId="91" xfId="0" applyFont="1" applyFill="1" applyBorder="1" applyAlignment="1">
      <alignment horizontal="center"/>
    </xf>
    <xf numFmtId="0" fontId="3" fillId="2" borderId="92" xfId="0" applyFont="1" applyFill="1" applyBorder="1" applyAlignment="1">
      <alignment horizontal="center"/>
    </xf>
    <xf numFmtId="0" fontId="8" fillId="0" borderId="87" xfId="4" applyFont="1" applyBorder="1" applyAlignment="1">
      <alignment horizontal="center"/>
    </xf>
    <xf numFmtId="0" fontId="8" fillId="0" borderId="88" xfId="4" applyFont="1" applyBorder="1" applyAlignment="1">
      <alignment horizontal="center"/>
    </xf>
    <xf numFmtId="0" fontId="8" fillId="2" borderId="97" xfId="0" applyFont="1" applyFill="1" applyBorder="1" applyAlignment="1">
      <alignment horizontal="center"/>
    </xf>
    <xf numFmtId="0" fontId="8" fillId="2" borderId="98" xfId="0" applyFont="1" applyFill="1" applyBorder="1" applyAlignment="1">
      <alignment horizontal="center"/>
    </xf>
    <xf numFmtId="0" fontId="8" fillId="0" borderId="149" xfId="0" applyFont="1" applyBorder="1" applyAlignment="1">
      <alignment horizontal="center"/>
    </xf>
    <xf numFmtId="0" fontId="8" fillId="0" borderId="128" xfId="0" applyFont="1" applyBorder="1" applyAlignment="1">
      <alignment horizontal="center"/>
    </xf>
    <xf numFmtId="0" fontId="8" fillId="0" borderId="160" xfId="0" applyFont="1" applyBorder="1" applyAlignment="1">
      <alignment horizontal="center"/>
    </xf>
    <xf numFmtId="1" fontId="7" fillId="3" borderId="9" xfId="0" quotePrefix="1" applyNumberFormat="1" applyFont="1" applyFill="1" applyBorder="1" applyAlignment="1">
      <alignment horizontal="center"/>
    </xf>
    <xf numFmtId="1" fontId="7" fillId="3" borderId="5" xfId="0" quotePrefix="1" applyNumberFormat="1" applyFont="1" applyFill="1" applyBorder="1" applyAlignment="1">
      <alignment horizontal="center"/>
    </xf>
    <xf numFmtId="1" fontId="8" fillId="3" borderId="9" xfId="0" quotePrefix="1" applyNumberFormat="1" applyFont="1" applyFill="1" applyBorder="1" applyAlignment="1">
      <alignment horizontal="center"/>
    </xf>
    <xf numFmtId="1" fontId="8" fillId="3" borderId="0" xfId="0" quotePrefix="1" applyNumberFormat="1" applyFont="1" applyFill="1" applyAlignment="1">
      <alignment horizontal="center"/>
    </xf>
    <xf numFmtId="0" fontId="8" fillId="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0" borderId="28" xfId="0" applyFont="1" applyBorder="1"/>
    <xf numFmtId="0" fontId="19" fillId="0" borderId="29" xfId="0" applyFont="1" applyBorder="1"/>
    <xf numFmtId="0" fontId="8" fillId="0" borderId="121" xfId="0" applyFont="1" applyBorder="1" applyAlignment="1">
      <alignment horizontal="center" vertical="center" wrapText="1"/>
    </xf>
    <xf numFmtId="0" fontId="8" fillId="0" borderId="125" xfId="0" applyFont="1" applyBorder="1" applyAlignment="1">
      <alignment horizontal="center" vertical="center" wrapText="1"/>
    </xf>
    <xf numFmtId="0" fontId="7" fillId="0" borderId="95" xfId="0" applyFont="1" applyBorder="1" applyAlignment="1">
      <alignment vertical="center"/>
    </xf>
    <xf numFmtId="0" fontId="7" fillId="0" borderId="97" xfId="0" applyFont="1" applyBorder="1" applyAlignment="1">
      <alignment vertical="center"/>
    </xf>
    <xf numFmtId="0" fontId="3" fillId="0" borderId="166" xfId="0" applyFont="1" applyBorder="1" applyAlignment="1">
      <alignment horizontal="center" vertical="center"/>
    </xf>
    <xf numFmtId="0" fontId="3" fillId="0" borderId="174" xfId="0" applyFont="1" applyBorder="1" applyAlignment="1">
      <alignment horizontal="center" vertical="center"/>
    </xf>
    <xf numFmtId="0" fontId="3" fillId="0" borderId="164" xfId="0" applyFont="1" applyBorder="1" applyAlignment="1">
      <alignment horizontal="center" vertical="center"/>
    </xf>
    <xf numFmtId="0" fontId="7" fillId="0" borderId="87" xfId="0" applyFont="1" applyBorder="1" applyAlignment="1">
      <alignment vertical="center"/>
    </xf>
    <xf numFmtId="0" fontId="7" fillId="0" borderId="91" xfId="0" applyFont="1" applyBorder="1" applyAlignment="1">
      <alignment vertical="center"/>
    </xf>
    <xf numFmtId="0" fontId="7" fillId="0" borderId="152" xfId="0" applyFont="1" applyBorder="1" applyAlignment="1">
      <alignment vertical="center"/>
    </xf>
    <xf numFmtId="0" fontId="3" fillId="0" borderId="125" xfId="0" applyFont="1" applyBorder="1" applyAlignment="1">
      <alignment horizontal="center" vertical="center"/>
    </xf>
    <xf numFmtId="0" fontId="3" fillId="0" borderId="153" xfId="0" applyFont="1" applyBorder="1" applyAlignment="1">
      <alignment horizontal="center" vertical="center"/>
    </xf>
    <xf numFmtId="0" fontId="3" fillId="0" borderId="121" xfId="0" applyFont="1" applyBorder="1" applyAlignment="1">
      <alignment horizontal="center" vertical="center"/>
    </xf>
    <xf numFmtId="0" fontId="7" fillId="0" borderId="89" xfId="0" applyFont="1" applyBorder="1" applyAlignment="1">
      <alignment vertical="center"/>
    </xf>
    <xf numFmtId="166" fontId="7" fillId="0" borderId="166" xfId="0" applyNumberFormat="1" applyFont="1" applyBorder="1" applyAlignment="1">
      <alignment horizontal="center" vertical="center"/>
    </xf>
    <xf numFmtId="166" fontId="7" fillId="0" borderId="123" xfId="0" applyNumberFormat="1" applyFont="1" applyBorder="1" applyAlignment="1">
      <alignment horizontal="center" vertical="center"/>
    </xf>
    <xf numFmtId="166" fontId="7" fillId="0" borderId="125" xfId="0" applyNumberFormat="1" applyFont="1" applyBorder="1" applyAlignment="1">
      <alignment horizontal="center" vertical="center"/>
    </xf>
    <xf numFmtId="0" fontId="7" fillId="0" borderId="95" xfId="0" applyFont="1" applyBorder="1" applyAlignment="1">
      <alignment horizontal="left" vertical="center"/>
    </xf>
    <xf numFmtId="0" fontId="7" fillId="0" borderId="89" xfId="0" applyFont="1" applyBorder="1" applyAlignment="1">
      <alignment horizontal="left" vertical="center"/>
    </xf>
    <xf numFmtId="0" fontId="8" fillId="0" borderId="128" xfId="4" applyFont="1" applyBorder="1" applyAlignment="1">
      <alignment horizontal="center"/>
    </xf>
    <xf numFmtId="0" fontId="8" fillId="0" borderId="158" xfId="4" applyFont="1" applyBorder="1" applyAlignment="1">
      <alignment horizontal="center"/>
    </xf>
    <xf numFmtId="0" fontId="8" fillId="0" borderId="130" xfId="0" applyFont="1" applyBorder="1" applyAlignment="1">
      <alignment horizontal="center"/>
    </xf>
    <xf numFmtId="0" fontId="3" fillId="0" borderId="16" xfId="4" applyFont="1" applyBorder="1"/>
    <xf numFmtId="0" fontId="3" fillId="0" borderId="0" xfId="4" applyFont="1"/>
    <xf numFmtId="0" fontId="3" fillId="0" borderId="17" xfId="4" applyFont="1" applyBorder="1"/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148" xfId="4" applyFont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9" fillId="0" borderId="14" xfId="0" applyFont="1" applyBorder="1"/>
    <xf numFmtId="0" fontId="19" fillId="0" borderId="2" xfId="0" applyFont="1" applyBorder="1"/>
    <xf numFmtId="0" fontId="8" fillId="0" borderId="12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7" fillId="3" borderId="252" xfId="0" applyFont="1" applyFill="1" applyBorder="1" applyAlignment="1">
      <alignment horizontal="center"/>
    </xf>
    <xf numFmtId="0" fontId="7" fillId="3" borderId="253" xfId="0" applyFont="1" applyFill="1" applyBorder="1" applyAlignment="1">
      <alignment horizontal="center"/>
    </xf>
    <xf numFmtId="0" fontId="7" fillId="0" borderId="252" xfId="0" applyFont="1" applyBorder="1" applyAlignment="1">
      <alignment horizontal="center"/>
    </xf>
    <xf numFmtId="0" fontId="7" fillId="0" borderId="253" xfId="0" applyFont="1" applyBorder="1" applyAlignment="1">
      <alignment horizontal="center"/>
    </xf>
    <xf numFmtId="0" fontId="8" fillId="0" borderId="252" xfId="0" applyFont="1" applyBorder="1" applyAlignment="1">
      <alignment horizontal="center"/>
    </xf>
    <xf numFmtId="0" fontId="8" fillId="0" borderId="254" xfId="0" applyFont="1" applyBorder="1" applyAlignment="1">
      <alignment horizontal="center"/>
    </xf>
    <xf numFmtId="1" fontId="7" fillId="3" borderId="39" xfId="0" applyNumberFormat="1" applyFont="1" applyFill="1" applyBorder="1" applyAlignment="1">
      <alignment horizontal="center"/>
    </xf>
    <xf numFmtId="1" fontId="7" fillId="3" borderId="38" xfId="0" applyNumberFormat="1" applyFont="1" applyFill="1" applyBorder="1" applyAlignment="1">
      <alignment horizontal="center"/>
    </xf>
    <xf numFmtId="1" fontId="8" fillId="3" borderId="39" xfId="0" applyNumberFormat="1" applyFont="1" applyFill="1" applyBorder="1" applyAlignment="1">
      <alignment horizontal="center"/>
    </xf>
    <xf numFmtId="1" fontId="8" fillId="3" borderId="34" xfId="0" applyNumberFormat="1" applyFont="1" applyFill="1" applyBorder="1" applyAlignment="1">
      <alignment horizontal="center"/>
    </xf>
    <xf numFmtId="1" fontId="7" fillId="3" borderId="30" xfId="0" applyNumberFormat="1" applyFont="1" applyFill="1" applyBorder="1" applyAlignment="1">
      <alignment horizontal="center"/>
    </xf>
    <xf numFmtId="1" fontId="7" fillId="3" borderId="31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8" fillId="0" borderId="125" xfId="0" applyFont="1" applyBorder="1" applyAlignment="1">
      <alignment horizontal="center" vertical="center"/>
    </xf>
    <xf numFmtId="0" fontId="8" fillId="0" borderId="123" xfId="0" applyFont="1" applyBorder="1" applyAlignment="1">
      <alignment horizontal="center" vertical="center"/>
    </xf>
    <xf numFmtId="166" fontId="7" fillId="0" borderId="143" xfId="0" applyNumberFormat="1" applyFont="1" applyBorder="1" applyAlignment="1">
      <alignment horizontal="center" vertical="center"/>
    </xf>
    <xf numFmtId="166" fontId="7" fillId="0" borderId="174" xfId="0" applyNumberFormat="1" applyFont="1" applyBorder="1" applyAlignment="1">
      <alignment horizontal="center" vertical="center"/>
    </xf>
    <xf numFmtId="0" fontId="3" fillId="0" borderId="142" xfId="0" applyFont="1" applyBorder="1" applyAlignment="1">
      <alignment horizontal="center" vertical="center"/>
    </xf>
    <xf numFmtId="0" fontId="7" fillId="0" borderId="141" xfId="0" applyFont="1" applyBorder="1" applyAlignment="1">
      <alignment vertical="center"/>
    </xf>
    <xf numFmtId="0" fontId="7" fillId="0" borderId="87" xfId="0" applyFont="1" applyBorder="1" applyAlignment="1">
      <alignment vertical="center" wrapText="1"/>
    </xf>
    <xf numFmtId="0" fontId="7" fillId="0" borderId="95" xfId="0" applyFont="1" applyBorder="1" applyAlignment="1">
      <alignment vertical="center" wrapText="1"/>
    </xf>
    <xf numFmtId="166" fontId="7" fillId="0" borderId="121" xfId="0" applyNumberFormat="1" applyFont="1" applyBorder="1" applyAlignment="1">
      <alignment horizontal="center" vertical="center"/>
    </xf>
    <xf numFmtId="0" fontId="6" fillId="0" borderId="87" xfId="0" applyFont="1" applyBorder="1" applyAlignment="1">
      <alignment vertical="center"/>
    </xf>
    <xf numFmtId="0" fontId="6" fillId="0" borderId="91" xfId="0" applyFont="1" applyBorder="1" applyAlignment="1">
      <alignment vertical="center"/>
    </xf>
    <xf numFmtId="0" fontId="6" fillId="0" borderId="97" xfId="0" applyFont="1" applyBorder="1" applyAlignment="1">
      <alignment vertical="center"/>
    </xf>
    <xf numFmtId="0" fontId="17" fillId="0" borderId="125" xfId="0" applyFont="1" applyBorder="1" applyAlignment="1">
      <alignment horizontal="center" vertical="center"/>
    </xf>
    <xf numFmtId="0" fontId="17" fillId="0" borderId="166" xfId="0" applyFont="1" applyBorder="1" applyAlignment="1">
      <alignment horizontal="center" vertical="center"/>
    </xf>
    <xf numFmtId="0" fontId="17" fillId="0" borderId="174" xfId="0" applyFont="1" applyBorder="1" applyAlignment="1">
      <alignment horizontal="center" vertical="center"/>
    </xf>
    <xf numFmtId="0" fontId="6" fillId="0" borderId="95" xfId="0" applyFont="1" applyBorder="1" applyAlignment="1">
      <alignment vertical="center"/>
    </xf>
    <xf numFmtId="0" fontId="6" fillId="0" borderId="152" xfId="0" applyFont="1" applyBorder="1" applyAlignment="1">
      <alignment vertical="center"/>
    </xf>
    <xf numFmtId="0" fontId="17" fillId="0" borderId="153" xfId="0" applyFont="1" applyBorder="1" applyAlignment="1">
      <alignment horizontal="center" vertical="center"/>
    </xf>
    <xf numFmtId="0" fontId="8" fillId="0" borderId="8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8" fillId="2" borderId="121" xfId="0" applyFont="1" applyFill="1" applyBorder="1" applyAlignment="1">
      <alignment horizontal="center" vertical="center" wrapText="1"/>
    </xf>
    <xf numFmtId="0" fontId="8" fillId="2" borderId="125" xfId="0" applyFont="1" applyFill="1" applyBorder="1" applyAlignment="1">
      <alignment horizontal="center" vertical="center" wrapText="1"/>
    </xf>
    <xf numFmtId="0" fontId="8" fillId="0" borderId="26" xfId="4" applyFont="1" applyBorder="1" applyAlignment="1">
      <alignment horizontal="center" vertical="center" wrapText="1"/>
    </xf>
    <xf numFmtId="0" fontId="8" fillId="0" borderId="32" xfId="4" applyFont="1" applyBorder="1" applyAlignment="1">
      <alignment horizontal="center" vertical="center" wrapText="1"/>
    </xf>
    <xf numFmtId="0" fontId="8" fillId="0" borderId="91" xfId="0" applyFont="1" applyBorder="1" applyAlignment="1">
      <alignment horizontal="center" vertical="center" wrapText="1"/>
    </xf>
    <xf numFmtId="0" fontId="19" fillId="0" borderId="18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9" fillId="0" borderId="162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4" fillId="0" borderId="27" xfId="0" applyFont="1" applyBorder="1" applyAlignment="1">
      <alignment vertical="center"/>
    </xf>
    <xf numFmtId="0" fontId="7" fillId="0" borderId="242" xfId="0" applyFont="1" applyBorder="1" applyAlignment="1">
      <alignment horizontal="center"/>
    </xf>
    <xf numFmtId="0" fontId="7" fillId="0" borderId="243" xfId="0" applyFont="1" applyBorder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8" fillId="2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0" fontId="23" fillId="2" borderId="36" xfId="0" applyFont="1" applyFill="1" applyBorder="1" applyAlignment="1">
      <alignment horizontal="center"/>
    </xf>
    <xf numFmtId="44" fontId="8" fillId="2" borderId="26" xfId="1" applyFont="1" applyFill="1" applyBorder="1" applyAlignment="1">
      <alignment horizontal="center" wrapText="1"/>
    </xf>
    <xf numFmtId="44" fontId="8" fillId="2" borderId="6" xfId="1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17" xfId="0" applyFont="1" applyFill="1" applyBorder="1" applyAlignment="1">
      <alignment horizontal="center"/>
    </xf>
    <xf numFmtId="0" fontId="7" fillId="0" borderId="131" xfId="0" applyFont="1" applyBorder="1" applyAlignment="1">
      <alignment vertical="center"/>
    </xf>
    <xf numFmtId="0" fontId="7" fillId="0" borderId="211" xfId="0" applyFont="1" applyBorder="1" applyAlignment="1">
      <alignment vertical="center"/>
    </xf>
    <xf numFmtId="0" fontId="3" fillId="0" borderId="132" xfId="0" applyFont="1" applyBorder="1" applyAlignment="1">
      <alignment horizontal="center" vertical="center"/>
    </xf>
    <xf numFmtId="0" fontId="3" fillId="0" borderId="237" xfId="0" applyFont="1" applyBorder="1" applyAlignment="1">
      <alignment horizontal="center" vertical="center"/>
    </xf>
    <xf numFmtId="0" fontId="3" fillId="2" borderId="36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2" fillId="0" borderId="133" xfId="0" applyFont="1" applyBorder="1" applyAlignment="1">
      <alignment horizontal="center" vertical="center"/>
    </xf>
    <xf numFmtId="0" fontId="2" fillId="0" borderId="212" xfId="0" applyFont="1" applyBorder="1" applyAlignment="1">
      <alignment horizontal="center" vertical="center"/>
    </xf>
    <xf numFmtId="44" fontId="8" fillId="2" borderId="32" xfId="1" applyFont="1" applyFill="1" applyBorder="1" applyAlignment="1">
      <alignment horizontal="center" wrapText="1"/>
    </xf>
    <xf numFmtId="44" fontId="8" fillId="2" borderId="5" xfId="1" applyFont="1" applyFill="1" applyBorder="1" applyAlignment="1">
      <alignment horizontal="center" wrapText="1"/>
    </xf>
    <xf numFmtId="0" fontId="8" fillId="5" borderId="0" xfId="0" applyFont="1" applyFill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37" xfId="0" applyFont="1" applyFill="1" applyBorder="1" applyAlignment="1">
      <alignment horizontal="center"/>
    </xf>
    <xf numFmtId="44" fontId="8" fillId="0" borderId="32" xfId="1" applyFont="1" applyFill="1" applyBorder="1" applyAlignment="1">
      <alignment horizontal="center" wrapText="1"/>
    </xf>
    <xf numFmtId="44" fontId="8" fillId="0" borderId="5" xfId="1" applyFont="1" applyFill="1" applyBorder="1" applyAlignment="1">
      <alignment horizontal="center" wrapText="1"/>
    </xf>
    <xf numFmtId="44" fontId="8" fillId="0" borderId="9" xfId="1" applyFont="1" applyFill="1" applyBorder="1" applyAlignment="1">
      <alignment horizontal="center" wrapText="1"/>
    </xf>
    <xf numFmtId="0" fontId="8" fillId="5" borderId="9" xfId="0" applyFont="1" applyFill="1" applyBorder="1" applyAlignment="1">
      <alignment horizontal="center" wrapText="1"/>
    </xf>
    <xf numFmtId="0" fontId="8" fillId="5" borderId="0" xfId="0" applyFont="1" applyFill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0" fontId="3" fillId="5" borderId="36" xfId="0" applyFont="1" applyFill="1" applyBorder="1" applyAlignment="1">
      <alignment horizontal="center" wrapText="1"/>
    </xf>
    <xf numFmtId="44" fontId="8" fillId="0" borderId="8" xfId="1" applyFont="1" applyFill="1" applyBorder="1" applyAlignment="1">
      <alignment horizontal="center" wrapText="1"/>
    </xf>
    <xf numFmtId="44" fontId="8" fillId="0" borderId="6" xfId="1" applyFont="1" applyFill="1" applyBorder="1" applyAlignment="1">
      <alignment horizontal="center" wrapText="1"/>
    </xf>
    <xf numFmtId="44" fontId="8" fillId="0" borderId="26" xfId="1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19" fillId="0" borderId="16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3" fillId="5" borderId="2" xfId="0" applyFont="1" applyFill="1" applyBorder="1" applyAlignment="1">
      <alignment horizontal="center" wrapText="1"/>
    </xf>
    <xf numFmtId="0" fontId="3" fillId="0" borderId="1" xfId="3" applyFont="1" applyFill="1" applyBorder="1" applyAlignment="1" applyProtection="1"/>
    <xf numFmtId="0" fontId="3" fillId="0" borderId="19" xfId="3" applyFont="1" applyFill="1" applyBorder="1" applyAlignment="1" applyProtection="1"/>
    <xf numFmtId="0" fontId="8" fillId="5" borderId="5" xfId="0" applyFont="1" applyFill="1" applyBorder="1" applyAlignment="1">
      <alignment horizontal="center"/>
    </xf>
    <xf numFmtId="0" fontId="19" fillId="0" borderId="5" xfId="0" applyFont="1" applyBorder="1" applyAlignment="1">
      <alignment vertical="center"/>
    </xf>
    <xf numFmtId="0" fontId="19" fillId="0" borderId="36" xfId="0" applyFont="1" applyBorder="1" applyAlignment="1">
      <alignment vertical="center"/>
    </xf>
    <xf numFmtId="0" fontId="8" fillId="5" borderId="5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/>
    </xf>
    <xf numFmtId="1" fontId="7" fillId="0" borderId="166" xfId="0" applyNumberFormat="1" applyFont="1" applyBorder="1" applyAlignment="1">
      <alignment horizontal="center" vertical="center"/>
    </xf>
    <xf numFmtId="1" fontId="7" fillId="0" borderId="123" xfId="0" applyNumberFormat="1" applyFont="1" applyBorder="1" applyAlignment="1">
      <alignment horizontal="center" vertical="center"/>
    </xf>
    <xf numFmtId="0" fontId="7" fillId="0" borderId="95" xfId="0" applyFont="1" applyBorder="1" applyAlignment="1">
      <alignment horizontal="center" vertical="center"/>
    </xf>
    <xf numFmtId="0" fontId="7" fillId="0" borderId="89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2" fillId="0" borderId="166" xfId="0" applyFont="1" applyBorder="1" applyAlignment="1">
      <alignment horizontal="center"/>
    </xf>
    <xf numFmtId="0" fontId="2" fillId="0" borderId="123" xfId="0" applyFont="1" applyBorder="1" applyAlignment="1">
      <alignment horizontal="center"/>
    </xf>
    <xf numFmtId="0" fontId="7" fillId="0" borderId="85" xfId="0" applyFont="1" applyBorder="1" applyAlignment="1">
      <alignment horizontal="center"/>
    </xf>
    <xf numFmtId="0" fontId="7" fillId="0" borderId="226" xfId="0" applyFont="1" applyBorder="1" applyAlignment="1">
      <alignment horizontal="left" vertical="center"/>
    </xf>
    <xf numFmtId="0" fontId="7" fillId="0" borderId="97" xfId="0" applyFont="1" applyBorder="1" applyAlignment="1">
      <alignment horizontal="left" vertical="center"/>
    </xf>
    <xf numFmtId="0" fontId="3" fillId="5" borderId="36" xfId="0" applyFont="1" applyFill="1" applyBorder="1" applyAlignment="1">
      <alignment horizontal="center"/>
    </xf>
    <xf numFmtId="0" fontId="7" fillId="0" borderId="107" xfId="0" applyFont="1" applyBorder="1" applyAlignment="1">
      <alignment horizontal="center"/>
    </xf>
    <xf numFmtId="0" fontId="7" fillId="0" borderId="108" xfId="0" applyFont="1" applyBorder="1" applyAlignment="1">
      <alignment horizontal="center"/>
    </xf>
    <xf numFmtId="0" fontId="22" fillId="0" borderId="1" xfId="3" applyFont="1" applyBorder="1" applyAlignment="1" applyProtection="1"/>
    <xf numFmtId="0" fontId="22" fillId="0" borderId="19" xfId="3" applyFont="1" applyBorder="1" applyAlignment="1" applyProtection="1"/>
  </cellXfs>
  <cellStyles count="6">
    <cellStyle name="Currency 2" xfId="5" xr:uid="{446F3A68-F7C6-4DEE-AFF6-85696C115601}"/>
    <cellStyle name="Euro" xfId="2" xr:uid="{00000000-0005-0000-0000-000001000000}"/>
    <cellStyle name="Hyperlänk" xfId="3" builtinId="8"/>
    <cellStyle name="Normal" xfId="0" builtinId="0"/>
    <cellStyle name="Normal 2" xfId="4" xr:uid="{00000000-0005-0000-0000-000004000000}"/>
    <cellStyle name="Valuta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7E779.958242C0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7E76B.B2D528F0" TargetMode="Externa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3342945</xdr:colOff>
      <xdr:row>98</xdr:row>
      <xdr:rowOff>94800</xdr:rowOff>
    </xdr:from>
    <xdr:to>
      <xdr:col>4</xdr:col>
      <xdr:colOff>5660</xdr:colOff>
      <xdr:row>98</xdr:row>
      <xdr:rowOff>95160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B10BEBC-F7D3-4F13-A134-A4A405DA1622}"/>
                </a:ext>
              </a:extLst>
            </xdr14:cNvPr>
            <xdr14:cNvContentPartPr/>
          </xdr14:nvContentPartPr>
          <xdr14:nvPr macro=""/>
          <xdr14:xfrm>
            <a:off x="7791120" y="1278210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10BEBC-F7D3-4F13-A134-A4A405DA162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73120" y="1267446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</xdr:row>
      <xdr:rowOff>76200</xdr:rowOff>
    </xdr:from>
    <xdr:to>
      <xdr:col>8</xdr:col>
      <xdr:colOff>79375</xdr:colOff>
      <xdr:row>37</xdr:row>
      <xdr:rowOff>127000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C8370C9-6713-4AA0-A988-3A06BB2FE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66725"/>
          <a:ext cx="6594475" cy="574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165100</xdr:colOff>
      <xdr:row>19</xdr:row>
      <xdr:rowOff>0</xdr:rowOff>
    </xdr:from>
    <xdr:ext cx="819150" cy="34099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3232150" y="3171825"/>
          <a:ext cx="819150" cy="340995"/>
        </a:xfrm>
        <a:prstGeom prst="rect">
          <a:avLst/>
        </a:prstGeom>
        <a:noFill/>
        <a:ln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XC60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2</xdr:row>
      <xdr:rowOff>88900</xdr:rowOff>
    </xdr:from>
    <xdr:to>
      <xdr:col>9</xdr:col>
      <xdr:colOff>136525</xdr:colOff>
      <xdr:row>37</xdr:row>
      <xdr:rowOff>114300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7BDEA161-C612-4F86-AD15-E349A4717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482600"/>
          <a:ext cx="7527925" cy="581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514350</xdr:colOff>
      <xdr:row>18</xdr:row>
      <xdr:rowOff>139700</xdr:rowOff>
    </xdr:from>
    <xdr:ext cx="1704975" cy="3282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12B51B-503E-455E-9C0E-5B1D03D89677}"/>
            </a:ext>
          </a:extLst>
        </xdr:cNvPr>
        <xdr:cNvSpPr txBox="1"/>
      </xdr:nvSpPr>
      <xdr:spPr>
        <a:xfrm>
          <a:off x="2971800" y="3149600"/>
          <a:ext cx="1704975" cy="328295"/>
        </a:xfrm>
        <a:prstGeom prst="rect">
          <a:avLst/>
        </a:prstGeom>
        <a:noFill/>
        <a:ln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XC60 HYBRID</a:t>
          </a:r>
          <a:endParaRPr lang="en-US" sz="16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10T09:52:52.094"/>
    </inkml:context>
    <inkml:brush xml:id="br0">
      <inkml:brushProperty name="width" value="0.1" units="cm"/>
      <inkml:brushProperty name="height" value="0.6" units="cm"/>
      <inkml:brushProperty name="ignorePressure" value="1"/>
      <inkml:brushProperty name="inkEffects" value="pencil"/>
    </inkml:brush>
  </inkml:definitions>
  <inkml:trace contextRef="#ctx0" brushRef="#br0">0 1,'0'0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ontentstore.volvocars.biz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ntentstore.volvocars.biz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cpam.volvocar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I57"/>
  <sheetViews>
    <sheetView zoomScaleNormal="95" workbookViewId="0">
      <pane ySplit="4" topLeftCell="A16" activePane="bottomLeft" state="frozen"/>
      <selection sqref="A1:XFD1048576"/>
      <selection pane="bottomLeft" activeCell="C31" sqref="C31:I31"/>
    </sheetView>
  </sheetViews>
  <sheetFormatPr baseColWidth="10" defaultColWidth="9.1640625" defaultRowHeight="13" outlineLevelRow="1" x14ac:dyDescent="0.15"/>
  <cols>
    <col min="1" max="1" width="18.33203125" style="21" bestFit="1" customWidth="1"/>
    <col min="2" max="2" width="14.5" style="21" bestFit="1" customWidth="1"/>
    <col min="3" max="5" width="9.1640625" style="21" customWidth="1"/>
    <col min="6" max="6" width="9.1640625" style="38" customWidth="1"/>
    <col min="7" max="7" width="24.6640625" style="21" bestFit="1" customWidth="1"/>
    <col min="8" max="8" width="9.1640625" style="21" customWidth="1"/>
    <col min="9" max="9" width="16.83203125" style="21" customWidth="1"/>
    <col min="10" max="16384" width="9.1640625" style="21"/>
  </cols>
  <sheetData>
    <row r="1" spans="1:9" s="7" customFormat="1" ht="19" thickTop="1" x14ac:dyDescent="0.2">
      <c r="A1" s="1271" t="s">
        <v>0</v>
      </c>
      <c r="B1" s="1272"/>
      <c r="C1" s="1272"/>
      <c r="D1" s="1272"/>
      <c r="E1" s="1272"/>
      <c r="F1" s="3"/>
      <c r="G1" s="4" t="s">
        <v>1</v>
      </c>
      <c r="H1" s="5"/>
      <c r="I1" s="6"/>
    </row>
    <row r="2" spans="1:9" s="11" customFormat="1" ht="12" x14ac:dyDescent="0.15">
      <c r="A2" s="437" t="s">
        <v>2</v>
      </c>
      <c r="B2" s="8" t="s">
        <v>3</v>
      </c>
      <c r="C2" s="9"/>
      <c r="D2" s="9"/>
      <c r="E2" s="1100"/>
      <c r="F2" s="1100"/>
      <c r="G2" s="1170" t="s">
        <v>4</v>
      </c>
      <c r="H2" s="9"/>
      <c r="I2" s="10"/>
    </row>
    <row r="3" spans="1:9" s="15" customFormat="1" ht="11" x14ac:dyDescent="0.15">
      <c r="A3" s="12" t="s">
        <v>5</v>
      </c>
      <c r="B3" s="13" t="s">
        <v>6</v>
      </c>
      <c r="C3" s="13"/>
      <c r="D3" s="13"/>
      <c r="E3" s="13"/>
      <c r="F3" s="395" t="s">
        <v>7</v>
      </c>
      <c r="G3" s="15" t="s">
        <v>8</v>
      </c>
      <c r="H3" s="13"/>
      <c r="I3" s="14"/>
    </row>
    <row r="4" spans="1:9" x14ac:dyDescent="0.15">
      <c r="A4" s="16" t="s">
        <v>9</v>
      </c>
      <c r="B4" s="17"/>
      <c r="C4" s="17"/>
      <c r="D4" s="18"/>
      <c r="E4" s="19"/>
      <c r="F4" s="20"/>
      <c r="G4" s="19"/>
      <c r="I4" s="22"/>
    </row>
    <row r="5" spans="1:9" s="11" customFormat="1" ht="12" hidden="1" customHeight="1" outlineLevel="1" x14ac:dyDescent="0.15">
      <c r="A5" s="635" t="s">
        <v>10</v>
      </c>
      <c r="B5" s="636">
        <v>44995</v>
      </c>
      <c r="C5" s="1277" t="s">
        <v>11</v>
      </c>
      <c r="D5" s="1277"/>
      <c r="E5" s="1277"/>
      <c r="F5" s="1277"/>
      <c r="G5" s="1277"/>
      <c r="H5" s="1277"/>
      <c r="I5" s="1278"/>
    </row>
    <row r="6" spans="1:9" s="11" customFormat="1" ht="12" hidden="1" customHeight="1" outlineLevel="1" x14ac:dyDescent="0.15">
      <c r="A6" s="635" t="s">
        <v>12</v>
      </c>
      <c r="B6" s="637">
        <v>45037</v>
      </c>
      <c r="C6" s="1277" t="s">
        <v>13</v>
      </c>
      <c r="D6" s="1277"/>
      <c r="E6" s="1277"/>
      <c r="F6" s="1277"/>
      <c r="G6" s="1277"/>
      <c r="H6" s="1277"/>
      <c r="I6" s="1278"/>
    </row>
    <row r="7" spans="1:9" s="11" customFormat="1" ht="12" hidden="1" customHeight="1" outlineLevel="1" x14ac:dyDescent="0.15">
      <c r="A7" s="635"/>
      <c r="B7" s="638">
        <v>45037</v>
      </c>
      <c r="C7" s="1277" t="s">
        <v>14</v>
      </c>
      <c r="D7" s="1277"/>
      <c r="E7" s="1277"/>
      <c r="F7" s="1277"/>
      <c r="G7" s="1277"/>
      <c r="H7" s="1277"/>
      <c r="I7" s="1278"/>
    </row>
    <row r="8" spans="1:9" s="11" customFormat="1" ht="12" hidden="1" outlineLevel="1" x14ac:dyDescent="0.15">
      <c r="A8" s="635"/>
      <c r="B8" s="638">
        <v>45037</v>
      </c>
      <c r="C8" s="1277" t="s">
        <v>15</v>
      </c>
      <c r="D8" s="1277"/>
      <c r="E8" s="1277"/>
      <c r="F8" s="1277"/>
      <c r="G8" s="1277"/>
      <c r="H8" s="1277"/>
      <c r="I8" s="1278"/>
    </row>
    <row r="9" spans="1:9" s="11" customFormat="1" ht="12" hidden="1" customHeight="1" outlineLevel="1" x14ac:dyDescent="0.15">
      <c r="A9" s="635" t="s">
        <v>16</v>
      </c>
      <c r="B9" s="637">
        <v>45058</v>
      </c>
      <c r="C9" s="1277" t="s">
        <v>17</v>
      </c>
      <c r="D9" s="1277"/>
      <c r="E9" s="1277"/>
      <c r="F9" s="1277"/>
      <c r="G9" s="1277"/>
      <c r="H9" s="1277"/>
      <c r="I9" s="1278"/>
    </row>
    <row r="10" spans="1:9" s="11" customFormat="1" ht="12" hidden="1" customHeight="1" outlineLevel="1" x14ac:dyDescent="0.15">
      <c r="A10" s="635"/>
      <c r="B10" s="638">
        <v>45058</v>
      </c>
      <c r="C10" s="1277" t="s">
        <v>18</v>
      </c>
      <c r="D10" s="1277"/>
      <c r="E10" s="1277"/>
      <c r="F10" s="1277"/>
      <c r="G10" s="1277"/>
      <c r="H10" s="1277"/>
      <c r="I10" s="1278"/>
    </row>
    <row r="11" spans="1:9" s="11" customFormat="1" ht="12" hidden="1" outlineLevel="1" x14ac:dyDescent="0.15">
      <c r="A11" s="635"/>
      <c r="B11" s="638">
        <v>45058</v>
      </c>
      <c r="C11" s="1277" t="s">
        <v>19</v>
      </c>
      <c r="D11" s="1277"/>
      <c r="E11" s="1277"/>
      <c r="F11" s="1277"/>
      <c r="G11" s="1277"/>
      <c r="H11" s="1277"/>
      <c r="I11" s="1278"/>
    </row>
    <row r="12" spans="1:9" s="11" customFormat="1" ht="12" hidden="1" customHeight="1" outlineLevel="1" x14ac:dyDescent="0.15">
      <c r="A12" s="635" t="s">
        <v>20</v>
      </c>
      <c r="B12" s="637">
        <v>45072</v>
      </c>
      <c r="C12" s="1277" t="s">
        <v>21</v>
      </c>
      <c r="D12" s="1277"/>
      <c r="E12" s="1277"/>
      <c r="F12" s="1277"/>
      <c r="G12" s="1277"/>
      <c r="H12" s="1277"/>
      <c r="I12" s="1278"/>
    </row>
    <row r="13" spans="1:9" s="11" customFormat="1" ht="12" hidden="1" outlineLevel="1" x14ac:dyDescent="0.15">
      <c r="A13" s="635"/>
      <c r="B13" s="638">
        <v>45072</v>
      </c>
      <c r="C13" s="1277" t="s">
        <v>22</v>
      </c>
      <c r="D13" s="1277"/>
      <c r="E13" s="1277"/>
      <c r="F13" s="1277"/>
      <c r="G13" s="1277"/>
      <c r="H13" s="1277"/>
      <c r="I13" s="1278"/>
    </row>
    <row r="14" spans="1:9" s="11" customFormat="1" ht="12" hidden="1" customHeight="1" outlineLevel="1" x14ac:dyDescent="0.15">
      <c r="A14" s="635" t="s">
        <v>23</v>
      </c>
      <c r="B14" s="637">
        <v>45086</v>
      </c>
      <c r="C14" s="1277" t="s">
        <v>24</v>
      </c>
      <c r="D14" s="1277"/>
      <c r="E14" s="1277"/>
      <c r="F14" s="1277"/>
      <c r="G14" s="1277"/>
      <c r="H14" s="1277"/>
      <c r="I14" s="1278"/>
    </row>
    <row r="15" spans="1:9" s="11" customFormat="1" ht="12" hidden="1" outlineLevel="1" x14ac:dyDescent="0.15">
      <c r="A15" s="635"/>
      <c r="B15" s="638">
        <v>45086</v>
      </c>
      <c r="C15" s="1277" t="s">
        <v>25</v>
      </c>
      <c r="D15" s="1277"/>
      <c r="E15" s="1277"/>
      <c r="F15" s="1277"/>
      <c r="G15" s="1277"/>
      <c r="H15" s="1277"/>
      <c r="I15" s="1278"/>
    </row>
    <row r="16" spans="1:9" s="23" customFormat="1" ht="12" collapsed="1" x14ac:dyDescent="0.15">
      <c r="A16" s="24" t="s">
        <v>26</v>
      </c>
      <c r="B16" s="518">
        <v>45190</v>
      </c>
      <c r="C16" s="1275" t="s">
        <v>11</v>
      </c>
      <c r="D16" s="1275"/>
      <c r="E16" s="1275"/>
      <c r="F16" s="1275"/>
      <c r="G16" s="1275"/>
      <c r="H16" s="1275"/>
      <c r="I16" s="1276"/>
    </row>
    <row r="17" spans="1:9" s="23" customFormat="1" ht="12" x14ac:dyDescent="0.15">
      <c r="A17" s="24" t="s">
        <v>12</v>
      </c>
      <c r="B17" s="392">
        <v>45204</v>
      </c>
      <c r="C17" s="1275" t="s">
        <v>27</v>
      </c>
      <c r="D17" s="1275"/>
      <c r="E17" s="1275"/>
      <c r="F17" s="1275"/>
      <c r="G17" s="1275"/>
      <c r="H17" s="1275"/>
      <c r="I17" s="1276"/>
    </row>
    <row r="18" spans="1:9" s="23" customFormat="1" ht="12" x14ac:dyDescent="0.15">
      <c r="A18" s="24"/>
      <c r="B18" s="392">
        <v>45204</v>
      </c>
      <c r="C18" s="1275" t="s">
        <v>15</v>
      </c>
      <c r="D18" s="1275"/>
      <c r="E18" s="1275"/>
      <c r="F18" s="1275"/>
      <c r="G18" s="1275"/>
      <c r="H18" s="1275"/>
      <c r="I18" s="1276"/>
    </row>
    <row r="19" spans="1:9" s="23" customFormat="1" ht="12" x14ac:dyDescent="0.15">
      <c r="A19" s="24" t="s">
        <v>16</v>
      </c>
      <c r="B19" s="392">
        <v>45239</v>
      </c>
      <c r="C19" s="1275" t="s">
        <v>28</v>
      </c>
      <c r="D19" s="1275"/>
      <c r="E19" s="1275"/>
      <c r="F19" s="1275"/>
      <c r="G19" s="1275"/>
      <c r="H19" s="1275"/>
      <c r="I19" s="1276"/>
    </row>
    <row r="20" spans="1:9" s="23" customFormat="1" ht="12" x14ac:dyDescent="0.15">
      <c r="A20" s="24"/>
      <c r="B20" s="392">
        <v>45239</v>
      </c>
      <c r="C20" s="1275" t="s">
        <v>29</v>
      </c>
      <c r="D20" s="1275"/>
      <c r="E20" s="1275"/>
      <c r="F20" s="1275"/>
      <c r="G20" s="1275"/>
      <c r="H20" s="1275"/>
      <c r="I20" s="1276"/>
    </row>
    <row r="21" spans="1:9" s="23" customFormat="1" ht="12" x14ac:dyDescent="0.15">
      <c r="A21" s="24"/>
      <c r="B21" s="392">
        <v>45239</v>
      </c>
      <c r="C21" s="1275" t="s">
        <v>30</v>
      </c>
      <c r="D21" s="1275"/>
      <c r="E21" s="1275"/>
      <c r="F21" s="1275"/>
      <c r="G21" s="1275"/>
      <c r="H21" s="1275"/>
      <c r="I21" s="1276"/>
    </row>
    <row r="22" spans="1:9" s="23" customFormat="1" ht="12" x14ac:dyDescent="0.15">
      <c r="A22" s="24"/>
      <c r="B22" s="392">
        <v>45239</v>
      </c>
      <c r="C22" s="1275" t="s">
        <v>31</v>
      </c>
      <c r="D22" s="1275"/>
      <c r="E22" s="1275"/>
      <c r="F22" s="1275"/>
      <c r="G22" s="1275"/>
      <c r="H22" s="1275"/>
      <c r="I22" s="1276"/>
    </row>
    <row r="23" spans="1:9" s="23" customFormat="1" ht="12" x14ac:dyDescent="0.15">
      <c r="A23" s="24"/>
      <c r="B23" s="392">
        <v>45239</v>
      </c>
      <c r="C23" s="1275" t="s">
        <v>32</v>
      </c>
      <c r="D23" s="1275"/>
      <c r="E23" s="1275"/>
      <c r="F23" s="1275"/>
      <c r="G23" s="1275"/>
      <c r="H23" s="1275"/>
      <c r="I23" s="1276"/>
    </row>
    <row r="24" spans="1:9" s="23" customFormat="1" ht="12" x14ac:dyDescent="0.15">
      <c r="A24" s="24"/>
      <c r="B24" s="392">
        <v>45239</v>
      </c>
      <c r="C24" s="1275" t="s">
        <v>19</v>
      </c>
      <c r="D24" s="1275"/>
      <c r="E24" s="1275"/>
      <c r="F24" s="1275"/>
      <c r="G24" s="1275"/>
      <c r="H24" s="1275"/>
      <c r="I24" s="1276"/>
    </row>
    <row r="25" spans="1:9" s="23" customFormat="1" ht="12" x14ac:dyDescent="0.15">
      <c r="A25" s="24"/>
      <c r="B25" s="392"/>
      <c r="C25" s="1275"/>
      <c r="D25" s="1275"/>
      <c r="E25" s="1275"/>
      <c r="F25" s="1275"/>
      <c r="G25" s="1275"/>
      <c r="H25" s="1275"/>
      <c r="I25" s="1276"/>
    </row>
    <row r="26" spans="1:9" s="23" customFormat="1" ht="12" x14ac:dyDescent="0.15">
      <c r="A26" s="24"/>
      <c r="B26" s="392"/>
      <c r="C26" s="1275"/>
      <c r="D26" s="1275"/>
      <c r="E26" s="1275"/>
      <c r="F26" s="1275"/>
      <c r="G26" s="1275"/>
      <c r="H26" s="1275"/>
      <c r="I26" s="1276"/>
    </row>
    <row r="27" spans="1:9" s="23" customFormat="1" ht="12" x14ac:dyDescent="0.15">
      <c r="A27" s="24"/>
      <c r="B27" s="392"/>
      <c r="C27" s="1275"/>
      <c r="D27" s="1275"/>
      <c r="E27" s="1275"/>
      <c r="F27" s="1275"/>
      <c r="G27" s="1275"/>
      <c r="H27" s="1275"/>
      <c r="I27" s="1276"/>
    </row>
    <row r="28" spans="1:9" s="23" customFormat="1" ht="12" x14ac:dyDescent="0.15">
      <c r="A28" s="24"/>
      <c r="B28" s="392"/>
      <c r="C28" s="1275"/>
      <c r="D28" s="1275"/>
      <c r="E28" s="1275"/>
      <c r="F28" s="1275"/>
      <c r="G28" s="1275"/>
      <c r="H28" s="1275"/>
      <c r="I28" s="1276"/>
    </row>
    <row r="29" spans="1:9" s="23" customFormat="1" ht="12" x14ac:dyDescent="0.15">
      <c r="A29" s="24"/>
      <c r="B29" s="25"/>
      <c r="C29" s="1281"/>
      <c r="D29" s="1281"/>
      <c r="E29" s="1281"/>
      <c r="F29" s="1281"/>
      <c r="G29" s="1281"/>
      <c r="H29" s="1281"/>
      <c r="I29" s="1282"/>
    </row>
    <row r="30" spans="1:9" s="23" customFormat="1" ht="12" x14ac:dyDescent="0.15">
      <c r="A30" s="1283" t="s">
        <v>33</v>
      </c>
      <c r="B30" s="1284"/>
      <c r="C30" s="1284"/>
      <c r="D30" s="1284"/>
      <c r="E30" s="1284"/>
      <c r="F30" s="1284"/>
      <c r="G30" s="1284"/>
      <c r="H30" s="1284"/>
      <c r="I30" s="1285"/>
    </row>
    <row r="31" spans="1:9" s="23" customFormat="1" ht="12" x14ac:dyDescent="0.15">
      <c r="A31" s="26" t="s">
        <v>34</v>
      </c>
      <c r="B31" s="631"/>
      <c r="C31" s="1279" t="s">
        <v>35</v>
      </c>
      <c r="D31" s="1279"/>
      <c r="E31" s="1279"/>
      <c r="F31" s="1279"/>
      <c r="G31" s="1279"/>
      <c r="H31" s="1279"/>
      <c r="I31" s="1280"/>
    </row>
    <row r="32" spans="1:9" s="23" customFormat="1" ht="12" x14ac:dyDescent="0.15">
      <c r="A32" s="27"/>
      <c r="B32" s="631"/>
      <c r="C32" s="1279" t="s">
        <v>36</v>
      </c>
      <c r="D32" s="1279"/>
      <c r="E32" s="1279"/>
      <c r="F32" s="1279"/>
      <c r="G32" s="1279"/>
      <c r="H32" s="1279"/>
      <c r="I32" s="1280"/>
    </row>
    <row r="33" spans="1:9" s="23" customFormat="1" ht="12" x14ac:dyDescent="0.15">
      <c r="A33" s="28" t="s">
        <v>34</v>
      </c>
      <c r="B33" s="631"/>
      <c r="C33" s="1279" t="s">
        <v>37</v>
      </c>
      <c r="D33" s="1279"/>
      <c r="E33" s="1279"/>
      <c r="F33" s="1279"/>
      <c r="G33" s="1279"/>
      <c r="H33" s="1279"/>
      <c r="I33" s="1280"/>
    </row>
    <row r="34" spans="1:9" s="23" customFormat="1" ht="12" x14ac:dyDescent="0.15">
      <c r="A34" s="29" t="s">
        <v>38</v>
      </c>
      <c r="B34" s="1170"/>
      <c r="C34" s="1286" t="s">
        <v>39</v>
      </c>
      <c r="D34" s="1286"/>
      <c r="E34" s="1286"/>
      <c r="F34" s="1286"/>
      <c r="G34" s="1286"/>
      <c r="H34" s="1286"/>
      <c r="I34" s="1287"/>
    </row>
    <row r="35" spans="1:9" s="11" customFormat="1" ht="12" x14ac:dyDescent="0.15">
      <c r="A35" s="30" t="s">
        <v>40</v>
      </c>
      <c r="B35" s="508"/>
      <c r="C35" s="31" t="s">
        <v>41</v>
      </c>
      <c r="D35" s="508"/>
      <c r="E35" s="508"/>
      <c r="F35" s="31"/>
      <c r="G35" s="32"/>
      <c r="H35" s="508"/>
      <c r="I35" s="573"/>
    </row>
    <row r="36" spans="1:9" s="11" customFormat="1" ht="12" x14ac:dyDescent="0.15">
      <c r="A36" s="33"/>
      <c r="B36" s="15"/>
      <c r="C36" s="15"/>
      <c r="D36" s="15"/>
      <c r="E36" s="15"/>
      <c r="F36" s="15"/>
      <c r="G36" s="631"/>
      <c r="H36" s="15"/>
      <c r="I36" s="34"/>
    </row>
    <row r="37" spans="1:9" s="11" customFormat="1" ht="12" x14ac:dyDescent="0.15">
      <c r="A37" s="35" t="s">
        <v>42</v>
      </c>
      <c r="B37" s="631" t="s">
        <v>43</v>
      </c>
      <c r="C37" s="1273" t="s">
        <v>44</v>
      </c>
      <c r="D37" s="1273"/>
      <c r="E37" s="1273"/>
      <c r="F37" s="1273"/>
      <c r="G37" s="1273"/>
      <c r="H37" s="1273"/>
      <c r="I37" s="1274"/>
    </row>
    <row r="38" spans="1:9" s="11" customFormat="1" ht="12" x14ac:dyDescent="0.15">
      <c r="A38" s="36" t="s">
        <v>45</v>
      </c>
      <c r="B38" s="631" t="s">
        <v>46</v>
      </c>
      <c r="C38" s="1273" t="s">
        <v>47</v>
      </c>
      <c r="D38" s="1273"/>
      <c r="E38" s="1273"/>
      <c r="F38" s="1273"/>
      <c r="G38" s="1273"/>
      <c r="H38" s="1273"/>
      <c r="I38" s="1274"/>
    </row>
    <row r="39" spans="1:9" s="11" customFormat="1" ht="12" x14ac:dyDescent="0.15">
      <c r="A39" s="36" t="s">
        <v>48</v>
      </c>
      <c r="B39" s="631" t="s">
        <v>49</v>
      </c>
      <c r="C39" s="1273" t="s">
        <v>50</v>
      </c>
      <c r="D39" s="1273"/>
      <c r="E39" s="1273"/>
      <c r="F39" s="1273"/>
      <c r="G39" s="1273"/>
      <c r="H39" s="1273"/>
      <c r="I39" s="1274"/>
    </row>
    <row r="40" spans="1:9" s="15" customFormat="1" ht="12" x14ac:dyDescent="0.15">
      <c r="A40" s="36" t="s">
        <v>51</v>
      </c>
      <c r="B40" s="631" t="s">
        <v>52</v>
      </c>
      <c r="C40" s="1273" t="s">
        <v>53</v>
      </c>
      <c r="D40" s="1273"/>
      <c r="E40" s="1273"/>
      <c r="F40" s="1273"/>
      <c r="G40" s="1273"/>
      <c r="H40" s="1273"/>
      <c r="I40" s="1274"/>
    </row>
    <row r="41" spans="1:9" s="15" customFormat="1" ht="12" x14ac:dyDescent="0.15">
      <c r="A41" s="36" t="s">
        <v>54</v>
      </c>
      <c r="B41" s="631" t="s">
        <v>55</v>
      </c>
      <c r="C41" s="1273" t="s">
        <v>56</v>
      </c>
      <c r="D41" s="1273"/>
      <c r="E41" s="1273"/>
      <c r="F41" s="1273"/>
      <c r="G41" s="1273"/>
      <c r="H41" s="1273"/>
      <c r="I41" s="1274"/>
    </row>
    <row r="42" spans="1:9" s="15" customFormat="1" ht="12" x14ac:dyDescent="0.15">
      <c r="A42" s="36" t="s">
        <v>57</v>
      </c>
      <c r="B42" s="631" t="s">
        <v>58</v>
      </c>
      <c r="C42" s="1273" t="s">
        <v>59</v>
      </c>
      <c r="D42" s="1273"/>
      <c r="E42" s="1273"/>
      <c r="F42" s="1273"/>
      <c r="G42" s="1273"/>
      <c r="H42" s="1273"/>
      <c r="I42" s="1274"/>
    </row>
    <row r="43" spans="1:9" s="15" customFormat="1" ht="12" x14ac:dyDescent="0.15">
      <c r="A43" s="36" t="s">
        <v>60</v>
      </c>
      <c r="B43" s="631" t="s">
        <v>61</v>
      </c>
      <c r="C43" s="1273" t="s">
        <v>62</v>
      </c>
      <c r="D43" s="1273"/>
      <c r="E43" s="1273"/>
      <c r="F43" s="1273"/>
      <c r="G43" s="1273"/>
      <c r="H43" s="1273"/>
      <c r="I43" s="1274"/>
    </row>
    <row r="44" spans="1:9" s="15" customFormat="1" ht="12" x14ac:dyDescent="0.15">
      <c r="A44" s="36" t="s">
        <v>63</v>
      </c>
      <c r="B44" s="631" t="s">
        <v>64</v>
      </c>
      <c r="C44" s="1273" t="s">
        <v>65</v>
      </c>
      <c r="D44" s="1273"/>
      <c r="E44" s="1273"/>
      <c r="F44" s="1273"/>
      <c r="G44" s="1273"/>
      <c r="H44" s="1273"/>
      <c r="I44" s="1274"/>
    </row>
    <row r="45" spans="1:9" s="15" customFormat="1" ht="11" customHeight="1" x14ac:dyDescent="0.15">
      <c r="A45" s="36" t="s">
        <v>66</v>
      </c>
      <c r="B45" s="631" t="s">
        <v>67</v>
      </c>
      <c r="C45" s="1273" t="s">
        <v>68</v>
      </c>
      <c r="D45" s="1273"/>
      <c r="E45" s="1273"/>
      <c r="F45" s="1273"/>
      <c r="G45" s="1273"/>
      <c r="H45" s="1273"/>
      <c r="I45" s="1274"/>
    </row>
    <row r="46" spans="1:9" s="15" customFormat="1" ht="11" customHeight="1" x14ac:dyDescent="0.15">
      <c r="A46" s="36" t="s">
        <v>69</v>
      </c>
      <c r="B46" s="631" t="s">
        <v>70</v>
      </c>
      <c r="C46" s="1273" t="s">
        <v>68</v>
      </c>
      <c r="D46" s="1273"/>
      <c r="E46" s="1273"/>
      <c r="F46" s="1273"/>
      <c r="G46" s="1273"/>
      <c r="H46" s="1273"/>
      <c r="I46" s="1274"/>
    </row>
    <row r="47" spans="1:9" s="15" customFormat="1" ht="12" thickBot="1" x14ac:dyDescent="0.2">
      <c r="A47" s="575"/>
      <c r="B47" s="238"/>
      <c r="C47" s="238"/>
      <c r="D47" s="238"/>
      <c r="E47" s="238"/>
      <c r="F47" s="238"/>
      <c r="G47" s="1104"/>
      <c r="H47" s="238"/>
      <c r="I47" s="239"/>
    </row>
    <row r="48" spans="1:9" s="15" customFormat="1" ht="14" thickTop="1" x14ac:dyDescent="0.15">
      <c r="A48" s="21"/>
      <c r="B48" s="21"/>
      <c r="C48" s="21"/>
      <c r="D48" s="21"/>
      <c r="E48" s="21"/>
      <c r="F48" s="21"/>
      <c r="G48" s="37"/>
      <c r="H48" s="21"/>
      <c r="I48" s="21"/>
    </row>
    <row r="49" spans="1:9" s="15" customFormat="1" x14ac:dyDescent="0.15">
      <c r="A49" s="21"/>
      <c r="B49" s="21"/>
      <c r="C49" s="21"/>
      <c r="D49" s="21"/>
      <c r="E49" s="21"/>
      <c r="F49" s="38"/>
      <c r="G49" s="21"/>
      <c r="H49" s="21"/>
      <c r="I49" s="21"/>
    </row>
    <row r="50" spans="1:9" s="15" customFormat="1" x14ac:dyDescent="0.15">
      <c r="A50" s="21"/>
      <c r="B50" s="21"/>
      <c r="C50" s="21"/>
      <c r="D50" s="21"/>
      <c r="E50" s="21"/>
      <c r="F50" s="38"/>
      <c r="G50" s="21"/>
      <c r="H50" s="21"/>
      <c r="I50" s="21"/>
    </row>
    <row r="51" spans="1:9" s="15" customFormat="1" x14ac:dyDescent="0.15">
      <c r="A51" s="21"/>
      <c r="B51" s="21"/>
      <c r="C51" s="21"/>
      <c r="D51" s="21"/>
      <c r="E51" s="21"/>
      <c r="F51" s="38"/>
      <c r="G51" s="21"/>
      <c r="H51" s="21"/>
      <c r="I51" s="21"/>
    </row>
    <row r="52" spans="1:9" s="15" customFormat="1" x14ac:dyDescent="0.15">
      <c r="A52" s="21"/>
      <c r="B52" s="21"/>
      <c r="C52" s="21"/>
      <c r="D52" s="21"/>
      <c r="E52" s="21"/>
      <c r="F52" s="38"/>
      <c r="G52" s="21"/>
      <c r="H52" s="21"/>
      <c r="I52" s="21"/>
    </row>
    <row r="53" spans="1:9" s="15" customFormat="1" x14ac:dyDescent="0.15">
      <c r="A53" s="21"/>
      <c r="B53" s="21"/>
      <c r="C53" s="21"/>
      <c r="D53" s="21"/>
      <c r="E53" s="21"/>
      <c r="F53" s="38"/>
      <c r="G53" s="21"/>
      <c r="H53" s="21"/>
      <c r="I53" s="21"/>
    </row>
    <row r="54" spans="1:9" s="15" customFormat="1" x14ac:dyDescent="0.15">
      <c r="A54" s="21"/>
      <c r="B54" s="21"/>
      <c r="C54" s="21"/>
      <c r="D54" s="21"/>
      <c r="E54" s="21"/>
      <c r="F54" s="38"/>
      <c r="G54" s="21"/>
      <c r="H54" s="21"/>
      <c r="I54" s="21"/>
    </row>
    <row r="55" spans="1:9" s="15" customFormat="1" x14ac:dyDescent="0.15">
      <c r="A55" s="21"/>
      <c r="B55" s="21"/>
      <c r="C55" s="21"/>
      <c r="D55" s="21"/>
      <c r="E55" s="21"/>
      <c r="F55" s="38"/>
      <c r="G55" s="21"/>
      <c r="H55" s="21"/>
      <c r="I55" s="21"/>
    </row>
    <row r="56" spans="1:9" s="15" customFormat="1" x14ac:dyDescent="0.15">
      <c r="A56" s="21"/>
      <c r="B56" s="21"/>
      <c r="C56" s="21"/>
      <c r="D56" s="21"/>
      <c r="E56" s="21"/>
      <c r="F56" s="38"/>
      <c r="G56" s="21"/>
      <c r="H56" s="21"/>
      <c r="I56" s="21"/>
    </row>
    <row r="57" spans="1:9" s="15" customFormat="1" x14ac:dyDescent="0.15">
      <c r="A57" s="21"/>
      <c r="B57" s="21"/>
      <c r="C57" s="21"/>
      <c r="D57" s="21"/>
      <c r="E57" s="21"/>
      <c r="F57" s="38"/>
      <c r="G57" s="21"/>
      <c r="H57" s="21"/>
      <c r="I57" s="21"/>
    </row>
  </sheetData>
  <mergeCells count="41">
    <mergeCell ref="C19:I19"/>
    <mergeCell ref="C20:I20"/>
    <mergeCell ref="C21:I21"/>
    <mergeCell ref="C23:I23"/>
    <mergeCell ref="C24:I24"/>
    <mergeCell ref="C11:I11"/>
    <mergeCell ref="C18:I18"/>
    <mergeCell ref="C12:I12"/>
    <mergeCell ref="C13:I13"/>
    <mergeCell ref="C16:I16"/>
    <mergeCell ref="C46:I46"/>
    <mergeCell ref="C33:I33"/>
    <mergeCell ref="C29:I29"/>
    <mergeCell ref="A30:I30"/>
    <mergeCell ref="C31:I31"/>
    <mergeCell ref="C32:I32"/>
    <mergeCell ref="C44:I44"/>
    <mergeCell ref="C34:I34"/>
    <mergeCell ref="C37:I37"/>
    <mergeCell ref="C38:I38"/>
    <mergeCell ref="C39:I39"/>
    <mergeCell ref="C43:I43"/>
    <mergeCell ref="C45:I45"/>
    <mergeCell ref="C40:I40"/>
    <mergeCell ref="C42:I42"/>
    <mergeCell ref="A1:E1"/>
    <mergeCell ref="C41:I41"/>
    <mergeCell ref="C28:I28"/>
    <mergeCell ref="C27:I27"/>
    <mergeCell ref="C17:I17"/>
    <mergeCell ref="C5:I5"/>
    <mergeCell ref="C14:I14"/>
    <mergeCell ref="C15:I15"/>
    <mergeCell ref="C6:I6"/>
    <mergeCell ref="C7:I7"/>
    <mergeCell ref="C8:I8"/>
    <mergeCell ref="C9:I9"/>
    <mergeCell ref="C10:I10"/>
    <mergeCell ref="C25:I25"/>
    <mergeCell ref="C26:I26"/>
    <mergeCell ref="C22:I22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4" orientation="portrait" r:id="rId1"/>
  <headerFooter alignWithMargins="0">
    <oddHeader>&amp;C&amp;"Arial,Bold"OFFICIAL DATA - XC60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41"/>
  <sheetViews>
    <sheetView zoomScaleNormal="125" zoomScaleSheetLayoutView="75" workbookViewId="0">
      <pane ySplit="2" topLeftCell="A3" activePane="bottomLeft" state="frozen"/>
      <selection activeCell="A3" sqref="A3"/>
      <selection pane="bottomLeft" activeCell="A3" sqref="A3"/>
    </sheetView>
  </sheetViews>
  <sheetFormatPr baseColWidth="10" defaultColWidth="9.1640625" defaultRowHeight="13" x14ac:dyDescent="0.15"/>
  <cols>
    <col min="1" max="1" width="12.33203125" style="21" bestFit="1" customWidth="1"/>
    <col min="2" max="2" width="15.5" style="21" bestFit="1" customWidth="1"/>
    <col min="3" max="5" width="9.1640625" style="21"/>
    <col min="6" max="6" width="17.83203125" style="21" bestFit="1" customWidth="1"/>
    <col min="7" max="7" width="16.5" style="21" customWidth="1"/>
    <col min="8" max="8" width="15" style="21" bestFit="1" customWidth="1"/>
    <col min="9" max="9" width="7" style="21" bestFit="1" customWidth="1"/>
    <col min="10" max="16384" width="9.1640625" style="21"/>
  </cols>
  <sheetData>
    <row r="1" spans="1:9" s="7" customFormat="1" ht="19" thickTop="1" x14ac:dyDescent="0.2">
      <c r="A1" s="1354" t="str">
        <f>Intro!A1</f>
        <v>OFFICIAL DATA - XC60</v>
      </c>
      <c r="B1" s="1355"/>
      <c r="C1" s="1355"/>
      <c r="D1" s="1355"/>
      <c r="E1" s="1355"/>
      <c r="F1" s="173" t="str">
        <f>Intro!$G1</f>
        <v>MY24 - 23w46</v>
      </c>
      <c r="G1" s="41"/>
      <c r="H1" s="41"/>
      <c r="I1" s="1242" t="s">
        <v>67</v>
      </c>
    </row>
    <row r="2" spans="1:9" s="11" customFormat="1" ht="12" x14ac:dyDescent="0.15">
      <c r="A2" s="42" t="str">
        <f>Intro!A2</f>
        <v>Version 3</v>
      </c>
      <c r="B2" s="8" t="str">
        <f>Intro!B2</f>
        <v>Date: 2023-11-09</v>
      </c>
      <c r="C2" s="8"/>
      <c r="D2" s="9"/>
      <c r="E2" s="218"/>
      <c r="F2" s="1170" t="str">
        <f>Intro!$G$2</f>
        <v>(Model code 246)</v>
      </c>
      <c r="G2" s="1100"/>
      <c r="H2" s="629"/>
      <c r="I2" s="1101"/>
    </row>
    <row r="3" spans="1:9" x14ac:dyDescent="0.15">
      <c r="A3" s="314"/>
      <c r="B3" s="19"/>
      <c r="C3" s="19"/>
      <c r="D3" s="19"/>
      <c r="E3" s="19"/>
      <c r="F3" s="19"/>
      <c r="G3" s="19"/>
      <c r="H3" s="19"/>
      <c r="I3" s="22"/>
    </row>
    <row r="4" spans="1:9" x14ac:dyDescent="0.15">
      <c r="A4" s="315"/>
      <c r="I4" s="316"/>
    </row>
    <row r="5" spans="1:9" ht="16" x14ac:dyDescent="0.2">
      <c r="A5" s="315"/>
      <c r="F5" s="7"/>
      <c r="I5" s="316"/>
    </row>
    <row r="6" spans="1:9" x14ac:dyDescent="0.15">
      <c r="A6" s="315"/>
      <c r="I6" s="316"/>
    </row>
    <row r="7" spans="1:9" x14ac:dyDescent="0.15">
      <c r="A7" s="315"/>
      <c r="I7" s="316"/>
    </row>
    <row r="8" spans="1:9" x14ac:dyDescent="0.15">
      <c r="A8" s="315"/>
      <c r="I8" s="316"/>
    </row>
    <row r="9" spans="1:9" x14ac:dyDescent="0.15">
      <c r="A9" s="315"/>
      <c r="I9" s="316"/>
    </row>
    <row r="10" spans="1:9" x14ac:dyDescent="0.15">
      <c r="A10" s="315"/>
      <c r="I10" s="316"/>
    </row>
    <row r="11" spans="1:9" x14ac:dyDescent="0.15">
      <c r="A11" s="315"/>
      <c r="I11" s="316"/>
    </row>
    <row r="12" spans="1:9" x14ac:dyDescent="0.15">
      <c r="A12" s="315"/>
      <c r="I12" s="316"/>
    </row>
    <row r="13" spans="1:9" x14ac:dyDescent="0.15">
      <c r="A13" s="315"/>
      <c r="I13" s="316"/>
    </row>
    <row r="14" spans="1:9" x14ac:dyDescent="0.15">
      <c r="A14" s="315"/>
      <c r="I14" s="316"/>
    </row>
    <row r="15" spans="1:9" x14ac:dyDescent="0.15">
      <c r="A15" s="315"/>
      <c r="I15" s="316"/>
    </row>
    <row r="16" spans="1:9" x14ac:dyDescent="0.15">
      <c r="A16" s="315"/>
      <c r="I16" s="316"/>
    </row>
    <row r="17" spans="1:9" x14ac:dyDescent="0.15">
      <c r="A17" s="315"/>
      <c r="I17" s="316"/>
    </row>
    <row r="18" spans="1:9" x14ac:dyDescent="0.15">
      <c r="A18" s="315"/>
      <c r="I18" s="316"/>
    </row>
    <row r="19" spans="1:9" x14ac:dyDescent="0.15">
      <c r="A19" s="315"/>
      <c r="I19" s="316"/>
    </row>
    <row r="20" spans="1:9" x14ac:dyDescent="0.15">
      <c r="A20" s="315"/>
      <c r="I20" s="316"/>
    </row>
    <row r="21" spans="1:9" x14ac:dyDescent="0.15">
      <c r="A21" s="315"/>
      <c r="I21" s="316"/>
    </row>
    <row r="22" spans="1:9" x14ac:dyDescent="0.15">
      <c r="A22" s="315"/>
      <c r="I22" s="316"/>
    </row>
    <row r="23" spans="1:9" x14ac:dyDescent="0.15">
      <c r="A23" s="315"/>
      <c r="I23" s="316"/>
    </row>
    <row r="24" spans="1:9" x14ac:dyDescent="0.15">
      <c r="A24" s="315"/>
      <c r="I24" s="316"/>
    </row>
    <row r="25" spans="1:9" x14ac:dyDescent="0.15">
      <c r="A25" s="315"/>
      <c r="I25" s="316"/>
    </row>
    <row r="26" spans="1:9" x14ac:dyDescent="0.15">
      <c r="A26" s="315"/>
      <c r="I26" s="316"/>
    </row>
    <row r="27" spans="1:9" x14ac:dyDescent="0.15">
      <c r="A27" s="315"/>
      <c r="I27" s="316"/>
    </row>
    <row r="28" spans="1:9" x14ac:dyDescent="0.15">
      <c r="A28" s="315"/>
      <c r="I28" s="316"/>
    </row>
    <row r="29" spans="1:9" x14ac:dyDescent="0.15">
      <c r="A29" s="315"/>
      <c r="I29" s="316"/>
    </row>
    <row r="30" spans="1:9" x14ac:dyDescent="0.15">
      <c r="A30" s="315"/>
      <c r="I30" s="316"/>
    </row>
    <row r="31" spans="1:9" x14ac:dyDescent="0.15">
      <c r="A31" s="315"/>
      <c r="I31" s="316"/>
    </row>
    <row r="32" spans="1:9" x14ac:dyDescent="0.15">
      <c r="A32" s="315"/>
      <c r="I32" s="316"/>
    </row>
    <row r="33" spans="1:9" x14ac:dyDescent="0.15">
      <c r="A33" s="315"/>
      <c r="I33" s="316"/>
    </row>
    <row r="34" spans="1:9" x14ac:dyDescent="0.15">
      <c r="A34" s="315"/>
      <c r="I34" s="316"/>
    </row>
    <row r="35" spans="1:9" x14ac:dyDescent="0.15">
      <c r="A35" s="315"/>
      <c r="I35" s="316"/>
    </row>
    <row r="36" spans="1:9" ht="12.75" customHeight="1" x14ac:dyDescent="0.15">
      <c r="A36" s="315"/>
      <c r="I36" s="316"/>
    </row>
    <row r="37" spans="1:9" ht="12.75" customHeight="1" x14ac:dyDescent="0.15">
      <c r="A37" s="315"/>
      <c r="I37" s="316"/>
    </row>
    <row r="38" spans="1:9" ht="12.75" customHeight="1" x14ac:dyDescent="0.15">
      <c r="A38" s="315"/>
      <c r="I38" s="316"/>
    </row>
    <row r="39" spans="1:9" x14ac:dyDescent="0.15">
      <c r="A39" s="1295" t="s">
        <v>553</v>
      </c>
      <c r="B39" s="1296"/>
      <c r="C39" s="1296"/>
      <c r="D39" s="1296"/>
      <c r="E39" s="1296"/>
      <c r="F39" s="2130" t="s">
        <v>554</v>
      </c>
      <c r="G39" s="2130"/>
      <c r="H39" s="2130"/>
      <c r="I39" s="2131"/>
    </row>
    <row r="40" spans="1:9" ht="14" thickBot="1" x14ac:dyDescent="0.2">
      <c r="A40" s="317"/>
      <c r="B40" s="318"/>
      <c r="C40" s="318"/>
      <c r="D40" s="318"/>
      <c r="E40" s="318"/>
      <c r="F40" s="318"/>
      <c r="G40" s="318"/>
      <c r="H40" s="318"/>
      <c r="I40" s="319"/>
    </row>
    <row r="41" spans="1:9" ht="14" thickTop="1" x14ac:dyDescent="0.15"/>
  </sheetData>
  <mergeCells count="3">
    <mergeCell ref="A1:E1"/>
    <mergeCell ref="A39:E39"/>
    <mergeCell ref="F39:I39"/>
  </mergeCells>
  <hyperlinks>
    <hyperlink ref="F39" r:id="rId1" display="https://contentstore.volvocars.biz/" xr:uid="{5D5E5B75-310B-4977-9A1A-491E1C2B41F4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96" orientation="landscape" r:id="rId2"/>
  <headerFooter alignWithMargins="0">
    <oddHeader>&amp;A</oddHeader>
    <oddFooter>&amp;CPage 9</oddFooter>
  </headerFooter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FA0C-A31F-40FE-A47F-131431CBBADC}">
  <sheetPr>
    <pageSetUpPr fitToPage="1"/>
  </sheetPr>
  <dimension ref="A1:I41"/>
  <sheetViews>
    <sheetView tabSelected="1" workbookViewId="0">
      <pane ySplit="2" topLeftCell="A3" activePane="bottomLeft" state="frozen"/>
      <selection activeCell="A3" sqref="A3"/>
      <selection pane="bottomLeft" activeCell="A3" sqref="A3"/>
    </sheetView>
  </sheetViews>
  <sheetFormatPr baseColWidth="10" defaultColWidth="9.1640625" defaultRowHeight="13" x14ac:dyDescent="0.15"/>
  <cols>
    <col min="1" max="1" width="12.33203125" style="21" bestFit="1" customWidth="1"/>
    <col min="2" max="2" width="15.5" style="21" bestFit="1" customWidth="1"/>
    <col min="3" max="5" width="9.1640625" style="21"/>
    <col min="6" max="6" width="17.83203125" style="21" bestFit="1" customWidth="1"/>
    <col min="7" max="7" width="16.5" style="21" customWidth="1"/>
    <col min="8" max="8" width="15" style="21" bestFit="1" customWidth="1"/>
    <col min="9" max="9" width="7" style="21" bestFit="1" customWidth="1"/>
    <col min="10" max="16384" width="9.1640625" style="21"/>
  </cols>
  <sheetData>
    <row r="1" spans="1:9" s="7" customFormat="1" ht="19" thickTop="1" x14ac:dyDescent="0.2">
      <c r="A1" s="1354" t="str">
        <f>Intro!A1</f>
        <v>OFFICIAL DATA - XC60</v>
      </c>
      <c r="B1" s="1355"/>
      <c r="C1" s="1355"/>
      <c r="D1" s="1355"/>
      <c r="E1" s="1355"/>
      <c r="F1" s="173" t="str">
        <f>Intro!$G1</f>
        <v>MY24 - 23w46</v>
      </c>
      <c r="G1" s="41"/>
      <c r="H1" s="41"/>
      <c r="I1" s="1242" t="s">
        <v>70</v>
      </c>
    </row>
    <row r="2" spans="1:9" s="11" customFormat="1" ht="12" x14ac:dyDescent="0.15">
      <c r="A2" s="42" t="str">
        <f>Intro!A2</f>
        <v>Version 3</v>
      </c>
      <c r="B2" s="8" t="str">
        <f>Intro!B2</f>
        <v>Date: 2023-11-09</v>
      </c>
      <c r="C2" s="8"/>
      <c r="D2" s="9"/>
      <c r="E2" s="218"/>
      <c r="F2" s="1170" t="str">
        <f>Intro!$G$2</f>
        <v>(Model code 246)</v>
      </c>
      <c r="G2" s="1100"/>
      <c r="H2" s="629"/>
      <c r="I2" s="1101"/>
    </row>
    <row r="3" spans="1:9" x14ac:dyDescent="0.15">
      <c r="A3" s="314"/>
      <c r="B3" s="19"/>
      <c r="C3" s="19"/>
      <c r="D3" s="19"/>
      <c r="E3" s="19"/>
      <c r="F3" s="19"/>
      <c r="G3" s="19"/>
      <c r="H3" s="19"/>
      <c r="I3" s="22"/>
    </row>
    <row r="4" spans="1:9" x14ac:dyDescent="0.15">
      <c r="A4" s="315"/>
      <c r="I4" s="316"/>
    </row>
    <row r="5" spans="1:9" ht="16" x14ac:dyDescent="0.2">
      <c r="A5" s="315"/>
      <c r="F5" s="7"/>
      <c r="I5" s="316"/>
    </row>
    <row r="6" spans="1:9" x14ac:dyDescent="0.15">
      <c r="A6" s="315"/>
      <c r="I6" s="316"/>
    </row>
    <row r="7" spans="1:9" x14ac:dyDescent="0.15">
      <c r="A7" s="315"/>
      <c r="I7" s="316"/>
    </row>
    <row r="8" spans="1:9" x14ac:dyDescent="0.15">
      <c r="A8" s="315"/>
      <c r="I8" s="316"/>
    </row>
    <row r="9" spans="1:9" x14ac:dyDescent="0.15">
      <c r="A9" s="315"/>
      <c r="I9" s="316"/>
    </row>
    <row r="10" spans="1:9" x14ac:dyDescent="0.15">
      <c r="A10" s="315"/>
      <c r="I10" s="316"/>
    </row>
    <row r="11" spans="1:9" x14ac:dyDescent="0.15">
      <c r="A11" s="315"/>
      <c r="I11" s="316"/>
    </row>
    <row r="12" spans="1:9" x14ac:dyDescent="0.15">
      <c r="A12" s="315"/>
      <c r="I12" s="316"/>
    </row>
    <row r="13" spans="1:9" x14ac:dyDescent="0.15">
      <c r="A13" s="315"/>
      <c r="I13" s="316"/>
    </row>
    <row r="14" spans="1:9" x14ac:dyDescent="0.15">
      <c r="A14" s="315"/>
      <c r="I14" s="316"/>
    </row>
    <row r="15" spans="1:9" x14ac:dyDescent="0.15">
      <c r="A15" s="315"/>
      <c r="I15" s="316"/>
    </row>
    <row r="16" spans="1:9" x14ac:dyDescent="0.15">
      <c r="A16" s="315"/>
      <c r="I16" s="316"/>
    </row>
    <row r="17" spans="1:9" x14ac:dyDescent="0.15">
      <c r="A17" s="315"/>
      <c r="I17" s="316"/>
    </row>
    <row r="18" spans="1:9" x14ac:dyDescent="0.15">
      <c r="A18" s="315"/>
      <c r="I18" s="316"/>
    </row>
    <row r="19" spans="1:9" x14ac:dyDescent="0.15">
      <c r="A19" s="315"/>
      <c r="I19" s="316"/>
    </row>
    <row r="20" spans="1:9" x14ac:dyDescent="0.15">
      <c r="A20" s="315"/>
      <c r="I20" s="316"/>
    </row>
    <row r="21" spans="1:9" x14ac:dyDescent="0.15">
      <c r="A21" s="315"/>
      <c r="I21" s="316"/>
    </row>
    <row r="22" spans="1:9" x14ac:dyDescent="0.15">
      <c r="A22" s="315"/>
      <c r="I22" s="316"/>
    </row>
    <row r="23" spans="1:9" x14ac:dyDescent="0.15">
      <c r="A23" s="315"/>
      <c r="I23" s="316"/>
    </row>
    <row r="24" spans="1:9" x14ac:dyDescent="0.15">
      <c r="A24" s="315"/>
      <c r="I24" s="316"/>
    </row>
    <row r="25" spans="1:9" x14ac:dyDescent="0.15">
      <c r="A25" s="315"/>
      <c r="I25" s="316"/>
    </row>
    <row r="26" spans="1:9" x14ac:dyDescent="0.15">
      <c r="A26" s="315"/>
      <c r="I26" s="316"/>
    </row>
    <row r="27" spans="1:9" x14ac:dyDescent="0.15">
      <c r="A27" s="315"/>
      <c r="I27" s="316"/>
    </row>
    <row r="28" spans="1:9" x14ac:dyDescent="0.15">
      <c r="A28" s="315"/>
      <c r="I28" s="316"/>
    </row>
    <row r="29" spans="1:9" x14ac:dyDescent="0.15">
      <c r="A29" s="315"/>
      <c r="I29" s="316"/>
    </row>
    <row r="30" spans="1:9" x14ac:dyDescent="0.15">
      <c r="A30" s="315"/>
      <c r="I30" s="316"/>
    </row>
    <row r="31" spans="1:9" x14ac:dyDescent="0.15">
      <c r="A31" s="315"/>
      <c r="I31" s="316"/>
    </row>
    <row r="32" spans="1:9" x14ac:dyDescent="0.15">
      <c r="A32" s="315"/>
      <c r="I32" s="316"/>
    </row>
    <row r="33" spans="1:9" x14ac:dyDescent="0.15">
      <c r="A33" s="315"/>
      <c r="I33" s="316"/>
    </row>
    <row r="34" spans="1:9" x14ac:dyDescent="0.15">
      <c r="A34" s="315"/>
      <c r="I34" s="316"/>
    </row>
    <row r="35" spans="1:9" x14ac:dyDescent="0.15">
      <c r="A35" s="315"/>
      <c r="I35" s="316"/>
    </row>
    <row r="36" spans="1:9" ht="12.75" customHeight="1" x14ac:dyDescent="0.15">
      <c r="A36" s="315"/>
      <c r="I36" s="316"/>
    </row>
    <row r="37" spans="1:9" ht="12.75" customHeight="1" x14ac:dyDescent="0.15">
      <c r="A37" s="315"/>
      <c r="I37" s="316"/>
    </row>
    <row r="38" spans="1:9" ht="12.75" customHeight="1" x14ac:dyDescent="0.15">
      <c r="A38" s="315"/>
      <c r="I38" s="316"/>
    </row>
    <row r="39" spans="1:9" x14ac:dyDescent="0.15">
      <c r="A39" s="1295" t="s">
        <v>553</v>
      </c>
      <c r="B39" s="1296"/>
      <c r="C39" s="1296"/>
      <c r="D39" s="1296"/>
      <c r="E39" s="1296"/>
      <c r="F39" s="2130" t="s">
        <v>554</v>
      </c>
      <c r="G39" s="2130"/>
      <c r="H39" s="2130"/>
      <c r="I39" s="2131"/>
    </row>
    <row r="40" spans="1:9" ht="14" thickBot="1" x14ac:dyDescent="0.2">
      <c r="A40" s="317"/>
      <c r="B40" s="318"/>
      <c r="C40" s="318"/>
      <c r="D40" s="318"/>
      <c r="E40" s="318"/>
      <c r="F40" s="318"/>
      <c r="G40" s="318"/>
      <c r="H40" s="318"/>
      <c r="I40" s="319"/>
    </row>
    <row r="41" spans="1:9" ht="14" thickTop="1" x14ac:dyDescent="0.15"/>
  </sheetData>
  <mergeCells count="3">
    <mergeCell ref="A1:E1"/>
    <mergeCell ref="A39:E39"/>
    <mergeCell ref="F39:I39"/>
  </mergeCells>
  <hyperlinks>
    <hyperlink ref="F39" r:id="rId1" display="https://contentstore.volvocars.biz/" xr:uid="{2DC6F885-5C31-46B2-BAD6-C508184DA5D8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96" orientation="landscape" r:id="rId2"/>
  <headerFooter alignWithMargins="0">
    <oddHeader>&amp;A</oddHeader>
    <oddFooter>&amp;CPage 10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S97"/>
  <sheetViews>
    <sheetView zoomScaleNormal="100" workbookViewId="0">
      <pane ySplit="4" topLeftCell="A73" activePane="bottomLeft" state="frozen"/>
      <selection activeCell="A3" sqref="A3"/>
      <selection pane="bottomLeft" activeCell="A94" sqref="A94:S94"/>
    </sheetView>
  </sheetViews>
  <sheetFormatPr baseColWidth="10" defaultColWidth="9.1640625" defaultRowHeight="13" x14ac:dyDescent="0.15"/>
  <cols>
    <col min="1" max="1" width="12.1640625" style="21" bestFit="1" customWidth="1"/>
    <col min="2" max="2" width="35.33203125" style="21" bestFit="1" customWidth="1"/>
    <col min="3" max="3" width="15.6640625" style="37" bestFit="1" customWidth="1"/>
    <col min="4" max="4" width="19.33203125" style="21" bestFit="1" customWidth="1"/>
    <col min="5" max="5" width="33.6640625" style="631" bestFit="1" customWidth="1"/>
    <col min="6" max="6" width="5.1640625" style="37" customWidth="1"/>
    <col min="7" max="7" width="1.6640625" style="37" bestFit="1" customWidth="1"/>
    <col min="8" max="8" width="5.1640625" style="37" customWidth="1"/>
    <col min="9" max="9" width="2.5" style="37" bestFit="1" customWidth="1"/>
    <col min="10" max="10" width="5.1640625" style="37" customWidth="1"/>
    <col min="11" max="11" width="1.6640625" style="37" bestFit="1" customWidth="1"/>
    <col min="12" max="13" width="5.1640625" style="37" customWidth="1"/>
    <col min="14" max="14" width="1.6640625" style="37" bestFit="1" customWidth="1"/>
    <col min="15" max="15" width="5.1640625" style="37" customWidth="1"/>
    <col min="16" max="16" width="1.6640625" style="37" bestFit="1" customWidth="1"/>
    <col min="17" max="17" width="5.1640625" style="37" customWidth="1"/>
    <col min="18" max="18" width="1.6640625" style="37" bestFit="1" customWidth="1"/>
    <col min="19" max="19" width="5.1640625" style="37" customWidth="1"/>
    <col min="20" max="16384" width="9.1640625" style="21"/>
  </cols>
  <sheetData>
    <row r="1" spans="1:19" s="7" customFormat="1" ht="19" thickTop="1" x14ac:dyDescent="0.2">
      <c r="A1" s="1354" t="str">
        <f>Intro!A1</f>
        <v>OFFICIAL DATA - XC60</v>
      </c>
      <c r="B1" s="1355"/>
      <c r="C1" s="39"/>
      <c r="D1" s="1180" t="str">
        <f>Intro!$G1</f>
        <v>MY24 - 23w46</v>
      </c>
      <c r="E1" s="1180"/>
      <c r="F1" s="1180"/>
      <c r="G1" s="1180"/>
      <c r="H1" s="1180"/>
      <c r="I1" s="1180"/>
      <c r="J1" s="1180"/>
      <c r="K1" s="1180"/>
      <c r="L1" s="1180"/>
      <c r="M1" s="1180"/>
      <c r="N1" s="40"/>
      <c r="O1" s="41"/>
      <c r="P1" s="40"/>
      <c r="Q1" s="41"/>
      <c r="R1" s="1369" t="s">
        <v>43</v>
      </c>
      <c r="S1" s="1370"/>
    </row>
    <row r="2" spans="1:19" s="11" customFormat="1" ht="12" x14ac:dyDescent="0.15">
      <c r="A2" s="42" t="str">
        <f>Intro!A2</f>
        <v>Version 3</v>
      </c>
      <c r="B2" s="43" t="str">
        <f>Intro!B2</f>
        <v>Date: 2023-11-09</v>
      </c>
      <c r="C2" s="43"/>
      <c r="D2" s="1170" t="str">
        <f>Intro!$G$2</f>
        <v>(Model code 246)</v>
      </c>
      <c r="E2" s="1100"/>
      <c r="F2" s="1100"/>
      <c r="G2" s="1100"/>
      <c r="H2" s="9"/>
      <c r="I2" s="1100"/>
      <c r="J2" s="9"/>
      <c r="K2" s="9"/>
      <c r="L2" s="9"/>
      <c r="M2" s="9"/>
      <c r="N2" s="1100"/>
      <c r="O2" s="44"/>
      <c r="P2" s="1100"/>
      <c r="Q2" s="44"/>
      <c r="R2" s="1100"/>
      <c r="S2" s="10"/>
    </row>
    <row r="3" spans="1:19" s="15" customFormat="1" ht="12.75" customHeight="1" x14ac:dyDescent="0.15">
      <c r="A3" s="1295" t="s">
        <v>71</v>
      </c>
      <c r="B3" s="1296"/>
      <c r="C3" s="1296"/>
      <c r="D3" s="1296"/>
      <c r="E3" s="1361"/>
      <c r="F3" s="1356" t="s">
        <v>72</v>
      </c>
      <c r="G3" s="1357"/>
      <c r="H3" s="1357"/>
      <c r="I3" s="1357"/>
      <c r="J3" s="1357"/>
      <c r="K3" s="1357"/>
      <c r="L3" s="1357"/>
      <c r="M3" s="45"/>
      <c r="N3" s="46"/>
      <c r="O3" s="1112"/>
      <c r="P3" s="46"/>
      <c r="Q3" s="1112"/>
      <c r="R3" s="46"/>
      <c r="S3" s="47"/>
    </row>
    <row r="4" spans="1:19" s="15" customFormat="1" ht="12" x14ac:dyDescent="0.15">
      <c r="A4" s="1362" t="s">
        <v>73</v>
      </c>
      <c r="B4" s="1286"/>
      <c r="C4" s="1286"/>
      <c r="D4" s="1286"/>
      <c r="E4" s="1363"/>
      <c r="F4" s="1194"/>
      <c r="G4" s="1113"/>
      <c r="H4" s="48"/>
      <c r="I4" s="1113"/>
      <c r="J4" s="48"/>
      <c r="K4" s="1113"/>
      <c r="L4" s="48"/>
      <c r="M4" s="1358" t="s">
        <v>74</v>
      </c>
      <c r="N4" s="1359"/>
      <c r="O4" s="1359"/>
      <c r="P4" s="1359"/>
      <c r="Q4" s="1359"/>
      <c r="R4" s="1359"/>
      <c r="S4" s="1360"/>
    </row>
    <row r="5" spans="1:19" s="49" customFormat="1" ht="14" x14ac:dyDescent="0.15">
      <c r="A5" s="1316" t="s">
        <v>75</v>
      </c>
      <c r="B5" s="1317"/>
      <c r="C5" s="1317"/>
      <c r="D5" s="1317"/>
      <c r="E5" s="1320"/>
      <c r="F5" s="1373"/>
      <c r="G5" s="1374"/>
      <c r="H5" s="1374"/>
      <c r="I5" s="1374"/>
      <c r="J5" s="1374"/>
      <c r="K5" s="1374"/>
      <c r="L5" s="1374"/>
      <c r="M5" s="1378"/>
      <c r="N5" s="1374"/>
      <c r="O5" s="1374"/>
      <c r="P5" s="1374"/>
      <c r="Q5" s="1374"/>
      <c r="R5" s="1374"/>
      <c r="S5" s="1379"/>
    </row>
    <row r="6" spans="1:19" s="11" customFormat="1" ht="12" x14ac:dyDescent="0.15">
      <c r="A6" s="50"/>
      <c r="B6" s="89" t="s">
        <v>76</v>
      </c>
      <c r="C6" s="52"/>
      <c r="D6" s="53"/>
      <c r="E6" s="54"/>
      <c r="F6" s="1290">
        <v>0.32</v>
      </c>
      <c r="G6" s="1291"/>
      <c r="H6" s="1291"/>
      <c r="I6" s="1291"/>
      <c r="J6" s="1291"/>
      <c r="K6" s="1291"/>
      <c r="L6" s="1291"/>
      <c r="M6" s="1366"/>
      <c r="N6" s="1367"/>
      <c r="O6" s="1367"/>
      <c r="P6" s="1367"/>
      <c r="Q6" s="1367"/>
      <c r="R6" s="1367"/>
      <c r="S6" s="1368"/>
    </row>
    <row r="7" spans="1:19" s="11" customFormat="1" ht="12" x14ac:dyDescent="0.15">
      <c r="A7" s="36"/>
      <c r="B7" s="89" t="s">
        <v>77</v>
      </c>
      <c r="C7" s="55"/>
      <c r="D7" s="53"/>
      <c r="E7" s="56" t="s">
        <v>78</v>
      </c>
      <c r="F7" s="1290">
        <v>2.61</v>
      </c>
      <c r="G7" s="1291"/>
      <c r="H7" s="1291"/>
      <c r="I7" s="1291"/>
      <c r="J7" s="1291"/>
      <c r="K7" s="1291"/>
      <c r="L7" s="1291"/>
      <c r="M7" s="1324">
        <f>F7/0.092903</f>
        <v>28.093818283586106</v>
      </c>
      <c r="N7" s="1325"/>
      <c r="O7" s="1325"/>
      <c r="P7" s="1325"/>
      <c r="Q7" s="1325"/>
      <c r="R7" s="1325"/>
      <c r="S7" s="1326"/>
    </row>
    <row r="8" spans="1:19" s="11" customFormat="1" ht="12" x14ac:dyDescent="0.15">
      <c r="A8" s="36"/>
      <c r="B8" s="60" t="s">
        <v>79</v>
      </c>
      <c r="C8" s="631"/>
      <c r="D8" s="15"/>
      <c r="E8" s="631"/>
      <c r="F8" s="1364">
        <f>F6*F7</f>
        <v>0.83519999999999994</v>
      </c>
      <c r="G8" s="1365"/>
      <c r="H8" s="1365"/>
      <c r="I8" s="1365"/>
      <c r="J8" s="1365"/>
      <c r="K8" s="1365"/>
      <c r="L8" s="1365"/>
      <c r="M8" s="57"/>
      <c r="N8" s="58"/>
      <c r="O8" s="58"/>
      <c r="P8" s="58"/>
      <c r="Q8" s="58"/>
      <c r="R8" s="58"/>
      <c r="S8" s="59"/>
    </row>
    <row r="9" spans="1:19" s="11" customFormat="1" ht="12" x14ac:dyDescent="0.15">
      <c r="A9" s="36"/>
      <c r="C9" s="631"/>
      <c r="D9" s="15"/>
      <c r="E9" s="631"/>
      <c r="F9" s="1371"/>
      <c r="G9" s="1372"/>
      <c r="H9" s="1372"/>
      <c r="I9" s="1372"/>
      <c r="J9" s="1372"/>
      <c r="K9" s="1372"/>
      <c r="L9" s="1372"/>
      <c r="M9" s="1375"/>
      <c r="N9" s="1376"/>
      <c r="O9" s="1376"/>
      <c r="P9" s="1376"/>
      <c r="Q9" s="1376"/>
      <c r="R9" s="1376"/>
      <c r="S9" s="1377"/>
    </row>
    <row r="10" spans="1:19" s="49" customFormat="1" ht="14" x14ac:dyDescent="0.15">
      <c r="A10" s="1316" t="s">
        <v>80</v>
      </c>
      <c r="B10" s="1317"/>
      <c r="C10" s="1317"/>
      <c r="D10" s="1317"/>
      <c r="E10" s="1320"/>
      <c r="F10" s="1373"/>
      <c r="G10" s="1374"/>
      <c r="H10" s="1374"/>
      <c r="I10" s="1374"/>
      <c r="J10" s="1374"/>
      <c r="K10" s="1374"/>
      <c r="L10" s="1374"/>
      <c r="M10" s="1386"/>
      <c r="N10" s="1387"/>
      <c r="O10" s="1387"/>
      <c r="P10" s="1387"/>
      <c r="Q10" s="1387"/>
      <c r="R10" s="1387"/>
      <c r="S10" s="1388"/>
    </row>
    <row r="11" spans="1:19" s="11" customFormat="1" ht="12" x14ac:dyDescent="0.15">
      <c r="A11" s="36"/>
      <c r="B11" s="60" t="s">
        <v>81</v>
      </c>
      <c r="C11" s="631" t="s">
        <v>82</v>
      </c>
      <c r="D11" s="15"/>
      <c r="E11" s="1167"/>
      <c r="F11" s="1290">
        <v>4708</v>
      </c>
      <c r="G11" s="1291"/>
      <c r="H11" s="1291"/>
      <c r="I11" s="1291"/>
      <c r="J11" s="1291"/>
      <c r="K11" s="1291"/>
      <c r="L11" s="1291"/>
      <c r="M11" s="1324">
        <f t="shared" ref="M11:M26" si="0">F11/25.4</f>
        <v>185.35433070866142</v>
      </c>
      <c r="N11" s="1325"/>
      <c r="O11" s="1325"/>
      <c r="P11" s="1325"/>
      <c r="Q11" s="1325"/>
      <c r="R11" s="1325"/>
      <c r="S11" s="1326"/>
    </row>
    <row r="12" spans="1:19" s="11" customFormat="1" ht="12" x14ac:dyDescent="0.15">
      <c r="A12" s="36"/>
      <c r="B12" s="60" t="s">
        <v>83</v>
      </c>
      <c r="C12" s="631" t="s">
        <v>84</v>
      </c>
      <c r="D12" s="15"/>
      <c r="E12" s="1200" t="s">
        <v>85</v>
      </c>
      <c r="F12" s="1290">
        <v>2865</v>
      </c>
      <c r="G12" s="1291"/>
      <c r="H12" s="1291"/>
      <c r="I12" s="1291"/>
      <c r="J12" s="1291"/>
      <c r="K12" s="1291"/>
      <c r="L12" s="1291"/>
      <c r="M12" s="1324">
        <f t="shared" si="0"/>
        <v>112.79527559055119</v>
      </c>
      <c r="N12" s="1325"/>
      <c r="O12" s="1325"/>
      <c r="P12" s="1325"/>
      <c r="Q12" s="1325"/>
      <c r="R12" s="1325"/>
      <c r="S12" s="1326"/>
    </row>
    <row r="13" spans="1:19" s="11" customFormat="1" ht="12" x14ac:dyDescent="0.15">
      <c r="A13" s="36"/>
      <c r="B13" s="60" t="s">
        <v>86</v>
      </c>
      <c r="C13" s="631" t="s">
        <v>87</v>
      </c>
      <c r="D13" s="15"/>
      <c r="E13" s="1200"/>
      <c r="F13" s="1380">
        <v>878</v>
      </c>
      <c r="G13" s="1293"/>
      <c r="H13" s="1293"/>
      <c r="I13" s="1293"/>
      <c r="J13" s="1293"/>
      <c r="K13" s="1293"/>
      <c r="L13" s="1293"/>
      <c r="M13" s="1324">
        <f t="shared" si="0"/>
        <v>34.566929133858267</v>
      </c>
      <c r="N13" s="1325"/>
      <c r="O13" s="1325"/>
      <c r="P13" s="1325"/>
      <c r="Q13" s="1325"/>
      <c r="R13" s="1325"/>
      <c r="S13" s="1326"/>
    </row>
    <row r="14" spans="1:19" s="11" customFormat="1" ht="12" x14ac:dyDescent="0.15">
      <c r="A14" s="36"/>
      <c r="B14" s="60" t="s">
        <v>88</v>
      </c>
      <c r="C14" s="631" t="s">
        <v>89</v>
      </c>
      <c r="D14" s="15"/>
      <c r="E14" s="1200"/>
      <c r="F14" s="1380">
        <v>965</v>
      </c>
      <c r="G14" s="1293"/>
      <c r="H14" s="1293"/>
      <c r="I14" s="1293"/>
      <c r="J14" s="1293"/>
      <c r="K14" s="1293"/>
      <c r="L14" s="1293"/>
      <c r="M14" s="1324">
        <f t="shared" si="0"/>
        <v>37.99212598425197</v>
      </c>
      <c r="N14" s="1325"/>
      <c r="O14" s="1325"/>
      <c r="P14" s="1325"/>
      <c r="Q14" s="1325"/>
      <c r="R14" s="1325"/>
      <c r="S14" s="1326"/>
    </row>
    <row r="15" spans="1:19" s="11" customFormat="1" ht="12" x14ac:dyDescent="0.15">
      <c r="A15" s="36"/>
      <c r="B15" s="61" t="s">
        <v>90</v>
      </c>
      <c r="C15" s="62"/>
      <c r="D15" s="63"/>
      <c r="E15" s="64" t="s">
        <v>91</v>
      </c>
      <c r="F15" s="1142"/>
      <c r="G15" s="1143"/>
      <c r="H15" s="1143"/>
      <c r="I15" s="1143"/>
      <c r="J15" s="1143"/>
      <c r="K15" s="1143"/>
      <c r="L15" s="1143"/>
      <c r="M15" s="450"/>
      <c r="N15" s="1143"/>
      <c r="O15" s="1143"/>
      <c r="P15" s="1143"/>
      <c r="Q15" s="1143"/>
      <c r="R15" s="1143"/>
      <c r="S15" s="451"/>
    </row>
    <row r="16" spans="1:19" s="11" customFormat="1" ht="12.75" customHeight="1" x14ac:dyDescent="0.15">
      <c r="A16" s="65"/>
      <c r="B16" s="66"/>
      <c r="C16" s="1433" t="s">
        <v>92</v>
      </c>
      <c r="D16" s="1430" t="s">
        <v>93</v>
      </c>
      <c r="E16" s="631"/>
      <c r="F16" s="1380">
        <v>1660</v>
      </c>
      <c r="G16" s="1293"/>
      <c r="H16" s="1293"/>
      <c r="I16" s="1293"/>
      <c r="J16" s="1293"/>
      <c r="K16" s="1293"/>
      <c r="L16" s="1293"/>
      <c r="M16" s="1324">
        <f t="shared" ref="M16:M21" si="1">F16/25.4</f>
        <v>65.354330708661422</v>
      </c>
      <c r="N16" s="1325"/>
      <c r="O16" s="1325"/>
      <c r="P16" s="1325"/>
      <c r="Q16" s="1325"/>
      <c r="R16" s="1325"/>
      <c r="S16" s="1326"/>
    </row>
    <row r="17" spans="1:19" s="11" customFormat="1" ht="12.75" customHeight="1" x14ac:dyDescent="0.15">
      <c r="A17" s="65"/>
      <c r="B17" s="66"/>
      <c r="C17" s="1433"/>
      <c r="D17" s="1430"/>
      <c r="E17" s="499" t="s">
        <v>94</v>
      </c>
      <c r="F17" s="1380">
        <v>1656</v>
      </c>
      <c r="G17" s="1293"/>
      <c r="H17" s="1293"/>
      <c r="I17" s="1293"/>
      <c r="J17" s="1293"/>
      <c r="K17" s="1293"/>
      <c r="L17" s="1436"/>
      <c r="M17" s="1324">
        <f t="shared" si="1"/>
        <v>65.196850393700785</v>
      </c>
      <c r="N17" s="1325"/>
      <c r="O17" s="1325"/>
      <c r="P17" s="1325"/>
      <c r="Q17" s="1325"/>
      <c r="R17" s="1325"/>
      <c r="S17" s="1326"/>
    </row>
    <row r="18" spans="1:19" s="11" customFormat="1" ht="12.75" customHeight="1" x14ac:dyDescent="0.15">
      <c r="A18" s="65"/>
      <c r="B18" s="66"/>
      <c r="C18" s="1433"/>
      <c r="D18" s="1431" t="s">
        <v>95</v>
      </c>
      <c r="E18" s="631"/>
      <c r="F18" s="1380">
        <v>1655</v>
      </c>
      <c r="G18" s="1293"/>
      <c r="H18" s="1293"/>
      <c r="I18" s="1293"/>
      <c r="J18" s="1293"/>
      <c r="K18" s="1293"/>
      <c r="L18" s="1293"/>
      <c r="M18" s="1324">
        <f t="shared" si="1"/>
        <v>65.157480314960637</v>
      </c>
      <c r="N18" s="1325"/>
      <c r="O18" s="1325"/>
      <c r="P18" s="1325"/>
      <c r="Q18" s="1325"/>
      <c r="R18" s="1325"/>
      <c r="S18" s="1326"/>
    </row>
    <row r="19" spans="1:19" s="11" customFormat="1" ht="12.75" customHeight="1" x14ac:dyDescent="0.15">
      <c r="A19" s="65"/>
      <c r="B19" s="66"/>
      <c r="C19" s="1434"/>
      <c r="D19" s="1432"/>
      <c r="E19" s="499" t="s">
        <v>94</v>
      </c>
      <c r="F19" s="1407">
        <v>1651</v>
      </c>
      <c r="G19" s="1408"/>
      <c r="H19" s="1408"/>
      <c r="I19" s="1408"/>
      <c r="J19" s="1408"/>
      <c r="K19" s="1408"/>
      <c r="L19" s="1435"/>
      <c r="M19" s="1324">
        <f t="shared" si="1"/>
        <v>65</v>
      </c>
      <c r="N19" s="1325"/>
      <c r="O19" s="1325"/>
      <c r="P19" s="1325"/>
      <c r="Q19" s="1325"/>
      <c r="R19" s="1325"/>
      <c r="S19" s="1326"/>
    </row>
    <row r="20" spans="1:19" s="11" customFormat="1" ht="12" x14ac:dyDescent="0.15">
      <c r="A20" s="36"/>
      <c r="B20" s="67" t="s">
        <v>96</v>
      </c>
      <c r="C20" s="68" t="s">
        <v>97</v>
      </c>
      <c r="D20" s="69" t="s">
        <v>93</v>
      </c>
      <c r="E20" s="64"/>
      <c r="F20" s="1395">
        <v>2122</v>
      </c>
      <c r="G20" s="1396"/>
      <c r="H20" s="1396"/>
      <c r="I20" s="1396"/>
      <c r="J20" s="1396"/>
      <c r="K20" s="1396"/>
      <c r="L20" s="1396"/>
      <c r="M20" s="1383">
        <f t="shared" si="1"/>
        <v>83.543307086614178</v>
      </c>
      <c r="N20" s="1384"/>
      <c r="O20" s="1384"/>
      <c r="P20" s="1384"/>
      <c r="Q20" s="1384"/>
      <c r="R20" s="1384"/>
      <c r="S20" s="1385"/>
    </row>
    <row r="21" spans="1:19" s="11" customFormat="1" ht="12" x14ac:dyDescent="0.15">
      <c r="A21" s="36"/>
      <c r="B21" s="70" t="s">
        <v>98</v>
      </c>
      <c r="C21" s="1389" t="s">
        <v>99</v>
      </c>
      <c r="D21" s="71" t="s">
        <v>100</v>
      </c>
      <c r="E21" s="72"/>
      <c r="F21" s="1381">
        <v>1902</v>
      </c>
      <c r="G21" s="1382"/>
      <c r="H21" s="1382"/>
      <c r="I21" s="1382"/>
      <c r="J21" s="1382"/>
      <c r="K21" s="1382"/>
      <c r="L21" s="1382"/>
      <c r="M21" s="1409">
        <f t="shared" si="1"/>
        <v>74.881889763779526</v>
      </c>
      <c r="N21" s="1336"/>
      <c r="O21" s="1336"/>
      <c r="P21" s="1336"/>
      <c r="Q21" s="1336"/>
      <c r="R21" s="1336"/>
      <c r="S21" s="1406"/>
    </row>
    <row r="22" spans="1:19" s="11" customFormat="1" ht="12" x14ac:dyDescent="0.15">
      <c r="A22" s="36"/>
      <c r="B22" s="66"/>
      <c r="C22" s="1390"/>
      <c r="D22" s="73" t="s">
        <v>101</v>
      </c>
      <c r="E22" s="631" t="s">
        <v>102</v>
      </c>
      <c r="F22" s="1290">
        <v>1915</v>
      </c>
      <c r="G22" s="1291"/>
      <c r="H22" s="1291"/>
      <c r="I22" s="1291"/>
      <c r="J22" s="1291"/>
      <c r="K22" s="1291"/>
      <c r="L22" s="1291"/>
      <c r="M22" s="1324">
        <f t="shared" si="0"/>
        <v>75.393700787401585</v>
      </c>
      <c r="N22" s="1325"/>
      <c r="O22" s="1325"/>
      <c r="P22" s="1325"/>
      <c r="Q22" s="1325"/>
      <c r="R22" s="1325"/>
      <c r="S22" s="1326"/>
    </row>
    <row r="23" spans="1:19" s="11" customFormat="1" ht="12" x14ac:dyDescent="0.15">
      <c r="A23" s="36"/>
      <c r="B23" s="66"/>
      <c r="C23" s="1390"/>
      <c r="D23" s="73" t="s">
        <v>101</v>
      </c>
      <c r="E23" s="631" t="s">
        <v>103</v>
      </c>
      <c r="F23" s="1290">
        <v>1939</v>
      </c>
      <c r="G23" s="1291"/>
      <c r="H23" s="1291"/>
      <c r="I23" s="1291"/>
      <c r="J23" s="1291"/>
      <c r="K23" s="1291"/>
      <c r="L23" s="1291"/>
      <c r="M23" s="1324">
        <f t="shared" ref="M23" si="2">F23/25.4</f>
        <v>76.338582677165363</v>
      </c>
      <c r="N23" s="1325"/>
      <c r="O23" s="1325"/>
      <c r="P23" s="1325"/>
      <c r="Q23" s="1325"/>
      <c r="R23" s="1325"/>
      <c r="S23" s="1326"/>
    </row>
    <row r="24" spans="1:19" s="11" customFormat="1" ht="12" x14ac:dyDescent="0.15">
      <c r="A24" s="36"/>
      <c r="B24" s="66"/>
      <c r="C24" s="1151" t="s">
        <v>104</v>
      </c>
      <c r="D24" s="73" t="s">
        <v>105</v>
      </c>
      <c r="E24" s="1199"/>
      <c r="F24" s="1290">
        <v>2117</v>
      </c>
      <c r="G24" s="1291"/>
      <c r="H24" s="1291"/>
      <c r="I24" s="1291"/>
      <c r="J24" s="1291"/>
      <c r="K24" s="1291"/>
      <c r="L24" s="1291"/>
      <c r="M24" s="1324">
        <f>F24/25.4</f>
        <v>83.346456692913392</v>
      </c>
      <c r="N24" s="1325"/>
      <c r="O24" s="1325"/>
      <c r="P24" s="1325"/>
      <c r="Q24" s="1325"/>
      <c r="R24" s="1325"/>
      <c r="S24" s="1326"/>
    </row>
    <row r="25" spans="1:19" s="11" customFormat="1" ht="12" x14ac:dyDescent="0.15">
      <c r="A25" s="36"/>
      <c r="B25" s="66"/>
      <c r="C25" s="1151" t="s">
        <v>106</v>
      </c>
      <c r="D25" s="73" t="s">
        <v>107</v>
      </c>
      <c r="E25" s="1200"/>
      <c r="F25" s="1290">
        <v>1999</v>
      </c>
      <c r="G25" s="1291"/>
      <c r="H25" s="1291"/>
      <c r="I25" s="1291"/>
      <c r="J25" s="1291"/>
      <c r="K25" s="1291"/>
      <c r="L25" s="1291"/>
      <c r="M25" s="1324">
        <f>F25/25.4</f>
        <v>78.700787401574814</v>
      </c>
      <c r="N25" s="1325"/>
      <c r="O25" s="1325"/>
      <c r="P25" s="1325"/>
      <c r="Q25" s="1325"/>
      <c r="R25" s="1325"/>
      <c r="S25" s="1326"/>
    </row>
    <row r="26" spans="1:19" s="11" customFormat="1" ht="12" x14ac:dyDescent="0.15">
      <c r="A26" s="36"/>
      <c r="B26" s="74" t="s">
        <v>108</v>
      </c>
      <c r="C26" s="75" t="s">
        <v>109</v>
      </c>
      <c r="D26" s="76"/>
      <c r="E26" s="77"/>
      <c r="F26" s="1398">
        <v>1902</v>
      </c>
      <c r="G26" s="1399"/>
      <c r="H26" s="1399"/>
      <c r="I26" s="1399"/>
      <c r="J26" s="1399"/>
      <c r="K26" s="1399"/>
      <c r="L26" s="1399"/>
      <c r="M26" s="1383">
        <f t="shared" si="0"/>
        <v>74.881889763779526</v>
      </c>
      <c r="N26" s="1384"/>
      <c r="O26" s="1384"/>
      <c r="P26" s="1384"/>
      <c r="Q26" s="1384"/>
      <c r="R26" s="1384"/>
      <c r="S26" s="1385"/>
    </row>
    <row r="27" spans="1:19" s="11" customFormat="1" ht="12" x14ac:dyDescent="0.15">
      <c r="A27" s="36"/>
      <c r="B27" s="60" t="s">
        <v>110</v>
      </c>
      <c r="C27" s="631" t="s">
        <v>111</v>
      </c>
      <c r="D27" s="1199" t="s">
        <v>112</v>
      </c>
      <c r="E27" s="631" t="s">
        <v>113</v>
      </c>
      <c r="F27" s="78">
        <v>1653</v>
      </c>
      <c r="G27" s="79" t="s">
        <v>114</v>
      </c>
      <c r="H27" s="1126">
        <v>1649</v>
      </c>
      <c r="I27" s="1126" t="s">
        <v>114</v>
      </c>
      <c r="J27" s="79">
        <v>1655</v>
      </c>
      <c r="K27" s="79" t="s">
        <v>114</v>
      </c>
      <c r="L27" s="79">
        <v>1668</v>
      </c>
      <c r="M27" s="80">
        <f t="shared" ref="M27:S27" si="3">F27/25.4</f>
        <v>65.078740157480325</v>
      </c>
      <c r="N27" s="81" t="s">
        <v>114</v>
      </c>
      <c r="O27" s="1131">
        <f t="shared" si="3"/>
        <v>64.921259842519689</v>
      </c>
      <c r="P27" s="1131" t="s">
        <v>114</v>
      </c>
      <c r="Q27" s="1131">
        <f t="shared" si="3"/>
        <v>65.157480314960637</v>
      </c>
      <c r="R27" s="81" t="s">
        <v>114</v>
      </c>
      <c r="S27" s="82">
        <f t="shared" si="3"/>
        <v>65.669291338582681</v>
      </c>
    </row>
    <row r="28" spans="1:19" s="11" customFormat="1" ht="12" x14ac:dyDescent="0.15">
      <c r="A28" s="36"/>
      <c r="B28" s="60" t="s">
        <v>115</v>
      </c>
      <c r="C28" s="631" t="s">
        <v>116</v>
      </c>
      <c r="D28" s="1199" t="s">
        <v>112</v>
      </c>
      <c r="E28" s="1167" t="s">
        <v>113</v>
      </c>
      <c r="F28" s="78">
        <v>1657</v>
      </c>
      <c r="G28" s="79" t="s">
        <v>114</v>
      </c>
      <c r="H28" s="1126">
        <v>1653</v>
      </c>
      <c r="I28" s="1126" t="s">
        <v>114</v>
      </c>
      <c r="J28" s="79">
        <v>1659</v>
      </c>
      <c r="K28" s="79" t="s">
        <v>114</v>
      </c>
      <c r="L28" s="79">
        <v>1673</v>
      </c>
      <c r="M28" s="80">
        <f>F28/25.4</f>
        <v>65.236220472440948</v>
      </c>
      <c r="N28" s="81" t="s">
        <v>114</v>
      </c>
      <c r="O28" s="1131">
        <f>H28/25.4</f>
        <v>65.078740157480325</v>
      </c>
      <c r="P28" s="1131" t="s">
        <v>114</v>
      </c>
      <c r="Q28" s="1131">
        <f>J28/25.4</f>
        <v>65.314960629921259</v>
      </c>
      <c r="R28" s="81" t="s">
        <v>114</v>
      </c>
      <c r="S28" s="82">
        <f>L28/25.4</f>
        <v>65.866141732283467</v>
      </c>
    </row>
    <row r="29" spans="1:19" s="11" customFormat="1" ht="12" x14ac:dyDescent="0.15">
      <c r="A29" s="36"/>
      <c r="B29" s="60"/>
      <c r="C29" s="631"/>
      <c r="D29" s="1199"/>
      <c r="E29" s="1167"/>
      <c r="F29" s="78"/>
      <c r="G29" s="79"/>
      <c r="H29" s="1126"/>
      <c r="I29" s="79"/>
      <c r="J29" s="79"/>
      <c r="K29" s="79"/>
      <c r="L29" s="79"/>
      <c r="M29" s="80"/>
      <c r="N29" s="81"/>
      <c r="O29" s="1131"/>
      <c r="P29" s="1131"/>
      <c r="Q29" s="1131"/>
      <c r="R29" s="81"/>
      <c r="S29" s="82"/>
    </row>
    <row r="30" spans="1:19" s="49" customFormat="1" ht="14" x14ac:dyDescent="0.15">
      <c r="A30" s="1316" t="s">
        <v>117</v>
      </c>
      <c r="B30" s="1317"/>
      <c r="C30" s="1317"/>
      <c r="D30" s="1317"/>
      <c r="E30" s="1320"/>
      <c r="F30" s="83" t="s">
        <v>85</v>
      </c>
      <c r="G30" s="84"/>
      <c r="H30" s="84"/>
      <c r="I30" s="1115"/>
      <c r="J30" s="84"/>
      <c r="K30" s="1115"/>
      <c r="L30" s="1115"/>
      <c r="M30" s="85"/>
      <c r="N30" s="84"/>
      <c r="O30" s="84"/>
      <c r="P30" s="84"/>
      <c r="Q30" s="84"/>
      <c r="R30" s="84"/>
      <c r="S30" s="86"/>
    </row>
    <row r="31" spans="1:19" s="11" customFormat="1" ht="12" x14ac:dyDescent="0.15">
      <c r="A31" s="50"/>
      <c r="B31" s="60" t="s">
        <v>118</v>
      </c>
      <c r="C31" s="631" t="s">
        <v>119</v>
      </c>
      <c r="D31" s="1412" t="s">
        <v>120</v>
      </c>
      <c r="E31" s="1413"/>
      <c r="F31" s="1290">
        <v>1037</v>
      </c>
      <c r="G31" s="1291"/>
      <c r="H31" s="1291"/>
      <c r="I31" s="1291"/>
      <c r="J31" s="1291"/>
      <c r="K31" s="1291"/>
      <c r="L31" s="1291"/>
      <c r="M31" s="1324">
        <f t="shared" ref="M31:M37" si="4">F31/25.4</f>
        <v>40.826771653543311</v>
      </c>
      <c r="N31" s="1325"/>
      <c r="O31" s="1325"/>
      <c r="P31" s="1325"/>
      <c r="Q31" s="1325"/>
      <c r="R31" s="1325"/>
      <c r="S31" s="1326"/>
    </row>
    <row r="32" spans="1:19" s="11" customFormat="1" ht="12" x14ac:dyDescent="0.15">
      <c r="A32" s="50"/>
      <c r="B32" s="66"/>
      <c r="C32" s="631" t="s">
        <v>121</v>
      </c>
      <c r="D32" s="1412" t="s">
        <v>122</v>
      </c>
      <c r="E32" s="1413"/>
      <c r="F32" s="1290">
        <v>1009</v>
      </c>
      <c r="G32" s="1291"/>
      <c r="H32" s="1291"/>
      <c r="I32" s="1291"/>
      <c r="J32" s="1291"/>
      <c r="K32" s="1291"/>
      <c r="L32" s="1291"/>
      <c r="M32" s="1324">
        <f t="shared" si="4"/>
        <v>39.724409448818896</v>
      </c>
      <c r="N32" s="1325"/>
      <c r="O32" s="1325"/>
      <c r="P32" s="1325"/>
      <c r="Q32" s="1325"/>
      <c r="R32" s="1325"/>
      <c r="S32" s="1326"/>
    </row>
    <row r="33" spans="1:19" s="11" customFormat="1" ht="12" x14ac:dyDescent="0.15">
      <c r="A33" s="65"/>
      <c r="B33" s="66"/>
      <c r="C33" s="631" t="s">
        <v>123</v>
      </c>
      <c r="D33" s="1412" t="s">
        <v>124</v>
      </c>
      <c r="E33" s="1413"/>
      <c r="F33" s="1380">
        <v>994</v>
      </c>
      <c r="G33" s="1293"/>
      <c r="H33" s="1293"/>
      <c r="I33" s="1126" t="s">
        <v>114</v>
      </c>
      <c r="J33" s="1397">
        <v>988</v>
      </c>
      <c r="K33" s="1397"/>
      <c r="L33" s="1397"/>
      <c r="M33" s="1324">
        <f t="shared" si="4"/>
        <v>39.133858267716541</v>
      </c>
      <c r="N33" s="1325"/>
      <c r="O33" s="1325"/>
      <c r="P33" s="1131" t="s">
        <v>114</v>
      </c>
      <c r="Q33" s="1325">
        <f t="shared" ref="Q33:Q38" si="5">J33/25.4</f>
        <v>38.897637795275593</v>
      </c>
      <c r="R33" s="1325"/>
      <c r="S33" s="1326"/>
    </row>
    <row r="34" spans="1:19" s="11" customFormat="1" ht="12" x14ac:dyDescent="0.15">
      <c r="A34" s="36"/>
      <c r="B34" s="66"/>
      <c r="C34" s="631" t="s">
        <v>125</v>
      </c>
      <c r="D34" s="1412" t="s">
        <v>126</v>
      </c>
      <c r="E34" s="1413"/>
      <c r="F34" s="1380">
        <v>966</v>
      </c>
      <c r="G34" s="1293"/>
      <c r="H34" s="1293"/>
      <c r="I34" s="1126" t="s">
        <v>114</v>
      </c>
      <c r="J34" s="1397">
        <v>966</v>
      </c>
      <c r="K34" s="1397"/>
      <c r="L34" s="1397"/>
      <c r="M34" s="1324">
        <f t="shared" si="4"/>
        <v>38.031496062992126</v>
      </c>
      <c r="N34" s="1325"/>
      <c r="O34" s="1325"/>
      <c r="P34" s="1131" t="s">
        <v>114</v>
      </c>
      <c r="Q34" s="1325">
        <f t="shared" si="5"/>
        <v>38.031496062992126</v>
      </c>
      <c r="R34" s="1325"/>
      <c r="S34" s="1326"/>
    </row>
    <row r="35" spans="1:19" s="11" customFormat="1" ht="12" x14ac:dyDescent="0.15">
      <c r="A35" s="36"/>
      <c r="B35" s="60" t="s">
        <v>127</v>
      </c>
      <c r="C35" s="68" t="s">
        <v>128</v>
      </c>
      <c r="D35" s="69"/>
      <c r="E35" s="87"/>
      <c r="F35" s="1395">
        <v>1478</v>
      </c>
      <c r="G35" s="1396"/>
      <c r="H35" s="1396"/>
      <c r="I35" s="1125" t="s">
        <v>114</v>
      </c>
      <c r="J35" s="1394">
        <v>1430</v>
      </c>
      <c r="K35" s="1394"/>
      <c r="L35" s="1394"/>
      <c r="M35" s="1383">
        <f t="shared" si="4"/>
        <v>58.188976377952763</v>
      </c>
      <c r="N35" s="1384"/>
      <c r="O35" s="1384"/>
      <c r="P35" s="88" t="s">
        <v>114</v>
      </c>
      <c r="Q35" s="1384">
        <f t="shared" si="5"/>
        <v>56.2992125984252</v>
      </c>
      <c r="R35" s="1384"/>
      <c r="S35" s="1385"/>
    </row>
    <row r="36" spans="1:19" s="11" customFormat="1" ht="12" x14ac:dyDescent="0.15">
      <c r="A36" s="36"/>
      <c r="B36" s="60" t="s">
        <v>129</v>
      </c>
      <c r="C36" s="68" t="s">
        <v>130</v>
      </c>
      <c r="D36" s="69"/>
      <c r="E36" s="69"/>
      <c r="F36" s="1395">
        <v>1433</v>
      </c>
      <c r="G36" s="1396"/>
      <c r="H36" s="1396"/>
      <c r="I36" s="1125" t="s">
        <v>114</v>
      </c>
      <c r="J36" s="1394">
        <v>1408</v>
      </c>
      <c r="K36" s="1394"/>
      <c r="L36" s="1394"/>
      <c r="M36" s="1383">
        <f t="shared" si="4"/>
        <v>56.417322834645674</v>
      </c>
      <c r="N36" s="1384"/>
      <c r="O36" s="1384"/>
      <c r="P36" s="88" t="s">
        <v>114</v>
      </c>
      <c r="Q36" s="1384">
        <f t="shared" si="5"/>
        <v>55.433070866141733</v>
      </c>
      <c r="R36" s="1384"/>
      <c r="S36" s="1385"/>
    </row>
    <row r="37" spans="1:19" s="11" customFormat="1" ht="12" x14ac:dyDescent="0.15">
      <c r="A37" s="36"/>
      <c r="B37" s="60" t="s">
        <v>131</v>
      </c>
      <c r="C37" s="68" t="s">
        <v>132</v>
      </c>
      <c r="D37" s="69"/>
      <c r="E37" s="69"/>
      <c r="F37" s="1395">
        <v>1055</v>
      </c>
      <c r="G37" s="1396"/>
      <c r="H37" s="1396"/>
      <c r="I37" s="1125" t="s">
        <v>114</v>
      </c>
      <c r="J37" s="1394">
        <v>965</v>
      </c>
      <c r="K37" s="1394"/>
      <c r="L37" s="1394"/>
      <c r="M37" s="1383">
        <f t="shared" si="4"/>
        <v>41.535433070866141</v>
      </c>
      <c r="N37" s="1384"/>
      <c r="O37" s="1384"/>
      <c r="P37" s="88" t="s">
        <v>114</v>
      </c>
      <c r="Q37" s="1384">
        <f t="shared" si="5"/>
        <v>37.99212598425197</v>
      </c>
      <c r="R37" s="1384"/>
      <c r="S37" s="1385"/>
    </row>
    <row r="38" spans="1:19" s="11" customFormat="1" ht="12" x14ac:dyDescent="0.15">
      <c r="A38" s="36"/>
      <c r="B38" s="89" t="s">
        <v>133</v>
      </c>
      <c r="C38" s="72" t="s">
        <v>134</v>
      </c>
      <c r="D38" s="62"/>
      <c r="E38" s="90"/>
      <c r="F38" s="1411"/>
      <c r="G38" s="1393"/>
      <c r="H38" s="91"/>
      <c r="I38" s="1123" t="s">
        <v>114</v>
      </c>
      <c r="J38" s="1391">
        <v>42</v>
      </c>
      <c r="K38" s="1391"/>
      <c r="L38" s="1391"/>
      <c r="M38" s="1392"/>
      <c r="N38" s="1393"/>
      <c r="O38" s="91"/>
      <c r="P38" s="92" t="s">
        <v>114</v>
      </c>
      <c r="Q38" s="1414">
        <f t="shared" si="5"/>
        <v>1.6535433070866143</v>
      </c>
      <c r="R38" s="1414"/>
      <c r="S38" s="1415"/>
    </row>
    <row r="39" spans="1:19" s="11" customFormat="1" ht="12" x14ac:dyDescent="0.15">
      <c r="A39" s="36"/>
      <c r="B39" s="60"/>
      <c r="C39" s="631"/>
      <c r="D39" s="15"/>
      <c r="E39" s="73"/>
      <c r="F39" s="1121"/>
      <c r="G39" s="628"/>
      <c r="H39" s="1126"/>
      <c r="I39" s="1126"/>
      <c r="J39" s="1126"/>
      <c r="K39" s="1126"/>
      <c r="L39" s="1126"/>
      <c r="M39" s="93"/>
      <c r="N39" s="628"/>
      <c r="O39" s="1126"/>
      <c r="P39" s="79"/>
      <c r="Q39" s="1131"/>
      <c r="R39" s="1131"/>
      <c r="S39" s="1132"/>
    </row>
    <row r="40" spans="1:19" s="49" customFormat="1" ht="14" x14ac:dyDescent="0.15">
      <c r="A40" s="1316" t="s">
        <v>135</v>
      </c>
      <c r="B40" s="1317"/>
      <c r="C40" s="508"/>
      <c r="D40" s="508"/>
      <c r="E40" s="607" t="s">
        <v>136</v>
      </c>
      <c r="F40" s="1114" t="s">
        <v>85</v>
      </c>
      <c r="G40" s="1115"/>
      <c r="H40" s="1115"/>
      <c r="I40" s="1115"/>
      <c r="J40" s="1115"/>
      <c r="K40" s="1115"/>
      <c r="L40" s="1115"/>
      <c r="M40" s="1119"/>
      <c r="N40" s="1115"/>
      <c r="O40" s="1115"/>
      <c r="P40" s="1115"/>
      <c r="Q40" s="1115"/>
      <c r="R40" s="1115"/>
      <c r="S40" s="1120"/>
    </row>
    <row r="41" spans="1:19" s="11" customFormat="1" ht="12" x14ac:dyDescent="0.15">
      <c r="A41" s="36"/>
      <c r="C41" s="1433" t="s">
        <v>137</v>
      </c>
      <c r="D41" s="1430" t="s">
        <v>93</v>
      </c>
      <c r="E41" s="449" t="s">
        <v>138</v>
      </c>
      <c r="F41" s="1290">
        <v>214</v>
      </c>
      <c r="G41" s="1291"/>
      <c r="H41" s="1291"/>
      <c r="I41" s="1291"/>
      <c r="J41" s="1291"/>
      <c r="K41" s="1291"/>
      <c r="L41" s="1291"/>
      <c r="M41" s="1324">
        <f>F41/25.4</f>
        <v>8.4251968503937018</v>
      </c>
      <c r="N41" s="1325"/>
      <c r="O41" s="1325"/>
      <c r="P41" s="1325"/>
      <c r="Q41" s="1325"/>
      <c r="R41" s="1325"/>
      <c r="S41" s="1326"/>
    </row>
    <row r="42" spans="1:19" s="11" customFormat="1" ht="12" x14ac:dyDescent="0.15">
      <c r="A42" s="36"/>
      <c r="C42" s="1433"/>
      <c r="D42" s="1430"/>
      <c r="E42" s="449" t="s">
        <v>139</v>
      </c>
      <c r="F42" s="1290">
        <v>209</v>
      </c>
      <c r="G42" s="1291"/>
      <c r="H42" s="1291"/>
      <c r="I42" s="1291"/>
      <c r="J42" s="1291"/>
      <c r="K42" s="1291"/>
      <c r="L42" s="1291"/>
      <c r="M42" s="1324">
        <f>F42/25.4</f>
        <v>8.228346456692913</v>
      </c>
      <c r="N42" s="1325"/>
      <c r="O42" s="1325"/>
      <c r="P42" s="1325"/>
      <c r="Q42" s="1325"/>
      <c r="R42" s="1325"/>
      <c r="S42" s="1326"/>
    </row>
    <row r="43" spans="1:19" s="11" customFormat="1" ht="12" x14ac:dyDescent="0.15">
      <c r="A43" s="36"/>
      <c r="C43" s="1433"/>
      <c r="D43" s="1430"/>
      <c r="E43" s="519" t="s">
        <v>94</v>
      </c>
      <c r="F43" s="1290">
        <v>205</v>
      </c>
      <c r="G43" s="1291"/>
      <c r="H43" s="1291"/>
      <c r="I43" s="1291"/>
      <c r="J43" s="1291"/>
      <c r="K43" s="1291"/>
      <c r="L43" s="1440"/>
      <c r="M43" s="1324">
        <f>F43/25.4</f>
        <v>8.0708661417322833</v>
      </c>
      <c r="N43" s="1325"/>
      <c r="O43" s="1325"/>
      <c r="P43" s="1325"/>
      <c r="Q43" s="1325"/>
      <c r="R43" s="1325"/>
      <c r="S43" s="1326"/>
    </row>
    <row r="44" spans="1:19" s="11" customFormat="1" ht="12" x14ac:dyDescent="0.15">
      <c r="A44" s="94"/>
      <c r="B44" s="51"/>
      <c r="C44" s="1433"/>
      <c r="D44" s="1430" t="s">
        <v>95</v>
      </c>
      <c r="E44" s="1167"/>
      <c r="F44" s="1290">
        <v>209</v>
      </c>
      <c r="G44" s="1291"/>
      <c r="H44" s="1291"/>
      <c r="I44" s="1291"/>
      <c r="J44" s="1291"/>
      <c r="K44" s="1291"/>
      <c r="L44" s="1291"/>
      <c r="M44" s="1324">
        <f>F44/25.4</f>
        <v>8.228346456692913</v>
      </c>
      <c r="N44" s="1325"/>
      <c r="O44" s="1325"/>
      <c r="P44" s="1325"/>
      <c r="Q44" s="1325"/>
      <c r="R44" s="1325"/>
      <c r="S44" s="1326"/>
    </row>
    <row r="45" spans="1:19" s="11" customFormat="1" ht="12" x14ac:dyDescent="0.15">
      <c r="A45" s="94"/>
      <c r="B45" s="51"/>
      <c r="C45" s="1434"/>
      <c r="D45" s="1437"/>
      <c r="E45" s="519" t="s">
        <v>94</v>
      </c>
      <c r="F45" s="1438">
        <v>200</v>
      </c>
      <c r="G45" s="1439"/>
      <c r="H45" s="1439"/>
      <c r="I45" s="1439"/>
      <c r="J45" s="1439"/>
      <c r="K45" s="1439"/>
      <c r="L45" s="1439"/>
      <c r="M45" s="1324">
        <f>F45/25.4</f>
        <v>7.8740157480314963</v>
      </c>
      <c r="N45" s="1325"/>
      <c r="O45" s="1325"/>
      <c r="P45" s="1325"/>
      <c r="Q45" s="1325"/>
      <c r="R45" s="1325"/>
      <c r="S45" s="1326"/>
    </row>
    <row r="46" spans="1:19" s="11" customFormat="1" ht="12" x14ac:dyDescent="0.15">
      <c r="A46" s="50"/>
      <c r="B46" s="61" t="s">
        <v>140</v>
      </c>
      <c r="C46" s="72" t="s">
        <v>141</v>
      </c>
      <c r="D46" s="62" t="s">
        <v>93</v>
      </c>
      <c r="E46" s="72" t="s">
        <v>142</v>
      </c>
      <c r="F46" s="1405">
        <v>21.2</v>
      </c>
      <c r="G46" s="1336"/>
      <c r="H46" s="1336"/>
      <c r="I46" s="1336"/>
      <c r="J46" s="1336"/>
      <c r="K46" s="1336"/>
      <c r="L46" s="1336"/>
      <c r="M46" s="1336"/>
      <c r="N46" s="1336"/>
      <c r="O46" s="1336"/>
      <c r="P46" s="1336"/>
      <c r="Q46" s="1336"/>
      <c r="R46" s="1336"/>
      <c r="S46" s="1406"/>
    </row>
    <row r="47" spans="1:19" s="11" customFormat="1" ht="12" x14ac:dyDescent="0.15">
      <c r="A47" s="36"/>
      <c r="B47" s="60" t="s">
        <v>143</v>
      </c>
      <c r="C47" s="631" t="s">
        <v>144</v>
      </c>
      <c r="D47" s="15" t="s">
        <v>93</v>
      </c>
      <c r="E47" s="631" t="s">
        <v>142</v>
      </c>
      <c r="F47" s="1327">
        <v>23.4</v>
      </c>
      <c r="G47" s="1325"/>
      <c r="H47" s="1325"/>
      <c r="I47" s="1325"/>
      <c r="J47" s="1325"/>
      <c r="K47" s="1325"/>
      <c r="L47" s="1325"/>
      <c r="M47" s="1325"/>
      <c r="N47" s="1325"/>
      <c r="O47" s="1325"/>
      <c r="P47" s="1325"/>
      <c r="Q47" s="1325"/>
      <c r="R47" s="1325"/>
      <c r="S47" s="1326"/>
    </row>
    <row r="48" spans="1:19" s="11" customFormat="1" ht="12" x14ac:dyDescent="0.15">
      <c r="A48" s="36"/>
      <c r="B48" s="60" t="s">
        <v>145</v>
      </c>
      <c r="C48" s="631" t="s">
        <v>146</v>
      </c>
      <c r="D48" s="15" t="s">
        <v>93</v>
      </c>
      <c r="E48" s="631" t="s">
        <v>142</v>
      </c>
      <c r="F48" s="1327">
        <v>20.8</v>
      </c>
      <c r="G48" s="1325"/>
      <c r="H48" s="1325"/>
      <c r="I48" s="1325"/>
      <c r="J48" s="1325"/>
      <c r="K48" s="1325"/>
      <c r="L48" s="1325"/>
      <c r="M48" s="1325"/>
      <c r="N48" s="1325"/>
      <c r="O48" s="1325"/>
      <c r="P48" s="1325"/>
      <c r="Q48" s="1325"/>
      <c r="R48" s="1325"/>
      <c r="S48" s="1326"/>
    </row>
    <row r="49" spans="1:19" s="11" customFormat="1" ht="12" x14ac:dyDescent="0.15">
      <c r="A49" s="36"/>
      <c r="B49" s="95"/>
      <c r="C49" s="96"/>
      <c r="D49" s="13"/>
      <c r="E49" s="1170"/>
      <c r="F49" s="1185"/>
      <c r="G49" s="1117"/>
      <c r="H49" s="1117"/>
      <c r="I49" s="1117"/>
      <c r="J49" s="1117"/>
      <c r="K49" s="1117"/>
      <c r="L49" s="1117"/>
      <c r="M49" s="1117"/>
      <c r="N49" s="1117"/>
      <c r="O49" s="1117"/>
      <c r="P49" s="1117"/>
      <c r="Q49" s="1117"/>
      <c r="R49" s="1117"/>
      <c r="S49" s="1118"/>
    </row>
    <row r="50" spans="1:19" s="49" customFormat="1" ht="14" x14ac:dyDescent="0.15">
      <c r="A50" s="1316" t="s">
        <v>147</v>
      </c>
      <c r="B50" s="1317"/>
      <c r="C50" s="1317"/>
      <c r="D50" s="1317"/>
      <c r="E50" s="1320"/>
      <c r="F50" s="83"/>
      <c r="G50" s="97"/>
      <c r="H50" s="84"/>
      <c r="I50" s="97"/>
      <c r="J50" s="84"/>
      <c r="K50" s="97"/>
      <c r="L50" s="84"/>
      <c r="M50" s="85"/>
      <c r="N50" s="98"/>
      <c r="O50" s="99"/>
      <c r="P50" s="98"/>
      <c r="Q50" s="99"/>
      <c r="R50" s="98"/>
      <c r="S50" s="100"/>
    </row>
    <row r="51" spans="1:19" s="11" customFormat="1" ht="12" x14ac:dyDescent="0.15">
      <c r="A51" s="36"/>
      <c r="B51" s="101" t="s">
        <v>148</v>
      </c>
      <c r="C51" s="1151" t="s">
        <v>149</v>
      </c>
      <c r="D51" s="15" t="s">
        <v>93</v>
      </c>
      <c r="E51" s="631"/>
      <c r="F51" s="1290">
        <v>400</v>
      </c>
      <c r="G51" s="1291"/>
      <c r="H51" s="1291"/>
      <c r="I51" s="1291"/>
      <c r="J51" s="1291"/>
      <c r="K51" s="1291"/>
      <c r="L51" s="1291"/>
      <c r="M51" s="1324">
        <f>F51/25.4</f>
        <v>15.748031496062993</v>
      </c>
      <c r="N51" s="1325"/>
      <c r="O51" s="1325"/>
      <c r="P51" s="1325"/>
      <c r="Q51" s="1325"/>
      <c r="R51" s="1325"/>
      <c r="S51" s="1326"/>
    </row>
    <row r="52" spans="1:19" s="11" customFormat="1" ht="12" x14ac:dyDescent="0.15">
      <c r="A52" s="36"/>
      <c r="B52" s="66"/>
      <c r="C52" s="1151"/>
      <c r="D52" s="608"/>
      <c r="E52" s="1243" t="s">
        <v>94</v>
      </c>
      <c r="F52" s="1328" t="s">
        <v>150</v>
      </c>
      <c r="G52" s="1329"/>
      <c r="H52" s="1329"/>
      <c r="I52" s="1329"/>
      <c r="J52" s="1329"/>
      <c r="K52" s="1329"/>
      <c r="L52" s="1329"/>
      <c r="M52" s="1329"/>
      <c r="N52" s="1329"/>
      <c r="O52" s="1329"/>
      <c r="P52" s="1329"/>
      <c r="Q52" s="1329"/>
      <c r="R52" s="1329"/>
      <c r="S52" s="1330"/>
    </row>
    <row r="53" spans="1:19" s="11" customFormat="1" ht="12" x14ac:dyDescent="0.15">
      <c r="A53" s="36"/>
      <c r="B53" s="66"/>
      <c r="C53" s="1151"/>
      <c r="D53" s="15"/>
      <c r="E53" s="1167"/>
      <c r="F53" s="1097"/>
      <c r="G53" s="629"/>
      <c r="H53" s="629"/>
      <c r="I53" s="629"/>
      <c r="J53" s="629"/>
      <c r="K53" s="629"/>
      <c r="L53" s="629"/>
      <c r="M53" s="629"/>
      <c r="N53" s="629"/>
      <c r="O53" s="629"/>
      <c r="P53" s="629"/>
      <c r="Q53" s="629"/>
      <c r="R53" s="629"/>
      <c r="S53" s="1098"/>
    </row>
    <row r="54" spans="1:19" s="49" customFormat="1" ht="14" customHeight="1" x14ac:dyDescent="0.15">
      <c r="A54" s="1213" t="s">
        <v>151</v>
      </c>
      <c r="B54" s="1214"/>
      <c r="C54" s="1214"/>
      <c r="D54" s="1214"/>
      <c r="E54" s="1215"/>
      <c r="F54" s="1373"/>
      <c r="G54" s="1374"/>
      <c r="H54" s="1374"/>
      <c r="I54" s="1374"/>
      <c r="J54" s="1374"/>
      <c r="K54" s="1374"/>
      <c r="L54" s="1374"/>
      <c r="M54" s="1374"/>
      <c r="N54" s="1374"/>
      <c r="O54" s="1374"/>
      <c r="P54" s="1374"/>
      <c r="Q54" s="1374"/>
      <c r="R54" s="1374"/>
      <c r="S54" s="1379"/>
    </row>
    <row r="55" spans="1:19" s="11" customFormat="1" ht="12" x14ac:dyDescent="0.15">
      <c r="A55" s="50"/>
      <c r="B55" s="101" t="s">
        <v>152</v>
      </c>
      <c r="C55" s="631" t="s">
        <v>153</v>
      </c>
      <c r="D55" s="15"/>
      <c r="E55" s="631" t="s">
        <v>85</v>
      </c>
      <c r="F55" s="1327">
        <v>16.600000000000001</v>
      </c>
      <c r="G55" s="1325"/>
      <c r="H55" s="1325"/>
      <c r="I55" s="1325"/>
      <c r="J55" s="1325"/>
      <c r="K55" s="1325"/>
      <c r="L55" s="1325"/>
      <c r="M55" s="1325"/>
      <c r="N55" s="1325"/>
      <c r="O55" s="1325"/>
      <c r="P55" s="1325"/>
      <c r="Q55" s="1325"/>
      <c r="R55" s="1325"/>
      <c r="S55" s="1326"/>
    </row>
    <row r="56" spans="1:19" s="11" customFormat="1" ht="12" x14ac:dyDescent="0.15">
      <c r="A56" s="36"/>
      <c r="B56" s="1321" t="s">
        <v>154</v>
      </c>
      <c r="C56" s="102" t="s">
        <v>155</v>
      </c>
      <c r="D56" s="103"/>
      <c r="E56" s="72" t="s">
        <v>156</v>
      </c>
      <c r="F56" s="1335">
        <v>11.4</v>
      </c>
      <c r="G56" s="1336"/>
      <c r="H56" s="1336"/>
      <c r="I56" s="1336"/>
      <c r="J56" s="1336"/>
      <c r="K56" s="1336"/>
      <c r="L56" s="1336"/>
      <c r="M56" s="1409">
        <f>F56/0.3048</f>
        <v>37.401574803149607</v>
      </c>
      <c r="N56" s="1336"/>
      <c r="O56" s="1336"/>
      <c r="P56" s="1336"/>
      <c r="Q56" s="1336"/>
      <c r="R56" s="1336"/>
      <c r="S56" s="1406"/>
    </row>
    <row r="57" spans="1:19" s="11" customFormat="1" ht="12" x14ac:dyDescent="0.15">
      <c r="A57" s="36"/>
      <c r="B57" s="1321"/>
      <c r="C57" s="104" t="s">
        <v>157</v>
      </c>
      <c r="D57" s="105"/>
      <c r="E57" s="1148" t="s">
        <v>156</v>
      </c>
      <c r="F57" s="1331">
        <v>11.8</v>
      </c>
      <c r="G57" s="1332"/>
      <c r="H57" s="1332"/>
      <c r="I57" s="1332"/>
      <c r="J57" s="1332"/>
      <c r="K57" s="1332"/>
      <c r="L57" s="1332"/>
      <c r="M57" s="1333">
        <f>F57/0.3048</f>
        <v>38.713910761154857</v>
      </c>
      <c r="N57" s="1332"/>
      <c r="O57" s="1332"/>
      <c r="P57" s="1332"/>
      <c r="Q57" s="1332"/>
      <c r="R57" s="1332"/>
      <c r="S57" s="1334"/>
    </row>
    <row r="58" spans="1:19" s="11" customFormat="1" ht="12" x14ac:dyDescent="0.15">
      <c r="A58" s="65"/>
      <c r="B58" s="101" t="s">
        <v>158</v>
      </c>
      <c r="C58" s="73"/>
      <c r="D58" s="15"/>
      <c r="E58" s="631"/>
      <c r="F58" s="1327">
        <v>3</v>
      </c>
      <c r="G58" s="1325"/>
      <c r="H58" s="1325"/>
      <c r="I58" s="1325"/>
      <c r="J58" s="1325"/>
      <c r="K58" s="1325"/>
      <c r="L58" s="1325"/>
      <c r="M58" s="1325"/>
      <c r="N58" s="1325"/>
      <c r="O58" s="1325"/>
      <c r="P58" s="1325"/>
      <c r="Q58" s="1325"/>
      <c r="R58" s="1325"/>
      <c r="S58" s="1326"/>
    </row>
    <row r="59" spans="1:19" s="11" customFormat="1" ht="12" x14ac:dyDescent="0.15">
      <c r="A59" s="65"/>
      <c r="B59" s="106"/>
      <c r="C59" s="73"/>
      <c r="D59" s="15"/>
      <c r="E59" s="631"/>
      <c r="F59" s="1110"/>
      <c r="G59" s="1108"/>
      <c r="H59" s="1108"/>
      <c r="I59" s="1108"/>
      <c r="J59" s="1108"/>
      <c r="K59" s="1108"/>
      <c r="L59" s="1108"/>
      <c r="M59" s="1108"/>
      <c r="N59" s="1108"/>
      <c r="O59" s="1108"/>
      <c r="P59" s="1108"/>
      <c r="Q59" s="1108"/>
      <c r="R59" s="1108"/>
      <c r="S59" s="1109"/>
    </row>
    <row r="60" spans="1:19" s="49" customFormat="1" ht="14" x14ac:dyDescent="0.15">
      <c r="A60" s="1213" t="s">
        <v>159</v>
      </c>
      <c r="B60" s="1214"/>
      <c r="C60" s="1214"/>
      <c r="D60" s="1214"/>
      <c r="E60" s="1215"/>
      <c r="F60" s="83"/>
      <c r="G60" s="84"/>
      <c r="H60" s="84"/>
      <c r="I60" s="84"/>
      <c r="J60" s="84"/>
      <c r="K60" s="84"/>
      <c r="L60" s="84"/>
      <c r="M60" s="85"/>
      <c r="N60" s="84"/>
      <c r="O60" s="84"/>
      <c r="P60" s="84"/>
      <c r="Q60" s="84"/>
      <c r="R60" s="84"/>
      <c r="S60" s="86"/>
    </row>
    <row r="61" spans="1:19" s="11" customFormat="1" ht="12" x14ac:dyDescent="0.15">
      <c r="A61" s="65"/>
      <c r="B61" s="60" t="s">
        <v>160</v>
      </c>
      <c r="C61" s="631" t="s">
        <v>161</v>
      </c>
      <c r="D61" s="107" t="s">
        <v>162</v>
      </c>
      <c r="E61" s="631" t="s">
        <v>163</v>
      </c>
      <c r="F61" s="108">
        <v>322</v>
      </c>
      <c r="G61" s="1134" t="s">
        <v>114</v>
      </c>
      <c r="H61" s="1424">
        <v>345</v>
      </c>
      <c r="I61" s="1424"/>
      <c r="J61" s="1135" t="s">
        <v>114</v>
      </c>
      <c r="K61" s="1425">
        <v>400</v>
      </c>
      <c r="L61" s="1425"/>
      <c r="M61" s="1107">
        <f t="shared" ref="M61" si="6">F61/25.4</f>
        <v>12.677165354330709</v>
      </c>
      <c r="N61" s="109" t="s">
        <v>114</v>
      </c>
      <c r="O61" s="1426">
        <f>H61/25.4</f>
        <v>13.582677165354331</v>
      </c>
      <c r="P61" s="1426"/>
      <c r="Q61" s="1131" t="s">
        <v>114</v>
      </c>
      <c r="R61" s="1325">
        <f>K61/25.4</f>
        <v>15.748031496062993</v>
      </c>
      <c r="S61" s="1326"/>
    </row>
    <row r="62" spans="1:19" s="11" customFormat="1" ht="12" x14ac:dyDescent="0.15">
      <c r="A62" s="65"/>
      <c r="B62" s="66"/>
      <c r="C62" s="631"/>
      <c r="D62" s="1093" t="s">
        <v>164</v>
      </c>
      <c r="E62" s="631" t="s">
        <v>165</v>
      </c>
      <c r="F62" s="1380">
        <v>302</v>
      </c>
      <c r="G62" s="1293"/>
      <c r="H62" s="1293"/>
      <c r="I62" s="1126" t="s">
        <v>114</v>
      </c>
      <c r="J62" s="1397">
        <v>320</v>
      </c>
      <c r="K62" s="1397"/>
      <c r="L62" s="1397"/>
      <c r="M62" s="1324">
        <f>F62/25.4</f>
        <v>11.889763779527559</v>
      </c>
      <c r="N62" s="1325"/>
      <c r="O62" s="1325"/>
      <c r="P62" s="1131" t="s">
        <v>114</v>
      </c>
      <c r="Q62" s="1420">
        <f>J62/25.4</f>
        <v>12.598425196850394</v>
      </c>
      <c r="R62" s="1420"/>
      <c r="S62" s="1421"/>
    </row>
    <row r="63" spans="1:19" s="11" customFormat="1" ht="12" x14ac:dyDescent="0.15">
      <c r="A63" s="65"/>
      <c r="B63" s="66"/>
      <c r="C63" s="72" t="s">
        <v>166</v>
      </c>
      <c r="D63" s="63" t="s">
        <v>162</v>
      </c>
      <c r="E63" s="72" t="s">
        <v>163</v>
      </c>
      <c r="F63" s="110">
        <v>28</v>
      </c>
      <c r="G63" s="1136" t="s">
        <v>114</v>
      </c>
      <c r="H63" s="1427">
        <v>30</v>
      </c>
      <c r="I63" s="1427"/>
      <c r="J63" s="1137" t="s">
        <v>114</v>
      </c>
      <c r="K63" s="1428">
        <v>38</v>
      </c>
      <c r="L63" s="1428"/>
      <c r="M63" s="1128">
        <f t="shared" ref="M63" si="7">F63/25.4</f>
        <v>1.1023622047244095</v>
      </c>
      <c r="N63" s="111" t="s">
        <v>114</v>
      </c>
      <c r="O63" s="1429">
        <f>H63/25.4</f>
        <v>1.1811023622047245</v>
      </c>
      <c r="P63" s="1429"/>
      <c r="Q63" s="1129" t="s">
        <v>114</v>
      </c>
      <c r="R63" s="1336">
        <f>K63/25.4</f>
        <v>1.4960629921259843</v>
      </c>
      <c r="S63" s="1406"/>
    </row>
    <row r="64" spans="1:19" s="11" customFormat="1" ht="12" x14ac:dyDescent="0.15">
      <c r="A64" s="65"/>
      <c r="B64" s="66"/>
      <c r="C64" s="1148"/>
      <c r="D64" s="112" t="s">
        <v>164</v>
      </c>
      <c r="E64" s="1148" t="s">
        <v>165</v>
      </c>
      <c r="F64" s="1407">
        <v>12</v>
      </c>
      <c r="G64" s="1408"/>
      <c r="H64" s="1408"/>
      <c r="I64" s="1130" t="s">
        <v>114</v>
      </c>
      <c r="J64" s="1419">
        <v>20</v>
      </c>
      <c r="K64" s="1419"/>
      <c r="L64" s="1419"/>
      <c r="M64" s="1333">
        <f>F64/25.4</f>
        <v>0.47244094488188981</v>
      </c>
      <c r="N64" s="1332"/>
      <c r="O64" s="1332"/>
      <c r="P64" s="1133" t="s">
        <v>114</v>
      </c>
      <c r="Q64" s="1422">
        <f>J64/25.4</f>
        <v>0.78740157480314965</v>
      </c>
      <c r="R64" s="1422"/>
      <c r="S64" s="1423"/>
    </row>
    <row r="65" spans="1:19" s="11" customFormat="1" ht="12" x14ac:dyDescent="0.15">
      <c r="A65" s="113"/>
      <c r="B65" s="66"/>
      <c r="C65" s="114"/>
      <c r="D65" s="114"/>
      <c r="E65" s="115"/>
      <c r="F65" s="417"/>
      <c r="G65" s="418"/>
      <c r="H65" s="418"/>
      <c r="I65" s="418"/>
      <c r="J65" s="418"/>
      <c r="K65" s="418"/>
      <c r="L65" s="418"/>
      <c r="M65" s="116"/>
      <c r="N65" s="418"/>
      <c r="O65" s="418"/>
      <c r="P65" s="418"/>
      <c r="Q65" s="418"/>
      <c r="R65" s="418"/>
      <c r="S65" s="117"/>
    </row>
    <row r="66" spans="1:19" s="11" customFormat="1" ht="12" x14ac:dyDescent="0.15">
      <c r="A66" s="65"/>
      <c r="B66" s="101" t="s">
        <v>167</v>
      </c>
      <c r="C66" s="1318" t="s">
        <v>168</v>
      </c>
      <c r="D66" s="1318"/>
      <c r="E66" s="1319"/>
      <c r="F66" s="1290">
        <v>36</v>
      </c>
      <c r="G66" s="1291"/>
      <c r="H66" s="1291"/>
      <c r="I66" s="1291"/>
      <c r="J66" s="1291"/>
      <c r="K66" s="1291"/>
      <c r="L66" s="1291"/>
      <c r="M66" s="1402"/>
      <c r="N66" s="1403"/>
      <c r="O66" s="1403"/>
      <c r="P66" s="1403"/>
      <c r="Q66" s="1403"/>
      <c r="R66" s="1403"/>
      <c r="S66" s="1404"/>
    </row>
    <row r="67" spans="1:19" s="11" customFormat="1" ht="12" x14ac:dyDescent="0.15">
      <c r="A67" s="65"/>
      <c r="B67" s="66"/>
      <c r="C67" s="73"/>
      <c r="D67" s="73"/>
      <c r="E67" s="118"/>
      <c r="F67" s="1097"/>
      <c r="G67" s="629"/>
      <c r="H67" s="629"/>
      <c r="I67" s="629"/>
      <c r="J67" s="629"/>
      <c r="K67" s="629"/>
      <c r="L67" s="629"/>
      <c r="M67" s="119"/>
      <c r="N67" s="1131"/>
      <c r="O67" s="1131"/>
      <c r="P67" s="1131"/>
      <c r="Q67" s="1131"/>
      <c r="R67" s="1131"/>
      <c r="S67" s="1132"/>
    </row>
    <row r="68" spans="1:19" s="49" customFormat="1" ht="14" x14ac:dyDescent="0.15">
      <c r="A68" s="1316" t="s">
        <v>169</v>
      </c>
      <c r="B68" s="1317"/>
      <c r="C68" s="1317"/>
      <c r="D68" s="1317"/>
      <c r="E68" s="1320"/>
      <c r="F68" s="120" t="s">
        <v>85</v>
      </c>
      <c r="G68" s="84"/>
      <c r="H68" s="84"/>
      <c r="I68" s="84"/>
      <c r="J68" s="84"/>
      <c r="K68" s="84"/>
      <c r="L68" s="84"/>
      <c r="M68" s="1337"/>
      <c r="N68" s="1338"/>
      <c r="O68" s="1338"/>
      <c r="P68" s="1338"/>
      <c r="Q68" s="1338"/>
      <c r="R68" s="1338"/>
      <c r="S68" s="1339"/>
    </row>
    <row r="69" spans="1:19" s="11" customFormat="1" ht="12" x14ac:dyDescent="0.15">
      <c r="A69" s="50"/>
      <c r="B69" s="66"/>
      <c r="C69" s="1151"/>
      <c r="D69" s="15" t="s">
        <v>170</v>
      </c>
      <c r="E69" s="631" t="s">
        <v>171</v>
      </c>
      <c r="F69" s="1290"/>
      <c r="G69" s="1291"/>
      <c r="H69" s="1291"/>
      <c r="I69" s="1291"/>
      <c r="J69" s="1291"/>
      <c r="K69" s="1291"/>
      <c r="L69" s="1291"/>
      <c r="M69" s="1348" t="s">
        <v>172</v>
      </c>
      <c r="N69" s="1349"/>
      <c r="O69" s="1349"/>
      <c r="P69" s="1349"/>
      <c r="Q69" s="1349"/>
      <c r="R69" s="1349"/>
      <c r="S69" s="1350"/>
    </row>
    <row r="70" spans="1:19" s="11" customFormat="1" ht="12" x14ac:dyDescent="0.15">
      <c r="A70" s="50"/>
      <c r="B70" s="66"/>
      <c r="C70" s="15"/>
      <c r="D70" s="441"/>
      <c r="E70" s="442"/>
      <c r="F70" s="1416">
        <v>71</v>
      </c>
      <c r="G70" s="1417"/>
      <c r="H70" s="1417"/>
      <c r="I70" s="1417"/>
      <c r="J70" s="1417"/>
      <c r="K70" s="1417"/>
      <c r="L70" s="1418"/>
      <c r="M70" s="1410">
        <f t="shared" ref="M70" si="8">F70/3.785</f>
        <v>18.758256274768822</v>
      </c>
      <c r="N70" s="1322"/>
      <c r="O70" s="1322"/>
      <c r="P70" s="1106" t="s">
        <v>114</v>
      </c>
      <c r="Q70" s="1322">
        <f>F70/4.546</f>
        <v>15.618125824901011</v>
      </c>
      <c r="R70" s="1322"/>
      <c r="S70" s="1323"/>
    </row>
    <row r="71" spans="1:19" s="11" customFormat="1" ht="12" x14ac:dyDescent="0.15">
      <c r="A71" s="50"/>
      <c r="B71" s="66"/>
      <c r="C71" s="1151"/>
      <c r="D71" s="1093"/>
      <c r="E71" s="1170"/>
      <c r="F71" s="1099"/>
      <c r="G71" s="1100"/>
      <c r="H71" s="1100"/>
      <c r="I71" s="1100"/>
      <c r="J71" s="1100"/>
      <c r="K71" s="1100"/>
      <c r="L71" s="1100"/>
      <c r="M71" s="1116"/>
      <c r="N71" s="1117"/>
      <c r="O71" s="1117"/>
      <c r="P71" s="1117"/>
      <c r="Q71" s="1117"/>
      <c r="R71" s="1117"/>
      <c r="S71" s="1118"/>
    </row>
    <row r="72" spans="1:19" s="49" customFormat="1" ht="14" x14ac:dyDescent="0.15">
      <c r="A72" s="1316" t="s">
        <v>173</v>
      </c>
      <c r="B72" s="1317"/>
      <c r="C72" s="436"/>
      <c r="D72" s="436"/>
      <c r="E72" s="330" t="s">
        <v>85</v>
      </c>
      <c r="F72" s="120" t="s">
        <v>85</v>
      </c>
      <c r="G72" s="84"/>
      <c r="H72" s="84"/>
      <c r="I72" s="84"/>
      <c r="J72" s="84"/>
      <c r="K72" s="84"/>
      <c r="L72" s="84"/>
      <c r="M72" s="1337"/>
      <c r="N72" s="1338"/>
      <c r="O72" s="1338"/>
      <c r="P72" s="1338"/>
      <c r="Q72" s="1338"/>
      <c r="R72" s="1338"/>
      <c r="S72" s="1339"/>
    </row>
    <row r="73" spans="1:19" s="11" customFormat="1" ht="12" x14ac:dyDescent="0.15">
      <c r="A73" s="50"/>
      <c r="B73" s="66"/>
      <c r="C73" s="1151"/>
      <c r="D73" s="15" t="s">
        <v>170</v>
      </c>
      <c r="E73" s="631" t="s">
        <v>171</v>
      </c>
      <c r="F73" s="1290"/>
      <c r="G73" s="1291"/>
      <c r="H73" s="1291"/>
      <c r="I73" s="1291"/>
      <c r="J73" s="1291"/>
      <c r="K73" s="1291"/>
      <c r="L73" s="1291"/>
      <c r="M73" s="1348" t="s">
        <v>172</v>
      </c>
      <c r="N73" s="1349"/>
      <c r="O73" s="1349"/>
      <c r="P73" s="1349"/>
      <c r="Q73" s="1349"/>
      <c r="R73" s="1349"/>
      <c r="S73" s="1350"/>
    </row>
    <row r="74" spans="1:19" s="11" customFormat="1" ht="12" x14ac:dyDescent="0.15">
      <c r="A74" s="50"/>
      <c r="B74" s="66"/>
      <c r="C74" s="1151"/>
      <c r="D74" s="62" t="s">
        <v>174</v>
      </c>
      <c r="E74" s="64"/>
      <c r="F74" s="1340">
        <v>11.5</v>
      </c>
      <c r="G74" s="1341"/>
      <c r="H74" s="1341"/>
      <c r="I74" s="1341"/>
      <c r="J74" s="1341"/>
      <c r="K74" s="1341"/>
      <c r="L74" s="1341"/>
      <c r="M74" s="1344">
        <f t="shared" ref="M74" si="9">F74/3.785</f>
        <v>3.0383091149273445</v>
      </c>
      <c r="N74" s="1345"/>
      <c r="O74" s="1345"/>
      <c r="P74" s="1345" t="s">
        <v>114</v>
      </c>
      <c r="Q74" s="1345">
        <f>F74/4.546</f>
        <v>2.5296964364276286</v>
      </c>
      <c r="R74" s="1345"/>
      <c r="S74" s="1400"/>
    </row>
    <row r="75" spans="1:19" s="11" customFormat="1" ht="12" x14ac:dyDescent="0.15">
      <c r="A75" s="50"/>
      <c r="B75" s="66"/>
      <c r="C75" s="1151"/>
      <c r="D75" s="15" t="s">
        <v>175</v>
      </c>
      <c r="E75" s="1167"/>
      <c r="F75" s="1342"/>
      <c r="G75" s="1343"/>
      <c r="H75" s="1343"/>
      <c r="I75" s="1343"/>
      <c r="J75" s="1343"/>
      <c r="K75" s="1343"/>
      <c r="L75" s="1343"/>
      <c r="M75" s="1346"/>
      <c r="N75" s="1347"/>
      <c r="O75" s="1347"/>
      <c r="P75" s="1347"/>
      <c r="Q75" s="1347"/>
      <c r="R75" s="1347"/>
      <c r="S75" s="1401"/>
    </row>
    <row r="76" spans="1:19" s="11" customFormat="1" ht="12" x14ac:dyDescent="0.15">
      <c r="A76" s="50"/>
      <c r="B76" s="66"/>
      <c r="C76" s="1151"/>
      <c r="D76" s="1093"/>
      <c r="E76" s="1170"/>
      <c r="F76" s="410"/>
      <c r="G76" s="411"/>
      <c r="H76" s="411"/>
      <c r="I76" s="411"/>
      <c r="J76" s="411"/>
      <c r="K76" s="411"/>
      <c r="L76" s="411"/>
      <c r="M76" s="414"/>
      <c r="N76" s="415"/>
      <c r="O76" s="415"/>
      <c r="P76" s="409"/>
      <c r="Q76" s="412"/>
      <c r="R76" s="412"/>
      <c r="S76" s="413"/>
    </row>
    <row r="77" spans="1:19" s="49" customFormat="1" ht="14" x14ac:dyDescent="0.15">
      <c r="A77" s="1316" t="s">
        <v>176</v>
      </c>
      <c r="B77" s="1317"/>
      <c r="C77" s="1317"/>
      <c r="D77" s="1317"/>
      <c r="E77" s="1320"/>
      <c r="F77" s="1351"/>
      <c r="G77" s="1352"/>
      <c r="H77" s="1352"/>
      <c r="I77" s="1352"/>
      <c r="J77" s="1352"/>
      <c r="K77" s="1352"/>
      <c r="L77" s="1352"/>
      <c r="M77" s="1352"/>
      <c r="N77" s="1352"/>
      <c r="O77" s="1352"/>
      <c r="P77" s="1352"/>
      <c r="Q77" s="1352"/>
      <c r="R77" s="1352"/>
      <c r="S77" s="1353"/>
    </row>
    <row r="78" spans="1:19" s="11" customFormat="1" ht="12" x14ac:dyDescent="0.15">
      <c r="A78" s="50"/>
      <c r="B78" s="67" t="s">
        <v>177</v>
      </c>
      <c r="C78" s="1309" t="s">
        <v>178</v>
      </c>
      <c r="D78" s="1309"/>
      <c r="E78" s="639"/>
      <c r="F78" s="1310" t="s">
        <v>179</v>
      </c>
      <c r="G78" s="1311"/>
      <c r="H78" s="1311"/>
      <c r="I78" s="1311"/>
      <c r="J78" s="1311"/>
      <c r="K78" s="1311"/>
      <c r="L78" s="1311"/>
      <c r="M78" s="1311"/>
      <c r="N78" s="1311"/>
      <c r="O78" s="1311"/>
      <c r="P78" s="1311"/>
      <c r="Q78" s="1311"/>
      <c r="R78" s="1311"/>
      <c r="S78" s="1312"/>
    </row>
    <row r="79" spans="1:19" s="11" customFormat="1" ht="12.75" customHeight="1" x14ac:dyDescent="0.15">
      <c r="A79" s="65"/>
      <c r="B79" s="11" t="s">
        <v>180</v>
      </c>
      <c r="C79" s="1289" t="s">
        <v>181</v>
      </c>
      <c r="D79" s="1289"/>
      <c r="E79" s="640"/>
      <c r="F79" s="1291">
        <v>2251</v>
      </c>
      <c r="G79" s="1291"/>
      <c r="H79" s="1291"/>
      <c r="I79" s="1291"/>
      <c r="J79" s="1291"/>
      <c r="K79" s="1291"/>
      <c r="L79" s="1291"/>
      <c r="M79" s="1291"/>
      <c r="N79" s="1291"/>
      <c r="O79" s="1291"/>
      <c r="P79" s="1291"/>
      <c r="Q79" s="1291"/>
      <c r="R79" s="1291"/>
      <c r="S79" s="1292"/>
    </row>
    <row r="80" spans="1:19" s="11" customFormat="1" ht="12.75" customHeight="1" x14ac:dyDescent="0.15">
      <c r="A80" s="65"/>
      <c r="B80" s="11" t="s">
        <v>182</v>
      </c>
      <c r="C80" s="1289" t="s">
        <v>183</v>
      </c>
      <c r="D80" s="1289"/>
      <c r="E80" s="640"/>
      <c r="F80" s="1290">
        <v>2254</v>
      </c>
      <c r="G80" s="1291"/>
      <c r="H80" s="1291"/>
      <c r="I80" s="1291"/>
      <c r="J80" s="1291"/>
      <c r="K80" s="1291"/>
      <c r="L80" s="1291"/>
      <c r="M80" s="1291"/>
      <c r="N80" s="1291"/>
      <c r="O80" s="1291"/>
      <c r="P80" s="1291"/>
      <c r="Q80" s="1291"/>
      <c r="R80" s="1291"/>
      <c r="S80" s="1292"/>
    </row>
    <row r="81" spans="1:19" s="11" customFormat="1" ht="12.75" customHeight="1" x14ac:dyDescent="0.15">
      <c r="A81" s="65"/>
      <c r="B81" s="11" t="s">
        <v>555</v>
      </c>
      <c r="C81" s="1289" t="s">
        <v>184</v>
      </c>
      <c r="D81" s="1289"/>
      <c r="E81" s="640"/>
      <c r="F81" s="1290">
        <v>2260</v>
      </c>
      <c r="G81" s="1291"/>
      <c r="H81" s="1291"/>
      <c r="I81" s="1291"/>
      <c r="J81" s="1291"/>
      <c r="K81" s="1291"/>
      <c r="L81" s="1291"/>
      <c r="M81" s="1291"/>
      <c r="N81" s="1291"/>
      <c r="O81" s="1291"/>
      <c r="P81" s="1291"/>
      <c r="Q81" s="1291"/>
      <c r="R81" s="1291"/>
      <c r="S81" s="1292"/>
    </row>
    <row r="82" spans="1:19" s="11" customFormat="1" ht="12.75" customHeight="1" x14ac:dyDescent="0.15">
      <c r="A82" s="65"/>
      <c r="B82" s="1305" t="s">
        <v>185</v>
      </c>
      <c r="C82" s="1289" t="s">
        <v>186</v>
      </c>
      <c r="D82" s="1289"/>
      <c r="E82" s="640"/>
      <c r="F82" s="1306">
        <v>2251</v>
      </c>
      <c r="G82" s="1307"/>
      <c r="H82" s="1307"/>
      <c r="I82" s="1307"/>
      <c r="J82" s="1307"/>
      <c r="K82" s="1307"/>
      <c r="L82" s="1307"/>
      <c r="M82" s="1307"/>
      <c r="N82" s="1307"/>
      <c r="O82" s="1307"/>
      <c r="P82" s="1307"/>
      <c r="Q82" s="1307"/>
      <c r="R82" s="1307"/>
      <c r="S82" s="1308"/>
    </row>
    <row r="83" spans="1:19" s="11" customFormat="1" ht="12.75" customHeight="1" x14ac:dyDescent="0.15">
      <c r="A83" s="65"/>
      <c r="B83" s="1305"/>
      <c r="C83" s="1289" t="s">
        <v>187</v>
      </c>
      <c r="D83" s="1289"/>
      <c r="E83" s="640"/>
      <c r="F83" s="1306"/>
      <c r="G83" s="1307"/>
      <c r="H83" s="1307"/>
      <c r="I83" s="1307"/>
      <c r="J83" s="1307"/>
      <c r="K83" s="1307"/>
      <c r="L83" s="1307"/>
      <c r="M83" s="1307"/>
      <c r="N83" s="1307"/>
      <c r="O83" s="1307"/>
      <c r="P83" s="1307"/>
      <c r="Q83" s="1307"/>
      <c r="R83" s="1307"/>
      <c r="S83" s="1308"/>
    </row>
    <row r="84" spans="1:19" s="11" customFormat="1" ht="12.75" customHeight="1" x14ac:dyDescent="0.15">
      <c r="A84" s="65"/>
      <c r="B84" s="1305" t="s">
        <v>188</v>
      </c>
      <c r="C84" s="1289" t="s">
        <v>189</v>
      </c>
      <c r="D84" s="1289"/>
      <c r="E84" s="640"/>
      <c r="F84" s="1306">
        <v>2248</v>
      </c>
      <c r="G84" s="1307"/>
      <c r="H84" s="1307"/>
      <c r="I84" s="1307"/>
      <c r="J84" s="1307"/>
      <c r="K84" s="1307"/>
      <c r="L84" s="1307"/>
      <c r="M84" s="1307"/>
      <c r="N84" s="1307"/>
      <c r="O84" s="1307"/>
      <c r="P84" s="1307"/>
      <c r="Q84" s="1307"/>
      <c r="R84" s="1307"/>
      <c r="S84" s="1308"/>
    </row>
    <row r="85" spans="1:19" s="11" customFormat="1" ht="12.75" customHeight="1" x14ac:dyDescent="0.15">
      <c r="A85" s="65"/>
      <c r="B85" s="1305"/>
      <c r="C85" s="1289" t="s">
        <v>190</v>
      </c>
      <c r="D85" s="1289"/>
      <c r="E85" s="640"/>
      <c r="F85" s="1306"/>
      <c r="G85" s="1307"/>
      <c r="H85" s="1307"/>
      <c r="I85" s="1307"/>
      <c r="J85" s="1307"/>
      <c r="K85" s="1307"/>
      <c r="L85" s="1307"/>
      <c r="M85" s="1307"/>
      <c r="N85" s="1307"/>
      <c r="O85" s="1307"/>
      <c r="P85" s="1307"/>
      <c r="Q85" s="1307"/>
      <c r="R85" s="1307"/>
      <c r="S85" s="1308"/>
    </row>
    <row r="86" spans="1:19" s="11" customFormat="1" ht="12.75" customHeight="1" x14ac:dyDescent="0.15">
      <c r="A86" s="65"/>
      <c r="B86" s="1305"/>
      <c r="C86" s="1289" t="s">
        <v>191</v>
      </c>
      <c r="D86" s="1289"/>
      <c r="E86" s="640"/>
      <c r="F86" s="1306"/>
      <c r="G86" s="1307"/>
      <c r="H86" s="1307"/>
      <c r="I86" s="1307"/>
      <c r="J86" s="1307"/>
      <c r="K86" s="1307"/>
      <c r="L86" s="1307"/>
      <c r="M86" s="1307"/>
      <c r="N86" s="1307"/>
      <c r="O86" s="1307"/>
      <c r="P86" s="1307"/>
      <c r="Q86" s="1307"/>
      <c r="R86" s="1307"/>
      <c r="S86" s="1308"/>
    </row>
    <row r="87" spans="1:19" s="11" customFormat="1" ht="12.75" customHeight="1" x14ac:dyDescent="0.15">
      <c r="A87" s="65"/>
      <c r="B87" s="11" t="s">
        <v>192</v>
      </c>
      <c r="C87" s="1289" t="s">
        <v>193</v>
      </c>
      <c r="D87" s="1289"/>
      <c r="E87" s="1167"/>
      <c r="F87" s="1293">
        <v>2272</v>
      </c>
      <c r="G87" s="1293"/>
      <c r="H87" s="1293"/>
      <c r="I87" s="1293"/>
      <c r="J87" s="1293"/>
      <c r="K87" s="1293"/>
      <c r="L87" s="1293"/>
      <c r="M87" s="1293"/>
      <c r="N87" s="1293"/>
      <c r="O87" s="1293"/>
      <c r="P87" s="1293"/>
      <c r="Q87" s="1293"/>
      <c r="R87" s="1293"/>
      <c r="S87" s="1294"/>
    </row>
    <row r="88" spans="1:19" s="11" customFormat="1" ht="12.75" customHeight="1" x14ac:dyDescent="0.15">
      <c r="A88" s="65"/>
      <c r="B88" s="576" t="s">
        <v>194</v>
      </c>
      <c r="C88" s="1302" t="s">
        <v>195</v>
      </c>
      <c r="D88" s="1302"/>
      <c r="E88" s="607" t="s">
        <v>196</v>
      </c>
      <c r="F88" s="1303">
        <v>2017</v>
      </c>
      <c r="G88" s="1303"/>
      <c r="H88" s="1303"/>
      <c r="I88" s="1303"/>
      <c r="J88" s="1303"/>
      <c r="K88" s="1303"/>
      <c r="L88" s="1303"/>
      <c r="M88" s="1303"/>
      <c r="N88" s="1303"/>
      <c r="O88" s="1303"/>
      <c r="P88" s="1303"/>
      <c r="Q88" s="1303"/>
      <c r="R88" s="1303"/>
      <c r="S88" s="1304"/>
    </row>
    <row r="89" spans="1:19" s="11" customFormat="1" ht="12" x14ac:dyDescent="0.15">
      <c r="A89" s="65"/>
      <c r="B89" s="641"/>
      <c r="C89" s="1298"/>
      <c r="D89" s="1298"/>
      <c r="E89" s="1170"/>
      <c r="F89" s="1299"/>
      <c r="G89" s="1300"/>
      <c r="H89" s="1300"/>
      <c r="I89" s="1300"/>
      <c r="J89" s="1300"/>
      <c r="K89" s="1300"/>
      <c r="L89" s="1300"/>
      <c r="M89" s="1300"/>
      <c r="N89" s="1300"/>
      <c r="O89" s="1300"/>
      <c r="P89" s="1300"/>
      <c r="Q89" s="1300"/>
      <c r="R89" s="1300"/>
      <c r="S89" s="1301"/>
    </row>
    <row r="90" spans="1:19" s="15" customFormat="1" ht="11" x14ac:dyDescent="0.15">
      <c r="A90" s="1295" t="s">
        <v>197</v>
      </c>
      <c r="B90" s="1296"/>
      <c r="C90" s="1296"/>
      <c r="D90" s="1296"/>
      <c r="E90" s="1296"/>
      <c r="F90" s="1296"/>
      <c r="G90" s="1296"/>
      <c r="H90" s="1296"/>
      <c r="I90" s="1296"/>
      <c r="J90" s="1296"/>
      <c r="K90" s="1296"/>
      <c r="L90" s="1296"/>
      <c r="M90" s="1296"/>
      <c r="N90" s="1296"/>
      <c r="O90" s="1296"/>
      <c r="P90" s="1296"/>
      <c r="Q90" s="1296"/>
      <c r="R90" s="1296"/>
      <c r="S90" s="1297"/>
    </row>
    <row r="91" spans="1:19" s="15" customFormat="1" ht="11" x14ac:dyDescent="0.15">
      <c r="A91" s="1288" t="s">
        <v>198</v>
      </c>
      <c r="B91" s="1273"/>
      <c r="C91" s="1273"/>
      <c r="D91" s="1273"/>
      <c r="E91" s="1273"/>
      <c r="F91" s="1273"/>
      <c r="G91" s="1273"/>
      <c r="H91" s="1273"/>
      <c r="I91" s="1273"/>
      <c r="J91" s="1273"/>
      <c r="K91" s="1273"/>
      <c r="L91" s="1273"/>
      <c r="M91" s="1273"/>
      <c r="N91" s="1273"/>
      <c r="O91" s="1273"/>
      <c r="P91" s="1273"/>
      <c r="Q91" s="1273"/>
      <c r="R91" s="1273"/>
      <c r="S91" s="1274"/>
    </row>
    <row r="92" spans="1:19" s="15" customFormat="1" ht="11" x14ac:dyDescent="0.15">
      <c r="A92" s="1288" t="s">
        <v>199</v>
      </c>
      <c r="B92" s="1273"/>
      <c r="C92" s="1273"/>
      <c r="D92" s="1273"/>
      <c r="E92" s="1273"/>
      <c r="F92" s="1273"/>
      <c r="G92" s="1273"/>
      <c r="H92" s="1273"/>
      <c r="I92" s="1273"/>
      <c r="J92" s="1273"/>
      <c r="K92" s="1273"/>
      <c r="L92" s="1273"/>
      <c r="M92" s="1273"/>
      <c r="N92" s="1273"/>
      <c r="O92" s="1273"/>
      <c r="P92" s="1273"/>
      <c r="Q92" s="1273"/>
      <c r="R92" s="1273"/>
      <c r="S92" s="1274"/>
    </row>
    <row r="93" spans="1:19" s="15" customFormat="1" ht="11" x14ac:dyDescent="0.15">
      <c r="A93" s="1288" t="s">
        <v>200</v>
      </c>
      <c r="B93" s="1273"/>
      <c r="C93" s="1273"/>
      <c r="D93" s="1273"/>
      <c r="E93" s="1273"/>
      <c r="F93" s="1273"/>
      <c r="G93" s="1273"/>
      <c r="H93" s="1273"/>
      <c r="I93" s="1273"/>
      <c r="J93" s="1273"/>
      <c r="K93" s="1273"/>
      <c r="L93" s="1273"/>
      <c r="M93" s="1273"/>
      <c r="N93" s="1273"/>
      <c r="O93" s="1273"/>
      <c r="P93" s="1273"/>
      <c r="Q93" s="1273"/>
      <c r="R93" s="1273"/>
      <c r="S93" s="1274"/>
    </row>
    <row r="94" spans="1:19" s="15" customFormat="1" ht="12" thickBot="1" x14ac:dyDescent="0.2">
      <c r="A94" s="1313"/>
      <c r="B94" s="1314"/>
      <c r="C94" s="1314"/>
      <c r="D94" s="1314"/>
      <c r="E94" s="1314"/>
      <c r="F94" s="1314"/>
      <c r="G94" s="1314"/>
      <c r="H94" s="1314"/>
      <c r="I94" s="1314"/>
      <c r="J94" s="1314"/>
      <c r="K94" s="1314"/>
      <c r="L94" s="1314"/>
      <c r="M94" s="1314"/>
      <c r="N94" s="1314"/>
      <c r="O94" s="1314"/>
      <c r="P94" s="1314"/>
      <c r="Q94" s="1314"/>
      <c r="R94" s="1314"/>
      <c r="S94" s="1315"/>
    </row>
    <row r="95" spans="1:19" ht="14" thickTop="1" x14ac:dyDescent="0.15"/>
    <row r="96" spans="1:19" x14ac:dyDescent="0.15">
      <c r="E96" s="21"/>
    </row>
    <row r="97" spans="5:5" x14ac:dyDescent="0.15">
      <c r="E97" s="21"/>
    </row>
  </sheetData>
  <mergeCells count="179">
    <mergeCell ref="D16:D17"/>
    <mergeCell ref="D18:D19"/>
    <mergeCell ref="C16:C19"/>
    <mergeCell ref="M19:S19"/>
    <mergeCell ref="F19:L19"/>
    <mergeCell ref="M17:S17"/>
    <mergeCell ref="F17:L17"/>
    <mergeCell ref="D41:D43"/>
    <mergeCell ref="D44:D45"/>
    <mergeCell ref="M45:S45"/>
    <mergeCell ref="F45:L45"/>
    <mergeCell ref="M43:S43"/>
    <mergeCell ref="F43:L43"/>
    <mergeCell ref="C41:C45"/>
    <mergeCell ref="F23:L23"/>
    <mergeCell ref="D32:E32"/>
    <mergeCell ref="D33:E33"/>
    <mergeCell ref="D34:E34"/>
    <mergeCell ref="M34:O34"/>
    <mergeCell ref="F20:L20"/>
    <mergeCell ref="F31:L31"/>
    <mergeCell ref="M31:S31"/>
    <mergeCell ref="M33:O33"/>
    <mergeCell ref="Q33:S33"/>
    <mergeCell ref="D31:E31"/>
    <mergeCell ref="F37:H37"/>
    <mergeCell ref="F32:L32"/>
    <mergeCell ref="Q38:S38"/>
    <mergeCell ref="M21:S21"/>
    <mergeCell ref="F70:L70"/>
    <mergeCell ref="F44:L44"/>
    <mergeCell ref="M44:S44"/>
    <mergeCell ref="F48:S48"/>
    <mergeCell ref="J62:L62"/>
    <mergeCell ref="J64:L64"/>
    <mergeCell ref="Q62:S62"/>
    <mergeCell ref="M62:O62"/>
    <mergeCell ref="M64:O64"/>
    <mergeCell ref="Q64:S64"/>
    <mergeCell ref="H61:I61"/>
    <mergeCell ref="K61:L61"/>
    <mergeCell ref="O61:P61"/>
    <mergeCell ref="R61:S61"/>
    <mergeCell ref="H63:I63"/>
    <mergeCell ref="K63:L63"/>
    <mergeCell ref="O63:P63"/>
    <mergeCell ref="R63:S63"/>
    <mergeCell ref="A30:E30"/>
    <mergeCell ref="M23:S23"/>
    <mergeCell ref="J33:L33"/>
    <mergeCell ref="F26:L26"/>
    <mergeCell ref="M32:S32"/>
    <mergeCell ref="M25:S25"/>
    <mergeCell ref="M26:S26"/>
    <mergeCell ref="Q74:S75"/>
    <mergeCell ref="M72:S72"/>
    <mergeCell ref="A50:E50"/>
    <mergeCell ref="F55:S55"/>
    <mergeCell ref="F73:L73"/>
    <mergeCell ref="M66:S66"/>
    <mergeCell ref="F41:L41"/>
    <mergeCell ref="M41:S41"/>
    <mergeCell ref="F54:S54"/>
    <mergeCell ref="F46:S46"/>
    <mergeCell ref="A72:B72"/>
    <mergeCell ref="F66:L66"/>
    <mergeCell ref="F62:H62"/>
    <mergeCell ref="F64:H64"/>
    <mergeCell ref="M56:S56"/>
    <mergeCell ref="M70:O70"/>
    <mergeCell ref="M69:S69"/>
    <mergeCell ref="F38:G38"/>
    <mergeCell ref="J38:L38"/>
    <mergeCell ref="M37:O37"/>
    <mergeCell ref="Q37:S37"/>
    <mergeCell ref="F24:L24"/>
    <mergeCell ref="M24:S24"/>
    <mergeCell ref="M38:N38"/>
    <mergeCell ref="M35:O35"/>
    <mergeCell ref="Q35:S35"/>
    <mergeCell ref="J36:L36"/>
    <mergeCell ref="M36:O36"/>
    <mergeCell ref="Q36:S36"/>
    <mergeCell ref="F25:L25"/>
    <mergeCell ref="F35:H35"/>
    <mergeCell ref="J37:L37"/>
    <mergeCell ref="Q34:S34"/>
    <mergeCell ref="F36:H36"/>
    <mergeCell ref="J35:L35"/>
    <mergeCell ref="F34:H34"/>
    <mergeCell ref="J34:L34"/>
    <mergeCell ref="F33:H33"/>
    <mergeCell ref="F9:L9"/>
    <mergeCell ref="F5:L5"/>
    <mergeCell ref="M9:S9"/>
    <mergeCell ref="M5:S5"/>
    <mergeCell ref="A10:E10"/>
    <mergeCell ref="M14:S14"/>
    <mergeCell ref="F14:L14"/>
    <mergeCell ref="F22:L22"/>
    <mergeCell ref="M22:S22"/>
    <mergeCell ref="F21:L21"/>
    <mergeCell ref="M20:S20"/>
    <mergeCell ref="F10:L10"/>
    <mergeCell ref="M10:S10"/>
    <mergeCell ref="C21:C23"/>
    <mergeCell ref="F11:L11"/>
    <mergeCell ref="M11:S11"/>
    <mergeCell ref="M16:S16"/>
    <mergeCell ref="F16:L16"/>
    <mergeCell ref="M12:S12"/>
    <mergeCell ref="F13:L13"/>
    <mergeCell ref="F12:L12"/>
    <mergeCell ref="M13:S13"/>
    <mergeCell ref="F18:L18"/>
    <mergeCell ref="M18:S18"/>
    <mergeCell ref="A1:B1"/>
    <mergeCell ref="F3:L3"/>
    <mergeCell ref="M4:S4"/>
    <mergeCell ref="A3:E3"/>
    <mergeCell ref="A4:E4"/>
    <mergeCell ref="F7:L7"/>
    <mergeCell ref="M7:S7"/>
    <mergeCell ref="F8:L8"/>
    <mergeCell ref="A5:E5"/>
    <mergeCell ref="F6:L6"/>
    <mergeCell ref="M6:S6"/>
    <mergeCell ref="R1:S1"/>
    <mergeCell ref="A94:S94"/>
    <mergeCell ref="A40:B40"/>
    <mergeCell ref="C66:E66"/>
    <mergeCell ref="A68:E68"/>
    <mergeCell ref="B56:B57"/>
    <mergeCell ref="Q70:S70"/>
    <mergeCell ref="M42:S42"/>
    <mergeCell ref="F47:S47"/>
    <mergeCell ref="F42:L42"/>
    <mergeCell ref="F52:S52"/>
    <mergeCell ref="F51:L51"/>
    <mergeCell ref="M51:S51"/>
    <mergeCell ref="F57:L57"/>
    <mergeCell ref="M57:S57"/>
    <mergeCell ref="F56:L56"/>
    <mergeCell ref="M68:S68"/>
    <mergeCell ref="F69:L69"/>
    <mergeCell ref="F58:S58"/>
    <mergeCell ref="F74:L75"/>
    <mergeCell ref="M74:O75"/>
    <mergeCell ref="P74:P75"/>
    <mergeCell ref="M73:S73"/>
    <mergeCell ref="A77:E77"/>
    <mergeCell ref="F77:S77"/>
    <mergeCell ref="C78:D78"/>
    <mergeCell ref="F78:S78"/>
    <mergeCell ref="C79:D79"/>
    <mergeCell ref="F79:S79"/>
    <mergeCell ref="C83:D83"/>
    <mergeCell ref="C85:D85"/>
    <mergeCell ref="C82:D82"/>
    <mergeCell ref="B82:B83"/>
    <mergeCell ref="C84:D84"/>
    <mergeCell ref="F82:S83"/>
    <mergeCell ref="A91:S91"/>
    <mergeCell ref="A92:S92"/>
    <mergeCell ref="A93:S93"/>
    <mergeCell ref="C80:D80"/>
    <mergeCell ref="C81:D81"/>
    <mergeCell ref="F81:S81"/>
    <mergeCell ref="F80:S80"/>
    <mergeCell ref="C86:D86"/>
    <mergeCell ref="C87:D87"/>
    <mergeCell ref="F87:S87"/>
    <mergeCell ref="A90:S90"/>
    <mergeCell ref="C89:D89"/>
    <mergeCell ref="F89:S89"/>
    <mergeCell ref="C88:D88"/>
    <mergeCell ref="F88:S88"/>
    <mergeCell ref="B84:B86"/>
    <mergeCell ref="F84:S86"/>
  </mergeCells>
  <phoneticPr fontId="3" type="noConversion"/>
  <printOptions horizontalCentered="1"/>
  <pageMargins left="0.51181102362204722" right="0.51181102362204722" top="0.74803149606299213" bottom="0.74803149606299213" header="0.31496062992125984" footer="0.31496062992125984"/>
  <pageSetup paperSize="9" scale="59" orientation="portrait" r:id="rId1"/>
  <headerFooter alignWithMargins="0">
    <oddHeader>&amp;A</oddHeader>
    <oddFooter>&amp;CPage 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G67"/>
  <sheetViews>
    <sheetView zoomScaleNormal="100" workbookViewId="0">
      <pane ySplit="4" topLeftCell="A5" activePane="bottomLeft" state="frozen"/>
      <selection activeCell="A3" sqref="A3"/>
      <selection pane="bottomLeft" activeCell="A5" sqref="A5"/>
    </sheetView>
  </sheetViews>
  <sheetFormatPr baseColWidth="10" defaultColWidth="9.1640625" defaultRowHeight="13" x14ac:dyDescent="0.15"/>
  <cols>
    <col min="1" max="1" width="11.6640625" style="21" bestFit="1" customWidth="1"/>
    <col min="2" max="2" width="49.5" style="21" bestFit="1" customWidth="1"/>
    <col min="3" max="3" width="6" style="37" bestFit="1" customWidth="1"/>
    <col min="4" max="4" width="16.83203125" style="37" bestFit="1" customWidth="1"/>
    <col min="5" max="5" width="29.6640625" style="37" bestFit="1" customWidth="1"/>
    <col min="6" max="7" width="7.5" style="37" customWidth="1"/>
    <col min="8" max="9" width="9.1640625" style="21"/>
    <col min="10" max="10" width="11" style="21" bestFit="1" customWidth="1"/>
    <col min="11" max="16384" width="9.1640625" style="21"/>
  </cols>
  <sheetData>
    <row r="1" spans="1:7" s="7" customFormat="1" ht="19" thickTop="1" x14ac:dyDescent="0.2">
      <c r="A1" s="1354" t="str">
        <f>Intro!A1</f>
        <v>OFFICIAL DATA - XC60</v>
      </c>
      <c r="B1" s="1355"/>
      <c r="C1" s="39"/>
      <c r="D1" s="39" t="str">
        <f>Intro!$G1</f>
        <v>MY24 - 23w46</v>
      </c>
      <c r="E1" s="39"/>
      <c r="F1" s="41"/>
      <c r="G1" s="1242" t="s">
        <v>46</v>
      </c>
    </row>
    <row r="2" spans="1:7" s="11" customFormat="1" ht="12" x14ac:dyDescent="0.15">
      <c r="A2" s="42" t="str">
        <f>Intro!A2</f>
        <v>Version 3</v>
      </c>
      <c r="B2" s="43" t="str">
        <f>Intro!B2</f>
        <v>Date: 2023-11-09</v>
      </c>
      <c r="C2" s="43"/>
      <c r="D2" s="1170" t="str">
        <f>Intro!$G$2</f>
        <v>(Model code 246)</v>
      </c>
      <c r="E2" s="629"/>
      <c r="F2" s="1100"/>
      <c r="G2" s="1101"/>
    </row>
    <row r="3" spans="1:7" s="15" customFormat="1" ht="12.75" customHeight="1" x14ac:dyDescent="0.15">
      <c r="A3" s="1448" t="s">
        <v>201</v>
      </c>
      <c r="B3" s="1449"/>
      <c r="C3" s="1449"/>
      <c r="D3" s="1449"/>
      <c r="E3" s="1449"/>
      <c r="F3" s="122" t="s">
        <v>72</v>
      </c>
      <c r="G3" s="123"/>
    </row>
    <row r="4" spans="1:7" s="15" customFormat="1" ht="12" x14ac:dyDescent="0.15">
      <c r="A4" s="1362" t="s">
        <v>202</v>
      </c>
      <c r="B4" s="1286"/>
      <c r="C4" s="1286"/>
      <c r="D4" s="1286"/>
      <c r="E4" s="1286"/>
      <c r="F4" s="124"/>
      <c r="G4" s="125" t="s">
        <v>74</v>
      </c>
    </row>
    <row r="5" spans="1:7" s="49" customFormat="1" ht="14" x14ac:dyDescent="0.15">
      <c r="A5" s="1216" t="s">
        <v>203</v>
      </c>
      <c r="B5" s="1217"/>
      <c r="C5" s="1217"/>
      <c r="D5" s="1217"/>
      <c r="E5" s="1218"/>
      <c r="F5" s="126"/>
      <c r="G5" s="127"/>
    </row>
    <row r="6" spans="1:7" s="11" customFormat="1" ht="14" x14ac:dyDescent="0.15">
      <c r="A6" s="50"/>
      <c r="B6" s="128" t="s">
        <v>204</v>
      </c>
      <c r="C6" s="1149"/>
      <c r="D6" s="72"/>
      <c r="E6" s="1153" t="s">
        <v>205</v>
      </c>
      <c r="F6" s="129"/>
      <c r="G6" s="130"/>
    </row>
    <row r="7" spans="1:7" s="11" customFormat="1" ht="12" x14ac:dyDescent="0.15">
      <c r="A7" s="36"/>
      <c r="B7" s="131"/>
      <c r="C7" s="1149" t="s">
        <v>206</v>
      </c>
      <c r="D7" s="631"/>
      <c r="E7" s="1150" t="s">
        <v>207</v>
      </c>
      <c r="F7" s="132"/>
      <c r="G7" s="130">
        <v>63.3</v>
      </c>
    </row>
    <row r="8" spans="1:7" s="11" customFormat="1" ht="12" x14ac:dyDescent="0.15">
      <c r="A8" s="50"/>
      <c r="B8" s="15"/>
      <c r="C8" s="419" t="s">
        <v>208</v>
      </c>
      <c r="D8" s="631"/>
      <c r="E8" s="1139" t="s">
        <v>209</v>
      </c>
      <c r="F8" s="133"/>
      <c r="G8" s="130">
        <v>25.8</v>
      </c>
    </row>
    <row r="9" spans="1:7" s="11" customFormat="1" ht="12" x14ac:dyDescent="0.15">
      <c r="A9" s="36"/>
      <c r="B9" s="134"/>
      <c r="C9" s="135"/>
      <c r="D9" s="136"/>
      <c r="E9" s="137"/>
      <c r="F9" s="138"/>
      <c r="G9" s="139"/>
    </row>
    <row r="10" spans="1:7" s="11" customFormat="1" x14ac:dyDescent="0.15">
      <c r="A10" s="140"/>
      <c r="B10" s="1219" t="s">
        <v>210</v>
      </c>
      <c r="C10" s="418"/>
      <c r="D10" s="418"/>
      <c r="E10" s="418"/>
      <c r="F10" s="141"/>
      <c r="G10" s="142"/>
    </row>
    <row r="11" spans="1:7" s="15" customFormat="1" ht="11" x14ac:dyDescent="0.15">
      <c r="A11" s="143"/>
      <c r="B11" s="1450" t="s">
        <v>211</v>
      </c>
      <c r="C11" s="1450"/>
      <c r="D11" s="1450"/>
      <c r="E11" s="1450"/>
      <c r="F11" s="1195"/>
      <c r="G11" s="144"/>
    </row>
    <row r="12" spans="1:7" s="15" customFormat="1" ht="11" x14ac:dyDescent="0.15">
      <c r="A12" s="143"/>
      <c r="B12" s="1450" t="s">
        <v>212</v>
      </c>
      <c r="C12" s="1450"/>
      <c r="D12" s="1450"/>
      <c r="E12" s="1450"/>
      <c r="F12" s="1195"/>
      <c r="G12" s="144"/>
    </row>
    <row r="13" spans="1:7" s="15" customFormat="1" ht="11" x14ac:dyDescent="0.15">
      <c r="A13" s="143"/>
      <c r="B13" s="1451"/>
      <c r="C13" s="1451"/>
      <c r="D13" s="1451"/>
      <c r="E13" s="1451"/>
      <c r="F13" s="145"/>
      <c r="G13" s="146"/>
    </row>
    <row r="14" spans="1:7" s="11" customFormat="1" x14ac:dyDescent="0.15">
      <c r="A14" s="50"/>
      <c r="B14" s="147" t="s">
        <v>213</v>
      </c>
      <c r="C14" s="1149" t="s">
        <v>214</v>
      </c>
      <c r="D14" s="72"/>
      <c r="E14" s="1153" t="s">
        <v>215</v>
      </c>
      <c r="F14" s="129"/>
      <c r="G14" s="130"/>
    </row>
    <row r="15" spans="1:7" s="11" customFormat="1" ht="12" x14ac:dyDescent="0.15">
      <c r="A15" s="36"/>
      <c r="B15" s="131" t="s">
        <v>216</v>
      </c>
      <c r="C15" s="1149"/>
      <c r="D15" s="631"/>
      <c r="E15" s="1150"/>
      <c r="F15" s="129">
        <v>1410</v>
      </c>
      <c r="G15" s="130">
        <f>F15/28.3168</f>
        <v>49.793762007006443</v>
      </c>
    </row>
    <row r="16" spans="1:7" s="11" customFormat="1" ht="12" x14ac:dyDescent="0.15">
      <c r="A16" s="50"/>
      <c r="B16" s="15" t="s">
        <v>217</v>
      </c>
      <c r="C16" s="419"/>
      <c r="D16" s="631"/>
      <c r="E16" s="1139" t="s">
        <v>94</v>
      </c>
      <c r="F16" s="129">
        <v>1395</v>
      </c>
      <c r="G16" s="130">
        <f>F16/28.3168</f>
        <v>49.26404113459148</v>
      </c>
    </row>
    <row r="17" spans="1:7" s="11" customFormat="1" ht="12" x14ac:dyDescent="0.15">
      <c r="A17" s="36"/>
      <c r="B17" s="15"/>
      <c r="C17" s="419"/>
      <c r="D17" s="1148"/>
      <c r="E17" s="1139"/>
      <c r="F17" s="129"/>
      <c r="G17" s="130"/>
    </row>
    <row r="18" spans="1:7" s="11" customFormat="1" x14ac:dyDescent="0.15">
      <c r="A18" s="50"/>
      <c r="B18" s="148" t="s">
        <v>218</v>
      </c>
      <c r="C18" s="1152" t="s">
        <v>219</v>
      </c>
      <c r="D18" s="72"/>
      <c r="E18" s="1153" t="s">
        <v>215</v>
      </c>
      <c r="F18" s="149"/>
      <c r="G18" s="150"/>
    </row>
    <row r="19" spans="1:7" s="11" customFormat="1" ht="12" x14ac:dyDescent="0.15">
      <c r="A19" s="36"/>
      <c r="B19" s="131" t="s">
        <v>220</v>
      </c>
      <c r="C19" s="1149"/>
      <c r="D19" s="631"/>
      <c r="E19" s="1150"/>
      <c r="F19" s="129">
        <v>613</v>
      </c>
      <c r="G19" s="130">
        <f>F19/28.3168</f>
        <v>21.64792631935812</v>
      </c>
    </row>
    <row r="20" spans="1:7" s="11" customFormat="1" ht="12" x14ac:dyDescent="0.15">
      <c r="A20" s="50"/>
      <c r="B20" s="15" t="s">
        <v>221</v>
      </c>
      <c r="C20" s="419"/>
      <c r="D20" s="631"/>
      <c r="E20" s="1139" t="s">
        <v>94</v>
      </c>
      <c r="F20" s="129">
        <v>598</v>
      </c>
      <c r="G20" s="130">
        <f>F20/28.3168</f>
        <v>21.118205446943158</v>
      </c>
    </row>
    <row r="21" spans="1:7" s="11" customFormat="1" ht="12" x14ac:dyDescent="0.15">
      <c r="A21" s="36"/>
      <c r="B21" s="151"/>
      <c r="C21" s="152"/>
      <c r="D21" s="1148"/>
      <c r="E21" s="153"/>
      <c r="F21" s="154"/>
      <c r="G21" s="155"/>
    </row>
    <row r="22" spans="1:7" s="11" customFormat="1" x14ac:dyDescent="0.15">
      <c r="A22" s="50"/>
      <c r="B22" s="147" t="s">
        <v>222</v>
      </c>
      <c r="C22" s="1149" t="s">
        <v>223</v>
      </c>
      <c r="D22" s="72"/>
      <c r="E22" s="1150" t="s">
        <v>215</v>
      </c>
      <c r="F22" s="129"/>
      <c r="G22" s="130"/>
    </row>
    <row r="23" spans="1:7" s="11" customFormat="1" ht="12" x14ac:dyDescent="0.15">
      <c r="A23" s="36"/>
      <c r="B23" s="131" t="s">
        <v>224</v>
      </c>
      <c r="C23" s="1149"/>
      <c r="D23" s="631"/>
      <c r="E23" s="1150"/>
      <c r="F23" s="129">
        <v>832</v>
      </c>
      <c r="G23" s="130">
        <f>F23/28.3168</f>
        <v>29.381851056616565</v>
      </c>
    </row>
    <row r="24" spans="1:7" s="11" customFormat="1" ht="12" x14ac:dyDescent="0.15">
      <c r="A24" s="50"/>
      <c r="B24" s="15" t="s">
        <v>225</v>
      </c>
      <c r="C24" s="419"/>
      <c r="D24" s="631"/>
      <c r="E24" s="1139" t="s">
        <v>94</v>
      </c>
      <c r="F24" s="129">
        <v>817</v>
      </c>
      <c r="G24" s="130">
        <f>F24/28.3168</f>
        <v>28.852130184201606</v>
      </c>
    </row>
    <row r="25" spans="1:7" s="11" customFormat="1" ht="12" x14ac:dyDescent="0.15">
      <c r="A25" s="36"/>
      <c r="B25" s="15"/>
      <c r="C25" s="419"/>
      <c r="D25" s="1148"/>
      <c r="E25" s="1139"/>
      <c r="F25" s="129"/>
      <c r="G25" s="130"/>
    </row>
    <row r="26" spans="1:7" s="11" customFormat="1" x14ac:dyDescent="0.15">
      <c r="A26" s="50"/>
      <c r="B26" s="148" t="s">
        <v>226</v>
      </c>
      <c r="C26" s="1152" t="s">
        <v>227</v>
      </c>
      <c r="D26" s="72"/>
      <c r="E26" s="1153" t="s">
        <v>215</v>
      </c>
      <c r="F26" s="149"/>
      <c r="G26" s="150"/>
    </row>
    <row r="27" spans="1:7" s="11" customFormat="1" ht="12" x14ac:dyDescent="0.15">
      <c r="A27" s="36"/>
      <c r="B27" s="131" t="s">
        <v>228</v>
      </c>
      <c r="C27" s="1149"/>
      <c r="D27" s="631"/>
      <c r="E27" s="1150"/>
      <c r="F27" s="129">
        <v>483</v>
      </c>
      <c r="G27" s="130">
        <f>F27/28.3168</f>
        <v>17.057012091761781</v>
      </c>
    </row>
    <row r="28" spans="1:7" s="11" customFormat="1" ht="12" x14ac:dyDescent="0.15">
      <c r="A28" s="50"/>
      <c r="B28" s="15" t="s">
        <v>229</v>
      </c>
      <c r="C28" s="419"/>
      <c r="D28" s="631"/>
      <c r="E28" s="1139" t="s">
        <v>94</v>
      </c>
      <c r="F28" s="129">
        <v>468</v>
      </c>
      <c r="G28" s="130">
        <f>F28/28.3168</f>
        <v>16.527291219346818</v>
      </c>
    </row>
    <row r="29" spans="1:7" s="11" customFormat="1" ht="12" x14ac:dyDescent="0.15">
      <c r="A29" s="36"/>
      <c r="B29" s="151"/>
      <c r="C29" s="152"/>
      <c r="D29" s="1148"/>
      <c r="E29" s="153"/>
      <c r="F29" s="154"/>
      <c r="G29" s="155"/>
    </row>
    <row r="30" spans="1:7" s="11" customFormat="1" x14ac:dyDescent="0.15">
      <c r="A30" s="50"/>
      <c r="B30" s="1212" t="s">
        <v>230</v>
      </c>
      <c r="C30" s="1149" t="s">
        <v>231</v>
      </c>
      <c r="D30" s="631"/>
      <c r="E30" s="1150"/>
      <c r="F30" s="129"/>
      <c r="G30" s="130"/>
    </row>
    <row r="31" spans="1:7" s="11" customFormat="1" ht="12" x14ac:dyDescent="0.15">
      <c r="A31" s="36"/>
      <c r="B31" s="131" t="s">
        <v>232</v>
      </c>
      <c r="C31" s="1149"/>
      <c r="D31" s="631" t="s">
        <v>233</v>
      </c>
      <c r="E31" s="1150"/>
      <c r="F31" s="129">
        <v>28</v>
      </c>
      <c r="G31" s="130">
        <f>F31/28.3168</f>
        <v>0.98881229517459601</v>
      </c>
    </row>
    <row r="32" spans="1:7" s="11" customFormat="1" ht="12.75" customHeight="1" x14ac:dyDescent="0.15">
      <c r="A32" s="50"/>
      <c r="B32" s="15" t="s">
        <v>234</v>
      </c>
      <c r="C32" s="419"/>
      <c r="D32" s="631" t="s">
        <v>196</v>
      </c>
      <c r="E32" s="1139"/>
      <c r="F32" s="129">
        <v>25</v>
      </c>
      <c r="G32" s="130">
        <f>F32/28.3168</f>
        <v>0.88286812069160359</v>
      </c>
    </row>
    <row r="33" spans="1:7" s="11" customFormat="1" ht="12.75" customHeight="1" x14ac:dyDescent="0.15">
      <c r="A33" s="50"/>
      <c r="B33" s="15"/>
      <c r="C33" s="419"/>
      <c r="D33" s="72" t="s">
        <v>235</v>
      </c>
      <c r="E33" s="1445" t="s">
        <v>94</v>
      </c>
      <c r="F33" s="149">
        <v>18</v>
      </c>
      <c r="G33" s="150">
        <f>F33/28.3168</f>
        <v>0.63566504689795456</v>
      </c>
    </row>
    <row r="34" spans="1:7" s="11" customFormat="1" ht="12.75" customHeight="1" x14ac:dyDescent="0.15">
      <c r="A34" s="50"/>
      <c r="B34" s="15"/>
      <c r="C34" s="419"/>
      <c r="D34" s="631" t="s">
        <v>236</v>
      </c>
      <c r="E34" s="1446"/>
      <c r="F34" s="129">
        <v>16</v>
      </c>
      <c r="G34" s="130">
        <f>F34/28.3168</f>
        <v>0.56503559724262631</v>
      </c>
    </row>
    <row r="35" spans="1:7" s="11" customFormat="1" ht="12" x14ac:dyDescent="0.15">
      <c r="A35" s="36"/>
      <c r="B35" s="15"/>
      <c r="C35" s="156"/>
      <c r="D35" s="156"/>
      <c r="E35" s="1171"/>
      <c r="F35" s="157"/>
      <c r="G35" s="158"/>
    </row>
    <row r="36" spans="1:7" s="49" customFormat="1" ht="14" x14ac:dyDescent="0.15">
      <c r="A36" s="1213" t="s">
        <v>237</v>
      </c>
      <c r="B36" s="1214"/>
      <c r="C36" s="1214"/>
      <c r="D36" s="1214"/>
      <c r="E36" s="1215"/>
      <c r="F36" s="159"/>
      <c r="G36" s="160"/>
    </row>
    <row r="37" spans="1:7" s="11" customFormat="1" ht="12" x14ac:dyDescent="0.15">
      <c r="A37" s="50"/>
      <c r="B37" s="1444" t="s">
        <v>238</v>
      </c>
      <c r="C37" s="1444"/>
      <c r="D37" s="1444"/>
      <c r="E37" s="1444"/>
      <c r="F37" s="141"/>
      <c r="G37" s="142"/>
    </row>
    <row r="38" spans="1:7" s="11" customFormat="1" ht="12" x14ac:dyDescent="0.15">
      <c r="A38" s="50"/>
      <c r="B38" s="15" t="s">
        <v>239</v>
      </c>
      <c r="C38" s="631" t="s">
        <v>240</v>
      </c>
      <c r="D38" s="631"/>
      <c r="E38" s="631"/>
      <c r="F38" s="129">
        <v>1746</v>
      </c>
      <c r="G38" s="130">
        <f>F38/25.4</f>
        <v>68.740157480314963</v>
      </c>
    </row>
    <row r="39" spans="1:7" s="11" customFormat="1" ht="12" x14ac:dyDescent="0.15">
      <c r="A39" s="50"/>
      <c r="B39" s="15" t="s">
        <v>241</v>
      </c>
      <c r="C39" s="631" t="s">
        <v>242</v>
      </c>
      <c r="D39" s="631"/>
      <c r="E39" s="631"/>
      <c r="F39" s="129">
        <v>1616</v>
      </c>
      <c r="G39" s="130">
        <f>F39/25.4</f>
        <v>63.622047244094489</v>
      </c>
    </row>
    <row r="40" spans="1:7" s="11" customFormat="1" ht="12" x14ac:dyDescent="0.15">
      <c r="A40" s="50"/>
      <c r="C40" s="631"/>
      <c r="D40" s="631"/>
      <c r="E40" s="631"/>
      <c r="F40" s="129"/>
      <c r="G40" s="130"/>
    </row>
    <row r="41" spans="1:7" s="11" customFormat="1" ht="12" x14ac:dyDescent="0.15">
      <c r="A41" s="50"/>
      <c r="B41" s="1444" t="s">
        <v>243</v>
      </c>
      <c r="C41" s="1444"/>
      <c r="D41" s="1444"/>
      <c r="E41" s="1444"/>
      <c r="F41" s="129"/>
      <c r="G41" s="130"/>
    </row>
    <row r="42" spans="1:7" s="11" customFormat="1" ht="12" x14ac:dyDescent="0.15">
      <c r="A42" s="50"/>
      <c r="B42" s="15" t="s">
        <v>239</v>
      </c>
      <c r="C42" s="631" t="s">
        <v>244</v>
      </c>
      <c r="D42" s="631"/>
      <c r="E42" s="631"/>
      <c r="F42" s="129">
        <v>960</v>
      </c>
      <c r="G42" s="130">
        <f>F42/25.4</f>
        <v>37.795275590551185</v>
      </c>
    </row>
    <row r="43" spans="1:7" s="11" customFormat="1" ht="12" x14ac:dyDescent="0.15">
      <c r="A43" s="50"/>
      <c r="B43" s="15" t="s">
        <v>245</v>
      </c>
      <c r="C43" s="631" t="s">
        <v>246</v>
      </c>
      <c r="D43" s="631"/>
      <c r="E43" s="631"/>
      <c r="F43" s="129">
        <v>758</v>
      </c>
      <c r="G43" s="130">
        <f>F43/25.4</f>
        <v>29.84251968503937</v>
      </c>
    </row>
    <row r="44" spans="1:7" s="11" customFormat="1" ht="12" x14ac:dyDescent="0.15">
      <c r="A44" s="50"/>
      <c r="C44" s="631"/>
      <c r="D44" s="631"/>
      <c r="E44" s="631"/>
      <c r="F44" s="129"/>
      <c r="G44" s="130"/>
    </row>
    <row r="45" spans="1:7" s="49" customFormat="1" ht="14" x14ac:dyDescent="0.15">
      <c r="A45" s="1213" t="s">
        <v>247</v>
      </c>
      <c r="B45" s="1214"/>
      <c r="C45" s="1214"/>
      <c r="D45" s="1214"/>
      <c r="E45" s="1215"/>
      <c r="F45" s="161"/>
      <c r="G45" s="162"/>
    </row>
    <row r="46" spans="1:7" s="11" customFormat="1" ht="12" x14ac:dyDescent="0.15">
      <c r="A46" s="50"/>
      <c r="B46" s="60" t="s">
        <v>248</v>
      </c>
      <c r="C46" s="631" t="s">
        <v>249</v>
      </c>
      <c r="D46" s="631"/>
      <c r="E46" s="631" t="s">
        <v>250</v>
      </c>
      <c r="F46" s="129">
        <v>616</v>
      </c>
      <c r="G46" s="130">
        <f>F46/25.4</f>
        <v>24.251968503937011</v>
      </c>
    </row>
    <row r="47" spans="1:7" s="11" customFormat="1" ht="12" x14ac:dyDescent="0.15">
      <c r="A47" s="36"/>
      <c r="C47" s="631"/>
      <c r="D47" s="631"/>
      <c r="E47" s="631"/>
      <c r="F47" s="129"/>
      <c r="G47" s="130"/>
    </row>
    <row r="48" spans="1:7" s="11" customFormat="1" ht="12" x14ac:dyDescent="0.15">
      <c r="A48" s="50"/>
      <c r="B48" s="60" t="s">
        <v>251</v>
      </c>
      <c r="C48" s="631" t="s">
        <v>252</v>
      </c>
      <c r="D48" s="631"/>
      <c r="E48" s="631" t="s">
        <v>253</v>
      </c>
      <c r="F48" s="129">
        <v>776</v>
      </c>
      <c r="G48" s="130">
        <f>F48/25.4</f>
        <v>30.551181102362207</v>
      </c>
    </row>
    <row r="49" spans="1:7" s="11" customFormat="1" ht="12" x14ac:dyDescent="0.15">
      <c r="A49" s="50"/>
      <c r="B49" s="60"/>
      <c r="C49" s="631"/>
      <c r="D49" s="631"/>
      <c r="E49" s="631"/>
      <c r="F49" s="129"/>
      <c r="G49" s="130"/>
    </row>
    <row r="50" spans="1:7" s="11" customFormat="1" ht="12" x14ac:dyDescent="0.15">
      <c r="A50" s="50"/>
      <c r="B50" s="60" t="s">
        <v>254</v>
      </c>
      <c r="C50" s="631" t="s">
        <v>255</v>
      </c>
      <c r="D50" s="631"/>
      <c r="E50" s="631" t="s">
        <v>256</v>
      </c>
      <c r="F50" s="129">
        <v>776</v>
      </c>
      <c r="G50" s="130">
        <f>F50/25.4</f>
        <v>30.551181102362207</v>
      </c>
    </row>
    <row r="51" spans="1:7" s="11" customFormat="1" ht="12" x14ac:dyDescent="0.15">
      <c r="A51" s="163"/>
      <c r="B51" s="9"/>
      <c r="C51" s="1170"/>
      <c r="D51" s="1170"/>
      <c r="E51" s="1170"/>
      <c r="F51" s="164"/>
      <c r="G51" s="165"/>
    </row>
    <row r="52" spans="1:7" s="49" customFormat="1" ht="14" x14ac:dyDescent="0.15">
      <c r="A52" s="1213" t="s">
        <v>257</v>
      </c>
      <c r="B52" s="1214"/>
      <c r="C52" s="1214"/>
      <c r="D52" s="1214"/>
      <c r="E52" s="1214"/>
      <c r="F52" s="166"/>
      <c r="G52" s="167"/>
    </row>
    <row r="53" spans="1:7" s="11" customFormat="1" ht="12" x14ac:dyDescent="0.15">
      <c r="A53" s="50"/>
      <c r="B53" s="60" t="s">
        <v>258</v>
      </c>
      <c r="C53" s="631" t="s">
        <v>259</v>
      </c>
      <c r="D53" s="631"/>
      <c r="E53" s="631" t="s">
        <v>260</v>
      </c>
      <c r="F53" s="129">
        <v>1055</v>
      </c>
      <c r="G53" s="130">
        <f>F53/25.4</f>
        <v>41.535433070866141</v>
      </c>
    </row>
    <row r="54" spans="1:7" s="11" customFormat="1" ht="16.5" customHeight="1" x14ac:dyDescent="0.15">
      <c r="A54" s="36"/>
      <c r="B54" s="168"/>
      <c r="C54" s="631"/>
      <c r="D54" s="631"/>
      <c r="E54" s="631"/>
      <c r="F54" s="129"/>
      <c r="G54" s="130"/>
    </row>
    <row r="55" spans="1:7" s="11" customFormat="1" ht="12" x14ac:dyDescent="0.15">
      <c r="A55" s="36"/>
      <c r="B55" s="169" t="s">
        <v>261</v>
      </c>
      <c r="C55" s="631"/>
      <c r="D55" s="631"/>
      <c r="E55" s="631"/>
      <c r="F55" s="129"/>
      <c r="G55" s="130"/>
    </row>
    <row r="56" spans="1:7" s="11" customFormat="1" ht="12" x14ac:dyDescent="0.15">
      <c r="A56" s="50"/>
      <c r="B56" s="15" t="s">
        <v>262</v>
      </c>
      <c r="C56" s="631" t="s">
        <v>263</v>
      </c>
      <c r="D56" s="631"/>
      <c r="E56" s="631"/>
      <c r="F56" s="1244">
        <v>922</v>
      </c>
      <c r="G56" s="1245">
        <f>F56/25.4</f>
        <v>36.2992125984252</v>
      </c>
    </row>
    <row r="57" spans="1:7" s="11" customFormat="1" ht="12" x14ac:dyDescent="0.15">
      <c r="A57" s="50"/>
      <c r="B57" s="15" t="s">
        <v>264</v>
      </c>
      <c r="C57" s="631" t="s">
        <v>265</v>
      </c>
      <c r="D57" s="631"/>
      <c r="E57" s="631"/>
      <c r="F57" s="1244">
        <v>1120</v>
      </c>
      <c r="G57" s="1245">
        <f>F57/25.4</f>
        <v>44.094488188976378</v>
      </c>
    </row>
    <row r="58" spans="1:7" s="11" customFormat="1" ht="12" x14ac:dyDescent="0.15">
      <c r="A58" s="50"/>
      <c r="C58" s="631"/>
      <c r="D58" s="631"/>
      <c r="E58" s="631"/>
      <c r="F58" s="170"/>
      <c r="G58" s="171"/>
    </row>
    <row r="59" spans="1:7" s="15" customFormat="1" ht="11" x14ac:dyDescent="0.15">
      <c r="A59" s="1295" t="s">
        <v>197</v>
      </c>
      <c r="B59" s="1296"/>
      <c r="C59" s="1296"/>
      <c r="D59" s="1296"/>
      <c r="E59" s="1296"/>
      <c r="F59" s="1296"/>
      <c r="G59" s="1297"/>
    </row>
    <row r="60" spans="1:7" s="15" customFormat="1" ht="11" x14ac:dyDescent="0.15">
      <c r="A60" s="1447" t="s">
        <v>266</v>
      </c>
      <c r="B60" s="1279"/>
      <c r="C60" s="1279"/>
      <c r="D60" s="1279"/>
      <c r="E60" s="1279"/>
      <c r="F60" s="1279"/>
      <c r="G60" s="1280"/>
    </row>
    <row r="61" spans="1:7" s="15" customFormat="1" ht="12" thickBot="1" x14ac:dyDescent="0.2">
      <c r="A61" s="1441"/>
      <c r="B61" s="1442"/>
      <c r="C61" s="1442"/>
      <c r="D61" s="1442"/>
      <c r="E61" s="1442"/>
      <c r="F61" s="1442"/>
      <c r="G61" s="1443"/>
    </row>
    <row r="62" spans="1:7" ht="14" thickTop="1" x14ac:dyDescent="0.15"/>
    <row r="67" spans="2:2" x14ac:dyDescent="0.15">
      <c r="B67" s="172"/>
    </row>
  </sheetData>
  <mergeCells count="12">
    <mergeCell ref="A3:E3"/>
    <mergeCell ref="A4:E4"/>
    <mergeCell ref="A1:B1"/>
    <mergeCell ref="B41:E41"/>
    <mergeCell ref="B11:E11"/>
    <mergeCell ref="B13:E13"/>
    <mergeCell ref="B12:E12"/>
    <mergeCell ref="A59:G59"/>
    <mergeCell ref="A61:G61"/>
    <mergeCell ref="B37:E37"/>
    <mergeCell ref="E33:E34"/>
    <mergeCell ref="A60:G60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r:id="rId1"/>
  <headerFooter alignWithMargins="0">
    <oddHeader>&amp;A</oddHeader>
    <oddFooter>&amp;CPage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L61"/>
  <sheetViews>
    <sheetView zoomScaleNormal="100" zoomScaleSheetLayoutView="70" workbookViewId="0">
      <pane xSplit="4" ySplit="6" topLeftCell="E7" activePane="bottomRight" state="frozen"/>
      <selection pane="topRight" activeCell="A3" sqref="A3"/>
      <selection pane="bottomLeft" activeCell="A3" sqref="A3"/>
      <selection pane="bottomRight" activeCell="T4" sqref="T4:X4"/>
    </sheetView>
  </sheetViews>
  <sheetFormatPr baseColWidth="10" defaultColWidth="9.1640625" defaultRowHeight="13" x14ac:dyDescent="0.15"/>
  <cols>
    <col min="1" max="1" width="25.6640625" style="21" bestFit="1" customWidth="1"/>
    <col min="2" max="2" width="11.1640625" style="21" bestFit="1" customWidth="1"/>
    <col min="3" max="3" width="9.1640625" style="21" customWidth="1"/>
    <col min="4" max="4" width="21.5" style="21" bestFit="1" customWidth="1"/>
    <col min="5" max="5" width="5" style="947" bestFit="1" customWidth="1"/>
    <col min="6" max="6" width="1.6640625" style="948" bestFit="1" customWidth="1"/>
    <col min="7" max="7" width="5.5" style="947" bestFit="1" customWidth="1"/>
    <col min="8" max="8" width="2" style="948" bestFit="1" customWidth="1"/>
    <col min="9" max="9" width="5.83203125" style="947" customWidth="1"/>
    <col min="10" max="10" width="5" style="21" bestFit="1" customWidth="1"/>
    <col min="11" max="11" width="1.6640625" style="37" bestFit="1" customWidth="1"/>
    <col min="12" max="12" width="5.5" style="21" bestFit="1" customWidth="1"/>
    <col min="13" max="13" width="2" style="37" bestFit="1" customWidth="1"/>
    <col min="14" max="14" width="5.83203125" style="21" customWidth="1"/>
    <col min="15" max="15" width="5" style="947" bestFit="1" customWidth="1"/>
    <col min="16" max="16" width="1.6640625" style="948" bestFit="1" customWidth="1"/>
    <col min="17" max="17" width="5.5" style="947" bestFit="1" customWidth="1"/>
    <col min="18" max="18" width="2" style="948" bestFit="1" customWidth="1"/>
    <col min="19" max="19" width="5.83203125" style="947" customWidth="1"/>
    <col min="20" max="20" width="5" style="21" bestFit="1" customWidth="1"/>
    <col min="21" max="21" width="1.6640625" style="37" bestFit="1" customWidth="1"/>
    <col min="22" max="22" width="5.5" style="21" bestFit="1" customWidth="1"/>
    <col min="23" max="23" width="2" style="37" bestFit="1" customWidth="1"/>
    <col min="24" max="24" width="5.83203125" style="21" customWidth="1"/>
    <col min="25" max="25" width="5" style="21" bestFit="1" customWidth="1"/>
    <col min="26" max="26" width="1.6640625" style="37" bestFit="1" customWidth="1"/>
    <col min="27" max="27" width="5.5" style="21" bestFit="1" customWidth="1"/>
    <col min="28" max="28" width="2" style="37" bestFit="1" customWidth="1"/>
    <col min="29" max="29" width="5.83203125" style="21" customWidth="1"/>
    <col min="30" max="30" width="5" style="21" bestFit="1" customWidth="1"/>
    <col min="31" max="31" width="1.6640625" style="37" bestFit="1" customWidth="1"/>
    <col min="32" max="32" width="5.5" style="21" bestFit="1" customWidth="1"/>
    <col min="33" max="33" width="2" style="37" bestFit="1" customWidth="1"/>
    <col min="34" max="34" width="5.83203125" style="21" customWidth="1"/>
    <col min="35" max="35" width="5" style="21" bestFit="1" customWidth="1"/>
    <col min="36" max="36" width="1.6640625" style="37" bestFit="1" customWidth="1"/>
    <col min="37" max="37" width="5.6640625" style="21" bestFit="1" customWidth="1"/>
    <col min="38" max="38" width="1.5" style="37" bestFit="1" customWidth="1"/>
    <col min="39" max="39" width="5.5" style="21" bestFit="1" customWidth="1"/>
    <col min="40" max="40" width="4.83203125" style="21" bestFit="1" customWidth="1"/>
    <col min="41" max="41" width="1.6640625" style="37" bestFit="1" customWidth="1"/>
    <col min="42" max="42" width="5.5" style="21" bestFit="1" customWidth="1"/>
    <col min="43" max="43" width="1.5" style="37" bestFit="1" customWidth="1"/>
    <col min="44" max="44" width="5.83203125" style="21" bestFit="1" customWidth="1"/>
    <col min="45" max="45" width="4.83203125" style="21" bestFit="1" customWidth="1"/>
    <col min="46" max="46" width="1.6640625" style="37" bestFit="1" customWidth="1"/>
    <col min="47" max="47" width="5.5" style="21" bestFit="1" customWidth="1"/>
    <col min="48" max="48" width="1.5" style="37" bestFit="1" customWidth="1"/>
    <col min="49" max="49" width="5.83203125" style="21" bestFit="1" customWidth="1"/>
    <col min="50" max="50" width="5" style="21" bestFit="1" customWidth="1"/>
    <col min="51" max="51" width="1.6640625" style="37" bestFit="1" customWidth="1"/>
    <col min="52" max="52" width="5.5" style="21" bestFit="1" customWidth="1"/>
    <col min="53" max="53" width="1.5" style="37" bestFit="1" customWidth="1"/>
    <col min="54" max="54" width="5.6640625" style="21" bestFit="1" customWidth="1"/>
    <col min="55" max="55" width="4.83203125" style="21" bestFit="1" customWidth="1"/>
    <col min="56" max="56" width="1.6640625" style="37" bestFit="1" customWidth="1"/>
    <col min="57" max="57" width="5" style="21" customWidth="1"/>
    <col min="58" max="58" width="1.5" style="37" bestFit="1" customWidth="1"/>
    <col min="59" max="59" width="5.6640625" style="21" bestFit="1" customWidth="1"/>
    <col min="60" max="60" width="5" style="21" bestFit="1" customWidth="1"/>
    <col min="61" max="61" width="1.6640625" style="37" bestFit="1" customWidth="1"/>
    <col min="62" max="62" width="5" style="21" customWidth="1"/>
    <col min="63" max="63" width="1.5" style="37" bestFit="1" customWidth="1"/>
    <col min="64" max="64" width="5.33203125" style="21" customWidth="1"/>
    <col min="65" max="65" width="9.5" style="21" bestFit="1" customWidth="1"/>
    <col min="66" max="16384" width="9.1640625" style="21"/>
  </cols>
  <sheetData>
    <row r="1" spans="1:64" s="7" customFormat="1" ht="19" thickTop="1" x14ac:dyDescent="0.2">
      <c r="A1" s="1271" t="str">
        <f>Intro!A1</f>
        <v>OFFICIAL DATA - XC60</v>
      </c>
      <c r="B1" s="1272"/>
      <c r="C1" s="1272"/>
      <c r="D1" s="1272"/>
      <c r="E1" s="930"/>
      <c r="F1" s="930"/>
      <c r="G1" s="930"/>
      <c r="H1" s="930"/>
      <c r="I1" s="930"/>
      <c r="J1" s="173"/>
      <c r="K1" s="173"/>
      <c r="L1" s="173"/>
      <c r="M1" s="173"/>
      <c r="N1" s="173"/>
      <c r="O1" s="930"/>
      <c r="P1" s="930"/>
      <c r="Q1" s="930"/>
      <c r="R1" s="930"/>
      <c r="S1" s="930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180"/>
      <c r="AK1" s="1180" t="str">
        <f>Intro!$G$1</f>
        <v>MY24 - 23w46</v>
      </c>
      <c r="AL1" s="1180"/>
      <c r="AM1" s="173"/>
      <c r="AN1" s="173"/>
      <c r="AO1" s="1180"/>
      <c r="AP1" s="1180"/>
      <c r="AQ1" s="1180"/>
      <c r="AR1" s="173"/>
      <c r="AS1" s="173"/>
      <c r="AT1" s="1180"/>
      <c r="AU1" s="1180"/>
      <c r="AV1" s="1180"/>
      <c r="AW1" s="173"/>
      <c r="AX1" s="173"/>
      <c r="AY1" s="1180"/>
      <c r="AZ1" s="1180"/>
      <c r="BA1" s="1180"/>
      <c r="BB1" s="173"/>
      <c r="BC1" s="173"/>
      <c r="BD1" s="1180"/>
      <c r="BE1" s="173"/>
      <c r="BF1" s="1180"/>
      <c r="BG1" s="173"/>
      <c r="BH1" s="40"/>
      <c r="BI1" s="40"/>
      <c r="BJ1" s="40"/>
      <c r="BK1" s="1369" t="s">
        <v>49</v>
      </c>
      <c r="BL1" s="1370"/>
    </row>
    <row r="2" spans="1:64" s="11" customFormat="1" ht="12" x14ac:dyDescent="0.15">
      <c r="A2" s="42" t="str">
        <f>Intro!A2</f>
        <v>Version 3</v>
      </c>
      <c r="B2" s="174"/>
      <c r="C2" s="174"/>
      <c r="D2" s="175" t="str">
        <f>Intro!B2</f>
        <v>Date: 2023-11-09</v>
      </c>
      <c r="E2" s="931"/>
      <c r="F2" s="634"/>
      <c r="G2" s="634"/>
      <c r="H2" s="634"/>
      <c r="I2" s="931"/>
      <c r="J2" s="244"/>
      <c r="K2" s="43"/>
      <c r="L2" s="43"/>
      <c r="M2" s="43"/>
      <c r="N2" s="244"/>
      <c r="O2" s="931"/>
      <c r="P2" s="634"/>
      <c r="Q2" s="634"/>
      <c r="R2" s="634"/>
      <c r="S2" s="931"/>
      <c r="T2" s="244"/>
      <c r="U2" s="43"/>
      <c r="V2" s="43"/>
      <c r="W2" s="43"/>
      <c r="X2" s="244"/>
      <c r="Y2" s="244"/>
      <c r="Z2" s="43"/>
      <c r="AA2" s="43"/>
      <c r="AB2" s="43"/>
      <c r="AC2" s="244"/>
      <c r="AD2" s="244"/>
      <c r="AE2" s="43"/>
      <c r="AF2" s="43"/>
      <c r="AG2" s="43"/>
      <c r="AH2" s="244"/>
      <c r="AI2" s="8"/>
      <c r="AJ2" s="176"/>
      <c r="AK2" s="1170" t="str">
        <f>Intro!$G$2</f>
        <v>(Model code 246)</v>
      </c>
      <c r="AL2" s="176"/>
      <c r="AM2" s="177"/>
      <c r="AN2" s="8"/>
      <c r="AO2" s="176"/>
      <c r="AP2" s="8"/>
      <c r="AQ2" s="176"/>
      <c r="AR2" s="177"/>
      <c r="AS2" s="8"/>
      <c r="AT2" s="176"/>
      <c r="AU2" s="8"/>
      <c r="AV2" s="176"/>
      <c r="AW2" s="177"/>
      <c r="AX2" s="8"/>
      <c r="AY2" s="176"/>
      <c r="AZ2" s="8"/>
      <c r="BA2" s="176"/>
      <c r="BB2" s="177"/>
      <c r="BC2" s="8"/>
      <c r="BD2" s="176"/>
      <c r="BE2" s="8"/>
      <c r="BF2" s="176"/>
      <c r="BG2" s="8"/>
      <c r="BH2" s="8"/>
      <c r="BI2" s="176"/>
      <c r="BJ2" s="8"/>
      <c r="BK2" s="176"/>
      <c r="BL2" s="179"/>
    </row>
    <row r="3" spans="1:64" s="11" customFormat="1" x14ac:dyDescent="0.15">
      <c r="A3" s="242"/>
      <c r="B3" s="178"/>
      <c r="C3" s="178"/>
      <c r="D3" s="243"/>
      <c r="E3" s="1452" t="s">
        <v>267</v>
      </c>
      <c r="F3" s="1453"/>
      <c r="G3" s="1453"/>
      <c r="H3" s="1453"/>
      <c r="I3" s="1453"/>
      <c r="J3" s="1453"/>
      <c r="K3" s="1453"/>
      <c r="L3" s="1453"/>
      <c r="M3" s="1453"/>
      <c r="N3" s="1453"/>
      <c r="O3" s="1453"/>
      <c r="P3" s="1453"/>
      <c r="Q3" s="1453"/>
      <c r="R3" s="1453"/>
      <c r="S3" s="1453"/>
      <c r="T3" s="1453"/>
      <c r="U3" s="1453"/>
      <c r="V3" s="1453"/>
      <c r="W3" s="1453"/>
      <c r="X3" s="1453"/>
      <c r="Y3" s="1453"/>
      <c r="Z3" s="1453"/>
      <c r="AA3" s="1453"/>
      <c r="AB3" s="1453"/>
      <c r="AC3" s="1453"/>
      <c r="AD3" s="1453"/>
      <c r="AE3" s="1453"/>
      <c r="AF3" s="1453"/>
      <c r="AG3" s="1453"/>
      <c r="AH3" s="1454"/>
      <c r="AI3" s="1706" t="s">
        <v>268</v>
      </c>
      <c r="AJ3" s="1453"/>
      <c r="AK3" s="1453"/>
      <c r="AL3" s="1453"/>
      <c r="AM3" s="1453"/>
      <c r="AN3" s="1453"/>
      <c r="AO3" s="1453"/>
      <c r="AP3" s="1453"/>
      <c r="AQ3" s="1453"/>
      <c r="AR3" s="1453"/>
      <c r="AS3" s="1453"/>
      <c r="AT3" s="1453"/>
      <c r="AU3" s="1453"/>
      <c r="AV3" s="1453"/>
      <c r="AW3" s="1453"/>
      <c r="AX3" s="1453"/>
      <c r="AY3" s="1453"/>
      <c r="AZ3" s="1453"/>
      <c r="BA3" s="1453"/>
      <c r="BB3" s="1453"/>
      <c r="BC3" s="1453"/>
      <c r="BD3" s="1453"/>
      <c r="BE3" s="1453"/>
      <c r="BF3" s="1453"/>
      <c r="BG3" s="1453"/>
      <c r="BH3" s="1453"/>
      <c r="BI3" s="1453"/>
      <c r="BJ3" s="1453"/>
      <c r="BK3" s="1453"/>
      <c r="BL3" s="1707"/>
    </row>
    <row r="4" spans="1:64" s="49" customFormat="1" ht="14" x14ac:dyDescent="0.15">
      <c r="A4" s="180" t="s">
        <v>269</v>
      </c>
      <c r="B4" s="181"/>
      <c r="C4" s="181"/>
      <c r="D4" s="181"/>
      <c r="E4" s="1596" t="s">
        <v>270</v>
      </c>
      <c r="F4" s="1597"/>
      <c r="G4" s="1597"/>
      <c r="H4" s="1597"/>
      <c r="I4" s="1598"/>
      <c r="J4" s="1543" t="s">
        <v>270</v>
      </c>
      <c r="K4" s="1544"/>
      <c r="L4" s="1544"/>
      <c r="M4" s="1544"/>
      <c r="N4" s="1545"/>
      <c r="O4" s="1596" t="s">
        <v>271</v>
      </c>
      <c r="P4" s="1597"/>
      <c r="Q4" s="1597"/>
      <c r="R4" s="1597"/>
      <c r="S4" s="1598"/>
      <c r="T4" s="1543" t="s">
        <v>271</v>
      </c>
      <c r="U4" s="1544"/>
      <c r="V4" s="1544"/>
      <c r="W4" s="1544"/>
      <c r="X4" s="1545"/>
      <c r="Y4" s="1543" t="s">
        <v>272</v>
      </c>
      <c r="Z4" s="1544"/>
      <c r="AA4" s="1544"/>
      <c r="AB4" s="1544"/>
      <c r="AC4" s="1545"/>
      <c r="AD4" s="1543" t="s">
        <v>273</v>
      </c>
      <c r="AE4" s="1544"/>
      <c r="AF4" s="1544"/>
      <c r="AG4" s="1544"/>
      <c r="AH4" s="1544"/>
      <c r="AI4" s="1592" t="s">
        <v>274</v>
      </c>
      <c r="AJ4" s="1544"/>
      <c r="AK4" s="1544"/>
      <c r="AL4" s="1544"/>
      <c r="AM4" s="1545"/>
      <c r="AN4" s="1543" t="s">
        <v>275</v>
      </c>
      <c r="AO4" s="1544"/>
      <c r="AP4" s="1544"/>
      <c r="AQ4" s="1544"/>
      <c r="AR4" s="1545"/>
      <c r="AS4" s="1543" t="s">
        <v>276</v>
      </c>
      <c r="AT4" s="1544"/>
      <c r="AU4" s="1544"/>
      <c r="AV4" s="1544"/>
      <c r="AW4" s="1545"/>
      <c r="AX4" s="1543" t="s">
        <v>277</v>
      </c>
      <c r="AY4" s="1544"/>
      <c r="AZ4" s="1544"/>
      <c r="BA4" s="1544"/>
      <c r="BB4" s="1545"/>
      <c r="BC4" s="1619" t="s">
        <v>174</v>
      </c>
      <c r="BD4" s="1620"/>
      <c r="BE4" s="1620"/>
      <c r="BF4" s="1620"/>
      <c r="BG4" s="1621"/>
      <c r="BH4" s="1631" t="s">
        <v>175</v>
      </c>
      <c r="BI4" s="1620"/>
      <c r="BJ4" s="1620"/>
      <c r="BK4" s="1620"/>
      <c r="BL4" s="1632"/>
    </row>
    <row r="5" spans="1:64" s="55" customFormat="1" ht="12.75" customHeight="1" x14ac:dyDescent="0.15">
      <c r="A5" s="143"/>
      <c r="B5" s="53"/>
      <c r="C5" s="53"/>
      <c r="D5" s="182" t="s">
        <v>278</v>
      </c>
      <c r="E5" s="932" t="s">
        <v>279</v>
      </c>
      <c r="F5" s="933" t="s">
        <v>114</v>
      </c>
      <c r="G5" s="1599" t="s">
        <v>280</v>
      </c>
      <c r="H5" s="1599"/>
      <c r="I5" s="1600"/>
      <c r="J5" s="1166" t="s">
        <v>281</v>
      </c>
      <c r="K5" s="1151" t="s">
        <v>114</v>
      </c>
      <c r="L5" s="1546" t="s">
        <v>280</v>
      </c>
      <c r="M5" s="1546"/>
      <c r="N5" s="1738"/>
      <c r="O5" s="932" t="s">
        <v>282</v>
      </c>
      <c r="P5" s="933" t="s">
        <v>114</v>
      </c>
      <c r="Q5" s="1599" t="s">
        <v>283</v>
      </c>
      <c r="R5" s="1599"/>
      <c r="S5" s="1731"/>
      <c r="T5" s="1166" t="s">
        <v>284</v>
      </c>
      <c r="U5" s="1151" t="s">
        <v>114</v>
      </c>
      <c r="V5" s="1546" t="s">
        <v>283</v>
      </c>
      <c r="W5" s="1546"/>
      <c r="X5" s="1547"/>
      <c r="Y5" s="1166" t="s">
        <v>285</v>
      </c>
      <c r="Z5" s="1151" t="s">
        <v>114</v>
      </c>
      <c r="AA5" s="1546" t="s">
        <v>283</v>
      </c>
      <c r="AB5" s="1546"/>
      <c r="AC5" s="1547"/>
      <c r="AD5" s="1166" t="s">
        <v>286</v>
      </c>
      <c r="AE5" s="1151" t="s">
        <v>114</v>
      </c>
      <c r="AF5" s="1546" t="s">
        <v>283</v>
      </c>
      <c r="AG5" s="1546"/>
      <c r="AH5" s="1546"/>
      <c r="AI5" s="1594" t="s">
        <v>287</v>
      </c>
      <c r="AJ5" s="1569"/>
      <c r="AK5" s="1151" t="s">
        <v>114</v>
      </c>
      <c r="AL5" s="1570" t="s">
        <v>288</v>
      </c>
      <c r="AM5" s="1571"/>
      <c r="AN5" s="1568" t="s">
        <v>289</v>
      </c>
      <c r="AO5" s="1569"/>
      <c r="AP5" s="1151" t="s">
        <v>114</v>
      </c>
      <c r="AQ5" s="1570" t="s">
        <v>290</v>
      </c>
      <c r="AR5" s="1571"/>
      <c r="AS5" s="1568" t="s">
        <v>291</v>
      </c>
      <c r="AT5" s="1569"/>
      <c r="AU5" s="1151" t="s">
        <v>114</v>
      </c>
      <c r="AV5" s="1570" t="s">
        <v>290</v>
      </c>
      <c r="AW5" s="1571"/>
      <c r="AX5" s="1568" t="s">
        <v>292</v>
      </c>
      <c r="AY5" s="1569"/>
      <c r="AZ5" s="1151" t="s">
        <v>114</v>
      </c>
      <c r="BA5" s="1570" t="s">
        <v>293</v>
      </c>
      <c r="BB5" s="1571"/>
      <c r="BC5" s="1622" t="s">
        <v>294</v>
      </c>
      <c r="BD5" s="1623"/>
      <c r="BE5" s="1155" t="s">
        <v>114</v>
      </c>
      <c r="BF5" s="1608" t="s">
        <v>288</v>
      </c>
      <c r="BG5" s="1609"/>
      <c r="BH5" s="1633" t="s">
        <v>295</v>
      </c>
      <c r="BI5" s="1623"/>
      <c r="BJ5" s="1155" t="s">
        <v>114</v>
      </c>
      <c r="BK5" s="1608" t="s">
        <v>290</v>
      </c>
      <c r="BL5" s="1634"/>
    </row>
    <row r="6" spans="1:64" s="55" customFormat="1" ht="12.75" customHeight="1" x14ac:dyDescent="0.15">
      <c r="A6" s="183"/>
      <c r="B6" s="184"/>
      <c r="C6" s="184"/>
      <c r="D6" s="184" t="s">
        <v>296</v>
      </c>
      <c r="E6" s="1601" t="s">
        <v>297</v>
      </c>
      <c r="F6" s="1602"/>
      <c r="G6" s="1602"/>
      <c r="H6" s="1602"/>
      <c r="I6" s="1603"/>
      <c r="J6" s="1548" t="s">
        <v>298</v>
      </c>
      <c r="K6" s="1549"/>
      <c r="L6" s="1549"/>
      <c r="M6" s="1549"/>
      <c r="N6" s="1550"/>
      <c r="O6" s="1601" t="s">
        <v>297</v>
      </c>
      <c r="P6" s="1602"/>
      <c r="Q6" s="1602"/>
      <c r="R6" s="1602"/>
      <c r="S6" s="1603"/>
      <c r="T6" s="1548" t="s">
        <v>298</v>
      </c>
      <c r="U6" s="1549"/>
      <c r="V6" s="1549"/>
      <c r="W6" s="1549"/>
      <c r="X6" s="1550"/>
      <c r="Y6" s="1548" t="s">
        <v>298</v>
      </c>
      <c r="Z6" s="1549"/>
      <c r="AA6" s="1549"/>
      <c r="AB6" s="1549"/>
      <c r="AC6" s="1550"/>
      <c r="AD6" s="1548" t="s">
        <v>298</v>
      </c>
      <c r="AE6" s="1549"/>
      <c r="AF6" s="1549"/>
      <c r="AG6" s="1549"/>
      <c r="AH6" s="1549"/>
      <c r="AI6" s="1595" t="s">
        <v>299</v>
      </c>
      <c r="AJ6" s="1549"/>
      <c r="AK6" s="1549"/>
      <c r="AL6" s="1549"/>
      <c r="AM6" s="1550"/>
      <c r="AN6" s="1548" t="s">
        <v>300</v>
      </c>
      <c r="AO6" s="1549"/>
      <c r="AP6" s="1549"/>
      <c r="AQ6" s="1549"/>
      <c r="AR6" s="1550"/>
      <c r="AS6" s="1548" t="s">
        <v>301</v>
      </c>
      <c r="AT6" s="1549"/>
      <c r="AU6" s="1549"/>
      <c r="AV6" s="1549"/>
      <c r="AW6" s="1550"/>
      <c r="AX6" s="1548" t="s">
        <v>302</v>
      </c>
      <c r="AY6" s="1549"/>
      <c r="AZ6" s="1549"/>
      <c r="BA6" s="1549"/>
      <c r="BB6" s="1550"/>
      <c r="BC6" s="1610" t="s">
        <v>303</v>
      </c>
      <c r="BD6" s="1611"/>
      <c r="BE6" s="1611"/>
      <c r="BF6" s="1611"/>
      <c r="BG6" s="1612"/>
      <c r="BH6" s="1635" t="s">
        <v>303</v>
      </c>
      <c r="BI6" s="1611"/>
      <c r="BJ6" s="1611"/>
      <c r="BK6" s="1611"/>
      <c r="BL6" s="1636"/>
    </row>
    <row r="7" spans="1:64" s="55" customFormat="1" ht="12.75" customHeight="1" x14ac:dyDescent="0.15">
      <c r="A7" s="185"/>
      <c r="B7" s="1433" t="s">
        <v>304</v>
      </c>
      <c r="C7" s="419"/>
      <c r="D7" s="186" t="s">
        <v>305</v>
      </c>
      <c r="E7" s="1604" t="s">
        <v>306</v>
      </c>
      <c r="F7" s="1605"/>
      <c r="G7" s="1605"/>
      <c r="H7" s="1605"/>
      <c r="I7" s="1606"/>
      <c r="J7" s="1551"/>
      <c r="K7" s="1552"/>
      <c r="L7" s="1552"/>
      <c r="M7" s="1552"/>
      <c r="N7" s="1553"/>
      <c r="O7" s="1604" t="s">
        <v>306</v>
      </c>
      <c r="P7" s="1605"/>
      <c r="Q7" s="1605"/>
      <c r="R7" s="1605"/>
      <c r="S7" s="1606"/>
      <c r="T7" s="1551"/>
      <c r="U7" s="1552"/>
      <c r="V7" s="1552"/>
      <c r="W7" s="1552"/>
      <c r="X7" s="1553"/>
      <c r="Y7" s="1551"/>
      <c r="Z7" s="1552"/>
      <c r="AA7" s="1552"/>
      <c r="AB7" s="1552"/>
      <c r="AC7" s="1553"/>
      <c r="AD7" s="1551"/>
      <c r="AE7" s="1552"/>
      <c r="AF7" s="1552"/>
      <c r="AG7" s="1552"/>
      <c r="AH7" s="1552"/>
      <c r="AI7" s="1574" t="s">
        <v>307</v>
      </c>
      <c r="AJ7" s="1575"/>
      <c r="AK7" s="1575"/>
      <c r="AL7" s="1575"/>
      <c r="AM7" s="1576"/>
      <c r="AN7" s="1551"/>
      <c r="AO7" s="1552"/>
      <c r="AP7" s="1552"/>
      <c r="AQ7" s="1552"/>
      <c r="AR7" s="1553"/>
      <c r="AS7" s="1583" t="s">
        <v>307</v>
      </c>
      <c r="AT7" s="1575"/>
      <c r="AU7" s="1575"/>
      <c r="AV7" s="1575"/>
      <c r="AW7" s="1576"/>
      <c r="AX7" s="1583" t="s">
        <v>307</v>
      </c>
      <c r="AY7" s="1575"/>
      <c r="AZ7" s="1575"/>
      <c r="BA7" s="1575"/>
      <c r="BB7" s="1593"/>
      <c r="BC7" s="1613" t="s">
        <v>307</v>
      </c>
      <c r="BD7" s="1614"/>
      <c r="BE7" s="1614"/>
      <c r="BF7" s="1614"/>
      <c r="BG7" s="1615"/>
      <c r="BH7" s="1637" t="s">
        <v>307</v>
      </c>
      <c r="BI7" s="1638"/>
      <c r="BJ7" s="1638"/>
      <c r="BK7" s="1638"/>
      <c r="BL7" s="1639"/>
    </row>
    <row r="8" spans="1:64" s="55" customFormat="1" ht="12.75" customHeight="1" x14ac:dyDescent="0.15">
      <c r="A8" s="185"/>
      <c r="B8" s="1433"/>
      <c r="C8" s="419"/>
      <c r="D8" s="186" t="s">
        <v>308</v>
      </c>
      <c r="E8" s="1485"/>
      <c r="F8" s="1486"/>
      <c r="G8" s="1486"/>
      <c r="H8" s="1486"/>
      <c r="I8" s="1487"/>
      <c r="J8" s="1530"/>
      <c r="K8" s="1531"/>
      <c r="L8" s="1531"/>
      <c r="M8" s="1531"/>
      <c r="N8" s="1532"/>
      <c r="O8" s="1485"/>
      <c r="P8" s="1486"/>
      <c r="Q8" s="1486"/>
      <c r="R8" s="1486"/>
      <c r="S8" s="1487"/>
      <c r="T8" s="1530"/>
      <c r="U8" s="1531"/>
      <c r="V8" s="1531"/>
      <c r="W8" s="1531"/>
      <c r="X8" s="1532"/>
      <c r="Y8" s="1530"/>
      <c r="Z8" s="1531"/>
      <c r="AA8" s="1531"/>
      <c r="AB8" s="1531"/>
      <c r="AC8" s="1532"/>
      <c r="AD8" s="1554" t="s">
        <v>309</v>
      </c>
      <c r="AE8" s="1555"/>
      <c r="AF8" s="1555"/>
      <c r="AG8" s="1555"/>
      <c r="AH8" s="1555"/>
      <c r="AI8" s="1587"/>
      <c r="AJ8" s="1531"/>
      <c r="AK8" s="1531"/>
      <c r="AL8" s="1531"/>
      <c r="AM8" s="1532"/>
      <c r="AN8" s="1530"/>
      <c r="AO8" s="1531"/>
      <c r="AP8" s="1531"/>
      <c r="AQ8" s="1531"/>
      <c r="AR8" s="1532"/>
      <c r="AS8" s="1554" t="s">
        <v>310</v>
      </c>
      <c r="AT8" s="1555"/>
      <c r="AU8" s="1555"/>
      <c r="AV8" s="1555"/>
      <c r="AW8" s="1556"/>
      <c r="AX8" s="1530"/>
      <c r="AY8" s="1531"/>
      <c r="AZ8" s="1531"/>
      <c r="BA8" s="1531"/>
      <c r="BB8" s="1591"/>
      <c r="BC8" s="1616"/>
      <c r="BD8" s="1617"/>
      <c r="BE8" s="1617"/>
      <c r="BF8" s="1617"/>
      <c r="BG8" s="1618"/>
      <c r="BH8" s="1640"/>
      <c r="BI8" s="1617"/>
      <c r="BJ8" s="1617"/>
      <c r="BK8" s="1617"/>
      <c r="BL8" s="1641"/>
    </row>
    <row r="9" spans="1:64" s="55" customFormat="1" ht="12.75" customHeight="1" x14ac:dyDescent="0.15">
      <c r="A9" s="185"/>
      <c r="B9" s="1433"/>
      <c r="C9" s="419"/>
      <c r="D9" s="186" t="s">
        <v>311</v>
      </c>
      <c r="E9" s="1485"/>
      <c r="F9" s="1486"/>
      <c r="G9" s="1486"/>
      <c r="H9" s="1486"/>
      <c r="I9" s="1487"/>
      <c r="J9" s="1530"/>
      <c r="K9" s="1531"/>
      <c r="L9" s="1531"/>
      <c r="M9" s="1531"/>
      <c r="N9" s="1532"/>
      <c r="O9" s="1485"/>
      <c r="P9" s="1486"/>
      <c r="Q9" s="1486"/>
      <c r="R9" s="1486"/>
      <c r="S9" s="1487"/>
      <c r="T9" s="1554" t="s">
        <v>312</v>
      </c>
      <c r="U9" s="1555"/>
      <c r="V9" s="1555"/>
      <c r="W9" s="1555"/>
      <c r="X9" s="1556"/>
      <c r="Y9" s="1530"/>
      <c r="Z9" s="1531"/>
      <c r="AA9" s="1531"/>
      <c r="AB9" s="1531"/>
      <c r="AC9" s="1532"/>
      <c r="AD9" s="1530"/>
      <c r="AE9" s="1531"/>
      <c r="AF9" s="1531"/>
      <c r="AG9" s="1531"/>
      <c r="AH9" s="1531"/>
      <c r="AI9" s="1587"/>
      <c r="AJ9" s="1531"/>
      <c r="AK9" s="1531"/>
      <c r="AL9" s="1531"/>
      <c r="AM9" s="1532"/>
      <c r="AN9" s="1530"/>
      <c r="AO9" s="1531"/>
      <c r="AP9" s="1531"/>
      <c r="AQ9" s="1531"/>
      <c r="AR9" s="1531"/>
      <c r="AS9" s="1554" t="s">
        <v>313</v>
      </c>
      <c r="AT9" s="1555"/>
      <c r="AU9" s="1555"/>
      <c r="AV9" s="1555"/>
      <c r="AW9" s="1556"/>
      <c r="AX9" s="1530"/>
      <c r="AY9" s="1531"/>
      <c r="AZ9" s="1531"/>
      <c r="BA9" s="1531"/>
      <c r="BB9" s="1591"/>
      <c r="BC9" s="1616"/>
      <c r="BD9" s="1617"/>
      <c r="BE9" s="1617"/>
      <c r="BF9" s="1617"/>
      <c r="BG9" s="1618"/>
      <c r="BH9" s="1640"/>
      <c r="BI9" s="1617"/>
      <c r="BJ9" s="1617"/>
      <c r="BK9" s="1617"/>
      <c r="BL9" s="1641"/>
    </row>
    <row r="10" spans="1:64" s="55" customFormat="1" ht="11.25" customHeight="1" x14ac:dyDescent="0.15">
      <c r="A10" s="187"/>
      <c r="B10" s="1607"/>
      <c r="C10" s="420"/>
      <c r="D10" s="188" t="s">
        <v>314</v>
      </c>
      <c r="E10" s="1488"/>
      <c r="F10" s="1489"/>
      <c r="G10" s="1489"/>
      <c r="H10" s="1489"/>
      <c r="I10" s="1490"/>
      <c r="J10" s="1584" t="s">
        <v>315</v>
      </c>
      <c r="K10" s="1585"/>
      <c r="L10" s="1585"/>
      <c r="M10" s="1585"/>
      <c r="N10" s="1586"/>
      <c r="O10" s="1488"/>
      <c r="P10" s="1489"/>
      <c r="Q10" s="1489"/>
      <c r="R10" s="1489"/>
      <c r="S10" s="1490"/>
      <c r="T10" s="1533"/>
      <c r="U10" s="1534"/>
      <c r="V10" s="1534"/>
      <c r="W10" s="1534"/>
      <c r="X10" s="1535"/>
      <c r="Y10" s="1533"/>
      <c r="Z10" s="1534"/>
      <c r="AA10" s="1534"/>
      <c r="AB10" s="1534"/>
      <c r="AC10" s="1535"/>
      <c r="AD10" s="1530"/>
      <c r="AE10" s="1531"/>
      <c r="AF10" s="1531"/>
      <c r="AG10" s="1531"/>
      <c r="AH10" s="1531"/>
      <c r="AI10" s="1588"/>
      <c r="AJ10" s="1534"/>
      <c r="AK10" s="1534"/>
      <c r="AL10" s="1534"/>
      <c r="AM10" s="1535"/>
      <c r="AN10" s="1533"/>
      <c r="AO10" s="1534"/>
      <c r="AP10" s="1534"/>
      <c r="AQ10" s="1534"/>
      <c r="AR10" s="1535"/>
      <c r="AS10" s="1584" t="s">
        <v>315</v>
      </c>
      <c r="AT10" s="1585"/>
      <c r="AU10" s="1585"/>
      <c r="AV10" s="1585"/>
      <c r="AW10" s="1586"/>
      <c r="AX10" s="1530"/>
      <c r="AY10" s="1531"/>
      <c r="AZ10" s="1531"/>
      <c r="BA10" s="1531"/>
      <c r="BB10" s="1591"/>
      <c r="BC10" s="1628"/>
      <c r="BD10" s="1629"/>
      <c r="BE10" s="1629"/>
      <c r="BF10" s="1629"/>
      <c r="BG10" s="1630"/>
      <c r="BH10" s="1642"/>
      <c r="BI10" s="1629"/>
      <c r="BJ10" s="1629"/>
      <c r="BK10" s="1629"/>
      <c r="BL10" s="1643"/>
    </row>
    <row r="11" spans="1:64" s="11" customFormat="1" ht="14" customHeight="1" x14ac:dyDescent="0.15">
      <c r="A11" s="189" t="s">
        <v>316</v>
      </c>
      <c r="B11" s="190"/>
      <c r="C11" s="190"/>
      <c r="D11" s="190" t="s">
        <v>317</v>
      </c>
      <c r="E11" s="1491">
        <v>4</v>
      </c>
      <c r="F11" s="1492"/>
      <c r="G11" s="1492"/>
      <c r="H11" s="1492"/>
      <c r="I11" s="1493"/>
      <c r="J11" s="1536">
        <v>4</v>
      </c>
      <c r="K11" s="1537"/>
      <c r="L11" s="1537"/>
      <c r="M11" s="1537"/>
      <c r="N11" s="1538"/>
      <c r="O11" s="1491">
        <v>4</v>
      </c>
      <c r="P11" s="1492"/>
      <c r="Q11" s="1492"/>
      <c r="R11" s="1492"/>
      <c r="S11" s="1493"/>
      <c r="T11" s="1536">
        <v>4</v>
      </c>
      <c r="U11" s="1537"/>
      <c r="V11" s="1537"/>
      <c r="W11" s="1537"/>
      <c r="X11" s="1538"/>
      <c r="Y11" s="1536">
        <v>4</v>
      </c>
      <c r="Z11" s="1537"/>
      <c r="AA11" s="1537"/>
      <c r="AB11" s="1537"/>
      <c r="AC11" s="1538"/>
      <c r="AD11" s="1536">
        <v>4</v>
      </c>
      <c r="AE11" s="1537"/>
      <c r="AF11" s="1537"/>
      <c r="AG11" s="1537"/>
      <c r="AH11" s="1537"/>
      <c r="AI11" s="1589">
        <v>4</v>
      </c>
      <c r="AJ11" s="1537"/>
      <c r="AK11" s="1537"/>
      <c r="AL11" s="1537"/>
      <c r="AM11" s="1538"/>
      <c r="AN11" s="1580">
        <v>4</v>
      </c>
      <c r="AO11" s="1578"/>
      <c r="AP11" s="1578"/>
      <c r="AQ11" s="1578"/>
      <c r="AR11" s="1579"/>
      <c r="AS11" s="1536">
        <v>4</v>
      </c>
      <c r="AT11" s="1537"/>
      <c r="AU11" s="1537"/>
      <c r="AV11" s="1537"/>
      <c r="AW11" s="1538"/>
      <c r="AX11" s="1536">
        <v>4</v>
      </c>
      <c r="AY11" s="1537"/>
      <c r="AZ11" s="1537"/>
      <c r="BA11" s="1537"/>
      <c r="BB11" s="1538"/>
      <c r="BC11" s="1577">
        <v>4</v>
      </c>
      <c r="BD11" s="1578"/>
      <c r="BE11" s="1578"/>
      <c r="BF11" s="1578"/>
      <c r="BG11" s="1579"/>
      <c r="BH11" s="1580">
        <v>4</v>
      </c>
      <c r="BI11" s="1578"/>
      <c r="BJ11" s="1578"/>
      <c r="BK11" s="1578"/>
      <c r="BL11" s="1644"/>
    </row>
    <row r="12" spans="1:64" s="11" customFormat="1" ht="14" customHeight="1" x14ac:dyDescent="0.15">
      <c r="A12" s="36" t="s">
        <v>318</v>
      </c>
      <c r="B12" s="1199"/>
      <c r="C12" s="1199"/>
      <c r="D12" s="1199" t="s">
        <v>319</v>
      </c>
      <c r="E12" s="1494">
        <v>1969</v>
      </c>
      <c r="F12" s="1495"/>
      <c r="G12" s="934" t="s">
        <v>114</v>
      </c>
      <c r="H12" s="1459">
        <v>120.2</v>
      </c>
      <c r="I12" s="1460"/>
      <c r="J12" s="1380">
        <v>1969</v>
      </c>
      <c r="K12" s="1293"/>
      <c r="L12" s="1135" t="s">
        <v>114</v>
      </c>
      <c r="M12" s="1325">
        <v>120.2</v>
      </c>
      <c r="N12" s="1539"/>
      <c r="O12" s="1494">
        <v>1969</v>
      </c>
      <c r="P12" s="1495"/>
      <c r="Q12" s="934" t="s">
        <v>114</v>
      </c>
      <c r="R12" s="1459">
        <v>120.2</v>
      </c>
      <c r="S12" s="1460"/>
      <c r="T12" s="1380">
        <v>1969</v>
      </c>
      <c r="U12" s="1293"/>
      <c r="V12" s="1135" t="s">
        <v>114</v>
      </c>
      <c r="W12" s="1325">
        <v>120.2</v>
      </c>
      <c r="X12" s="1539"/>
      <c r="Y12" s="1380">
        <v>1969</v>
      </c>
      <c r="Z12" s="1293"/>
      <c r="AA12" s="1135" t="s">
        <v>114</v>
      </c>
      <c r="AB12" s="1325">
        <v>120.2</v>
      </c>
      <c r="AC12" s="1539"/>
      <c r="AD12" s="1380">
        <v>1969</v>
      </c>
      <c r="AE12" s="1293"/>
      <c r="AF12" s="1135" t="s">
        <v>114</v>
      </c>
      <c r="AG12" s="1325">
        <v>120.2</v>
      </c>
      <c r="AH12" s="1325"/>
      <c r="AI12" s="1582">
        <v>1969</v>
      </c>
      <c r="AJ12" s="1293"/>
      <c r="AK12" s="1135" t="s">
        <v>114</v>
      </c>
      <c r="AL12" s="1325">
        <v>120.2</v>
      </c>
      <c r="AM12" s="1539"/>
      <c r="AN12" s="1380">
        <v>1969</v>
      </c>
      <c r="AO12" s="1293"/>
      <c r="AP12" s="629" t="s">
        <v>114</v>
      </c>
      <c r="AQ12" s="1325">
        <v>120.2</v>
      </c>
      <c r="AR12" s="1539"/>
      <c r="AS12" s="1380">
        <v>1969</v>
      </c>
      <c r="AT12" s="1293"/>
      <c r="AU12" s="1135" t="s">
        <v>114</v>
      </c>
      <c r="AV12" s="1325">
        <v>120.2</v>
      </c>
      <c r="AW12" s="1539"/>
      <c r="AX12" s="1380">
        <v>1969</v>
      </c>
      <c r="AY12" s="1293"/>
      <c r="AZ12" s="1135" t="s">
        <v>114</v>
      </c>
      <c r="BA12" s="1325">
        <v>120.2</v>
      </c>
      <c r="BB12" s="1539"/>
      <c r="BC12" s="1624">
        <v>1969</v>
      </c>
      <c r="BD12" s="1625"/>
      <c r="BE12" s="191" t="s">
        <v>114</v>
      </c>
      <c r="BF12" s="1627">
        <v>120.2</v>
      </c>
      <c r="BG12" s="1666"/>
      <c r="BH12" s="1661">
        <v>1969</v>
      </c>
      <c r="BI12" s="1625"/>
      <c r="BJ12" s="191" t="s">
        <v>114</v>
      </c>
      <c r="BK12" s="1627">
        <v>120.2</v>
      </c>
      <c r="BL12" s="1663"/>
    </row>
    <row r="13" spans="1:64" s="11" customFormat="1" ht="14" customHeight="1" x14ac:dyDescent="0.15">
      <c r="A13" s="36" t="s">
        <v>320</v>
      </c>
      <c r="B13" s="1199"/>
      <c r="C13" s="1199"/>
      <c r="D13" s="1199" t="s">
        <v>321</v>
      </c>
      <c r="E13" s="1464">
        <v>82</v>
      </c>
      <c r="F13" s="1459"/>
      <c r="G13" s="630" t="s">
        <v>114</v>
      </c>
      <c r="H13" s="1465">
        <v>3.23</v>
      </c>
      <c r="I13" s="1466"/>
      <c r="J13" s="1327">
        <v>82</v>
      </c>
      <c r="K13" s="1325"/>
      <c r="L13" s="629" t="s">
        <v>114</v>
      </c>
      <c r="M13" s="1365">
        <v>3.23</v>
      </c>
      <c r="N13" s="1540"/>
      <c r="O13" s="1464">
        <v>82</v>
      </c>
      <c r="P13" s="1459"/>
      <c r="Q13" s="630" t="s">
        <v>114</v>
      </c>
      <c r="R13" s="1465">
        <v>3.23</v>
      </c>
      <c r="S13" s="1466"/>
      <c r="T13" s="1327">
        <v>82</v>
      </c>
      <c r="U13" s="1325"/>
      <c r="V13" s="629" t="s">
        <v>114</v>
      </c>
      <c r="W13" s="1365">
        <v>3.23</v>
      </c>
      <c r="X13" s="1540"/>
      <c r="Y13" s="1327">
        <v>82</v>
      </c>
      <c r="Z13" s="1325"/>
      <c r="AA13" s="629" t="s">
        <v>114</v>
      </c>
      <c r="AB13" s="1365">
        <v>3.23</v>
      </c>
      <c r="AC13" s="1540"/>
      <c r="AD13" s="1327">
        <v>82</v>
      </c>
      <c r="AE13" s="1325"/>
      <c r="AF13" s="629" t="s">
        <v>114</v>
      </c>
      <c r="AG13" s="1365">
        <v>3.23</v>
      </c>
      <c r="AH13" s="1365"/>
      <c r="AI13" s="1590">
        <v>82</v>
      </c>
      <c r="AJ13" s="1325"/>
      <c r="AK13" s="629" t="s">
        <v>114</v>
      </c>
      <c r="AL13" s="1365">
        <v>3.23</v>
      </c>
      <c r="AM13" s="1540"/>
      <c r="AN13" s="1327">
        <v>82</v>
      </c>
      <c r="AO13" s="1325"/>
      <c r="AP13" s="629" t="s">
        <v>114</v>
      </c>
      <c r="AQ13" s="1365">
        <v>3.23</v>
      </c>
      <c r="AR13" s="1540"/>
      <c r="AS13" s="1327">
        <v>82</v>
      </c>
      <c r="AT13" s="1325"/>
      <c r="AU13" s="629" t="s">
        <v>114</v>
      </c>
      <c r="AV13" s="1365">
        <v>3.23</v>
      </c>
      <c r="AW13" s="1540"/>
      <c r="AX13" s="1327">
        <v>82</v>
      </c>
      <c r="AY13" s="1325"/>
      <c r="AZ13" s="629" t="s">
        <v>114</v>
      </c>
      <c r="BA13" s="1365">
        <v>3.23</v>
      </c>
      <c r="BB13" s="1540"/>
      <c r="BC13" s="1626">
        <v>82</v>
      </c>
      <c r="BD13" s="1627"/>
      <c r="BE13" s="1161" t="s">
        <v>114</v>
      </c>
      <c r="BF13" s="1664">
        <v>3.23</v>
      </c>
      <c r="BG13" s="1667"/>
      <c r="BH13" s="1668">
        <v>82</v>
      </c>
      <c r="BI13" s="1627"/>
      <c r="BJ13" s="1161" t="s">
        <v>114</v>
      </c>
      <c r="BK13" s="1664">
        <v>3.23</v>
      </c>
      <c r="BL13" s="1665"/>
    </row>
    <row r="14" spans="1:64" s="11" customFormat="1" ht="14" customHeight="1" x14ac:dyDescent="0.15">
      <c r="A14" s="36" t="s">
        <v>322</v>
      </c>
      <c r="B14" s="1199"/>
      <c r="C14" s="1199"/>
      <c r="D14" s="1199" t="s">
        <v>321</v>
      </c>
      <c r="E14" s="1464">
        <v>93.2</v>
      </c>
      <c r="F14" s="1459"/>
      <c r="G14" s="630" t="s">
        <v>114</v>
      </c>
      <c r="H14" s="1465">
        <v>3.67</v>
      </c>
      <c r="I14" s="1466"/>
      <c r="J14" s="1327">
        <v>93.2</v>
      </c>
      <c r="K14" s="1325"/>
      <c r="L14" s="629" t="s">
        <v>114</v>
      </c>
      <c r="M14" s="1365">
        <v>3.67</v>
      </c>
      <c r="N14" s="1540"/>
      <c r="O14" s="1732">
        <v>93.2</v>
      </c>
      <c r="P14" s="1733"/>
      <c r="Q14" s="630" t="s">
        <v>114</v>
      </c>
      <c r="R14" s="1734">
        <v>3.67</v>
      </c>
      <c r="S14" s="1735"/>
      <c r="T14" s="1331">
        <v>93.2</v>
      </c>
      <c r="U14" s="1332"/>
      <c r="V14" s="629" t="s">
        <v>114</v>
      </c>
      <c r="W14" s="1541">
        <v>3.67</v>
      </c>
      <c r="X14" s="1542"/>
      <c r="Y14" s="1331">
        <v>93.2</v>
      </c>
      <c r="Z14" s="1332"/>
      <c r="AA14" s="629" t="s">
        <v>114</v>
      </c>
      <c r="AB14" s="1541">
        <v>3.67</v>
      </c>
      <c r="AC14" s="1542"/>
      <c r="AD14" s="1331">
        <v>93.2</v>
      </c>
      <c r="AE14" s="1332"/>
      <c r="AF14" s="629" t="s">
        <v>114</v>
      </c>
      <c r="AG14" s="1541">
        <v>3.67</v>
      </c>
      <c r="AH14" s="1541"/>
      <c r="AI14" s="1590">
        <v>93.2</v>
      </c>
      <c r="AJ14" s="1325"/>
      <c r="AK14" s="629" t="s">
        <v>114</v>
      </c>
      <c r="AL14" s="1365">
        <v>3.67</v>
      </c>
      <c r="AM14" s="1540"/>
      <c r="AN14" s="1327">
        <v>93.2</v>
      </c>
      <c r="AO14" s="1325"/>
      <c r="AP14" s="629" t="s">
        <v>114</v>
      </c>
      <c r="AQ14" s="1365">
        <v>3.67</v>
      </c>
      <c r="AR14" s="1540"/>
      <c r="AS14" s="1327">
        <v>93.2</v>
      </c>
      <c r="AT14" s="1325"/>
      <c r="AU14" s="629" t="s">
        <v>114</v>
      </c>
      <c r="AV14" s="1365">
        <v>3.67</v>
      </c>
      <c r="AW14" s="1540"/>
      <c r="AX14" s="1327">
        <v>93.2</v>
      </c>
      <c r="AY14" s="1325"/>
      <c r="AZ14" s="629" t="s">
        <v>114</v>
      </c>
      <c r="BA14" s="1365">
        <v>3.67</v>
      </c>
      <c r="BB14" s="1540"/>
      <c r="BC14" s="1626">
        <v>93.2</v>
      </c>
      <c r="BD14" s="1627"/>
      <c r="BE14" s="1161" t="s">
        <v>114</v>
      </c>
      <c r="BF14" s="1664">
        <v>3.67</v>
      </c>
      <c r="BG14" s="1667"/>
      <c r="BH14" s="1668">
        <v>93.2</v>
      </c>
      <c r="BI14" s="1627"/>
      <c r="BJ14" s="1161" t="s">
        <v>114</v>
      </c>
      <c r="BK14" s="1664">
        <v>3.67</v>
      </c>
      <c r="BL14" s="1665"/>
    </row>
    <row r="15" spans="1:64" s="11" customFormat="1" ht="14" customHeight="1" x14ac:dyDescent="0.15">
      <c r="A15" s="192" t="s">
        <v>323</v>
      </c>
      <c r="B15" s="416"/>
      <c r="C15" s="416"/>
      <c r="D15" s="416" t="s">
        <v>317</v>
      </c>
      <c r="E15" s="1467">
        <v>16</v>
      </c>
      <c r="F15" s="1468"/>
      <c r="G15" s="1468"/>
      <c r="H15" s="1468"/>
      <c r="I15" s="1469"/>
      <c r="J15" s="1470">
        <v>16</v>
      </c>
      <c r="K15" s="1471"/>
      <c r="L15" s="1471"/>
      <c r="M15" s="1471"/>
      <c r="N15" s="1472"/>
      <c r="O15" s="1467">
        <v>16</v>
      </c>
      <c r="P15" s="1468"/>
      <c r="Q15" s="1468"/>
      <c r="R15" s="1468"/>
      <c r="S15" s="1469"/>
      <c r="T15" s="1470">
        <v>16</v>
      </c>
      <c r="U15" s="1471"/>
      <c r="V15" s="1471"/>
      <c r="W15" s="1471"/>
      <c r="X15" s="1472"/>
      <c r="Y15" s="1470">
        <v>16</v>
      </c>
      <c r="Z15" s="1471"/>
      <c r="AA15" s="1471"/>
      <c r="AB15" s="1471"/>
      <c r="AC15" s="1472"/>
      <c r="AD15" s="1470">
        <v>16</v>
      </c>
      <c r="AE15" s="1471"/>
      <c r="AF15" s="1471"/>
      <c r="AG15" s="1471"/>
      <c r="AH15" s="1471"/>
      <c r="AI15" s="1581">
        <v>16</v>
      </c>
      <c r="AJ15" s="1471"/>
      <c r="AK15" s="1471"/>
      <c r="AL15" s="1471"/>
      <c r="AM15" s="1472"/>
      <c r="AN15" s="1470">
        <v>16</v>
      </c>
      <c r="AO15" s="1471"/>
      <c r="AP15" s="1471"/>
      <c r="AQ15" s="1471"/>
      <c r="AR15" s="1472"/>
      <c r="AS15" s="1470">
        <v>16</v>
      </c>
      <c r="AT15" s="1471"/>
      <c r="AU15" s="1471"/>
      <c r="AV15" s="1471"/>
      <c r="AW15" s="1472"/>
      <c r="AX15" s="1470">
        <v>16</v>
      </c>
      <c r="AY15" s="1471"/>
      <c r="AZ15" s="1471"/>
      <c r="BA15" s="1471"/>
      <c r="BB15" s="1472"/>
      <c r="BC15" s="1649">
        <v>16</v>
      </c>
      <c r="BD15" s="1650"/>
      <c r="BE15" s="1650"/>
      <c r="BF15" s="1650"/>
      <c r="BG15" s="1651"/>
      <c r="BH15" s="1658">
        <v>16</v>
      </c>
      <c r="BI15" s="1650"/>
      <c r="BJ15" s="1650"/>
      <c r="BK15" s="1650"/>
      <c r="BL15" s="1659"/>
    </row>
    <row r="16" spans="1:64" s="11" customFormat="1" ht="14" customHeight="1" x14ac:dyDescent="0.15">
      <c r="A16" s="36" t="s">
        <v>324</v>
      </c>
      <c r="B16" s="1199"/>
      <c r="C16" s="1199"/>
      <c r="D16" s="1199"/>
      <c r="E16" s="1461" t="s">
        <v>325</v>
      </c>
      <c r="F16" s="1462"/>
      <c r="G16" s="1462"/>
      <c r="H16" s="1462"/>
      <c r="I16" s="1463"/>
      <c r="J16" s="1290" t="s">
        <v>325</v>
      </c>
      <c r="K16" s="1291"/>
      <c r="L16" s="1291"/>
      <c r="M16" s="1291"/>
      <c r="N16" s="1473"/>
      <c r="O16" s="1461" t="s">
        <v>325</v>
      </c>
      <c r="P16" s="1462"/>
      <c r="Q16" s="1462"/>
      <c r="R16" s="1462"/>
      <c r="S16" s="1463"/>
      <c r="T16" s="1290" t="s">
        <v>325</v>
      </c>
      <c r="U16" s="1291"/>
      <c r="V16" s="1291"/>
      <c r="W16" s="1291"/>
      <c r="X16" s="1473"/>
      <c r="Y16" s="1290" t="s">
        <v>325</v>
      </c>
      <c r="Z16" s="1291"/>
      <c r="AA16" s="1291"/>
      <c r="AB16" s="1291"/>
      <c r="AC16" s="1473"/>
      <c r="AD16" s="1290" t="s">
        <v>325</v>
      </c>
      <c r="AE16" s="1291"/>
      <c r="AF16" s="1291"/>
      <c r="AG16" s="1291"/>
      <c r="AH16" s="1291"/>
      <c r="AI16" s="1566" t="s">
        <v>325</v>
      </c>
      <c r="AJ16" s="1291"/>
      <c r="AK16" s="1291"/>
      <c r="AL16" s="1291"/>
      <c r="AM16" s="1473"/>
      <c r="AN16" s="1290" t="s">
        <v>325</v>
      </c>
      <c r="AO16" s="1291"/>
      <c r="AP16" s="1291"/>
      <c r="AQ16" s="1291"/>
      <c r="AR16" s="1473"/>
      <c r="AS16" s="1290" t="s">
        <v>325</v>
      </c>
      <c r="AT16" s="1291"/>
      <c r="AU16" s="1291"/>
      <c r="AV16" s="1291"/>
      <c r="AW16" s="1473"/>
      <c r="AX16" s="1290" t="s">
        <v>325</v>
      </c>
      <c r="AY16" s="1291"/>
      <c r="AZ16" s="1291"/>
      <c r="BA16" s="1291"/>
      <c r="BB16" s="1473"/>
      <c r="BC16" s="1655" t="s">
        <v>325</v>
      </c>
      <c r="BD16" s="1656"/>
      <c r="BE16" s="1656"/>
      <c r="BF16" s="1656"/>
      <c r="BG16" s="1657"/>
      <c r="BH16" s="1673" t="s">
        <v>325</v>
      </c>
      <c r="BI16" s="1656"/>
      <c r="BJ16" s="1656"/>
      <c r="BK16" s="1656"/>
      <c r="BL16" s="1674"/>
    </row>
    <row r="17" spans="1:64" s="11" customFormat="1" ht="14" customHeight="1" x14ac:dyDescent="0.15">
      <c r="A17" s="36" t="s">
        <v>326</v>
      </c>
      <c r="B17" s="1199"/>
      <c r="C17" s="1199"/>
      <c r="D17" s="1199"/>
      <c r="E17" s="1461" t="s">
        <v>327</v>
      </c>
      <c r="F17" s="1462"/>
      <c r="G17" s="1462"/>
      <c r="H17" s="1462"/>
      <c r="I17" s="1463"/>
      <c r="J17" s="1290" t="s">
        <v>327</v>
      </c>
      <c r="K17" s="1291"/>
      <c r="L17" s="1291"/>
      <c r="M17" s="1291"/>
      <c r="N17" s="1473"/>
      <c r="O17" s="1461" t="s">
        <v>327</v>
      </c>
      <c r="P17" s="1462"/>
      <c r="Q17" s="1462"/>
      <c r="R17" s="1462"/>
      <c r="S17" s="1463"/>
      <c r="T17" s="1290" t="s">
        <v>327</v>
      </c>
      <c r="U17" s="1291"/>
      <c r="V17" s="1291"/>
      <c r="W17" s="1291"/>
      <c r="X17" s="1473"/>
      <c r="Y17" s="1290" t="s">
        <v>327</v>
      </c>
      <c r="Z17" s="1291"/>
      <c r="AA17" s="1291"/>
      <c r="AB17" s="1291"/>
      <c r="AC17" s="1473"/>
      <c r="AD17" s="1290" t="s">
        <v>327</v>
      </c>
      <c r="AE17" s="1291"/>
      <c r="AF17" s="1291"/>
      <c r="AG17" s="1291"/>
      <c r="AH17" s="1291"/>
      <c r="AI17" s="1566" t="s">
        <v>328</v>
      </c>
      <c r="AJ17" s="1291"/>
      <c r="AK17" s="1291"/>
      <c r="AL17" s="1291"/>
      <c r="AM17" s="1473"/>
      <c r="AN17" s="1290" t="s">
        <v>328</v>
      </c>
      <c r="AO17" s="1291"/>
      <c r="AP17" s="1291"/>
      <c r="AQ17" s="1291"/>
      <c r="AR17" s="1473"/>
      <c r="AS17" s="1290" t="s">
        <v>328</v>
      </c>
      <c r="AT17" s="1291"/>
      <c r="AU17" s="1291"/>
      <c r="AV17" s="1291"/>
      <c r="AW17" s="1473"/>
      <c r="AX17" s="1290" t="s">
        <v>329</v>
      </c>
      <c r="AY17" s="1291"/>
      <c r="AZ17" s="1291"/>
      <c r="BA17" s="1291"/>
      <c r="BB17" s="1473"/>
      <c r="BC17" s="1655" t="s">
        <v>330</v>
      </c>
      <c r="BD17" s="1656"/>
      <c r="BE17" s="1656"/>
      <c r="BF17" s="1656"/>
      <c r="BG17" s="1657"/>
      <c r="BH17" s="1673" t="s">
        <v>330</v>
      </c>
      <c r="BI17" s="1656"/>
      <c r="BJ17" s="1656"/>
      <c r="BK17" s="1656"/>
      <c r="BL17" s="1674"/>
    </row>
    <row r="18" spans="1:64" s="11" customFormat="1" ht="14" customHeight="1" x14ac:dyDescent="0.15">
      <c r="A18" s="193" t="s">
        <v>331</v>
      </c>
      <c r="B18" s="194"/>
      <c r="C18" s="194"/>
      <c r="D18" s="194"/>
      <c r="E18" s="1507" t="s">
        <v>332</v>
      </c>
      <c r="F18" s="1508"/>
      <c r="G18" s="1508"/>
      <c r="H18" s="1508"/>
      <c r="I18" s="1509"/>
      <c r="J18" s="1438" t="s">
        <v>332</v>
      </c>
      <c r="K18" s="1439"/>
      <c r="L18" s="1439"/>
      <c r="M18" s="1439"/>
      <c r="N18" s="1474"/>
      <c r="O18" s="1507" t="s">
        <v>332</v>
      </c>
      <c r="P18" s="1508"/>
      <c r="Q18" s="1508"/>
      <c r="R18" s="1508"/>
      <c r="S18" s="1509"/>
      <c r="T18" s="1438" t="s">
        <v>332</v>
      </c>
      <c r="U18" s="1439"/>
      <c r="V18" s="1439"/>
      <c r="W18" s="1439"/>
      <c r="X18" s="1474"/>
      <c r="Y18" s="1438" t="s">
        <v>332</v>
      </c>
      <c r="Z18" s="1439"/>
      <c r="AA18" s="1439"/>
      <c r="AB18" s="1439"/>
      <c r="AC18" s="1474"/>
      <c r="AD18" s="1438" t="s">
        <v>332</v>
      </c>
      <c r="AE18" s="1439"/>
      <c r="AF18" s="1439"/>
      <c r="AG18" s="1439"/>
      <c r="AH18" s="1439"/>
      <c r="AI18" s="1560" t="s">
        <v>332</v>
      </c>
      <c r="AJ18" s="1439"/>
      <c r="AK18" s="1439"/>
      <c r="AL18" s="1439"/>
      <c r="AM18" s="1474"/>
      <c r="AN18" s="1438" t="s">
        <v>332</v>
      </c>
      <c r="AO18" s="1439"/>
      <c r="AP18" s="1439"/>
      <c r="AQ18" s="1439"/>
      <c r="AR18" s="1474"/>
      <c r="AS18" s="1438" t="s">
        <v>332</v>
      </c>
      <c r="AT18" s="1439"/>
      <c r="AU18" s="1439"/>
      <c r="AV18" s="1439"/>
      <c r="AW18" s="1474"/>
      <c r="AX18" s="1438" t="s">
        <v>332</v>
      </c>
      <c r="AY18" s="1439"/>
      <c r="AZ18" s="1439"/>
      <c r="BA18" s="1439"/>
      <c r="BB18" s="1474"/>
      <c r="BC18" s="1675" t="s">
        <v>332</v>
      </c>
      <c r="BD18" s="1653"/>
      <c r="BE18" s="1653"/>
      <c r="BF18" s="1653"/>
      <c r="BG18" s="1676"/>
      <c r="BH18" s="1652" t="s">
        <v>332</v>
      </c>
      <c r="BI18" s="1653"/>
      <c r="BJ18" s="1653"/>
      <c r="BK18" s="1653"/>
      <c r="BL18" s="1654"/>
    </row>
    <row r="19" spans="1:64" s="11" customFormat="1" ht="14" customHeight="1" x14ac:dyDescent="0.15">
      <c r="A19" s="36" t="s">
        <v>333</v>
      </c>
      <c r="B19" s="1199"/>
      <c r="C19" s="1199"/>
      <c r="D19" s="1199" t="s">
        <v>334</v>
      </c>
      <c r="E19" s="1475">
        <v>850</v>
      </c>
      <c r="F19" s="1476"/>
      <c r="G19" s="630" t="s">
        <v>335</v>
      </c>
      <c r="H19" s="1281">
        <v>50</v>
      </c>
      <c r="I19" s="1510"/>
      <c r="J19" s="1475">
        <v>850</v>
      </c>
      <c r="K19" s="1476"/>
      <c r="L19" s="629" t="s">
        <v>335</v>
      </c>
      <c r="M19" s="1289">
        <v>50</v>
      </c>
      <c r="N19" s="1572"/>
      <c r="O19" s="1475">
        <v>850</v>
      </c>
      <c r="P19" s="1476"/>
      <c r="Q19" s="630" t="s">
        <v>335</v>
      </c>
      <c r="R19" s="1736">
        <v>50</v>
      </c>
      <c r="S19" s="1737"/>
      <c r="T19" s="1475">
        <v>850</v>
      </c>
      <c r="U19" s="1476"/>
      <c r="V19" s="629" t="s">
        <v>335</v>
      </c>
      <c r="W19" s="1477">
        <v>50</v>
      </c>
      <c r="X19" s="1478"/>
      <c r="Y19" s="1475">
        <v>850</v>
      </c>
      <c r="Z19" s="1476"/>
      <c r="AA19" s="629" t="s">
        <v>335</v>
      </c>
      <c r="AB19" s="1477">
        <v>50</v>
      </c>
      <c r="AC19" s="1478"/>
      <c r="AD19" s="1475">
        <v>850</v>
      </c>
      <c r="AE19" s="1476"/>
      <c r="AF19" s="629" t="s">
        <v>335</v>
      </c>
      <c r="AG19" s="1477">
        <v>50</v>
      </c>
      <c r="AH19" s="1477"/>
      <c r="AI19" s="1561">
        <v>800</v>
      </c>
      <c r="AJ19" s="1562"/>
      <c r="AK19" s="629" t="s">
        <v>335</v>
      </c>
      <c r="AL19" s="1289">
        <v>75</v>
      </c>
      <c r="AM19" s="1572"/>
      <c r="AN19" s="1573">
        <v>800</v>
      </c>
      <c r="AO19" s="1562"/>
      <c r="AP19" s="629" t="s">
        <v>335</v>
      </c>
      <c r="AQ19" s="1289">
        <v>75</v>
      </c>
      <c r="AR19" s="1572"/>
      <c r="AS19" s="1573">
        <v>800</v>
      </c>
      <c r="AT19" s="1562"/>
      <c r="AU19" s="629" t="s">
        <v>335</v>
      </c>
      <c r="AV19" s="1289">
        <v>75</v>
      </c>
      <c r="AW19" s="1572"/>
      <c r="AX19" s="1573">
        <v>800</v>
      </c>
      <c r="AY19" s="1562"/>
      <c r="AZ19" s="629" t="s">
        <v>335</v>
      </c>
      <c r="BA19" s="1289">
        <v>75</v>
      </c>
      <c r="BB19" s="1572"/>
      <c r="BC19" s="1561">
        <v>825</v>
      </c>
      <c r="BD19" s="1562"/>
      <c r="BE19" s="629" t="s">
        <v>335</v>
      </c>
      <c r="BF19" s="1289">
        <v>150</v>
      </c>
      <c r="BG19" s="1572"/>
      <c r="BH19" s="1669">
        <v>825</v>
      </c>
      <c r="BI19" s="1670"/>
      <c r="BJ19" s="1161" t="s">
        <v>335</v>
      </c>
      <c r="BK19" s="1671">
        <v>150</v>
      </c>
      <c r="BL19" s="1672"/>
    </row>
    <row r="20" spans="1:64" s="11" customFormat="1" ht="14" customHeight="1" x14ac:dyDescent="0.15">
      <c r="A20" s="36" t="s">
        <v>336</v>
      </c>
      <c r="B20" s="1199"/>
      <c r="C20" s="1199"/>
      <c r="D20" s="1199" t="s">
        <v>334</v>
      </c>
      <c r="E20" s="1494">
        <v>6000</v>
      </c>
      <c r="F20" s="1495"/>
      <c r="G20" s="1495"/>
      <c r="H20" s="1495"/>
      <c r="I20" s="1496"/>
      <c r="J20" s="1380">
        <v>6000</v>
      </c>
      <c r="K20" s="1293"/>
      <c r="L20" s="1293"/>
      <c r="M20" s="1293"/>
      <c r="N20" s="1505"/>
      <c r="O20" s="1494">
        <v>6000</v>
      </c>
      <c r="P20" s="1495"/>
      <c r="Q20" s="1495"/>
      <c r="R20" s="1495"/>
      <c r="S20" s="1496"/>
      <c r="T20" s="1380">
        <v>6000</v>
      </c>
      <c r="U20" s="1293"/>
      <c r="V20" s="1293"/>
      <c r="W20" s="1293"/>
      <c r="X20" s="1505"/>
      <c r="Y20" s="1380">
        <v>6000</v>
      </c>
      <c r="Z20" s="1293"/>
      <c r="AA20" s="1293"/>
      <c r="AB20" s="1293"/>
      <c r="AC20" s="1505"/>
      <c r="AD20" s="1380">
        <v>6000</v>
      </c>
      <c r="AE20" s="1293"/>
      <c r="AF20" s="1293"/>
      <c r="AG20" s="1293"/>
      <c r="AH20" s="1293"/>
      <c r="AI20" s="1582">
        <v>6200</v>
      </c>
      <c r="AJ20" s="1293"/>
      <c r="AK20" s="1293"/>
      <c r="AL20" s="1293"/>
      <c r="AM20" s="1505"/>
      <c r="AN20" s="1380">
        <v>6200</v>
      </c>
      <c r="AO20" s="1293"/>
      <c r="AP20" s="1293"/>
      <c r="AQ20" s="1293"/>
      <c r="AR20" s="1505"/>
      <c r="AS20" s="1380">
        <v>6200</v>
      </c>
      <c r="AT20" s="1293"/>
      <c r="AU20" s="1293"/>
      <c r="AV20" s="1293"/>
      <c r="AW20" s="1505"/>
      <c r="AX20" s="1380">
        <v>6300</v>
      </c>
      <c r="AY20" s="1293"/>
      <c r="AZ20" s="1293"/>
      <c r="BA20" s="1293"/>
      <c r="BB20" s="1505"/>
      <c r="BC20" s="1624">
        <v>5000</v>
      </c>
      <c r="BD20" s="1625"/>
      <c r="BE20" s="1625"/>
      <c r="BF20" s="1625"/>
      <c r="BG20" s="1660"/>
      <c r="BH20" s="1661">
        <v>5000</v>
      </c>
      <c r="BI20" s="1625"/>
      <c r="BJ20" s="1625"/>
      <c r="BK20" s="1625"/>
      <c r="BL20" s="1662"/>
    </row>
    <row r="21" spans="1:64" s="11" customFormat="1" ht="14" customHeight="1" x14ac:dyDescent="0.15">
      <c r="A21" s="195"/>
      <c r="B21" s="1199"/>
      <c r="C21" s="1199"/>
      <c r="D21" s="1199" t="s">
        <v>337</v>
      </c>
      <c r="E21" s="1494">
        <v>6300</v>
      </c>
      <c r="F21" s="1495"/>
      <c r="G21" s="934" t="s">
        <v>114</v>
      </c>
      <c r="H21" s="1495" t="s">
        <v>338</v>
      </c>
      <c r="I21" s="1496"/>
      <c r="J21" s="1380">
        <v>6300</v>
      </c>
      <c r="K21" s="1293"/>
      <c r="L21" s="1135" t="s">
        <v>114</v>
      </c>
      <c r="M21" s="1293" t="s">
        <v>338</v>
      </c>
      <c r="N21" s="1505"/>
      <c r="O21" s="1497">
        <v>6300</v>
      </c>
      <c r="P21" s="1498"/>
      <c r="Q21" s="934" t="s">
        <v>114</v>
      </c>
      <c r="R21" s="1498" t="s">
        <v>338</v>
      </c>
      <c r="S21" s="1499"/>
      <c r="T21" s="1407">
        <v>6300</v>
      </c>
      <c r="U21" s="1408"/>
      <c r="V21" s="1135" t="s">
        <v>114</v>
      </c>
      <c r="W21" s="1408" t="s">
        <v>338</v>
      </c>
      <c r="X21" s="1506"/>
      <c r="Y21" s="1407">
        <v>6300</v>
      </c>
      <c r="Z21" s="1408"/>
      <c r="AA21" s="1135" t="s">
        <v>114</v>
      </c>
      <c r="AB21" s="1408" t="s">
        <v>338</v>
      </c>
      <c r="AC21" s="1506"/>
      <c r="AD21" s="1407">
        <v>6300</v>
      </c>
      <c r="AE21" s="1408"/>
      <c r="AF21" s="1135" t="s">
        <v>114</v>
      </c>
      <c r="AG21" s="1408" t="s">
        <v>338</v>
      </c>
      <c r="AH21" s="1408"/>
      <c r="AI21" s="1582">
        <v>6500</v>
      </c>
      <c r="AJ21" s="1293"/>
      <c r="AK21" s="1135" t="s">
        <v>114</v>
      </c>
      <c r="AL21" s="1293" t="s">
        <v>338</v>
      </c>
      <c r="AM21" s="1505"/>
      <c r="AN21" s="1380">
        <v>6500</v>
      </c>
      <c r="AO21" s="1293"/>
      <c r="AP21" s="629" t="s">
        <v>114</v>
      </c>
      <c r="AQ21" s="1293" t="s">
        <v>338</v>
      </c>
      <c r="AR21" s="1505"/>
      <c r="AS21" s="1380">
        <v>6500</v>
      </c>
      <c r="AT21" s="1293"/>
      <c r="AU21" s="1135" t="s">
        <v>114</v>
      </c>
      <c r="AV21" s="1293" t="s">
        <v>338</v>
      </c>
      <c r="AW21" s="1505"/>
      <c r="AX21" s="1380">
        <v>6600</v>
      </c>
      <c r="AY21" s="1293"/>
      <c r="AZ21" s="1135" t="s">
        <v>114</v>
      </c>
      <c r="BA21" s="1293" t="s">
        <v>338</v>
      </c>
      <c r="BB21" s="1505"/>
      <c r="BC21" s="1680"/>
      <c r="BD21" s="1678"/>
      <c r="BE21" s="1678"/>
      <c r="BF21" s="1678"/>
      <c r="BG21" s="1681"/>
      <c r="BH21" s="1677"/>
      <c r="BI21" s="1678"/>
      <c r="BJ21" s="1678"/>
      <c r="BK21" s="1678"/>
      <c r="BL21" s="1679"/>
    </row>
    <row r="22" spans="1:64" s="11" customFormat="1" ht="14" customHeight="1" x14ac:dyDescent="0.15">
      <c r="A22" s="192" t="s">
        <v>339</v>
      </c>
      <c r="B22" s="416"/>
      <c r="C22" s="416"/>
      <c r="D22" s="416" t="s">
        <v>340</v>
      </c>
      <c r="E22" s="1467">
        <v>186</v>
      </c>
      <c r="F22" s="1468"/>
      <c r="G22" s="935" t="s">
        <v>114</v>
      </c>
      <c r="H22" s="1468">
        <v>92</v>
      </c>
      <c r="I22" s="1469"/>
      <c r="J22" s="1470">
        <v>186</v>
      </c>
      <c r="K22" s="1471"/>
      <c r="L22" s="1137" t="s">
        <v>114</v>
      </c>
      <c r="M22" s="1471">
        <v>92</v>
      </c>
      <c r="N22" s="1472"/>
      <c r="O22" s="1467">
        <v>228</v>
      </c>
      <c r="P22" s="1468"/>
      <c r="Q22" s="935" t="s">
        <v>114</v>
      </c>
      <c r="R22" s="1468">
        <v>100</v>
      </c>
      <c r="S22" s="1469"/>
      <c r="T22" s="1470">
        <v>228</v>
      </c>
      <c r="U22" s="1471"/>
      <c r="V22" s="1137" t="s">
        <v>114</v>
      </c>
      <c r="W22" s="1471">
        <v>100</v>
      </c>
      <c r="X22" s="1472"/>
      <c r="Y22" s="1470">
        <v>233</v>
      </c>
      <c r="Z22" s="1471"/>
      <c r="AA22" s="1137" t="s">
        <v>114</v>
      </c>
      <c r="AB22" s="1471">
        <v>100</v>
      </c>
      <c r="AC22" s="1472"/>
      <c r="AD22" s="1470">
        <v>233</v>
      </c>
      <c r="AE22" s="1471"/>
      <c r="AF22" s="1137" t="s">
        <v>114</v>
      </c>
      <c r="AG22" s="1471">
        <v>100</v>
      </c>
      <c r="AH22" s="1471"/>
      <c r="AI22" s="476">
        <v>145</v>
      </c>
      <c r="AJ22" s="1143" t="s">
        <v>114</v>
      </c>
      <c r="AK22" s="197">
        <v>80</v>
      </c>
      <c r="AL22" s="1123" t="s">
        <v>341</v>
      </c>
      <c r="AM22" s="198">
        <v>90</v>
      </c>
      <c r="AN22" s="196">
        <v>183</v>
      </c>
      <c r="AO22" s="1122" t="s">
        <v>114</v>
      </c>
      <c r="AP22" s="197">
        <v>90</v>
      </c>
      <c r="AQ22" s="1137" t="s">
        <v>341</v>
      </c>
      <c r="AR22" s="198">
        <v>95</v>
      </c>
      <c r="AS22" s="196">
        <v>184</v>
      </c>
      <c r="AT22" s="1143" t="s">
        <v>114</v>
      </c>
      <c r="AU22" s="197">
        <v>90</v>
      </c>
      <c r="AV22" s="1123" t="s">
        <v>341</v>
      </c>
      <c r="AW22" s="198">
        <v>95</v>
      </c>
      <c r="AX22" s="1470">
        <v>220</v>
      </c>
      <c r="AY22" s="1471"/>
      <c r="AZ22" s="1137" t="s">
        <v>114</v>
      </c>
      <c r="BA22" s="1471">
        <v>90</v>
      </c>
      <c r="BB22" s="1472"/>
      <c r="BC22" s="1649">
        <v>145</v>
      </c>
      <c r="BD22" s="1650"/>
      <c r="BE22" s="199" t="s">
        <v>114</v>
      </c>
      <c r="BF22" s="1650">
        <v>67</v>
      </c>
      <c r="BG22" s="1651"/>
      <c r="BH22" s="1658">
        <v>173</v>
      </c>
      <c r="BI22" s="1650"/>
      <c r="BJ22" s="199" t="s">
        <v>114</v>
      </c>
      <c r="BK22" s="1650">
        <v>67</v>
      </c>
      <c r="BL22" s="1659"/>
    </row>
    <row r="23" spans="1:64" s="11" customFormat="1" ht="14" customHeight="1" x14ac:dyDescent="0.15">
      <c r="A23" s="200"/>
      <c r="B23" s="1199"/>
      <c r="C23" s="1199"/>
      <c r="D23" s="1199" t="s">
        <v>342</v>
      </c>
      <c r="E23" s="1494">
        <v>253</v>
      </c>
      <c r="F23" s="1495"/>
      <c r="G23" s="630" t="s">
        <v>114</v>
      </c>
      <c r="H23" s="1495">
        <v>5500</v>
      </c>
      <c r="I23" s="1496"/>
      <c r="J23" s="1380">
        <v>253</v>
      </c>
      <c r="K23" s="1293"/>
      <c r="L23" s="629" t="s">
        <v>114</v>
      </c>
      <c r="M23" s="1293">
        <v>5500</v>
      </c>
      <c r="N23" s="1505"/>
      <c r="O23" s="1494">
        <v>310</v>
      </c>
      <c r="P23" s="1495"/>
      <c r="Q23" s="630" t="s">
        <v>114</v>
      </c>
      <c r="R23" s="1495">
        <v>6000</v>
      </c>
      <c r="S23" s="1496"/>
      <c r="T23" s="1380">
        <v>310</v>
      </c>
      <c r="U23" s="1293"/>
      <c r="V23" s="629" t="s">
        <v>114</v>
      </c>
      <c r="W23" s="1293">
        <v>6000</v>
      </c>
      <c r="X23" s="1505"/>
      <c r="Y23" s="1380">
        <v>317</v>
      </c>
      <c r="Z23" s="1293"/>
      <c r="AA23" s="629" t="s">
        <v>114</v>
      </c>
      <c r="AB23" s="1293">
        <v>6000</v>
      </c>
      <c r="AC23" s="1505"/>
      <c r="AD23" s="1380">
        <v>317</v>
      </c>
      <c r="AE23" s="1293"/>
      <c r="AF23" s="629" t="s">
        <v>114</v>
      </c>
      <c r="AG23" s="1293">
        <v>6000</v>
      </c>
      <c r="AH23" s="1293"/>
      <c r="AI23" s="477">
        <v>197</v>
      </c>
      <c r="AJ23" s="628" t="s">
        <v>114</v>
      </c>
      <c r="AK23" s="380">
        <v>4800</v>
      </c>
      <c r="AL23" s="1126" t="s">
        <v>341</v>
      </c>
      <c r="AM23" s="381">
        <v>5400</v>
      </c>
      <c r="AN23" s="78">
        <v>249</v>
      </c>
      <c r="AO23" s="629" t="s">
        <v>114</v>
      </c>
      <c r="AP23" s="380">
        <v>5400</v>
      </c>
      <c r="AQ23" s="1135" t="s">
        <v>341</v>
      </c>
      <c r="AR23" s="381">
        <v>5700</v>
      </c>
      <c r="AS23" s="78">
        <v>250</v>
      </c>
      <c r="AT23" s="628" t="s">
        <v>114</v>
      </c>
      <c r="AU23" s="380">
        <v>5400</v>
      </c>
      <c r="AV23" s="1126" t="s">
        <v>341</v>
      </c>
      <c r="AW23" s="381">
        <v>5700</v>
      </c>
      <c r="AX23" s="1380">
        <v>300</v>
      </c>
      <c r="AY23" s="1293"/>
      <c r="AZ23" s="629" t="s">
        <v>114</v>
      </c>
      <c r="BA23" s="1293">
        <v>5400</v>
      </c>
      <c r="BB23" s="1505"/>
      <c r="BC23" s="1624">
        <v>197</v>
      </c>
      <c r="BD23" s="1625"/>
      <c r="BE23" s="1161" t="s">
        <v>114</v>
      </c>
      <c r="BF23" s="1625">
        <v>4000</v>
      </c>
      <c r="BG23" s="1660"/>
      <c r="BH23" s="1661">
        <v>235</v>
      </c>
      <c r="BI23" s="1625"/>
      <c r="BJ23" s="1161" t="s">
        <v>114</v>
      </c>
      <c r="BK23" s="1625">
        <v>4000</v>
      </c>
      <c r="BL23" s="1662"/>
    </row>
    <row r="24" spans="1:64" s="11" customFormat="1" ht="14" customHeight="1" x14ac:dyDescent="0.15">
      <c r="A24" s="201"/>
      <c r="B24" s="194"/>
      <c r="C24" s="194"/>
      <c r="D24" s="194" t="s">
        <v>343</v>
      </c>
      <c r="E24" s="1497">
        <v>250</v>
      </c>
      <c r="F24" s="1498"/>
      <c r="G24" s="1145" t="s">
        <v>114</v>
      </c>
      <c r="H24" s="1498">
        <v>5500</v>
      </c>
      <c r="I24" s="1499"/>
      <c r="J24" s="1407">
        <v>250</v>
      </c>
      <c r="K24" s="1408"/>
      <c r="L24" s="1138" t="s">
        <v>114</v>
      </c>
      <c r="M24" s="1408">
        <v>5500</v>
      </c>
      <c r="N24" s="1506"/>
      <c r="O24" s="1497">
        <v>306</v>
      </c>
      <c r="P24" s="1498"/>
      <c r="Q24" s="1145" t="s">
        <v>114</v>
      </c>
      <c r="R24" s="1498">
        <v>6000</v>
      </c>
      <c r="S24" s="1499"/>
      <c r="T24" s="1407">
        <v>306</v>
      </c>
      <c r="U24" s="1408"/>
      <c r="V24" s="1138" t="s">
        <v>114</v>
      </c>
      <c r="W24" s="1408">
        <v>6000</v>
      </c>
      <c r="X24" s="1506"/>
      <c r="Y24" s="1407">
        <v>312</v>
      </c>
      <c r="Z24" s="1408"/>
      <c r="AA24" s="1138" t="s">
        <v>114</v>
      </c>
      <c r="AB24" s="1408">
        <v>6000</v>
      </c>
      <c r="AC24" s="1506"/>
      <c r="AD24" s="1407">
        <v>312</v>
      </c>
      <c r="AE24" s="1408"/>
      <c r="AF24" s="1138" t="s">
        <v>114</v>
      </c>
      <c r="AG24" s="1408">
        <v>6000</v>
      </c>
      <c r="AH24" s="1408"/>
      <c r="AI24" s="477">
        <v>194</v>
      </c>
      <c r="AJ24" s="628" t="s">
        <v>114</v>
      </c>
      <c r="AK24" s="380">
        <v>4800</v>
      </c>
      <c r="AL24" s="1126" t="s">
        <v>341</v>
      </c>
      <c r="AM24" s="381">
        <v>5400</v>
      </c>
      <c r="AN24" s="78">
        <v>245</v>
      </c>
      <c r="AO24" s="629" t="s">
        <v>114</v>
      </c>
      <c r="AP24" s="380">
        <v>5400</v>
      </c>
      <c r="AQ24" s="1135" t="s">
        <v>341</v>
      </c>
      <c r="AR24" s="381">
        <v>5700</v>
      </c>
      <c r="AS24" s="78">
        <v>247</v>
      </c>
      <c r="AT24" s="628" t="s">
        <v>114</v>
      </c>
      <c r="AU24" s="380">
        <v>5400</v>
      </c>
      <c r="AV24" s="1126" t="s">
        <v>341</v>
      </c>
      <c r="AW24" s="381">
        <v>5700</v>
      </c>
      <c r="AX24" s="1407">
        <v>295</v>
      </c>
      <c r="AY24" s="1408"/>
      <c r="AZ24" s="1138" t="s">
        <v>114</v>
      </c>
      <c r="BA24" s="1408">
        <v>5400</v>
      </c>
      <c r="BB24" s="1506"/>
      <c r="BC24" s="1699">
        <v>194</v>
      </c>
      <c r="BD24" s="1648"/>
      <c r="BE24" s="1160" t="s">
        <v>114</v>
      </c>
      <c r="BF24" s="1648">
        <v>4000</v>
      </c>
      <c r="BG24" s="1722"/>
      <c r="BH24" s="1647">
        <v>231</v>
      </c>
      <c r="BI24" s="1648"/>
      <c r="BJ24" s="1160" t="s">
        <v>114</v>
      </c>
      <c r="BK24" s="1648">
        <v>4000</v>
      </c>
      <c r="BL24" s="1700"/>
    </row>
    <row r="25" spans="1:64" s="11" customFormat="1" ht="14" customHeight="1" x14ac:dyDescent="0.15">
      <c r="A25" s="36" t="s">
        <v>344</v>
      </c>
      <c r="B25" s="1199"/>
      <c r="C25" s="1199"/>
      <c r="D25" s="1199" t="s">
        <v>340</v>
      </c>
      <c r="E25" s="1500"/>
      <c r="F25" s="1501"/>
      <c r="G25" s="951"/>
      <c r="H25" s="1501"/>
      <c r="I25" s="1501"/>
      <c r="J25" s="1557"/>
      <c r="K25" s="1558"/>
      <c r="L25" s="58"/>
      <c r="M25" s="1558"/>
      <c r="N25" s="1558"/>
      <c r="O25" s="1467">
        <f>O22/0.9</f>
        <v>253.33333333333331</v>
      </c>
      <c r="P25" s="1468"/>
      <c r="Q25" s="630" t="s">
        <v>114</v>
      </c>
      <c r="R25" s="1468">
        <v>100</v>
      </c>
      <c r="S25" s="1469"/>
      <c r="T25" s="1470">
        <f>T22/0.9</f>
        <v>253.33333333333331</v>
      </c>
      <c r="U25" s="1471"/>
      <c r="V25" s="629" t="s">
        <v>114</v>
      </c>
      <c r="W25" s="1471">
        <v>100</v>
      </c>
      <c r="X25" s="1472"/>
      <c r="Y25" s="1411"/>
      <c r="Z25" s="1393"/>
      <c r="AA25" s="452"/>
      <c r="AB25" s="1393"/>
      <c r="AC25" s="1523"/>
      <c r="AD25" s="1557"/>
      <c r="AE25" s="1558"/>
      <c r="AF25" s="58"/>
      <c r="AG25" s="1558"/>
      <c r="AH25" s="1559"/>
      <c r="AI25" s="600"/>
      <c r="AJ25" s="1124"/>
      <c r="AK25" s="601"/>
      <c r="AL25" s="91"/>
      <c r="AM25" s="602"/>
      <c r="AN25" s="1411"/>
      <c r="AO25" s="1393"/>
      <c r="AP25" s="452"/>
      <c r="AQ25" s="1393"/>
      <c r="AR25" s="1523"/>
      <c r="AS25" s="196">
        <v>205</v>
      </c>
      <c r="AT25" s="1143" t="s">
        <v>114</v>
      </c>
      <c r="AU25" s="197">
        <v>90</v>
      </c>
      <c r="AV25" s="1123" t="s">
        <v>341</v>
      </c>
      <c r="AW25" s="198">
        <v>95</v>
      </c>
      <c r="AX25" s="1557"/>
      <c r="AY25" s="1558"/>
      <c r="AZ25" s="58"/>
      <c r="BA25" s="1558"/>
      <c r="BB25" s="1559"/>
      <c r="BC25" s="1694"/>
      <c r="BD25" s="1695"/>
      <c r="BE25" s="1695"/>
      <c r="BF25" s="1695"/>
      <c r="BG25" s="1696"/>
      <c r="BH25" s="1697"/>
      <c r="BI25" s="1695"/>
      <c r="BJ25" s="1695"/>
      <c r="BK25" s="1695"/>
      <c r="BL25" s="1698"/>
    </row>
    <row r="26" spans="1:64" s="11" customFormat="1" ht="14" customHeight="1" x14ac:dyDescent="0.15">
      <c r="A26" s="1094" t="s">
        <v>345</v>
      </c>
      <c r="B26" s="1199"/>
      <c r="C26" s="1199"/>
      <c r="D26" s="1199" t="s">
        <v>346</v>
      </c>
      <c r="E26" s="1500"/>
      <c r="F26" s="1501"/>
      <c r="G26" s="951"/>
      <c r="H26" s="1501"/>
      <c r="I26" s="1501"/>
      <c r="J26" s="1557"/>
      <c r="K26" s="1558"/>
      <c r="L26" s="58"/>
      <c r="M26" s="1558"/>
      <c r="N26" s="1558"/>
      <c r="O26" s="1497">
        <f>O23/0.9</f>
        <v>344.44444444444446</v>
      </c>
      <c r="P26" s="1498"/>
      <c r="Q26" s="630" t="s">
        <v>114</v>
      </c>
      <c r="R26" s="1498">
        <v>6000</v>
      </c>
      <c r="S26" s="1499"/>
      <c r="T26" s="1407">
        <f>T23/0.9</f>
        <v>344.44444444444446</v>
      </c>
      <c r="U26" s="1408"/>
      <c r="V26" s="629" t="s">
        <v>114</v>
      </c>
      <c r="W26" s="1408">
        <v>6000</v>
      </c>
      <c r="X26" s="1506"/>
      <c r="Y26" s="1524"/>
      <c r="Z26" s="1525"/>
      <c r="AA26" s="455"/>
      <c r="AB26" s="1525"/>
      <c r="AC26" s="1526"/>
      <c r="AD26" s="1557"/>
      <c r="AE26" s="1558"/>
      <c r="AF26" s="58"/>
      <c r="AG26" s="1558"/>
      <c r="AH26" s="1559"/>
      <c r="AI26" s="603"/>
      <c r="AJ26" s="1146"/>
      <c r="AK26" s="604"/>
      <c r="AL26" s="605"/>
      <c r="AM26" s="606"/>
      <c r="AN26" s="1524"/>
      <c r="AO26" s="1525"/>
      <c r="AP26" s="455"/>
      <c r="AQ26" s="1525"/>
      <c r="AR26" s="1526"/>
      <c r="AS26" s="456">
        <v>278</v>
      </c>
      <c r="AT26" s="1127" t="s">
        <v>114</v>
      </c>
      <c r="AU26" s="453">
        <v>5400</v>
      </c>
      <c r="AV26" s="1130" t="s">
        <v>341</v>
      </c>
      <c r="AW26" s="454">
        <v>5700</v>
      </c>
      <c r="AX26" s="1557"/>
      <c r="AY26" s="1558"/>
      <c r="AZ26" s="58"/>
      <c r="BA26" s="1558"/>
      <c r="BB26" s="1559"/>
      <c r="BC26" s="1694"/>
      <c r="BD26" s="1695"/>
      <c r="BE26" s="1695"/>
      <c r="BF26" s="1695"/>
      <c r="BG26" s="1696"/>
      <c r="BH26" s="1697"/>
      <c r="BI26" s="1695"/>
      <c r="BJ26" s="1695"/>
      <c r="BK26" s="1695"/>
      <c r="BL26" s="1698"/>
    </row>
    <row r="27" spans="1:64" s="11" customFormat="1" ht="14" customHeight="1" x14ac:dyDescent="0.15">
      <c r="A27" s="192" t="s">
        <v>347</v>
      </c>
      <c r="B27" s="416"/>
      <c r="C27" s="416"/>
      <c r="D27" s="416" t="s">
        <v>348</v>
      </c>
      <c r="E27" s="1140">
        <v>350</v>
      </c>
      <c r="F27" s="1141" t="s">
        <v>114</v>
      </c>
      <c r="G27" s="936">
        <v>41.2</v>
      </c>
      <c r="H27" s="626" t="s">
        <v>341</v>
      </c>
      <c r="I27" s="627">
        <v>83.3</v>
      </c>
      <c r="J27" s="1142">
        <v>350</v>
      </c>
      <c r="K27" s="1143" t="s">
        <v>114</v>
      </c>
      <c r="L27" s="197">
        <v>41.2</v>
      </c>
      <c r="M27" s="1123" t="s">
        <v>341</v>
      </c>
      <c r="N27" s="198">
        <v>83.3</v>
      </c>
      <c r="O27" s="1140">
        <v>400</v>
      </c>
      <c r="P27" s="1141" t="s">
        <v>114</v>
      </c>
      <c r="Q27" s="936">
        <v>50</v>
      </c>
      <c r="R27" s="626" t="s">
        <v>341</v>
      </c>
      <c r="S27" s="627">
        <v>80</v>
      </c>
      <c r="T27" s="1142">
        <v>400</v>
      </c>
      <c r="U27" s="1143" t="s">
        <v>114</v>
      </c>
      <c r="V27" s="197">
        <v>50</v>
      </c>
      <c r="W27" s="1123" t="s">
        <v>341</v>
      </c>
      <c r="X27" s="198">
        <v>80</v>
      </c>
      <c r="Y27" s="1142">
        <v>400</v>
      </c>
      <c r="Z27" s="1143" t="s">
        <v>114</v>
      </c>
      <c r="AA27" s="197">
        <v>50</v>
      </c>
      <c r="AB27" s="1123" t="s">
        <v>341</v>
      </c>
      <c r="AC27" s="198">
        <v>90</v>
      </c>
      <c r="AD27" s="1142">
        <v>400</v>
      </c>
      <c r="AE27" s="1143" t="s">
        <v>114</v>
      </c>
      <c r="AF27" s="197">
        <v>50</v>
      </c>
      <c r="AG27" s="1123" t="s">
        <v>341</v>
      </c>
      <c r="AH27" s="462">
        <v>90</v>
      </c>
      <c r="AI27" s="1154">
        <v>300</v>
      </c>
      <c r="AJ27" s="1143" t="s">
        <v>114</v>
      </c>
      <c r="AK27" s="197">
        <v>25</v>
      </c>
      <c r="AL27" s="1123" t="s">
        <v>341</v>
      </c>
      <c r="AM27" s="198">
        <v>70</v>
      </c>
      <c r="AN27" s="1162">
        <v>350</v>
      </c>
      <c r="AO27" s="1143" t="s">
        <v>114</v>
      </c>
      <c r="AP27" s="202">
        <v>30</v>
      </c>
      <c r="AQ27" s="1123" t="s">
        <v>341</v>
      </c>
      <c r="AR27" s="204">
        <v>80</v>
      </c>
      <c r="AS27" s="1142">
        <v>350</v>
      </c>
      <c r="AT27" s="1143" t="s">
        <v>114</v>
      </c>
      <c r="AU27" s="197">
        <v>30</v>
      </c>
      <c r="AV27" s="1123" t="s">
        <v>341</v>
      </c>
      <c r="AW27" s="198">
        <v>80</v>
      </c>
      <c r="AX27" s="1142">
        <v>420</v>
      </c>
      <c r="AY27" s="1143" t="s">
        <v>114</v>
      </c>
      <c r="AZ27" s="197">
        <v>35</v>
      </c>
      <c r="BA27" s="1123" t="s">
        <v>341</v>
      </c>
      <c r="BB27" s="382">
        <v>80</v>
      </c>
      <c r="BC27" s="1158">
        <v>420</v>
      </c>
      <c r="BD27" s="1159" t="s">
        <v>114</v>
      </c>
      <c r="BE27" s="202">
        <v>29</v>
      </c>
      <c r="BF27" s="203" t="s">
        <v>341</v>
      </c>
      <c r="BG27" s="204">
        <v>46</v>
      </c>
      <c r="BH27" s="1162">
        <v>480</v>
      </c>
      <c r="BI27" s="1159" t="s">
        <v>114</v>
      </c>
      <c r="BJ27" s="202">
        <v>29</v>
      </c>
      <c r="BK27" s="203" t="s">
        <v>341</v>
      </c>
      <c r="BL27" s="205">
        <v>38</v>
      </c>
    </row>
    <row r="28" spans="1:64" s="11" customFormat="1" ht="14" customHeight="1" thickBot="1" x14ac:dyDescent="0.2">
      <c r="A28" s="206"/>
      <c r="B28" s="207"/>
      <c r="C28" s="207"/>
      <c r="D28" s="207" t="s">
        <v>349</v>
      </c>
      <c r="E28" s="937">
        <v>258</v>
      </c>
      <c r="F28" s="938" t="s">
        <v>114</v>
      </c>
      <c r="G28" s="939">
        <v>2500</v>
      </c>
      <c r="H28" s="940" t="s">
        <v>341</v>
      </c>
      <c r="I28" s="941">
        <v>5000</v>
      </c>
      <c r="J28" s="421">
        <v>258</v>
      </c>
      <c r="K28" s="208" t="s">
        <v>114</v>
      </c>
      <c r="L28" s="209">
        <v>2500</v>
      </c>
      <c r="M28" s="210" t="s">
        <v>341</v>
      </c>
      <c r="N28" s="211">
        <v>5000</v>
      </c>
      <c r="O28" s="937">
        <v>295</v>
      </c>
      <c r="P28" s="938" t="s">
        <v>114</v>
      </c>
      <c r="Q28" s="939">
        <v>3000</v>
      </c>
      <c r="R28" s="940" t="s">
        <v>341</v>
      </c>
      <c r="S28" s="941">
        <v>4800</v>
      </c>
      <c r="T28" s="421">
        <v>295</v>
      </c>
      <c r="U28" s="208" t="s">
        <v>114</v>
      </c>
      <c r="V28" s="209">
        <v>3000</v>
      </c>
      <c r="W28" s="210" t="s">
        <v>341</v>
      </c>
      <c r="X28" s="211">
        <v>4800</v>
      </c>
      <c r="Y28" s="421">
        <v>295</v>
      </c>
      <c r="Z28" s="208" t="s">
        <v>114</v>
      </c>
      <c r="AA28" s="209">
        <v>3000</v>
      </c>
      <c r="AB28" s="210" t="s">
        <v>341</v>
      </c>
      <c r="AC28" s="211">
        <v>5400</v>
      </c>
      <c r="AD28" s="421">
        <v>295</v>
      </c>
      <c r="AE28" s="208" t="s">
        <v>114</v>
      </c>
      <c r="AF28" s="209">
        <v>3000</v>
      </c>
      <c r="AG28" s="210" t="s">
        <v>341</v>
      </c>
      <c r="AH28" s="463">
        <v>5400</v>
      </c>
      <c r="AI28" s="478">
        <v>221</v>
      </c>
      <c r="AJ28" s="208" t="s">
        <v>114</v>
      </c>
      <c r="AK28" s="209">
        <v>1500</v>
      </c>
      <c r="AL28" s="210" t="s">
        <v>341</v>
      </c>
      <c r="AM28" s="211">
        <v>4200</v>
      </c>
      <c r="AN28" s="212">
        <v>258</v>
      </c>
      <c r="AO28" s="208" t="s">
        <v>114</v>
      </c>
      <c r="AP28" s="214">
        <v>1800</v>
      </c>
      <c r="AQ28" s="210" t="s">
        <v>341</v>
      </c>
      <c r="AR28" s="457">
        <v>4800</v>
      </c>
      <c r="AS28" s="421">
        <v>258</v>
      </c>
      <c r="AT28" s="208" t="s">
        <v>114</v>
      </c>
      <c r="AU28" s="209">
        <v>1800</v>
      </c>
      <c r="AV28" s="210" t="s">
        <v>341</v>
      </c>
      <c r="AW28" s="211">
        <v>4800</v>
      </c>
      <c r="AX28" s="421">
        <v>310</v>
      </c>
      <c r="AY28" s="208" t="s">
        <v>114</v>
      </c>
      <c r="AZ28" s="209">
        <v>2100</v>
      </c>
      <c r="BA28" s="210" t="s">
        <v>341</v>
      </c>
      <c r="BB28" s="383">
        <v>4800</v>
      </c>
      <c r="BC28" s="406">
        <v>310</v>
      </c>
      <c r="BD28" s="213" t="s">
        <v>114</v>
      </c>
      <c r="BE28" s="214">
        <v>1750</v>
      </c>
      <c r="BF28" s="213" t="s">
        <v>341</v>
      </c>
      <c r="BG28" s="215">
        <v>2750</v>
      </c>
      <c r="BH28" s="212">
        <v>354</v>
      </c>
      <c r="BI28" s="213" t="s">
        <v>114</v>
      </c>
      <c r="BJ28" s="214">
        <v>1750</v>
      </c>
      <c r="BK28" s="213" t="s">
        <v>341</v>
      </c>
      <c r="BL28" s="216">
        <v>2250</v>
      </c>
    </row>
    <row r="29" spans="1:64" s="11" customFormat="1" ht="14" customHeight="1" x14ac:dyDescent="0.15">
      <c r="A29" s="445" t="s">
        <v>350</v>
      </c>
      <c r="B29" s="458"/>
      <c r="C29" s="458"/>
      <c r="D29" s="459"/>
      <c r="E29" s="1502" t="s">
        <v>351</v>
      </c>
      <c r="F29" s="1503"/>
      <c r="G29" s="1503"/>
      <c r="H29" s="1503"/>
      <c r="I29" s="1504"/>
      <c r="J29" s="1511" t="s">
        <v>351</v>
      </c>
      <c r="K29" s="1512"/>
      <c r="L29" s="1512"/>
      <c r="M29" s="1512"/>
      <c r="N29" s="1513"/>
      <c r="O29" s="1502" t="s">
        <v>351</v>
      </c>
      <c r="P29" s="1503"/>
      <c r="Q29" s="1503"/>
      <c r="R29" s="1503"/>
      <c r="S29" s="1504"/>
      <c r="T29" s="1511" t="s">
        <v>351</v>
      </c>
      <c r="U29" s="1512"/>
      <c r="V29" s="1512"/>
      <c r="W29" s="1512"/>
      <c r="X29" s="1513"/>
      <c r="Y29" s="1511" t="s">
        <v>351</v>
      </c>
      <c r="Z29" s="1512"/>
      <c r="AA29" s="1512"/>
      <c r="AB29" s="1512"/>
      <c r="AC29" s="1513"/>
      <c r="AD29" s="1511" t="s">
        <v>351</v>
      </c>
      <c r="AE29" s="1512"/>
      <c r="AF29" s="1512"/>
      <c r="AG29" s="1512"/>
      <c r="AH29" s="1512"/>
      <c r="AI29" s="1567" t="s">
        <v>351</v>
      </c>
      <c r="AJ29" s="1512"/>
      <c r="AK29" s="1512"/>
      <c r="AL29" s="1512"/>
      <c r="AM29" s="1513"/>
      <c r="AN29" s="1511" t="s">
        <v>351</v>
      </c>
      <c r="AO29" s="1512"/>
      <c r="AP29" s="1512"/>
      <c r="AQ29" s="1512"/>
      <c r="AR29" s="1513"/>
      <c r="AS29" s="1511" t="s">
        <v>351</v>
      </c>
      <c r="AT29" s="1512"/>
      <c r="AU29" s="1512"/>
      <c r="AV29" s="1512"/>
      <c r="AW29" s="1513"/>
      <c r="AX29" s="1511" t="s">
        <v>351</v>
      </c>
      <c r="AY29" s="1512"/>
      <c r="AZ29" s="1512"/>
      <c r="BA29" s="1512"/>
      <c r="BB29" s="1513"/>
      <c r="BC29" s="1567" t="s">
        <v>351</v>
      </c>
      <c r="BD29" s="1512"/>
      <c r="BE29" s="1512"/>
      <c r="BF29" s="1512"/>
      <c r="BG29" s="1513"/>
      <c r="BH29" s="1511" t="s">
        <v>351</v>
      </c>
      <c r="BI29" s="1512"/>
      <c r="BJ29" s="1512"/>
      <c r="BK29" s="1512"/>
      <c r="BL29" s="1701"/>
    </row>
    <row r="30" spans="1:64" s="11" customFormat="1" ht="14" customHeight="1" x14ac:dyDescent="0.15">
      <c r="A30" s="446" t="s">
        <v>352</v>
      </c>
      <c r="B30" s="460"/>
      <c r="C30" s="460"/>
      <c r="D30" s="461"/>
      <c r="E30" s="1479" t="s">
        <v>351</v>
      </c>
      <c r="F30" s="1480"/>
      <c r="G30" s="1480"/>
      <c r="H30" s="1480"/>
      <c r="I30" s="1481"/>
      <c r="J30" s="1527" t="s">
        <v>351</v>
      </c>
      <c r="K30" s="1528"/>
      <c r="L30" s="1528"/>
      <c r="M30" s="1528"/>
      <c r="N30" s="1529"/>
      <c r="O30" s="1479" t="s">
        <v>351</v>
      </c>
      <c r="P30" s="1480"/>
      <c r="Q30" s="1480"/>
      <c r="R30" s="1480"/>
      <c r="S30" s="1481"/>
      <c r="T30" s="1527" t="s">
        <v>351</v>
      </c>
      <c r="U30" s="1528"/>
      <c r="V30" s="1528"/>
      <c r="W30" s="1528"/>
      <c r="X30" s="1529"/>
      <c r="Y30" s="1527" t="s">
        <v>351</v>
      </c>
      <c r="Z30" s="1528"/>
      <c r="AA30" s="1528"/>
      <c r="AB30" s="1528"/>
      <c r="AC30" s="1529"/>
      <c r="AD30" s="1527" t="s">
        <v>351</v>
      </c>
      <c r="AE30" s="1528"/>
      <c r="AF30" s="1528"/>
      <c r="AG30" s="1528"/>
      <c r="AH30" s="1528"/>
      <c r="AI30" s="1565" t="s">
        <v>353</v>
      </c>
      <c r="AJ30" s="1528"/>
      <c r="AK30" s="1528"/>
      <c r="AL30" s="1528"/>
      <c r="AM30" s="1529"/>
      <c r="AN30" s="1527" t="s">
        <v>353</v>
      </c>
      <c r="AO30" s="1528"/>
      <c r="AP30" s="1528"/>
      <c r="AQ30" s="1528"/>
      <c r="AR30" s="1529"/>
      <c r="AS30" s="1527" t="s">
        <v>353</v>
      </c>
      <c r="AT30" s="1528"/>
      <c r="AU30" s="1528"/>
      <c r="AV30" s="1528"/>
      <c r="AW30" s="1529"/>
      <c r="AX30" s="1527" t="s">
        <v>353</v>
      </c>
      <c r="AY30" s="1528"/>
      <c r="AZ30" s="1528"/>
      <c r="BA30" s="1528"/>
      <c r="BB30" s="1529"/>
      <c r="BC30" s="1565" t="s">
        <v>353</v>
      </c>
      <c r="BD30" s="1528"/>
      <c r="BE30" s="1528"/>
      <c r="BF30" s="1528"/>
      <c r="BG30" s="1529"/>
      <c r="BH30" s="1527" t="s">
        <v>353</v>
      </c>
      <c r="BI30" s="1528"/>
      <c r="BJ30" s="1528"/>
      <c r="BK30" s="1528"/>
      <c r="BL30" s="1702"/>
    </row>
    <row r="31" spans="1:64" s="15" customFormat="1" ht="12.75" customHeight="1" x14ac:dyDescent="0.15">
      <c r="A31" s="1645" t="s">
        <v>354</v>
      </c>
      <c r="B31" s="1646"/>
      <c r="C31" s="1646"/>
      <c r="D31" s="1646"/>
      <c r="E31" s="1708" t="s">
        <v>355</v>
      </c>
      <c r="F31" s="1708"/>
      <c r="G31" s="1708"/>
      <c r="H31" s="1708"/>
      <c r="I31" s="1708"/>
      <c r="J31" s="1708"/>
      <c r="K31" s="1708"/>
      <c r="L31" s="1708"/>
      <c r="M31" s="1708"/>
      <c r="N31" s="1708"/>
      <c r="O31" s="1708"/>
      <c r="P31" s="1708"/>
      <c r="Q31" s="1708"/>
      <c r="R31" s="1708"/>
      <c r="S31" s="1708"/>
      <c r="T31" s="1708"/>
      <c r="U31" s="1708"/>
      <c r="V31" s="1708"/>
      <c r="W31" s="1708"/>
      <c r="X31" s="1708"/>
      <c r="Y31" s="1708"/>
      <c r="Z31" s="1708"/>
      <c r="AA31" s="1708"/>
      <c r="AB31" s="1708"/>
      <c r="AC31" s="1708"/>
      <c r="AD31" s="1708"/>
      <c r="AE31" s="1708"/>
      <c r="AF31" s="1708"/>
      <c r="AG31" s="1708"/>
      <c r="AH31" s="1708"/>
      <c r="AI31" s="1708"/>
      <c r="AJ31" s="1708"/>
      <c r="AK31" s="1708"/>
      <c r="AL31" s="1708"/>
      <c r="AM31" s="1708"/>
      <c r="AN31" s="1708"/>
      <c r="AO31" s="1708"/>
      <c r="AP31" s="1708"/>
      <c r="AQ31" s="1708"/>
      <c r="AR31" s="1708"/>
      <c r="AS31" s="1708"/>
      <c r="AT31" s="1708"/>
      <c r="AU31" s="1708"/>
      <c r="AV31" s="1708"/>
      <c r="AW31" s="1708"/>
      <c r="AX31" s="1708"/>
      <c r="AY31" s="1708"/>
      <c r="AZ31" s="1708"/>
      <c r="BA31" s="1708"/>
      <c r="BB31" s="1708"/>
      <c r="BC31" s="1708"/>
      <c r="BD31" s="1708"/>
      <c r="BE31" s="1708"/>
      <c r="BF31" s="1708"/>
      <c r="BG31" s="1708"/>
      <c r="BH31" s="1708"/>
      <c r="BI31" s="1708"/>
      <c r="BJ31" s="1708"/>
      <c r="BK31" s="1708"/>
      <c r="BL31" s="1709"/>
    </row>
    <row r="32" spans="1:64" s="11" customFormat="1" ht="14" x14ac:dyDescent="0.15">
      <c r="A32" s="220" t="s">
        <v>356</v>
      </c>
      <c r="B32" s="221"/>
      <c r="C32" s="221"/>
      <c r="D32" s="221"/>
      <c r="E32" s="1710" t="s">
        <v>357</v>
      </c>
      <c r="F32" s="1683"/>
      <c r="G32" s="1683"/>
      <c r="H32" s="1683"/>
      <c r="I32" s="1683"/>
      <c r="J32" s="1683"/>
      <c r="K32" s="1683"/>
      <c r="L32" s="1683"/>
      <c r="M32" s="1683"/>
      <c r="N32" s="1683"/>
      <c r="O32" s="1683"/>
      <c r="P32" s="1683"/>
      <c r="Q32" s="1683"/>
      <c r="R32" s="1683"/>
      <c r="S32" s="1683"/>
      <c r="T32" s="1683"/>
      <c r="U32" s="1683"/>
      <c r="V32" s="1683"/>
      <c r="W32" s="1683"/>
      <c r="X32" s="1683"/>
      <c r="Y32" s="1683"/>
      <c r="Z32" s="1683"/>
      <c r="AA32" s="1683"/>
      <c r="AB32" s="1683"/>
      <c r="AC32" s="1683"/>
      <c r="AD32" s="1683"/>
      <c r="AE32" s="1683"/>
      <c r="AF32" s="1683"/>
      <c r="AG32" s="1683"/>
      <c r="AH32" s="1683"/>
      <c r="AI32" s="1683"/>
      <c r="AJ32" s="1683"/>
      <c r="AK32" s="1683"/>
      <c r="AL32" s="1683"/>
      <c r="AM32" s="1683"/>
      <c r="AN32" s="1683"/>
      <c r="AO32" s="1683"/>
      <c r="AP32" s="1683"/>
      <c r="AQ32" s="1683"/>
      <c r="AR32" s="1683"/>
      <c r="AS32" s="1683"/>
      <c r="AT32" s="1683"/>
      <c r="AU32" s="1683"/>
      <c r="AV32" s="1683"/>
      <c r="AW32" s="1683"/>
      <c r="AX32" s="1683"/>
      <c r="AY32" s="1683"/>
      <c r="AZ32" s="1683"/>
      <c r="BA32" s="1683"/>
      <c r="BB32" s="1711"/>
      <c r="BC32" s="1682" t="s">
        <v>358</v>
      </c>
      <c r="BD32" s="1683"/>
      <c r="BE32" s="1683"/>
      <c r="BF32" s="1683"/>
      <c r="BG32" s="1683"/>
      <c r="BH32" s="1683"/>
      <c r="BI32" s="1683"/>
      <c r="BJ32" s="1683"/>
      <c r="BK32" s="1683"/>
      <c r="BL32" s="1684"/>
    </row>
    <row r="33" spans="1:64" s="15" customFormat="1" ht="12.5" customHeight="1" x14ac:dyDescent="0.15">
      <c r="A33" s="143"/>
      <c r="B33" s="53"/>
      <c r="C33" s="53"/>
      <c r="D33" s="53"/>
      <c r="E33" s="1712" t="s">
        <v>359</v>
      </c>
      <c r="F33" s="1712"/>
      <c r="G33" s="1712"/>
      <c r="H33" s="1712"/>
      <c r="I33" s="1712"/>
      <c r="J33" s="1712"/>
      <c r="K33" s="1712"/>
      <c r="L33" s="1712"/>
      <c r="M33" s="1712"/>
      <c r="N33" s="1712"/>
      <c r="O33" s="1712"/>
      <c r="P33" s="1712"/>
      <c r="Q33" s="1712"/>
      <c r="R33" s="1712"/>
      <c r="S33" s="1712"/>
      <c r="T33" s="1712"/>
      <c r="U33" s="1712"/>
      <c r="V33" s="1712"/>
      <c r="W33" s="1712"/>
      <c r="X33" s="1712"/>
      <c r="Y33" s="1712"/>
      <c r="Z33" s="1712"/>
      <c r="AA33" s="1712"/>
      <c r="AB33" s="1712"/>
      <c r="AC33" s="1712"/>
      <c r="AD33" s="1712"/>
      <c r="AE33" s="1712"/>
      <c r="AF33" s="1712"/>
      <c r="AG33" s="1712"/>
      <c r="AH33" s="1712"/>
      <c r="AI33" s="1712"/>
      <c r="AJ33" s="1712"/>
      <c r="AK33" s="1712"/>
      <c r="AL33" s="1712"/>
      <c r="AM33" s="1712"/>
      <c r="AN33" s="1712"/>
      <c r="AO33" s="1712"/>
      <c r="AP33" s="1712"/>
      <c r="AQ33" s="1712"/>
      <c r="AR33" s="1712"/>
      <c r="AS33" s="1712"/>
      <c r="AT33" s="1712"/>
      <c r="AU33" s="1712"/>
      <c r="AV33" s="1712"/>
      <c r="AW33" s="1712"/>
      <c r="AX33" s="1712"/>
      <c r="AY33" s="1712"/>
      <c r="AZ33" s="1712"/>
      <c r="BA33" s="1712"/>
      <c r="BB33" s="1713"/>
      <c r="BC33" s="1691" t="s">
        <v>360</v>
      </c>
      <c r="BD33" s="1692"/>
      <c r="BE33" s="1692"/>
      <c r="BF33" s="1692"/>
      <c r="BG33" s="1692"/>
      <c r="BH33" s="1692"/>
      <c r="BI33" s="1692"/>
      <c r="BJ33" s="1692"/>
      <c r="BK33" s="1692"/>
      <c r="BL33" s="1693"/>
    </row>
    <row r="34" spans="1:64" s="15" customFormat="1" ht="12.75" customHeight="1" x14ac:dyDescent="0.15">
      <c r="A34" s="143"/>
      <c r="B34" s="53"/>
      <c r="C34" s="53"/>
      <c r="D34" s="53"/>
      <c r="E34" s="1714" t="s">
        <v>361</v>
      </c>
      <c r="F34" s="1714"/>
      <c r="G34" s="1714"/>
      <c r="H34" s="1714"/>
      <c r="I34" s="1714"/>
      <c r="J34" s="1714"/>
      <c r="K34" s="1714"/>
      <c r="L34" s="1714"/>
      <c r="M34" s="1714"/>
      <c r="N34" s="1714"/>
      <c r="O34" s="1714"/>
      <c r="P34" s="1714"/>
      <c r="Q34" s="1714"/>
      <c r="R34" s="1714"/>
      <c r="S34" s="1714"/>
      <c r="T34" s="1714"/>
      <c r="U34" s="1714"/>
      <c r="V34" s="1714"/>
      <c r="W34" s="1714"/>
      <c r="X34" s="1714"/>
      <c r="Y34" s="1714"/>
      <c r="Z34" s="1714"/>
      <c r="AA34" s="1714"/>
      <c r="AB34" s="1714"/>
      <c r="AC34" s="1714"/>
      <c r="AD34" s="1714"/>
      <c r="AE34" s="1714"/>
      <c r="AF34" s="1714"/>
      <c r="AG34" s="1714"/>
      <c r="AH34" s="1714"/>
      <c r="AI34" s="1714"/>
      <c r="AJ34" s="1714"/>
      <c r="AK34" s="1714"/>
      <c r="AL34" s="1714"/>
      <c r="AM34" s="1714"/>
      <c r="AN34" s="1714"/>
      <c r="AO34" s="1714"/>
      <c r="AP34" s="1714"/>
      <c r="AQ34" s="1714"/>
      <c r="AR34" s="1714"/>
      <c r="AS34" s="1714"/>
      <c r="AT34" s="1714"/>
      <c r="AU34" s="1714"/>
      <c r="AV34" s="1714"/>
      <c r="AW34" s="1714"/>
      <c r="AX34" s="1714"/>
      <c r="AY34" s="1714"/>
      <c r="AZ34" s="1714"/>
      <c r="BA34" s="1714"/>
      <c r="BB34" s="1715"/>
      <c r="BC34" s="1688" t="s">
        <v>362</v>
      </c>
      <c r="BD34" s="1689"/>
      <c r="BE34" s="1689"/>
      <c r="BF34" s="1689"/>
      <c r="BG34" s="1689"/>
      <c r="BH34" s="1689"/>
      <c r="BI34" s="1689"/>
      <c r="BJ34" s="1689"/>
      <c r="BK34" s="1689"/>
      <c r="BL34" s="1690"/>
    </row>
    <row r="35" spans="1:64" s="15" customFormat="1" ht="12.75" customHeight="1" x14ac:dyDescent="0.15">
      <c r="A35" s="143" t="s">
        <v>85</v>
      </c>
      <c r="B35" s="53"/>
      <c r="C35" s="53"/>
      <c r="D35" s="53"/>
      <c r="E35" s="1714" t="s">
        <v>363</v>
      </c>
      <c r="F35" s="1714"/>
      <c r="G35" s="1714"/>
      <c r="H35" s="1714"/>
      <c r="I35" s="1714"/>
      <c r="J35" s="1714"/>
      <c r="K35" s="1714"/>
      <c r="L35" s="1714"/>
      <c r="M35" s="1714"/>
      <c r="N35" s="1714"/>
      <c r="O35" s="1714"/>
      <c r="P35" s="1714"/>
      <c r="Q35" s="1714"/>
      <c r="R35" s="1714"/>
      <c r="S35" s="1714"/>
      <c r="T35" s="1714"/>
      <c r="U35" s="1714"/>
      <c r="V35" s="1714"/>
      <c r="W35" s="1714"/>
      <c r="X35" s="1714"/>
      <c r="Y35" s="1714"/>
      <c r="Z35" s="1714"/>
      <c r="AA35" s="1714"/>
      <c r="AB35" s="1714"/>
      <c r="AC35" s="1714"/>
      <c r="AD35" s="1714"/>
      <c r="AE35" s="1714"/>
      <c r="AF35" s="1714"/>
      <c r="AG35" s="1714"/>
      <c r="AH35" s="1714"/>
      <c r="AI35" s="1714"/>
      <c r="AJ35" s="1714"/>
      <c r="AK35" s="1714"/>
      <c r="AL35" s="1714"/>
      <c r="AM35" s="1714"/>
      <c r="AN35" s="1714"/>
      <c r="AO35" s="1714"/>
      <c r="AP35" s="1714"/>
      <c r="AQ35" s="1714"/>
      <c r="AR35" s="1714"/>
      <c r="AS35" s="1714"/>
      <c r="AT35" s="1714"/>
      <c r="AU35" s="1714"/>
      <c r="AV35" s="1714"/>
      <c r="AW35" s="1714"/>
      <c r="AX35" s="1714"/>
      <c r="AY35" s="1714"/>
      <c r="AZ35" s="1714"/>
      <c r="BA35" s="1714"/>
      <c r="BB35" s="1715"/>
      <c r="BC35" s="1688"/>
      <c r="BD35" s="1689"/>
      <c r="BE35" s="1689"/>
      <c r="BF35" s="1689"/>
      <c r="BG35" s="1689"/>
      <c r="BH35" s="1689"/>
      <c r="BI35" s="1689"/>
      <c r="BJ35" s="1689"/>
      <c r="BK35" s="1689"/>
      <c r="BL35" s="1690"/>
    </row>
    <row r="36" spans="1:64" s="15" customFormat="1" ht="12.75" customHeight="1" x14ac:dyDescent="0.15">
      <c r="A36" s="222"/>
      <c r="B36" s="223"/>
      <c r="C36" s="223"/>
      <c r="D36" s="223"/>
      <c r="E36" s="1716"/>
      <c r="F36" s="1716"/>
      <c r="G36" s="1716"/>
      <c r="H36" s="1716"/>
      <c r="I36" s="1716"/>
      <c r="J36" s="1716"/>
      <c r="K36" s="1716"/>
      <c r="L36" s="1716"/>
      <c r="M36" s="1716"/>
      <c r="N36" s="1716"/>
      <c r="O36" s="1716"/>
      <c r="P36" s="1716"/>
      <c r="Q36" s="1716"/>
      <c r="R36" s="1716"/>
      <c r="S36" s="1716"/>
      <c r="T36" s="1716"/>
      <c r="U36" s="1716"/>
      <c r="V36" s="1716"/>
      <c r="W36" s="1716"/>
      <c r="X36" s="1716"/>
      <c r="Y36" s="1716"/>
      <c r="Z36" s="1716"/>
      <c r="AA36" s="1716"/>
      <c r="AB36" s="1716"/>
      <c r="AC36" s="1716"/>
      <c r="AD36" s="1716"/>
      <c r="AE36" s="1716"/>
      <c r="AF36" s="1716"/>
      <c r="AG36" s="1716"/>
      <c r="AH36" s="1716"/>
      <c r="AI36" s="1716"/>
      <c r="AJ36" s="1716"/>
      <c r="AK36" s="1716"/>
      <c r="AL36" s="1716"/>
      <c r="AM36" s="1716"/>
      <c r="AN36" s="1716"/>
      <c r="AO36" s="1716"/>
      <c r="AP36" s="1716"/>
      <c r="AQ36" s="1716"/>
      <c r="AR36" s="1716"/>
      <c r="AS36" s="1716"/>
      <c r="AT36" s="1716"/>
      <c r="AU36" s="1716"/>
      <c r="AV36" s="1716"/>
      <c r="AW36" s="1716"/>
      <c r="AX36" s="1716"/>
      <c r="AY36" s="1716"/>
      <c r="AZ36" s="1716"/>
      <c r="BA36" s="1716"/>
      <c r="BB36" s="1717"/>
      <c r="BC36" s="1685"/>
      <c r="BD36" s="1686"/>
      <c r="BE36" s="1686"/>
      <c r="BF36" s="1686"/>
      <c r="BG36" s="1686"/>
      <c r="BH36" s="1686"/>
      <c r="BI36" s="1686"/>
      <c r="BJ36" s="1686"/>
      <c r="BK36" s="1686"/>
      <c r="BL36" s="1687"/>
    </row>
    <row r="37" spans="1:64" s="49" customFormat="1" ht="14" customHeight="1" x14ac:dyDescent="0.15">
      <c r="A37" s="224" t="s">
        <v>364</v>
      </c>
      <c r="B37" s="225" t="s">
        <v>365</v>
      </c>
      <c r="C37" s="225"/>
      <c r="D37" s="1112" t="s">
        <v>366</v>
      </c>
      <c r="E37" s="942"/>
      <c r="F37" s="943"/>
      <c r="G37" s="943"/>
      <c r="H37" s="943"/>
      <c r="I37" s="943"/>
      <c r="J37" s="226"/>
      <c r="K37" s="227"/>
      <c r="L37" s="227"/>
      <c r="M37" s="227"/>
      <c r="N37" s="227"/>
      <c r="O37" s="942"/>
      <c r="P37" s="943"/>
      <c r="Q37" s="943"/>
      <c r="R37" s="943"/>
      <c r="S37" s="943"/>
      <c r="T37" s="226"/>
      <c r="U37" s="227"/>
      <c r="V37" s="227"/>
      <c r="W37" s="227"/>
      <c r="X37" s="227"/>
      <c r="Y37" s="226"/>
      <c r="Z37" s="227"/>
      <c r="AA37" s="227"/>
      <c r="AB37" s="227"/>
      <c r="AC37" s="227"/>
      <c r="AD37" s="226"/>
      <c r="AE37" s="227"/>
      <c r="AF37" s="227"/>
      <c r="AG37" s="227"/>
      <c r="AH37" s="227"/>
      <c r="AI37" s="229"/>
      <c r="AJ37" s="227"/>
      <c r="AK37" s="227"/>
      <c r="AL37" s="227"/>
      <c r="AM37" s="228"/>
      <c r="AN37" s="226"/>
      <c r="AO37" s="227"/>
      <c r="AP37" s="227"/>
      <c r="AQ37" s="227"/>
      <c r="AR37" s="228"/>
      <c r="AS37" s="226"/>
      <c r="AT37" s="227"/>
      <c r="AU37" s="227"/>
      <c r="AV37" s="227"/>
      <c r="AW37" s="228"/>
      <c r="AX37" s="226"/>
      <c r="AY37" s="227"/>
      <c r="AZ37" s="227"/>
      <c r="BA37" s="227"/>
      <c r="BB37" s="230"/>
      <c r="BC37" s="229"/>
      <c r="BD37" s="227"/>
      <c r="BE37" s="227"/>
      <c r="BF37" s="227"/>
      <c r="BG37" s="228"/>
      <c r="BH37" s="226"/>
      <c r="BI37" s="227"/>
      <c r="BJ37" s="227"/>
      <c r="BK37" s="227"/>
      <c r="BL37" s="231"/>
    </row>
    <row r="38" spans="1:64" s="11" customFormat="1" ht="14" customHeight="1" x14ac:dyDescent="0.15">
      <c r="A38" s="232" t="s">
        <v>367</v>
      </c>
      <c r="B38" s="631" t="s">
        <v>368</v>
      </c>
      <c r="C38" s="631"/>
      <c r="D38" s="631"/>
      <c r="E38" s="1461"/>
      <c r="F38" s="1462"/>
      <c r="G38" s="1462"/>
      <c r="H38" s="1462"/>
      <c r="I38" s="1462"/>
      <c r="J38" s="1290"/>
      <c r="K38" s="1291"/>
      <c r="L38" s="1291"/>
      <c r="M38" s="1291"/>
      <c r="N38" s="1291"/>
      <c r="O38" s="1461"/>
      <c r="P38" s="1462"/>
      <c r="Q38" s="1462"/>
      <c r="R38" s="1462"/>
      <c r="S38" s="1462"/>
      <c r="T38" s="1290"/>
      <c r="U38" s="1291"/>
      <c r="V38" s="1291"/>
      <c r="W38" s="1291"/>
      <c r="X38" s="1291"/>
      <c r="Y38" s="1290"/>
      <c r="Z38" s="1291"/>
      <c r="AA38" s="1291"/>
      <c r="AB38" s="1291"/>
      <c r="AC38" s="1291"/>
      <c r="AD38" s="1290"/>
      <c r="AE38" s="1291"/>
      <c r="AF38" s="1291"/>
      <c r="AG38" s="1291"/>
      <c r="AH38" s="1291"/>
      <c r="AI38" s="1566"/>
      <c r="AJ38" s="1291"/>
      <c r="AK38" s="1291"/>
      <c r="AL38" s="1291"/>
      <c r="AM38" s="1473"/>
      <c r="AN38" s="1290"/>
      <c r="AO38" s="1291"/>
      <c r="AP38" s="1291"/>
      <c r="AQ38" s="1291"/>
      <c r="AR38" s="1473"/>
      <c r="AS38" s="1290"/>
      <c r="AT38" s="1291"/>
      <c r="AU38" s="1291"/>
      <c r="AV38" s="1291"/>
      <c r="AW38" s="1473"/>
      <c r="AX38" s="1290"/>
      <c r="AY38" s="1291"/>
      <c r="AZ38" s="1291"/>
      <c r="BA38" s="1291"/>
      <c r="BB38" s="1473"/>
      <c r="BC38" s="1566"/>
      <c r="BD38" s="1291"/>
      <c r="BE38" s="1291"/>
      <c r="BF38" s="1291"/>
      <c r="BG38" s="1473"/>
      <c r="BH38" s="1290"/>
      <c r="BI38" s="1291"/>
      <c r="BJ38" s="1291"/>
      <c r="BK38" s="1291"/>
      <c r="BL38" s="1292"/>
    </row>
    <row r="39" spans="1:64" s="11" customFormat="1" ht="14" customHeight="1" x14ac:dyDescent="0.15">
      <c r="A39" s="233" t="s">
        <v>369</v>
      </c>
      <c r="B39" s="68" t="s">
        <v>370</v>
      </c>
      <c r="C39" s="68"/>
      <c r="D39" s="68" t="s">
        <v>371</v>
      </c>
      <c r="E39" s="1482">
        <v>3.3290000000000002</v>
      </c>
      <c r="F39" s="1483"/>
      <c r="G39" s="1483"/>
      <c r="H39" s="1483"/>
      <c r="I39" s="1484"/>
      <c r="J39" s="1514">
        <v>3.3290000000000002</v>
      </c>
      <c r="K39" s="1515"/>
      <c r="L39" s="1515"/>
      <c r="M39" s="1515"/>
      <c r="N39" s="1516"/>
      <c r="O39" s="1482">
        <v>3.3290000000000002</v>
      </c>
      <c r="P39" s="1483"/>
      <c r="Q39" s="1483"/>
      <c r="R39" s="1483"/>
      <c r="S39" s="1484"/>
      <c r="T39" s="1514">
        <v>3.3290000000000002</v>
      </c>
      <c r="U39" s="1515"/>
      <c r="V39" s="1515"/>
      <c r="W39" s="1515"/>
      <c r="X39" s="1516"/>
      <c r="Y39" s="1514">
        <v>3.3290000000000002</v>
      </c>
      <c r="Z39" s="1515"/>
      <c r="AA39" s="1515"/>
      <c r="AB39" s="1515"/>
      <c r="AC39" s="1516"/>
      <c r="AD39" s="1514">
        <v>3.3290000000000002</v>
      </c>
      <c r="AE39" s="1515"/>
      <c r="AF39" s="1515"/>
      <c r="AG39" s="1515"/>
      <c r="AH39" s="1515"/>
      <c r="AI39" s="1564"/>
      <c r="AJ39" s="1518"/>
      <c r="AK39" s="1518"/>
      <c r="AL39" s="1518"/>
      <c r="AM39" s="1563"/>
      <c r="AN39" s="1517"/>
      <c r="AO39" s="1518"/>
      <c r="AP39" s="1518"/>
      <c r="AQ39" s="1518"/>
      <c r="AR39" s="1563"/>
      <c r="AS39" s="1517"/>
      <c r="AT39" s="1518"/>
      <c r="AU39" s="1518"/>
      <c r="AV39" s="1518"/>
      <c r="AW39" s="1563"/>
      <c r="AX39" s="1517"/>
      <c r="AY39" s="1518"/>
      <c r="AZ39" s="1518"/>
      <c r="BA39" s="1518"/>
      <c r="BB39" s="1563"/>
      <c r="BC39" s="1564"/>
      <c r="BD39" s="1518"/>
      <c r="BE39" s="1518"/>
      <c r="BF39" s="1518"/>
      <c r="BG39" s="1563"/>
      <c r="BH39" s="1517"/>
      <c r="BI39" s="1518"/>
      <c r="BJ39" s="1518"/>
      <c r="BK39" s="1518"/>
      <c r="BL39" s="1705"/>
    </row>
    <row r="40" spans="1:64" s="11" customFormat="1" ht="14" customHeight="1" x14ac:dyDescent="0.15">
      <c r="A40" s="233" t="s">
        <v>372</v>
      </c>
      <c r="B40" s="68" t="s">
        <v>370</v>
      </c>
      <c r="C40" s="68"/>
      <c r="D40" s="68" t="s">
        <v>373</v>
      </c>
      <c r="E40" s="1455"/>
      <c r="F40" s="1456"/>
      <c r="G40" s="1456"/>
      <c r="H40" s="1456"/>
      <c r="I40" s="1456"/>
      <c r="J40" s="1517"/>
      <c r="K40" s="1518"/>
      <c r="L40" s="1518"/>
      <c r="M40" s="1518"/>
      <c r="N40" s="1518"/>
      <c r="O40" s="1455"/>
      <c r="P40" s="1456"/>
      <c r="Q40" s="1456"/>
      <c r="R40" s="1456"/>
      <c r="S40" s="1456"/>
      <c r="T40" s="1517"/>
      <c r="U40" s="1518"/>
      <c r="V40" s="1518"/>
      <c r="W40" s="1518"/>
      <c r="X40" s="1518"/>
      <c r="Y40" s="1517"/>
      <c r="Z40" s="1518"/>
      <c r="AA40" s="1518"/>
      <c r="AB40" s="1518"/>
      <c r="AC40" s="1518"/>
      <c r="AD40" s="1517"/>
      <c r="AE40" s="1518"/>
      <c r="AF40" s="1518"/>
      <c r="AG40" s="1518"/>
      <c r="AH40" s="1518"/>
      <c r="AI40" s="1718">
        <v>3.3290000000000002</v>
      </c>
      <c r="AJ40" s="1515"/>
      <c r="AK40" s="1515"/>
      <c r="AL40" s="1515"/>
      <c r="AM40" s="1516"/>
      <c r="AN40" s="1517"/>
      <c r="AO40" s="1518"/>
      <c r="AP40" s="1518"/>
      <c r="AQ40" s="1518"/>
      <c r="AR40" s="1563"/>
      <c r="AS40" s="1514">
        <v>3.3290000000000002</v>
      </c>
      <c r="AT40" s="1515"/>
      <c r="AU40" s="1515"/>
      <c r="AV40" s="1515"/>
      <c r="AW40" s="1516"/>
      <c r="AX40" s="1517"/>
      <c r="AY40" s="1518"/>
      <c r="AZ40" s="1518"/>
      <c r="BA40" s="1518"/>
      <c r="BB40" s="1563"/>
      <c r="BC40" s="1718">
        <v>3.3290000000000002</v>
      </c>
      <c r="BD40" s="1515"/>
      <c r="BE40" s="1515"/>
      <c r="BF40" s="1515"/>
      <c r="BG40" s="1516"/>
      <c r="BH40" s="1517"/>
      <c r="BI40" s="1518"/>
      <c r="BJ40" s="1518"/>
      <c r="BK40" s="1518"/>
      <c r="BL40" s="1705"/>
    </row>
    <row r="41" spans="1:64" s="11" customFormat="1" ht="14" customHeight="1" x14ac:dyDescent="0.15">
      <c r="A41" s="233" t="s">
        <v>372</v>
      </c>
      <c r="B41" s="68" t="s">
        <v>374</v>
      </c>
      <c r="C41" s="68"/>
      <c r="D41" s="68" t="s">
        <v>375</v>
      </c>
      <c r="E41" s="1455"/>
      <c r="F41" s="1456"/>
      <c r="G41" s="1456"/>
      <c r="H41" s="1456"/>
      <c r="I41" s="1456"/>
      <c r="J41" s="1517"/>
      <c r="K41" s="1518"/>
      <c r="L41" s="1518"/>
      <c r="M41" s="1518"/>
      <c r="N41" s="1518"/>
      <c r="O41" s="1455"/>
      <c r="P41" s="1456"/>
      <c r="Q41" s="1456"/>
      <c r="R41" s="1456"/>
      <c r="S41" s="1456"/>
      <c r="T41" s="1517"/>
      <c r="U41" s="1518"/>
      <c r="V41" s="1518"/>
      <c r="W41" s="1518"/>
      <c r="X41" s="1518"/>
      <c r="Y41" s="1517"/>
      <c r="Z41" s="1518"/>
      <c r="AA41" s="1518"/>
      <c r="AB41" s="1518"/>
      <c r="AC41" s="1518"/>
      <c r="AD41" s="1517"/>
      <c r="AE41" s="1518"/>
      <c r="AF41" s="1518"/>
      <c r="AG41" s="1518"/>
      <c r="AH41" s="1518"/>
      <c r="AI41" s="1564"/>
      <c r="AJ41" s="1518"/>
      <c r="AK41" s="1518"/>
      <c r="AL41" s="1518"/>
      <c r="AM41" s="1563"/>
      <c r="AN41" s="1514">
        <v>3.3290000000000002</v>
      </c>
      <c r="AO41" s="1515"/>
      <c r="AP41" s="1515"/>
      <c r="AQ41" s="1515"/>
      <c r="AR41" s="1516"/>
      <c r="AS41" s="1514">
        <v>3.3290000000000002</v>
      </c>
      <c r="AT41" s="1515"/>
      <c r="AU41" s="1515"/>
      <c r="AV41" s="1515"/>
      <c r="AW41" s="1516"/>
      <c r="AX41" s="1517"/>
      <c r="AY41" s="1518"/>
      <c r="AZ41" s="1518"/>
      <c r="BA41" s="1518"/>
      <c r="BB41" s="1563"/>
      <c r="BC41" s="1718">
        <v>3.3290000000000002</v>
      </c>
      <c r="BD41" s="1515"/>
      <c r="BE41" s="1515"/>
      <c r="BF41" s="1515"/>
      <c r="BG41" s="1516"/>
      <c r="BH41" s="1517"/>
      <c r="BI41" s="1518"/>
      <c r="BJ41" s="1518"/>
      <c r="BK41" s="1518"/>
      <c r="BL41" s="1705"/>
    </row>
    <row r="42" spans="1:64" s="11" customFormat="1" ht="14" customHeight="1" x14ac:dyDescent="0.15">
      <c r="A42" s="384" t="s">
        <v>376</v>
      </c>
      <c r="B42" s="72" t="s">
        <v>374</v>
      </c>
      <c r="C42" s="72"/>
      <c r="D42" s="72" t="s">
        <v>375</v>
      </c>
      <c r="E42" s="1457"/>
      <c r="F42" s="1458"/>
      <c r="G42" s="1458"/>
      <c r="H42" s="1458"/>
      <c r="I42" s="1458"/>
      <c r="J42" s="1519"/>
      <c r="K42" s="1520"/>
      <c r="L42" s="1520"/>
      <c r="M42" s="1520"/>
      <c r="N42" s="1520"/>
      <c r="O42" s="1457"/>
      <c r="P42" s="1458"/>
      <c r="Q42" s="1458"/>
      <c r="R42" s="1458"/>
      <c r="S42" s="1458"/>
      <c r="T42" s="1519"/>
      <c r="U42" s="1520"/>
      <c r="V42" s="1520"/>
      <c r="W42" s="1520"/>
      <c r="X42" s="1520"/>
      <c r="Y42" s="1519"/>
      <c r="Z42" s="1520"/>
      <c r="AA42" s="1520"/>
      <c r="AB42" s="1520"/>
      <c r="AC42" s="1520"/>
      <c r="AD42" s="1519"/>
      <c r="AE42" s="1520"/>
      <c r="AF42" s="1520"/>
      <c r="AG42" s="1520"/>
      <c r="AH42" s="1520"/>
      <c r="AI42" s="1703"/>
      <c r="AJ42" s="1520"/>
      <c r="AK42" s="1520"/>
      <c r="AL42" s="1520"/>
      <c r="AM42" s="1704"/>
      <c r="AN42" s="1519"/>
      <c r="AO42" s="1520"/>
      <c r="AP42" s="1520"/>
      <c r="AQ42" s="1520"/>
      <c r="AR42" s="1704"/>
      <c r="AS42" s="1519"/>
      <c r="AT42" s="1520"/>
      <c r="AU42" s="1520"/>
      <c r="AV42" s="1520"/>
      <c r="AW42" s="1704"/>
      <c r="AX42" s="1719">
        <v>3.3290000000000002</v>
      </c>
      <c r="AY42" s="1720"/>
      <c r="AZ42" s="1720"/>
      <c r="BA42" s="1720"/>
      <c r="BB42" s="1728"/>
      <c r="BC42" s="1703"/>
      <c r="BD42" s="1520"/>
      <c r="BE42" s="1520"/>
      <c r="BF42" s="1520"/>
      <c r="BG42" s="1704"/>
      <c r="BH42" s="1719">
        <v>3.3290000000000002</v>
      </c>
      <c r="BI42" s="1720"/>
      <c r="BJ42" s="1720"/>
      <c r="BK42" s="1720"/>
      <c r="BL42" s="1721"/>
    </row>
    <row r="43" spans="1:64" s="11" customFormat="1" ht="14" customHeight="1" x14ac:dyDescent="0.15">
      <c r="A43" s="439"/>
      <c r="B43" s="440"/>
      <c r="C43" s="440"/>
      <c r="D43" s="440"/>
      <c r="E43" s="1729"/>
      <c r="F43" s="1730"/>
      <c r="G43" s="1730"/>
      <c r="H43" s="1730"/>
      <c r="I43" s="1730"/>
      <c r="J43" s="1521"/>
      <c r="K43" s="1522"/>
      <c r="L43" s="1522"/>
      <c r="M43" s="1522"/>
      <c r="N43" s="1522"/>
      <c r="O43" s="1729"/>
      <c r="P43" s="1730"/>
      <c r="Q43" s="1730"/>
      <c r="R43" s="1730"/>
      <c r="S43" s="1730"/>
      <c r="T43" s="1521"/>
      <c r="U43" s="1522"/>
      <c r="V43" s="1522"/>
      <c r="W43" s="1522"/>
      <c r="X43" s="1522"/>
      <c r="Y43" s="1521"/>
      <c r="Z43" s="1522"/>
      <c r="AA43" s="1522"/>
      <c r="AB43" s="1522"/>
      <c r="AC43" s="1522"/>
      <c r="AD43" s="1521"/>
      <c r="AE43" s="1522"/>
      <c r="AF43" s="1522"/>
      <c r="AG43" s="1522"/>
      <c r="AH43" s="1522"/>
      <c r="AI43" s="1726"/>
      <c r="AJ43" s="1522"/>
      <c r="AK43" s="1522"/>
      <c r="AL43" s="1522"/>
      <c r="AM43" s="1725"/>
      <c r="AN43" s="1521"/>
      <c r="AO43" s="1522"/>
      <c r="AP43" s="1522"/>
      <c r="AQ43" s="1522"/>
      <c r="AR43" s="1725"/>
      <c r="AS43" s="1521"/>
      <c r="AT43" s="1522"/>
      <c r="AU43" s="1522"/>
      <c r="AV43" s="1522"/>
      <c r="AW43" s="1725"/>
      <c r="AX43" s="1521"/>
      <c r="AY43" s="1522"/>
      <c r="AZ43" s="1522"/>
      <c r="BA43" s="1522"/>
      <c r="BB43" s="1725"/>
      <c r="BC43" s="1726"/>
      <c r="BD43" s="1522"/>
      <c r="BE43" s="1522"/>
      <c r="BF43" s="1522"/>
      <c r="BG43" s="1725"/>
      <c r="BH43" s="1521"/>
      <c r="BI43" s="1522"/>
      <c r="BJ43" s="1522"/>
      <c r="BK43" s="1522"/>
      <c r="BL43" s="1727"/>
    </row>
    <row r="44" spans="1:64" s="15" customFormat="1" ht="11" x14ac:dyDescent="0.15">
      <c r="A44" s="1723" t="s">
        <v>377</v>
      </c>
      <c r="B44" s="1724"/>
      <c r="C44" s="1724"/>
      <c r="D44" s="1724"/>
      <c r="E44" s="944"/>
      <c r="F44" s="572"/>
      <c r="G44" s="944"/>
      <c r="H44" s="572"/>
      <c r="I44" s="944"/>
      <c r="K44" s="631"/>
      <c r="M44" s="631"/>
      <c r="O44" s="944"/>
      <c r="P44" s="572"/>
      <c r="Q44" s="944"/>
      <c r="R44" s="572"/>
      <c r="S44" s="944"/>
      <c r="U44" s="631"/>
      <c r="W44" s="631"/>
      <c r="Z44" s="631"/>
      <c r="AB44" s="631"/>
      <c r="AE44" s="631"/>
      <c r="AG44" s="631"/>
      <c r="AJ44" s="631"/>
      <c r="AL44" s="631"/>
      <c r="AO44" s="631"/>
      <c r="AQ44" s="631"/>
      <c r="AT44" s="631"/>
      <c r="AV44" s="631"/>
      <c r="AY44" s="631"/>
      <c r="BA44" s="631"/>
      <c r="BD44" s="631"/>
      <c r="BF44" s="631"/>
      <c r="BI44" s="631"/>
      <c r="BK44" s="631"/>
      <c r="BL44" s="34"/>
    </row>
    <row r="45" spans="1:64" s="15" customFormat="1" ht="12.75" customHeight="1" thickBot="1" x14ac:dyDescent="0.2">
      <c r="A45" s="235"/>
      <c r="B45" s="236"/>
      <c r="C45" s="236"/>
      <c r="D45" s="237"/>
      <c r="E45" s="945"/>
      <c r="F45" s="946"/>
      <c r="G45" s="945"/>
      <c r="H45" s="946"/>
      <c r="I45" s="945"/>
      <c r="J45" s="238"/>
      <c r="K45" s="1104"/>
      <c r="L45" s="238"/>
      <c r="M45" s="1104"/>
      <c r="N45" s="238"/>
      <c r="O45" s="945"/>
      <c r="P45" s="946"/>
      <c r="Q45" s="945"/>
      <c r="R45" s="946"/>
      <c r="S45" s="945"/>
      <c r="T45" s="238"/>
      <c r="U45" s="1104"/>
      <c r="V45" s="238"/>
      <c r="W45" s="1104"/>
      <c r="X45" s="238"/>
      <c r="Y45" s="238"/>
      <c r="Z45" s="1104"/>
      <c r="AA45" s="238"/>
      <c r="AB45" s="1104"/>
      <c r="AC45" s="238"/>
      <c r="AD45" s="238"/>
      <c r="AE45" s="1104"/>
      <c r="AF45" s="238"/>
      <c r="AG45" s="1104"/>
      <c r="AH45" s="238"/>
      <c r="AI45" s="238"/>
      <c r="AJ45" s="1104"/>
      <c r="AK45" s="238"/>
      <c r="AL45" s="1104"/>
      <c r="AM45" s="238"/>
      <c r="AN45" s="238"/>
      <c r="AO45" s="1104"/>
      <c r="AP45" s="238"/>
      <c r="AQ45" s="1104"/>
      <c r="AR45" s="238"/>
      <c r="AS45" s="238"/>
      <c r="AT45" s="1104"/>
      <c r="AU45" s="238"/>
      <c r="AV45" s="1104"/>
      <c r="AW45" s="238"/>
      <c r="AX45" s="238"/>
      <c r="AY45" s="1104"/>
      <c r="AZ45" s="238"/>
      <c r="BA45" s="1104"/>
      <c r="BB45" s="238"/>
      <c r="BC45" s="238"/>
      <c r="BD45" s="1104"/>
      <c r="BE45" s="238"/>
      <c r="BF45" s="1104"/>
      <c r="BG45" s="238"/>
      <c r="BH45" s="238"/>
      <c r="BI45" s="1104"/>
      <c r="BJ45" s="238"/>
      <c r="BK45" s="1104"/>
      <c r="BL45" s="239"/>
    </row>
    <row r="46" spans="1:64" ht="14" thickTop="1" x14ac:dyDescent="0.15"/>
    <row r="61" spans="5:64" x14ac:dyDescent="0.15">
      <c r="E61" s="949"/>
      <c r="F61" s="950"/>
      <c r="G61" s="949"/>
      <c r="H61" s="950"/>
      <c r="I61" s="949"/>
      <c r="J61" s="172"/>
      <c r="K61" s="241"/>
      <c r="L61" s="172"/>
      <c r="M61" s="241"/>
      <c r="N61" s="172"/>
      <c r="O61" s="949"/>
      <c r="P61" s="950"/>
      <c r="Q61" s="949"/>
      <c r="R61" s="950"/>
      <c r="S61" s="949"/>
      <c r="T61" s="172"/>
      <c r="U61" s="241"/>
      <c r="V61" s="172"/>
      <c r="W61" s="241"/>
      <c r="X61" s="172"/>
      <c r="Y61" s="172"/>
      <c r="Z61" s="241"/>
      <c r="AA61" s="172"/>
      <c r="AB61" s="241"/>
      <c r="AC61" s="172"/>
      <c r="AD61" s="172"/>
      <c r="AE61" s="241"/>
      <c r="AF61" s="172"/>
      <c r="AG61" s="241"/>
      <c r="AH61" s="172"/>
      <c r="AI61" s="172"/>
      <c r="AJ61" s="241"/>
      <c r="AK61" s="172"/>
      <c r="AL61" s="241"/>
      <c r="AM61" s="172"/>
      <c r="AN61" s="172"/>
      <c r="AO61" s="241"/>
      <c r="AP61" s="172"/>
      <c r="AQ61" s="241"/>
      <c r="AR61" s="172"/>
      <c r="AS61" s="172"/>
      <c r="AT61" s="241"/>
      <c r="AU61" s="172"/>
      <c r="AV61" s="241"/>
      <c r="AW61" s="172"/>
      <c r="AX61" s="172"/>
      <c r="AY61" s="241"/>
      <c r="AZ61" s="172"/>
      <c r="BA61" s="241"/>
      <c r="BB61" s="172"/>
      <c r="BC61" s="172"/>
      <c r="BD61" s="241"/>
      <c r="BE61" s="172"/>
      <c r="BF61" s="241"/>
      <c r="BG61" s="172"/>
      <c r="BH61" s="172"/>
      <c r="BI61" s="241"/>
      <c r="BJ61" s="172"/>
      <c r="BK61" s="241"/>
      <c r="BL61" s="172"/>
    </row>
  </sheetData>
  <mergeCells count="484">
    <mergeCell ref="BK1:BL1"/>
    <mergeCell ref="J43:N43"/>
    <mergeCell ref="J25:K25"/>
    <mergeCell ref="M25:N25"/>
    <mergeCell ref="J26:K26"/>
    <mergeCell ref="M26:N26"/>
    <mergeCell ref="J29:N29"/>
    <mergeCell ref="J30:N30"/>
    <mergeCell ref="J38:N38"/>
    <mergeCell ref="J39:N39"/>
    <mergeCell ref="J40:N40"/>
    <mergeCell ref="J20:N20"/>
    <mergeCell ref="J21:K21"/>
    <mergeCell ref="M21:N21"/>
    <mergeCell ref="J22:K22"/>
    <mergeCell ref="M22:N22"/>
    <mergeCell ref="J23:K23"/>
    <mergeCell ref="M23:N23"/>
    <mergeCell ref="J24:K24"/>
    <mergeCell ref="M24:N24"/>
    <mergeCell ref="J13:K13"/>
    <mergeCell ref="M13:N13"/>
    <mergeCell ref="J14:K14"/>
    <mergeCell ref="M14:N14"/>
    <mergeCell ref="J15:N15"/>
    <mergeCell ref="J16:N16"/>
    <mergeCell ref="J17:N17"/>
    <mergeCell ref="J18:N18"/>
    <mergeCell ref="J19:K19"/>
    <mergeCell ref="M19:N19"/>
    <mergeCell ref="J4:N4"/>
    <mergeCell ref="L5:N5"/>
    <mergeCell ref="J6:N6"/>
    <mergeCell ref="J7:N7"/>
    <mergeCell ref="J8:N8"/>
    <mergeCell ref="J9:N9"/>
    <mergeCell ref="J10:N10"/>
    <mergeCell ref="J11:N11"/>
    <mergeCell ref="J12:K12"/>
    <mergeCell ref="M12:N12"/>
    <mergeCell ref="O26:P26"/>
    <mergeCell ref="R26:S26"/>
    <mergeCell ref="O29:S29"/>
    <mergeCell ref="O30:S30"/>
    <mergeCell ref="O38:S38"/>
    <mergeCell ref="O39:S39"/>
    <mergeCell ref="O40:S40"/>
    <mergeCell ref="O41:S41"/>
    <mergeCell ref="O42:S42"/>
    <mergeCell ref="R21:S21"/>
    <mergeCell ref="O22:P22"/>
    <mergeCell ref="R22:S22"/>
    <mergeCell ref="O23:P23"/>
    <mergeCell ref="R23:S23"/>
    <mergeCell ref="O24:P24"/>
    <mergeCell ref="R24:S24"/>
    <mergeCell ref="O25:P25"/>
    <mergeCell ref="R25:S25"/>
    <mergeCell ref="O13:P13"/>
    <mergeCell ref="R13:S13"/>
    <mergeCell ref="O14:P14"/>
    <mergeCell ref="R14:S14"/>
    <mergeCell ref="O15:S15"/>
    <mergeCell ref="O16:S16"/>
    <mergeCell ref="O17:S17"/>
    <mergeCell ref="O18:S18"/>
    <mergeCell ref="O19:P19"/>
    <mergeCell ref="R19:S19"/>
    <mergeCell ref="O4:S4"/>
    <mergeCell ref="Q5:S5"/>
    <mergeCell ref="O6:S6"/>
    <mergeCell ref="O7:S7"/>
    <mergeCell ref="O8:S8"/>
    <mergeCell ref="O9:S9"/>
    <mergeCell ref="O10:S10"/>
    <mergeCell ref="O11:S11"/>
    <mergeCell ref="O12:P12"/>
    <mergeCell ref="R12:S12"/>
    <mergeCell ref="A44:D44"/>
    <mergeCell ref="AS40:AW40"/>
    <mergeCell ref="AX43:BB43"/>
    <mergeCell ref="AS43:AW43"/>
    <mergeCell ref="AI40:AM40"/>
    <mergeCell ref="AI43:AM43"/>
    <mergeCell ref="AN43:AR43"/>
    <mergeCell ref="BC43:BG43"/>
    <mergeCell ref="BH43:BL43"/>
    <mergeCell ref="BC40:BG40"/>
    <mergeCell ref="BH40:BL40"/>
    <mergeCell ref="AI42:AM42"/>
    <mergeCell ref="AI41:AM41"/>
    <mergeCell ref="AX40:BB40"/>
    <mergeCell ref="AN42:AR42"/>
    <mergeCell ref="AS42:AW42"/>
    <mergeCell ref="AX42:BB42"/>
    <mergeCell ref="T43:X43"/>
    <mergeCell ref="AD41:AH41"/>
    <mergeCell ref="AD42:AH42"/>
    <mergeCell ref="E43:I43"/>
    <mergeCell ref="O43:S43"/>
    <mergeCell ref="J41:N41"/>
    <mergeCell ref="J42:N42"/>
    <mergeCell ref="BH38:BL38"/>
    <mergeCell ref="BC42:BG42"/>
    <mergeCell ref="BH41:BL41"/>
    <mergeCell ref="AD43:AH43"/>
    <mergeCell ref="AI3:BL3"/>
    <mergeCell ref="E31:BL31"/>
    <mergeCell ref="E32:BB32"/>
    <mergeCell ref="E33:BB33"/>
    <mergeCell ref="E34:BB34"/>
    <mergeCell ref="E35:BB35"/>
    <mergeCell ref="E36:BB36"/>
    <mergeCell ref="BH39:BL39"/>
    <mergeCell ref="BC41:BG41"/>
    <mergeCell ref="BH42:BL42"/>
    <mergeCell ref="BC39:BG39"/>
    <mergeCell ref="BC38:BG38"/>
    <mergeCell ref="AN41:AR41"/>
    <mergeCell ref="AS41:AW41"/>
    <mergeCell ref="AX41:BB41"/>
    <mergeCell ref="T41:X41"/>
    <mergeCell ref="T42:X42"/>
    <mergeCell ref="BF24:BG24"/>
    <mergeCell ref="BF23:BG23"/>
    <mergeCell ref="BH16:BL16"/>
    <mergeCell ref="BH21:BL21"/>
    <mergeCell ref="BC21:BG21"/>
    <mergeCell ref="BC32:BL32"/>
    <mergeCell ref="BC36:BL36"/>
    <mergeCell ref="BC35:BL35"/>
    <mergeCell ref="BC34:BL34"/>
    <mergeCell ref="BC33:BL33"/>
    <mergeCell ref="BC26:BG26"/>
    <mergeCell ref="BH23:BI23"/>
    <mergeCell ref="BH26:BL26"/>
    <mergeCell ref="BC24:BD24"/>
    <mergeCell ref="BC29:BG29"/>
    <mergeCell ref="BK24:BL24"/>
    <mergeCell ref="BH25:BL25"/>
    <mergeCell ref="BH29:BL29"/>
    <mergeCell ref="BK23:BL23"/>
    <mergeCell ref="BC25:BG25"/>
    <mergeCell ref="BH22:BI22"/>
    <mergeCell ref="BK22:BL22"/>
    <mergeCell ref="BH30:BL30"/>
    <mergeCell ref="BH12:BI12"/>
    <mergeCell ref="BK12:BL12"/>
    <mergeCell ref="BK14:BL14"/>
    <mergeCell ref="BF12:BG12"/>
    <mergeCell ref="BF13:BG13"/>
    <mergeCell ref="BH13:BI13"/>
    <mergeCell ref="BK13:BL13"/>
    <mergeCell ref="BH14:BI14"/>
    <mergeCell ref="BC19:BD19"/>
    <mergeCell ref="BF19:BG19"/>
    <mergeCell ref="BC14:BD14"/>
    <mergeCell ref="BF14:BG14"/>
    <mergeCell ref="BH19:BI19"/>
    <mergeCell ref="BK19:BL19"/>
    <mergeCell ref="BH17:BL17"/>
    <mergeCell ref="BC18:BG18"/>
    <mergeCell ref="A31:D31"/>
    <mergeCell ref="BH24:BI24"/>
    <mergeCell ref="BC22:BD22"/>
    <mergeCell ref="BC23:BD23"/>
    <mergeCell ref="BF22:BG22"/>
    <mergeCell ref="AX21:AY21"/>
    <mergeCell ref="AS21:AT21"/>
    <mergeCell ref="AS15:AW15"/>
    <mergeCell ref="AS16:AW16"/>
    <mergeCell ref="AS17:AW17"/>
    <mergeCell ref="AS19:AT19"/>
    <mergeCell ref="AV19:AW19"/>
    <mergeCell ref="AS20:AW20"/>
    <mergeCell ref="BH18:BL18"/>
    <mergeCell ref="BC17:BG17"/>
    <mergeCell ref="BH15:BL15"/>
    <mergeCell ref="BC30:BG30"/>
    <mergeCell ref="BC20:BG20"/>
    <mergeCell ref="BH20:BL20"/>
    <mergeCell ref="BC16:BG16"/>
    <mergeCell ref="BC15:BG15"/>
    <mergeCell ref="AL21:AM21"/>
    <mergeCell ref="AQ21:AR21"/>
    <mergeCell ref="AN19:AO19"/>
    <mergeCell ref="BH4:BL4"/>
    <mergeCell ref="BH5:BI5"/>
    <mergeCell ref="BK5:BL5"/>
    <mergeCell ref="BH6:BL6"/>
    <mergeCell ref="BH7:BL7"/>
    <mergeCell ref="BH8:BL8"/>
    <mergeCell ref="BH9:BL9"/>
    <mergeCell ref="BH10:BL10"/>
    <mergeCell ref="BH11:BL11"/>
    <mergeCell ref="BF5:BG5"/>
    <mergeCell ref="BC6:BG6"/>
    <mergeCell ref="BC7:BG7"/>
    <mergeCell ref="BC8:BG8"/>
    <mergeCell ref="BC4:BG4"/>
    <mergeCell ref="BC5:BD5"/>
    <mergeCell ref="BC9:BG9"/>
    <mergeCell ref="BC12:BD12"/>
    <mergeCell ref="BC13:BD13"/>
    <mergeCell ref="BC10:BG10"/>
    <mergeCell ref="A1:D1"/>
    <mergeCell ref="AV5:AW5"/>
    <mergeCell ref="AI4:AM4"/>
    <mergeCell ref="AX4:BB4"/>
    <mergeCell ref="AX5:AY5"/>
    <mergeCell ref="BA5:BB5"/>
    <mergeCell ref="AX6:BB6"/>
    <mergeCell ref="AX7:BB7"/>
    <mergeCell ref="AX8:BB8"/>
    <mergeCell ref="AI5:AJ5"/>
    <mergeCell ref="AL5:AM5"/>
    <mergeCell ref="AI6:AM6"/>
    <mergeCell ref="AI8:AM8"/>
    <mergeCell ref="Y4:AC4"/>
    <mergeCell ref="AA5:AC5"/>
    <mergeCell ref="Y6:AC6"/>
    <mergeCell ref="Y7:AC7"/>
    <mergeCell ref="Y8:AC8"/>
    <mergeCell ref="E4:I4"/>
    <mergeCell ref="G5:I5"/>
    <mergeCell ref="E6:I6"/>
    <mergeCell ref="E7:I7"/>
    <mergeCell ref="E8:I8"/>
    <mergeCell ref="B7:B10"/>
    <mergeCell ref="BA14:BB14"/>
    <mergeCell ref="AX11:BB11"/>
    <mergeCell ref="AV13:AW13"/>
    <mergeCell ref="AX9:BB9"/>
    <mergeCell ref="AX10:BB10"/>
    <mergeCell ref="AX12:AY12"/>
    <mergeCell ref="BA12:BB12"/>
    <mergeCell ref="BA13:BB13"/>
    <mergeCell ref="AX14:AY14"/>
    <mergeCell ref="AX25:AY25"/>
    <mergeCell ref="AL19:AM19"/>
    <mergeCell ref="AI20:AM20"/>
    <mergeCell ref="AI21:AJ21"/>
    <mergeCell ref="AS7:AW7"/>
    <mergeCell ref="AN8:AR8"/>
    <mergeCell ref="AS12:AT12"/>
    <mergeCell ref="AV12:AW12"/>
    <mergeCell ref="AS9:AW9"/>
    <mergeCell ref="AS10:AW10"/>
    <mergeCell ref="AS11:AW11"/>
    <mergeCell ref="AX13:AY13"/>
    <mergeCell ref="AN10:AR10"/>
    <mergeCell ref="AN9:AR9"/>
    <mergeCell ref="AI9:AM9"/>
    <mergeCell ref="AI10:AM10"/>
    <mergeCell ref="AI11:AM11"/>
    <mergeCell ref="AN7:AR7"/>
    <mergeCell ref="AI12:AJ12"/>
    <mergeCell ref="AL12:AM12"/>
    <mergeCell ref="AI13:AJ13"/>
    <mergeCell ref="AL13:AM13"/>
    <mergeCell ref="AI14:AJ14"/>
    <mergeCell ref="AL14:AM14"/>
    <mergeCell ref="BA24:BB24"/>
    <mergeCell ref="AX23:AY23"/>
    <mergeCell ref="BA23:BB23"/>
    <mergeCell ref="AX19:AY19"/>
    <mergeCell ref="AI7:AM7"/>
    <mergeCell ref="BC11:BG11"/>
    <mergeCell ref="BA26:BB26"/>
    <mergeCell ref="AV21:AW21"/>
    <mergeCell ref="AX20:BB20"/>
    <mergeCell ref="AX16:BB16"/>
    <mergeCell ref="BA19:BB19"/>
    <mergeCell ref="AX18:BB18"/>
    <mergeCell ref="AN11:AR11"/>
    <mergeCell ref="AN12:AO12"/>
    <mergeCell ref="AQ12:AR12"/>
    <mergeCell ref="AI16:AM16"/>
    <mergeCell ref="AI17:AM17"/>
    <mergeCell ref="AN18:AR18"/>
    <mergeCell ref="AI15:AM15"/>
    <mergeCell ref="AS14:AT14"/>
    <mergeCell ref="AN15:AR15"/>
    <mergeCell ref="AN16:AR16"/>
    <mergeCell ref="AX15:BB15"/>
    <mergeCell ref="AX17:BB17"/>
    <mergeCell ref="AN4:AR4"/>
    <mergeCell ref="AN17:AR17"/>
    <mergeCell ref="AS4:AW4"/>
    <mergeCell ref="AN5:AO5"/>
    <mergeCell ref="AQ5:AR5"/>
    <mergeCell ref="AV14:AW14"/>
    <mergeCell ref="AS13:AT13"/>
    <mergeCell ref="AS30:AW30"/>
    <mergeCell ref="AN38:AR38"/>
    <mergeCell ref="AS38:AW38"/>
    <mergeCell ref="AN25:AO25"/>
    <mergeCell ref="AQ25:AR25"/>
    <mergeCell ref="AS18:AW18"/>
    <mergeCell ref="AN13:AO13"/>
    <mergeCell ref="AQ13:AR13"/>
    <mergeCell ref="AN14:AO14"/>
    <mergeCell ref="AQ14:AR14"/>
    <mergeCell ref="AS5:AT5"/>
    <mergeCell ref="AN6:AR6"/>
    <mergeCell ref="AS6:AW6"/>
    <mergeCell ref="AS8:AW8"/>
    <mergeCell ref="AQ19:AR19"/>
    <mergeCell ref="AN20:AR20"/>
    <mergeCell ref="AN21:AO21"/>
    <mergeCell ref="AI18:AM18"/>
    <mergeCell ref="AI19:AJ19"/>
    <mergeCell ref="AS39:AW39"/>
    <mergeCell ref="AN26:AO26"/>
    <mergeCell ref="AQ26:AR26"/>
    <mergeCell ref="AN29:AR29"/>
    <mergeCell ref="AS29:AW29"/>
    <mergeCell ref="AX39:BB39"/>
    <mergeCell ref="AN40:AR40"/>
    <mergeCell ref="AN30:AR30"/>
    <mergeCell ref="AI39:AM39"/>
    <mergeCell ref="AN39:AR39"/>
    <mergeCell ref="AI30:AM30"/>
    <mergeCell ref="AI38:AM38"/>
    <mergeCell ref="BA25:BB25"/>
    <mergeCell ref="AI29:AM29"/>
    <mergeCell ref="AX38:BB38"/>
    <mergeCell ref="AX26:AY26"/>
    <mergeCell ref="AX29:BB29"/>
    <mergeCell ref="AX30:BB30"/>
    <mergeCell ref="BA21:BB21"/>
    <mergeCell ref="AX24:AY24"/>
    <mergeCell ref="AX22:AY22"/>
    <mergeCell ref="BA22:BB22"/>
    <mergeCell ref="AD4:AH4"/>
    <mergeCell ref="AF5:AH5"/>
    <mergeCell ref="AD6:AH6"/>
    <mergeCell ref="AD7:AH7"/>
    <mergeCell ref="AD8:AH8"/>
    <mergeCell ref="AD9:AH9"/>
    <mergeCell ref="AD10:AH10"/>
    <mergeCell ref="AD11:AH11"/>
    <mergeCell ref="AD12:AE12"/>
    <mergeCell ref="AG12:AH12"/>
    <mergeCell ref="AD13:AE13"/>
    <mergeCell ref="AG13:AH13"/>
    <mergeCell ref="AD14:AE14"/>
    <mergeCell ref="AG14:AH14"/>
    <mergeCell ref="AD15:AH15"/>
    <mergeCell ref="AD16:AH16"/>
    <mergeCell ref="AD17:AH17"/>
    <mergeCell ref="AD18:AH18"/>
    <mergeCell ref="AD19:AE19"/>
    <mergeCell ref="AG19:AH19"/>
    <mergeCell ref="AD20:AH20"/>
    <mergeCell ref="AD21:AE21"/>
    <mergeCell ref="AG21:AH21"/>
    <mergeCell ref="AD22:AE22"/>
    <mergeCell ref="AG22:AH22"/>
    <mergeCell ref="AD23:AE23"/>
    <mergeCell ref="AG23:AH23"/>
    <mergeCell ref="AD24:AE24"/>
    <mergeCell ref="AG24:AH24"/>
    <mergeCell ref="AD25:AE25"/>
    <mergeCell ref="AG25:AH25"/>
    <mergeCell ref="AD26:AE26"/>
    <mergeCell ref="AG26:AH26"/>
    <mergeCell ref="AD29:AH29"/>
    <mergeCell ref="AD30:AH30"/>
    <mergeCell ref="AD38:AH38"/>
    <mergeCell ref="AD39:AH39"/>
    <mergeCell ref="AD40:AH40"/>
    <mergeCell ref="T4:X4"/>
    <mergeCell ref="V5:X5"/>
    <mergeCell ref="T6:X6"/>
    <mergeCell ref="T7:X7"/>
    <mergeCell ref="T8:X8"/>
    <mergeCell ref="T9:X9"/>
    <mergeCell ref="T10:X10"/>
    <mergeCell ref="T11:X11"/>
    <mergeCell ref="T12:U12"/>
    <mergeCell ref="W12:X12"/>
    <mergeCell ref="T30:X30"/>
    <mergeCell ref="T38:X38"/>
    <mergeCell ref="T39:X39"/>
    <mergeCell ref="T40:X40"/>
    <mergeCell ref="T23:U23"/>
    <mergeCell ref="W23:X23"/>
    <mergeCell ref="T24:U24"/>
    <mergeCell ref="W24:X24"/>
    <mergeCell ref="T13:U13"/>
    <mergeCell ref="W13:X13"/>
    <mergeCell ref="T14:U14"/>
    <mergeCell ref="W14:X14"/>
    <mergeCell ref="T15:X15"/>
    <mergeCell ref="T16:X16"/>
    <mergeCell ref="T17:X17"/>
    <mergeCell ref="T18:X18"/>
    <mergeCell ref="T19:U19"/>
    <mergeCell ref="W19:X19"/>
    <mergeCell ref="Y9:AC9"/>
    <mergeCell ref="Y10:AC10"/>
    <mergeCell ref="Y11:AC11"/>
    <mergeCell ref="Y12:Z12"/>
    <mergeCell ref="AB12:AC12"/>
    <mergeCell ref="Y13:Z13"/>
    <mergeCell ref="AB13:AC13"/>
    <mergeCell ref="Y14:Z14"/>
    <mergeCell ref="AB14:AC14"/>
    <mergeCell ref="Y39:AC39"/>
    <mergeCell ref="Y40:AC40"/>
    <mergeCell ref="Y41:AC41"/>
    <mergeCell ref="Y42:AC42"/>
    <mergeCell ref="Y43:AC43"/>
    <mergeCell ref="Y29:AC29"/>
    <mergeCell ref="AB22:AC22"/>
    <mergeCell ref="Y23:Z23"/>
    <mergeCell ref="AB23:AC23"/>
    <mergeCell ref="Y24:Z24"/>
    <mergeCell ref="AB24:AC24"/>
    <mergeCell ref="Y25:Z25"/>
    <mergeCell ref="AB25:AC25"/>
    <mergeCell ref="Y26:Z26"/>
    <mergeCell ref="AB26:AC26"/>
    <mergeCell ref="Y22:Z22"/>
    <mergeCell ref="Y30:AC30"/>
    <mergeCell ref="E26:F26"/>
    <mergeCell ref="H26:I26"/>
    <mergeCell ref="E29:I29"/>
    <mergeCell ref="Y20:AC20"/>
    <mergeCell ref="AB21:AC21"/>
    <mergeCell ref="E18:I18"/>
    <mergeCell ref="E19:F19"/>
    <mergeCell ref="H19:I19"/>
    <mergeCell ref="E20:I20"/>
    <mergeCell ref="E21:F21"/>
    <mergeCell ref="H21:I21"/>
    <mergeCell ref="E22:F22"/>
    <mergeCell ref="T20:X20"/>
    <mergeCell ref="T21:U21"/>
    <mergeCell ref="W21:X21"/>
    <mergeCell ref="T22:U22"/>
    <mergeCell ref="W22:X22"/>
    <mergeCell ref="T25:U25"/>
    <mergeCell ref="W25:X25"/>
    <mergeCell ref="T26:U26"/>
    <mergeCell ref="W26:X26"/>
    <mergeCell ref="T29:X29"/>
    <mergeCell ref="O20:S20"/>
    <mergeCell ref="O21:P21"/>
    <mergeCell ref="E9:I9"/>
    <mergeCell ref="E10:I10"/>
    <mergeCell ref="E11:I11"/>
    <mergeCell ref="E12:F12"/>
    <mergeCell ref="E23:F23"/>
    <mergeCell ref="H23:I23"/>
    <mergeCell ref="E24:F24"/>
    <mergeCell ref="H24:I24"/>
    <mergeCell ref="E25:F25"/>
    <mergeCell ref="H25:I25"/>
    <mergeCell ref="E3:AH3"/>
    <mergeCell ref="E41:I41"/>
    <mergeCell ref="E42:I42"/>
    <mergeCell ref="H12:I12"/>
    <mergeCell ref="E17:I17"/>
    <mergeCell ref="E13:F13"/>
    <mergeCell ref="H13:I13"/>
    <mergeCell ref="E14:F14"/>
    <mergeCell ref="H14:I14"/>
    <mergeCell ref="E15:I15"/>
    <mergeCell ref="E16:I16"/>
    <mergeCell ref="Y38:AC38"/>
    <mergeCell ref="Y15:AC15"/>
    <mergeCell ref="Y16:AC16"/>
    <mergeCell ref="Y17:AC17"/>
    <mergeCell ref="Y18:AC18"/>
    <mergeCell ref="Y19:Z19"/>
    <mergeCell ref="AB19:AC19"/>
    <mergeCell ref="E30:I30"/>
    <mergeCell ref="E38:I38"/>
    <mergeCell ref="E39:I39"/>
    <mergeCell ref="E40:I40"/>
    <mergeCell ref="H22:I22"/>
    <mergeCell ref="Y21:Z21"/>
  </mergeCells>
  <phoneticPr fontId="3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48" orientation="landscape" r:id="rId1"/>
  <headerFooter alignWithMargins="0">
    <oddHeader>&amp;A</oddHeader>
    <oddFooter>&amp;CPage 3</oddFooter>
  </headerFooter>
  <ignoredErrors>
    <ignoredError sqref="AX5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B4F9-EF06-4DEB-8F5A-76DCBA7ED6D9}">
  <sheetPr>
    <pageSetUpPr fitToPage="1"/>
  </sheetPr>
  <dimension ref="A1:AC62"/>
  <sheetViews>
    <sheetView workbookViewId="0">
      <pane ySplit="2" topLeftCell="A8" activePane="bottomLeft" state="frozen"/>
      <selection activeCell="A3" sqref="A3"/>
      <selection pane="bottomLeft" activeCell="E23" sqref="E23:F23"/>
    </sheetView>
  </sheetViews>
  <sheetFormatPr baseColWidth="10" defaultColWidth="9.1640625" defaultRowHeight="13" x14ac:dyDescent="0.15"/>
  <cols>
    <col min="1" max="1" width="28.5" style="21" bestFit="1" customWidth="1"/>
    <col min="2" max="2" width="8.1640625" style="21" bestFit="1" customWidth="1"/>
    <col min="3" max="3" width="6.5" style="15" bestFit="1" customWidth="1"/>
    <col min="4" max="4" width="15.5" style="15" bestFit="1" customWidth="1"/>
    <col min="5" max="5" width="4.83203125" style="21" customWidth="1"/>
    <col min="6" max="6" width="1.6640625" style="37" customWidth="1"/>
    <col min="7" max="7" width="4.83203125" style="21" customWidth="1"/>
    <col min="8" max="8" width="2.1640625" style="37" customWidth="1"/>
    <col min="9" max="10" width="4.83203125" style="21" customWidth="1"/>
    <col min="11" max="11" width="1.6640625" style="37" customWidth="1"/>
    <col min="12" max="12" width="4.83203125" style="21" customWidth="1"/>
    <col min="13" max="13" width="1.5" style="37" customWidth="1"/>
    <col min="14" max="15" width="4.83203125" style="21" customWidth="1"/>
    <col min="16" max="16" width="1.6640625" style="37" customWidth="1"/>
    <col min="17" max="17" width="4.83203125" style="21" customWidth="1"/>
    <col min="18" max="18" width="1.5" style="37" customWidth="1"/>
    <col min="19" max="20" width="4.83203125" style="21" customWidth="1"/>
    <col min="21" max="21" width="1.6640625" style="37" customWidth="1"/>
    <col min="22" max="22" width="4.83203125" style="21" customWidth="1"/>
    <col min="23" max="23" width="1.5" style="37" customWidth="1"/>
    <col min="24" max="25" width="4.83203125" style="21" customWidth="1"/>
    <col min="26" max="26" width="1.6640625" style="37" customWidth="1"/>
    <col min="27" max="27" width="4.83203125" style="21" customWidth="1"/>
    <col min="28" max="28" width="1.5" style="37" customWidth="1"/>
    <col min="29" max="29" width="4.83203125" style="21" customWidth="1"/>
    <col min="30" max="16384" width="9.1640625" style="21"/>
  </cols>
  <sheetData>
    <row r="1" spans="1:29" s="7" customFormat="1" ht="19" thickTop="1" x14ac:dyDescent="0.2">
      <c r="A1" s="1271" t="str">
        <f>Intro!A1</f>
        <v>OFFICIAL DATA - XC60</v>
      </c>
      <c r="B1" s="1272"/>
      <c r="C1" s="1272"/>
      <c r="D1" s="1272"/>
      <c r="E1" s="173"/>
      <c r="F1" s="1180"/>
      <c r="G1" s="1180"/>
      <c r="H1" s="1180"/>
      <c r="I1" s="173"/>
      <c r="J1" s="1771" t="str">
        <f>Intro!G1</f>
        <v>MY24 - 23w46</v>
      </c>
      <c r="K1" s="1771"/>
      <c r="L1" s="1771"/>
      <c r="M1" s="1771"/>
      <c r="N1" s="1771"/>
      <c r="O1" s="173"/>
      <c r="P1" s="1180"/>
      <c r="Q1" s="1180"/>
      <c r="R1" s="1180"/>
      <c r="S1" s="173"/>
      <c r="T1" s="173"/>
      <c r="U1" s="173"/>
      <c r="V1" s="173"/>
      <c r="W1" s="173"/>
      <c r="X1" s="173"/>
      <c r="Y1" s="173"/>
      <c r="Z1" s="173"/>
      <c r="AA1" s="173"/>
      <c r="AB1" s="1369" t="s">
        <v>52</v>
      </c>
      <c r="AC1" s="1370"/>
    </row>
    <row r="2" spans="1:29" s="11" customFormat="1" ht="12.5" customHeight="1" x14ac:dyDescent="0.15">
      <c r="A2" s="42" t="str">
        <f>Intro!A2</f>
        <v>Version 3</v>
      </c>
      <c r="B2" s="175"/>
      <c r="C2" s="321"/>
      <c r="D2" s="175" t="str">
        <f>Intro!B2</f>
        <v>Date: 2023-11-09</v>
      </c>
      <c r="E2" s="8"/>
      <c r="F2" s="176"/>
      <c r="G2" s="8"/>
      <c r="H2" s="176"/>
      <c r="I2" s="177"/>
      <c r="J2" s="1772" t="str">
        <f>Intro!G2</f>
        <v>(Model code 246)</v>
      </c>
      <c r="K2" s="1772"/>
      <c r="L2" s="1772"/>
      <c r="M2" s="1772"/>
      <c r="N2" s="1772"/>
      <c r="O2" s="8"/>
      <c r="P2" s="176"/>
      <c r="Q2" s="8"/>
      <c r="R2" s="176"/>
      <c r="S2" s="177"/>
      <c r="T2" s="8"/>
      <c r="U2" s="8"/>
      <c r="V2" s="8"/>
      <c r="W2" s="8"/>
      <c r="X2" s="8"/>
      <c r="Y2" s="8"/>
      <c r="Z2" s="8"/>
      <c r="AA2" s="8"/>
      <c r="AB2" s="8"/>
      <c r="AC2" s="179"/>
    </row>
    <row r="3" spans="1:29" s="18" customFormat="1" ht="14" x14ac:dyDescent="0.15">
      <c r="A3" s="322" t="s">
        <v>378</v>
      </c>
      <c r="B3" s="323"/>
      <c r="C3" s="323"/>
      <c r="D3" s="323"/>
      <c r="E3" s="1773" t="s">
        <v>379</v>
      </c>
      <c r="F3" s="1774"/>
      <c r="G3" s="1774"/>
      <c r="H3" s="1774"/>
      <c r="I3" s="1774"/>
      <c r="J3" s="1774"/>
      <c r="K3" s="1774"/>
      <c r="L3" s="1774"/>
      <c r="M3" s="1774"/>
      <c r="N3" s="1774"/>
      <c r="O3" s="1774"/>
      <c r="P3" s="1774"/>
      <c r="Q3" s="1774"/>
      <c r="R3" s="1774"/>
      <c r="S3" s="1775"/>
      <c r="T3" s="1774" t="s">
        <v>380</v>
      </c>
      <c r="U3" s="1774"/>
      <c r="V3" s="1774"/>
      <c r="W3" s="1774"/>
      <c r="X3" s="1774"/>
      <c r="Y3" s="1774"/>
      <c r="Z3" s="1774"/>
      <c r="AA3" s="1774"/>
      <c r="AB3" s="1774"/>
      <c r="AC3" s="1776"/>
    </row>
    <row r="4" spans="1:29" ht="15" customHeight="1" x14ac:dyDescent="0.15">
      <c r="A4" s="324"/>
      <c r="B4" s="325"/>
      <c r="C4" s="326"/>
      <c r="D4" s="327"/>
      <c r="E4" s="1777" t="s">
        <v>381</v>
      </c>
      <c r="F4" s="1778"/>
      <c r="G4" s="1778"/>
      <c r="H4" s="1778"/>
      <c r="I4" s="1779"/>
      <c r="J4" s="1543" t="s">
        <v>382</v>
      </c>
      <c r="K4" s="1544"/>
      <c r="L4" s="1544"/>
      <c r="M4" s="1544"/>
      <c r="N4" s="1545"/>
      <c r="O4" s="1543" t="s">
        <v>383</v>
      </c>
      <c r="P4" s="1544"/>
      <c r="Q4" s="1544"/>
      <c r="R4" s="1544"/>
      <c r="S4" s="1780"/>
      <c r="T4" s="1592" t="s">
        <v>384</v>
      </c>
      <c r="U4" s="1544"/>
      <c r="V4" s="1544"/>
      <c r="W4" s="1544"/>
      <c r="X4" s="1545"/>
      <c r="Y4" s="1781"/>
      <c r="Z4" s="1782"/>
      <c r="AA4" s="1782"/>
      <c r="AB4" s="1782"/>
      <c r="AC4" s="1783"/>
    </row>
    <row r="5" spans="1:29" s="15" customFormat="1" ht="11" x14ac:dyDescent="0.15">
      <c r="A5" s="571"/>
      <c r="B5" s="569"/>
      <c r="C5" s="570"/>
      <c r="D5" s="569"/>
      <c r="E5" s="1554"/>
      <c r="F5" s="1555"/>
      <c r="G5" s="1555"/>
      <c r="H5" s="1555"/>
      <c r="I5" s="1556"/>
      <c r="J5" s="1739"/>
      <c r="K5" s="1740"/>
      <c r="L5" s="1740"/>
      <c r="M5" s="1740"/>
      <c r="N5" s="1741"/>
      <c r="O5" s="1554" t="s">
        <v>385</v>
      </c>
      <c r="P5" s="1555"/>
      <c r="Q5" s="1555"/>
      <c r="R5" s="1555"/>
      <c r="S5" s="1742"/>
      <c r="T5" s="1743"/>
      <c r="U5" s="1555"/>
      <c r="V5" s="1555"/>
      <c r="W5" s="1555"/>
      <c r="X5" s="1556"/>
      <c r="Y5" s="566"/>
      <c r="Z5" s="567"/>
      <c r="AA5" s="567"/>
      <c r="AB5" s="567"/>
      <c r="AC5" s="568"/>
    </row>
    <row r="6" spans="1:29" s="15" customFormat="1" ht="12" customHeight="1" x14ac:dyDescent="0.15">
      <c r="A6" s="474" t="s">
        <v>170</v>
      </c>
      <c r="B6" s="475" t="s">
        <v>368</v>
      </c>
      <c r="C6" s="423"/>
      <c r="D6" s="281"/>
      <c r="E6" s="1584" t="s">
        <v>386</v>
      </c>
      <c r="F6" s="1585"/>
      <c r="G6" s="1585"/>
      <c r="H6" s="1585"/>
      <c r="I6" s="1586"/>
      <c r="J6" s="1584" t="s">
        <v>387</v>
      </c>
      <c r="K6" s="1585"/>
      <c r="L6" s="1585"/>
      <c r="M6" s="1585"/>
      <c r="N6" s="1586"/>
      <c r="O6" s="1748" t="s">
        <v>388</v>
      </c>
      <c r="P6" s="1749"/>
      <c r="Q6" s="1749"/>
      <c r="R6" s="1749"/>
      <c r="S6" s="1750"/>
      <c r="T6" s="1751" t="s">
        <v>389</v>
      </c>
      <c r="U6" s="1749"/>
      <c r="V6" s="1749"/>
      <c r="W6" s="1749"/>
      <c r="X6" s="1752"/>
      <c r="Y6" s="566"/>
      <c r="Z6" s="567"/>
      <c r="AA6" s="567"/>
      <c r="AB6" s="567"/>
      <c r="AC6" s="568"/>
    </row>
    <row r="7" spans="1:29" s="23" customFormat="1" ht="12" x14ac:dyDescent="0.15">
      <c r="A7" s="952" t="s">
        <v>270</v>
      </c>
      <c r="B7" s="953" t="s">
        <v>279</v>
      </c>
      <c r="C7" s="954"/>
      <c r="D7" s="955"/>
      <c r="E7" s="1765"/>
      <c r="F7" s="1766"/>
      <c r="G7" s="1766"/>
      <c r="H7" s="1766"/>
      <c r="I7" s="1767"/>
      <c r="J7" s="1796" t="s">
        <v>390</v>
      </c>
      <c r="K7" s="1790"/>
      <c r="L7" s="1790"/>
      <c r="M7" s="1790"/>
      <c r="N7" s="1791"/>
      <c r="O7" s="1765"/>
      <c r="P7" s="1766"/>
      <c r="Q7" s="1766"/>
      <c r="R7" s="1766"/>
      <c r="S7" s="1788"/>
      <c r="T7" s="1789" t="s">
        <v>391</v>
      </c>
      <c r="U7" s="1790"/>
      <c r="V7" s="1790"/>
      <c r="W7" s="1790"/>
      <c r="X7" s="1791"/>
      <c r="Y7" s="1176"/>
      <c r="Z7" s="1177"/>
      <c r="AA7" s="1177"/>
      <c r="AB7" s="1177"/>
      <c r="AC7" s="956"/>
    </row>
    <row r="8" spans="1:29" s="11" customFormat="1" ht="12" x14ac:dyDescent="0.15">
      <c r="A8" s="328" t="s">
        <v>270</v>
      </c>
      <c r="B8" s="1203" t="s">
        <v>281</v>
      </c>
      <c r="C8" s="503"/>
      <c r="D8" s="504"/>
      <c r="E8" s="1753"/>
      <c r="F8" s="1754"/>
      <c r="G8" s="1754"/>
      <c r="H8" s="1754"/>
      <c r="I8" s="1755"/>
      <c r="J8" s="1784" t="s">
        <v>392</v>
      </c>
      <c r="K8" s="1785"/>
      <c r="L8" s="1785"/>
      <c r="M8" s="1785"/>
      <c r="N8" s="1786"/>
      <c r="O8" s="1753"/>
      <c r="P8" s="1754"/>
      <c r="Q8" s="1754"/>
      <c r="R8" s="1754"/>
      <c r="S8" s="1787"/>
      <c r="T8" s="1784" t="s">
        <v>391</v>
      </c>
      <c r="U8" s="1785"/>
      <c r="V8" s="1785"/>
      <c r="W8" s="1785"/>
      <c r="X8" s="1786"/>
      <c r="Y8" s="1172"/>
      <c r="Z8" s="1173"/>
      <c r="AA8" s="1173"/>
      <c r="AB8" s="1173"/>
      <c r="AC8" s="574"/>
    </row>
    <row r="9" spans="1:29" s="23" customFormat="1" ht="12" x14ac:dyDescent="0.15">
      <c r="A9" s="957" t="s">
        <v>271</v>
      </c>
      <c r="B9" s="958" t="s">
        <v>282</v>
      </c>
      <c r="C9" s="959"/>
      <c r="D9" s="960"/>
      <c r="E9" s="1879"/>
      <c r="F9" s="1880"/>
      <c r="G9" s="1880"/>
      <c r="H9" s="1880"/>
      <c r="I9" s="1881"/>
      <c r="J9" s="1882" t="s">
        <v>390</v>
      </c>
      <c r="K9" s="1883"/>
      <c r="L9" s="1883"/>
      <c r="M9" s="1883"/>
      <c r="N9" s="1884"/>
      <c r="O9" s="1879"/>
      <c r="P9" s="1880"/>
      <c r="Q9" s="1880"/>
      <c r="R9" s="1880"/>
      <c r="S9" s="1885"/>
      <c r="T9" s="1882" t="s">
        <v>391</v>
      </c>
      <c r="U9" s="1883"/>
      <c r="V9" s="1883"/>
      <c r="W9" s="1883"/>
      <c r="X9" s="1884"/>
      <c r="Y9" s="1190"/>
      <c r="Z9" s="1191"/>
      <c r="AA9" s="1191"/>
      <c r="AB9" s="1191"/>
      <c r="AC9" s="961"/>
    </row>
    <row r="10" spans="1:29" s="11" customFormat="1" ht="12" x14ac:dyDescent="0.15">
      <c r="A10" s="328" t="s">
        <v>271</v>
      </c>
      <c r="B10" s="1203" t="s">
        <v>284</v>
      </c>
      <c r="C10" s="503"/>
      <c r="D10" s="504"/>
      <c r="E10" s="1753"/>
      <c r="F10" s="1754"/>
      <c r="G10" s="1754"/>
      <c r="H10" s="1754"/>
      <c r="I10" s="1755"/>
      <c r="J10" s="1784" t="s">
        <v>392</v>
      </c>
      <c r="K10" s="1785"/>
      <c r="L10" s="1785"/>
      <c r="M10" s="1785"/>
      <c r="N10" s="1786"/>
      <c r="O10" s="1753"/>
      <c r="P10" s="1754"/>
      <c r="Q10" s="1754"/>
      <c r="R10" s="1754"/>
      <c r="S10" s="1787"/>
      <c r="T10" s="1784" t="s">
        <v>391</v>
      </c>
      <c r="U10" s="1785"/>
      <c r="V10" s="1785"/>
      <c r="W10" s="1785"/>
      <c r="X10" s="1786"/>
      <c r="Y10" s="1172"/>
      <c r="Z10" s="1173"/>
      <c r="AA10" s="1173"/>
      <c r="AB10" s="1173"/>
      <c r="AC10" s="574"/>
    </row>
    <row r="11" spans="1:29" s="11" customFormat="1" ht="12" x14ac:dyDescent="0.15">
      <c r="A11" s="328" t="s">
        <v>272</v>
      </c>
      <c r="B11" s="425" t="s">
        <v>285</v>
      </c>
      <c r="C11" s="503"/>
      <c r="D11" s="504"/>
      <c r="E11" s="1753"/>
      <c r="F11" s="1754"/>
      <c r="G11" s="1754"/>
      <c r="H11" s="1754"/>
      <c r="I11" s="1755"/>
      <c r="J11" s="1784" t="s">
        <v>392</v>
      </c>
      <c r="K11" s="1785"/>
      <c r="L11" s="1785"/>
      <c r="M11" s="1785"/>
      <c r="N11" s="1786"/>
      <c r="O11" s="1753"/>
      <c r="P11" s="1754"/>
      <c r="Q11" s="1754"/>
      <c r="R11" s="1754"/>
      <c r="S11" s="1787"/>
      <c r="T11" s="1784" t="s">
        <v>391</v>
      </c>
      <c r="U11" s="1785"/>
      <c r="V11" s="1785"/>
      <c r="W11" s="1785"/>
      <c r="X11" s="1786"/>
      <c r="Y11" s="1172"/>
      <c r="Z11" s="1173"/>
      <c r="AA11" s="1173"/>
      <c r="AB11" s="1173"/>
      <c r="AC11" s="574"/>
    </row>
    <row r="12" spans="1:29" s="11" customFormat="1" thickBot="1" x14ac:dyDescent="0.2">
      <c r="A12" s="501" t="s">
        <v>273</v>
      </c>
      <c r="B12" s="502" t="s">
        <v>286</v>
      </c>
      <c r="C12" s="505"/>
      <c r="D12" s="506"/>
      <c r="E12" s="1768"/>
      <c r="F12" s="1769"/>
      <c r="G12" s="1769"/>
      <c r="H12" s="1769"/>
      <c r="I12" s="1770"/>
      <c r="J12" s="1792" t="s">
        <v>392</v>
      </c>
      <c r="K12" s="1793"/>
      <c r="L12" s="1793"/>
      <c r="M12" s="1793"/>
      <c r="N12" s="1794"/>
      <c r="O12" s="1768"/>
      <c r="P12" s="1769"/>
      <c r="Q12" s="1769"/>
      <c r="R12" s="1769"/>
      <c r="S12" s="1795"/>
      <c r="T12" s="1792" t="s">
        <v>391</v>
      </c>
      <c r="U12" s="1793"/>
      <c r="V12" s="1793"/>
      <c r="W12" s="1793"/>
      <c r="X12" s="1794"/>
      <c r="Y12" s="1178"/>
      <c r="Z12" s="1179"/>
      <c r="AA12" s="1179"/>
      <c r="AB12" s="1179"/>
      <c r="AC12" s="507"/>
    </row>
    <row r="13" spans="1:29" s="11" customFormat="1" ht="12" x14ac:dyDescent="0.15">
      <c r="A13" s="479" t="s">
        <v>274</v>
      </c>
      <c r="B13" s="480" t="s">
        <v>287</v>
      </c>
      <c r="C13" s="481"/>
      <c r="D13" s="482"/>
      <c r="E13" s="1759"/>
      <c r="F13" s="1760"/>
      <c r="G13" s="1760"/>
      <c r="H13" s="1760"/>
      <c r="I13" s="1761"/>
      <c r="J13" s="1759"/>
      <c r="K13" s="1760"/>
      <c r="L13" s="1760"/>
      <c r="M13" s="1760"/>
      <c r="N13" s="1761"/>
      <c r="O13" s="1762" t="s">
        <v>393</v>
      </c>
      <c r="P13" s="1763"/>
      <c r="Q13" s="1763"/>
      <c r="R13" s="1763"/>
      <c r="S13" s="1764"/>
      <c r="T13" s="1759"/>
      <c r="U13" s="1760"/>
      <c r="V13" s="1760"/>
      <c r="W13" s="1760"/>
      <c r="X13" s="1761"/>
      <c r="Y13" s="1174"/>
      <c r="Z13" s="1175"/>
      <c r="AA13" s="1175"/>
      <c r="AB13" s="1175"/>
      <c r="AC13" s="483"/>
    </row>
    <row r="14" spans="1:29" s="11" customFormat="1" ht="12" x14ac:dyDescent="0.15">
      <c r="A14" s="328" t="s">
        <v>275</v>
      </c>
      <c r="B14" s="1203" t="s">
        <v>289</v>
      </c>
      <c r="C14" s="424"/>
      <c r="D14" s="443"/>
      <c r="E14" s="1753"/>
      <c r="F14" s="1754"/>
      <c r="G14" s="1754"/>
      <c r="H14" s="1754"/>
      <c r="I14" s="1755"/>
      <c r="J14" s="1753"/>
      <c r="K14" s="1754"/>
      <c r="L14" s="1754"/>
      <c r="M14" s="1754"/>
      <c r="N14" s="1755"/>
      <c r="O14" s="1756" t="s">
        <v>393</v>
      </c>
      <c r="P14" s="1757"/>
      <c r="Q14" s="1757"/>
      <c r="R14" s="1757"/>
      <c r="S14" s="1758"/>
      <c r="T14" s="1753"/>
      <c r="U14" s="1754"/>
      <c r="V14" s="1754"/>
      <c r="W14" s="1754"/>
      <c r="X14" s="1755"/>
      <c r="Y14" s="1172"/>
      <c r="Z14" s="1173"/>
      <c r="AA14" s="1173"/>
      <c r="AB14" s="1173"/>
      <c r="AC14" s="574"/>
    </row>
    <row r="15" spans="1:29" s="11" customFormat="1" ht="12" x14ac:dyDescent="0.15">
      <c r="A15" s="328" t="s">
        <v>276</v>
      </c>
      <c r="B15" s="425" t="s">
        <v>291</v>
      </c>
      <c r="C15" s="424"/>
      <c r="D15" s="443"/>
      <c r="E15" s="1753"/>
      <c r="F15" s="1754"/>
      <c r="G15" s="1754"/>
      <c r="H15" s="1754"/>
      <c r="I15" s="1755"/>
      <c r="J15" s="1753"/>
      <c r="K15" s="1754"/>
      <c r="L15" s="1754"/>
      <c r="M15" s="1754"/>
      <c r="N15" s="1755"/>
      <c r="O15" s="1756" t="s">
        <v>393</v>
      </c>
      <c r="P15" s="1757"/>
      <c r="Q15" s="1757"/>
      <c r="R15" s="1757"/>
      <c r="S15" s="1758"/>
      <c r="T15" s="1753"/>
      <c r="U15" s="1754"/>
      <c r="V15" s="1754"/>
      <c r="W15" s="1754"/>
      <c r="X15" s="1755"/>
      <c r="Y15" s="1173"/>
      <c r="Z15" s="1173"/>
      <c r="AA15" s="1173"/>
      <c r="AB15" s="1173"/>
      <c r="AC15" s="574"/>
    </row>
    <row r="16" spans="1:29" s="11" customFormat="1" ht="12" x14ac:dyDescent="0.15">
      <c r="A16" s="378" t="s">
        <v>277</v>
      </c>
      <c r="B16" s="426" t="s">
        <v>292</v>
      </c>
      <c r="C16" s="427"/>
      <c r="D16" s="465"/>
      <c r="E16" s="1799"/>
      <c r="F16" s="1800"/>
      <c r="G16" s="1800"/>
      <c r="H16" s="1800"/>
      <c r="I16" s="1801"/>
      <c r="J16" s="1799"/>
      <c r="K16" s="1800"/>
      <c r="L16" s="1800"/>
      <c r="M16" s="1800"/>
      <c r="N16" s="1801"/>
      <c r="O16" s="1807" t="s">
        <v>393</v>
      </c>
      <c r="P16" s="1808"/>
      <c r="Q16" s="1808"/>
      <c r="R16" s="1808"/>
      <c r="S16" s="1809"/>
      <c r="T16" s="1799"/>
      <c r="U16" s="1800"/>
      <c r="V16" s="1800"/>
      <c r="W16" s="1800"/>
      <c r="X16" s="1801"/>
      <c r="Y16" s="1181"/>
      <c r="Z16" s="1181"/>
      <c r="AA16" s="1181"/>
      <c r="AB16" s="1181"/>
      <c r="AC16" s="1182"/>
    </row>
    <row r="17" spans="1:29" s="11" customFormat="1" ht="12" x14ac:dyDescent="0.15">
      <c r="A17" s="377" t="s">
        <v>174</v>
      </c>
      <c r="B17" s="428" t="s">
        <v>294</v>
      </c>
      <c r="C17" s="429"/>
      <c r="D17" s="466"/>
      <c r="E17" s="1802"/>
      <c r="F17" s="1803"/>
      <c r="G17" s="1803"/>
      <c r="H17" s="1803"/>
      <c r="I17" s="1804"/>
      <c r="J17" s="1802"/>
      <c r="K17" s="1803"/>
      <c r="L17" s="1803"/>
      <c r="M17" s="1803"/>
      <c r="N17" s="1804"/>
      <c r="O17" s="1810" t="s">
        <v>394</v>
      </c>
      <c r="P17" s="1811"/>
      <c r="Q17" s="1811"/>
      <c r="R17" s="1811"/>
      <c r="S17" s="1812"/>
      <c r="T17" s="1802"/>
      <c r="U17" s="1803"/>
      <c r="V17" s="1803"/>
      <c r="W17" s="1803"/>
      <c r="X17" s="1804"/>
      <c r="Y17" s="1802"/>
      <c r="Z17" s="1803"/>
      <c r="AA17" s="1803"/>
      <c r="AB17" s="1803"/>
      <c r="AC17" s="1806"/>
    </row>
    <row r="18" spans="1:29" s="11" customFormat="1" ht="12" x14ac:dyDescent="0.15">
      <c r="A18" s="378" t="s">
        <v>175</v>
      </c>
      <c r="B18" s="426" t="s">
        <v>295</v>
      </c>
      <c r="C18" s="427"/>
      <c r="D18" s="465"/>
      <c r="E18" s="1799"/>
      <c r="F18" s="1800"/>
      <c r="G18" s="1800"/>
      <c r="H18" s="1800"/>
      <c r="I18" s="1801"/>
      <c r="J18" s="1799"/>
      <c r="K18" s="1800"/>
      <c r="L18" s="1800"/>
      <c r="M18" s="1800"/>
      <c r="N18" s="1801"/>
      <c r="O18" s="1807" t="s">
        <v>394</v>
      </c>
      <c r="P18" s="1808"/>
      <c r="Q18" s="1808"/>
      <c r="R18" s="1808"/>
      <c r="S18" s="1809"/>
      <c r="T18" s="1799"/>
      <c r="U18" s="1800"/>
      <c r="V18" s="1800"/>
      <c r="W18" s="1800"/>
      <c r="X18" s="1801"/>
      <c r="Y18" s="1799"/>
      <c r="Z18" s="1800"/>
      <c r="AA18" s="1800"/>
      <c r="AB18" s="1800"/>
      <c r="AC18" s="1805"/>
    </row>
    <row r="19" spans="1:29" s="240" customFormat="1" ht="12" x14ac:dyDescent="0.15">
      <c r="A19" s="354"/>
      <c r="B19" s="234"/>
      <c r="C19" s="234"/>
      <c r="D19" s="355"/>
      <c r="E19" s="1187"/>
      <c r="F19" s="1187"/>
      <c r="G19" s="1147"/>
      <c r="H19" s="1102"/>
      <c r="I19" s="1102"/>
      <c r="J19" s="356"/>
      <c r="K19" s="357"/>
      <c r="L19" s="358"/>
      <c r="M19" s="359"/>
      <c r="N19" s="360"/>
      <c r="O19" s="356"/>
      <c r="P19" s="357"/>
      <c r="Q19" s="358"/>
      <c r="R19" s="359"/>
      <c r="S19" s="360"/>
      <c r="T19" s="356"/>
      <c r="U19" s="357"/>
      <c r="V19" s="358"/>
      <c r="W19" s="359"/>
      <c r="X19" s="360"/>
      <c r="Y19" s="356"/>
      <c r="Z19" s="357"/>
      <c r="AA19" s="358"/>
      <c r="AB19" s="359"/>
      <c r="AC19" s="361"/>
    </row>
    <row r="20" spans="1:29" s="240" customFormat="1" ht="12" x14ac:dyDescent="0.15">
      <c r="A20" s="362"/>
      <c r="B20" s="363"/>
      <c r="C20" s="363"/>
      <c r="D20" s="364"/>
      <c r="E20" s="1168"/>
      <c r="F20" s="1168"/>
      <c r="G20" s="217"/>
      <c r="H20" s="1100"/>
      <c r="I20" s="1100"/>
      <c r="J20" s="365"/>
      <c r="K20" s="366"/>
      <c r="L20" s="367"/>
      <c r="M20" s="368"/>
      <c r="N20" s="369"/>
      <c r="O20" s="365"/>
      <c r="P20" s="366"/>
      <c r="Q20" s="367"/>
      <c r="R20" s="368"/>
      <c r="S20" s="369"/>
      <c r="T20" s="365"/>
      <c r="U20" s="366"/>
      <c r="V20" s="367"/>
      <c r="W20" s="367"/>
      <c r="X20" s="367"/>
      <c r="Y20" s="367"/>
      <c r="Z20" s="367"/>
      <c r="AA20" s="367"/>
      <c r="AB20" s="368"/>
      <c r="AC20" s="370"/>
    </row>
    <row r="21" spans="1:29" s="49" customFormat="1" ht="14" customHeight="1" x14ac:dyDescent="0.15">
      <c r="A21" s="329" t="s">
        <v>379</v>
      </c>
      <c r="B21" s="121"/>
      <c r="C21" s="330"/>
      <c r="D21" s="330"/>
      <c r="E21" s="1596" t="s">
        <v>390</v>
      </c>
      <c r="F21" s="1597"/>
      <c r="G21" s="1597"/>
      <c r="H21" s="1597"/>
      <c r="I21" s="1598"/>
      <c r="J21" s="1821" t="s">
        <v>392</v>
      </c>
      <c r="K21" s="1822"/>
      <c r="L21" s="1822"/>
      <c r="M21" s="1822"/>
      <c r="N21" s="1823"/>
      <c r="O21" s="1821" t="s">
        <v>394</v>
      </c>
      <c r="P21" s="1822"/>
      <c r="Q21" s="1822"/>
      <c r="R21" s="1822"/>
      <c r="S21" s="1823"/>
      <c r="T21" s="1543" t="s">
        <v>393</v>
      </c>
      <c r="U21" s="1544"/>
      <c r="V21" s="1544"/>
      <c r="W21" s="1544"/>
      <c r="X21" s="1545"/>
      <c r="Y21" s="1797"/>
      <c r="Z21" s="1797"/>
      <c r="AA21" s="1797"/>
      <c r="AB21" s="1797"/>
      <c r="AC21" s="1798"/>
    </row>
    <row r="22" spans="1:29" s="55" customFormat="1" ht="10.5" customHeight="1" x14ac:dyDescent="0.15">
      <c r="A22" s="12"/>
      <c r="B22" s="296"/>
      <c r="C22" s="296"/>
      <c r="D22" s="296" t="s">
        <v>296</v>
      </c>
      <c r="E22" s="1861" t="s">
        <v>297</v>
      </c>
      <c r="F22" s="1862"/>
      <c r="G22" s="1862"/>
      <c r="H22" s="1862"/>
      <c r="I22" s="1863"/>
      <c r="J22" s="1864" t="s">
        <v>298</v>
      </c>
      <c r="K22" s="1865"/>
      <c r="L22" s="1865"/>
      <c r="M22" s="1865"/>
      <c r="N22" s="1866"/>
      <c r="O22" s="1864" t="s">
        <v>395</v>
      </c>
      <c r="P22" s="1865"/>
      <c r="Q22" s="1865"/>
      <c r="R22" s="1865"/>
      <c r="S22" s="1866"/>
      <c r="T22" s="1748" t="s">
        <v>396</v>
      </c>
      <c r="U22" s="1749"/>
      <c r="V22" s="1749"/>
      <c r="W22" s="1749"/>
      <c r="X22" s="1752"/>
      <c r="Y22" s="1844"/>
      <c r="Z22" s="1844"/>
      <c r="AA22" s="1844"/>
      <c r="AB22" s="1844"/>
      <c r="AC22" s="1845"/>
    </row>
    <row r="23" spans="1:29" s="240" customFormat="1" ht="11.5" customHeight="1" x14ac:dyDescent="0.15">
      <c r="A23" s="1815" t="s">
        <v>397</v>
      </c>
      <c r="B23" s="375"/>
      <c r="C23" s="375"/>
      <c r="D23" s="430" t="s">
        <v>398</v>
      </c>
      <c r="E23" s="1820">
        <v>107</v>
      </c>
      <c r="F23" s="1818"/>
      <c r="G23" s="1183" t="s">
        <v>114</v>
      </c>
      <c r="H23" s="1818">
        <v>265</v>
      </c>
      <c r="I23" s="1819"/>
      <c r="J23" s="1846">
        <v>107</v>
      </c>
      <c r="K23" s="1847"/>
      <c r="L23" s="1187" t="s">
        <v>114</v>
      </c>
      <c r="M23" s="1847">
        <v>265</v>
      </c>
      <c r="N23" s="1857"/>
      <c r="O23" s="1846">
        <v>10</v>
      </c>
      <c r="P23" s="1847"/>
      <c r="Q23" s="1147" t="s">
        <v>114</v>
      </c>
      <c r="R23" s="1303">
        <v>50</v>
      </c>
      <c r="S23" s="1892"/>
      <c r="T23" s="1820">
        <v>10</v>
      </c>
      <c r="U23" s="1818"/>
      <c r="V23" s="1183" t="s">
        <v>114</v>
      </c>
      <c r="W23" s="1818">
        <v>55</v>
      </c>
      <c r="X23" s="1819"/>
      <c r="Y23" s="334"/>
      <c r="Z23" s="331"/>
      <c r="AA23" s="332"/>
      <c r="AB23" s="333"/>
      <c r="AC23" s="335"/>
    </row>
    <row r="24" spans="1:29" s="240" customFormat="1" ht="11.5" customHeight="1" x14ac:dyDescent="0.15">
      <c r="A24" s="1816"/>
      <c r="B24" s="431"/>
      <c r="C24" s="431"/>
      <c r="D24" s="432" t="s">
        <v>399</v>
      </c>
      <c r="E24" s="1494">
        <v>145</v>
      </c>
      <c r="F24" s="1495"/>
      <c r="G24" s="1086" t="s">
        <v>114</v>
      </c>
      <c r="H24" s="1495">
        <v>15900</v>
      </c>
      <c r="I24" s="1496"/>
      <c r="J24" s="1380">
        <v>145</v>
      </c>
      <c r="K24" s="1293"/>
      <c r="L24" s="1126" t="s">
        <v>114</v>
      </c>
      <c r="M24" s="1293">
        <v>15900</v>
      </c>
      <c r="N24" s="1505"/>
      <c r="O24" s="1380">
        <v>14</v>
      </c>
      <c r="P24" s="1293"/>
      <c r="Q24" s="1126" t="s">
        <v>114</v>
      </c>
      <c r="R24" s="1291">
        <v>3000</v>
      </c>
      <c r="S24" s="1473"/>
      <c r="T24" s="1494">
        <v>13.59</v>
      </c>
      <c r="U24" s="1495"/>
      <c r="V24" s="632" t="s">
        <v>114</v>
      </c>
      <c r="W24" s="1495">
        <v>3300</v>
      </c>
      <c r="X24" s="1496"/>
      <c r="Y24" s="1164"/>
      <c r="Z24" s="1165"/>
      <c r="AA24" s="219"/>
      <c r="AB24" s="336"/>
      <c r="AC24" s="338"/>
    </row>
    <row r="25" spans="1:29" s="240" customFormat="1" ht="11.5" customHeight="1" x14ac:dyDescent="0.15">
      <c r="A25" s="1817"/>
      <c r="B25" s="376"/>
      <c r="C25" s="376"/>
      <c r="D25" s="447" t="s">
        <v>400</v>
      </c>
      <c r="E25" s="1497">
        <v>143</v>
      </c>
      <c r="F25" s="1498"/>
      <c r="G25" s="1087" t="s">
        <v>114</v>
      </c>
      <c r="H25" s="1498">
        <v>15900</v>
      </c>
      <c r="I25" s="1499"/>
      <c r="J25" s="1407">
        <v>143</v>
      </c>
      <c r="K25" s="1408"/>
      <c r="L25" s="1130" t="s">
        <v>114</v>
      </c>
      <c r="M25" s="1408">
        <v>15900</v>
      </c>
      <c r="N25" s="1506"/>
      <c r="O25" s="1407">
        <v>13</v>
      </c>
      <c r="P25" s="1408"/>
      <c r="Q25" s="1130" t="s">
        <v>114</v>
      </c>
      <c r="R25" s="1439">
        <v>3000</v>
      </c>
      <c r="S25" s="1474"/>
      <c r="T25" s="1497">
        <v>13.4</v>
      </c>
      <c r="U25" s="1498"/>
      <c r="V25" s="1184" t="s">
        <v>114</v>
      </c>
      <c r="W25" s="1498">
        <v>3300</v>
      </c>
      <c r="X25" s="1499"/>
      <c r="Y25" s="342"/>
      <c r="Z25" s="339"/>
      <c r="AA25" s="340"/>
      <c r="AB25" s="341"/>
      <c r="AC25" s="343"/>
    </row>
    <row r="26" spans="1:29" s="240" customFormat="1" ht="11.5" customHeight="1" x14ac:dyDescent="0.15">
      <c r="A26" s="1813" t="s">
        <v>401</v>
      </c>
      <c r="B26" s="433"/>
      <c r="C26" s="433"/>
      <c r="D26" s="434" t="s">
        <v>402</v>
      </c>
      <c r="E26" s="1088">
        <v>309</v>
      </c>
      <c r="F26" s="1141" t="s">
        <v>114</v>
      </c>
      <c r="G26" s="936">
        <v>0</v>
      </c>
      <c r="H26" s="626" t="s">
        <v>341</v>
      </c>
      <c r="I26" s="627">
        <v>55</v>
      </c>
      <c r="J26" s="196">
        <v>309</v>
      </c>
      <c r="K26" s="1143" t="s">
        <v>114</v>
      </c>
      <c r="L26" s="197">
        <v>0</v>
      </c>
      <c r="M26" s="1123" t="s">
        <v>341</v>
      </c>
      <c r="N26" s="198">
        <v>55</v>
      </c>
      <c r="O26" s="1470">
        <v>40</v>
      </c>
      <c r="P26" s="1471"/>
      <c r="Q26" s="1123" t="s">
        <v>114</v>
      </c>
      <c r="R26" s="1382">
        <v>38</v>
      </c>
      <c r="S26" s="1744"/>
      <c r="T26" s="1467">
        <v>40</v>
      </c>
      <c r="U26" s="1468"/>
      <c r="V26" s="626" t="s">
        <v>114</v>
      </c>
      <c r="W26" s="1886">
        <v>38</v>
      </c>
      <c r="X26" s="1887"/>
      <c r="Y26" s="347"/>
      <c r="Z26" s="344"/>
      <c r="AA26" s="345"/>
      <c r="AB26" s="346"/>
      <c r="AC26" s="348"/>
    </row>
    <row r="27" spans="1:29" s="240" customFormat="1" ht="11.5" customHeight="1" x14ac:dyDescent="0.15">
      <c r="A27" s="1814"/>
      <c r="B27" s="435"/>
      <c r="C27" s="435"/>
      <c r="D27" s="448" t="s">
        <v>403</v>
      </c>
      <c r="E27" s="1089">
        <v>228</v>
      </c>
      <c r="F27" s="1192" t="s">
        <v>114</v>
      </c>
      <c r="G27" s="1090">
        <v>0</v>
      </c>
      <c r="H27" s="1192" t="s">
        <v>341</v>
      </c>
      <c r="I27" s="1091">
        <v>3280</v>
      </c>
      <c r="J27" s="467">
        <v>228</v>
      </c>
      <c r="K27" s="1100" t="s">
        <v>114</v>
      </c>
      <c r="L27" s="44">
        <v>0</v>
      </c>
      <c r="M27" s="1100" t="s">
        <v>341</v>
      </c>
      <c r="N27" s="468">
        <v>3280</v>
      </c>
      <c r="O27" s="1745">
        <v>30</v>
      </c>
      <c r="P27" s="1746"/>
      <c r="Q27" s="217" t="s">
        <v>114</v>
      </c>
      <c r="R27" s="1300">
        <v>2250</v>
      </c>
      <c r="S27" s="1747"/>
      <c r="T27" s="1888">
        <v>29.5</v>
      </c>
      <c r="U27" s="1889"/>
      <c r="V27" s="1092" t="s">
        <v>114</v>
      </c>
      <c r="W27" s="1890">
        <v>2250</v>
      </c>
      <c r="X27" s="1891"/>
      <c r="Y27" s="352"/>
      <c r="Z27" s="349"/>
      <c r="AA27" s="350"/>
      <c r="AB27" s="351"/>
      <c r="AC27" s="353"/>
    </row>
    <row r="28" spans="1:29" s="15" customFormat="1" ht="11" x14ac:dyDescent="0.15">
      <c r="A28" s="1156"/>
      <c r="B28" s="1157"/>
      <c r="C28" s="1157"/>
      <c r="D28" s="1157" t="s">
        <v>354</v>
      </c>
      <c r="E28" s="1852" t="s">
        <v>355</v>
      </c>
      <c r="F28" s="1708"/>
      <c r="G28" s="1708"/>
      <c r="H28" s="1708"/>
      <c r="I28" s="1708"/>
      <c r="J28" s="1708"/>
      <c r="K28" s="1708"/>
      <c r="L28" s="1708"/>
      <c r="M28" s="1708"/>
      <c r="N28" s="1708"/>
      <c r="O28" s="1708"/>
      <c r="P28" s="1708"/>
      <c r="Q28" s="1708"/>
      <c r="R28" s="1708"/>
      <c r="S28" s="1708"/>
      <c r="T28" s="1708"/>
      <c r="U28" s="1708"/>
      <c r="V28" s="1708"/>
      <c r="W28" s="1708"/>
      <c r="X28" s="1708"/>
      <c r="Y28" s="1708"/>
      <c r="Z28" s="1708"/>
      <c r="AA28" s="1708"/>
      <c r="AB28" s="1708"/>
      <c r="AC28" s="1709"/>
    </row>
    <row r="29" spans="1:29" s="240" customFormat="1" ht="12" x14ac:dyDescent="0.15">
      <c r="A29" s="354"/>
      <c r="B29" s="234"/>
      <c r="C29" s="234"/>
      <c r="D29" s="355"/>
      <c r="E29" s="1187"/>
      <c r="F29" s="1187"/>
      <c r="G29" s="1147"/>
      <c r="H29" s="1102"/>
      <c r="I29" s="1102"/>
      <c r="J29" s="356"/>
      <c r="K29" s="357"/>
      <c r="L29" s="358"/>
      <c r="M29" s="359"/>
      <c r="N29" s="360"/>
      <c r="O29" s="356"/>
      <c r="P29" s="357"/>
      <c r="Q29" s="358"/>
      <c r="R29" s="359"/>
      <c r="S29" s="360"/>
      <c r="T29" s="356"/>
      <c r="U29" s="357"/>
      <c r="V29" s="358"/>
      <c r="W29" s="359"/>
      <c r="X29" s="360"/>
      <c r="Y29" s="356"/>
      <c r="Z29" s="357"/>
      <c r="AA29" s="358"/>
      <c r="AB29" s="359"/>
      <c r="AC29" s="361"/>
    </row>
    <row r="30" spans="1:29" s="240" customFormat="1" ht="12" x14ac:dyDescent="0.15">
      <c r="A30" s="362"/>
      <c r="B30" s="363"/>
      <c r="C30" s="363"/>
      <c r="D30" s="364"/>
      <c r="E30" s="1168"/>
      <c r="F30" s="1168"/>
      <c r="G30" s="217"/>
      <c r="H30" s="1100"/>
      <c r="I30" s="1100"/>
      <c r="J30" s="365"/>
      <c r="K30" s="366"/>
      <c r="L30" s="367"/>
      <c r="M30" s="368"/>
      <c r="N30" s="369"/>
      <c r="O30" s="365"/>
      <c r="P30" s="366"/>
      <c r="Q30" s="367"/>
      <c r="R30" s="368"/>
      <c r="S30" s="369"/>
      <c r="T30" s="365"/>
      <c r="U30" s="366"/>
      <c r="V30" s="367"/>
      <c r="W30" s="367"/>
      <c r="X30" s="367"/>
      <c r="Y30" s="367"/>
      <c r="Z30" s="367"/>
      <c r="AA30" s="367"/>
      <c r="AB30" s="368"/>
      <c r="AC30" s="370"/>
    </row>
    <row r="31" spans="1:29" s="240" customFormat="1" ht="14" x14ac:dyDescent="0.15">
      <c r="A31" s="371" t="s">
        <v>380</v>
      </c>
      <c r="B31" s="372"/>
      <c r="C31" s="373"/>
      <c r="D31" s="374"/>
      <c r="E31" s="1543" t="s">
        <v>391</v>
      </c>
      <c r="F31" s="1544"/>
      <c r="G31" s="1544"/>
      <c r="H31" s="1544"/>
      <c r="I31" s="1545"/>
      <c r="J31" s="1853"/>
      <c r="K31" s="1854"/>
      <c r="L31" s="1854"/>
      <c r="M31" s="1854"/>
      <c r="N31" s="1855"/>
      <c r="O31" s="1853"/>
      <c r="P31" s="1854"/>
      <c r="Q31" s="1854"/>
      <c r="R31" s="1854"/>
      <c r="S31" s="1855"/>
      <c r="T31" s="1853"/>
      <c r="U31" s="1854"/>
      <c r="V31" s="1854"/>
      <c r="W31" s="1854"/>
      <c r="X31" s="1855"/>
      <c r="Y31" s="1853"/>
      <c r="Z31" s="1854"/>
      <c r="AA31" s="1854"/>
      <c r="AB31" s="1854"/>
      <c r="AC31" s="1856"/>
    </row>
    <row r="32" spans="1:29" s="240" customFormat="1" ht="12" x14ac:dyDescent="0.15">
      <c r="A32" s="1828" t="s">
        <v>57</v>
      </c>
      <c r="B32" s="375" t="s">
        <v>404</v>
      </c>
      <c r="C32" s="375"/>
      <c r="D32" s="355" t="s">
        <v>405</v>
      </c>
      <c r="E32" s="1830">
        <v>18.8</v>
      </c>
      <c r="F32" s="1831"/>
      <c r="G32" s="1831"/>
      <c r="H32" s="1831"/>
      <c r="I32" s="1832"/>
      <c r="J32" s="1833"/>
      <c r="K32" s="1833"/>
      <c r="L32" s="1833"/>
      <c r="M32" s="1833"/>
      <c r="N32" s="1834"/>
      <c r="O32" s="1833"/>
      <c r="P32" s="1833"/>
      <c r="Q32" s="1833"/>
      <c r="R32" s="1833"/>
      <c r="S32" s="1834"/>
      <c r="T32" s="1833"/>
      <c r="U32" s="1833"/>
      <c r="V32" s="1833"/>
      <c r="W32" s="1833"/>
      <c r="X32" s="1834"/>
      <c r="Y32" s="1850"/>
      <c r="Z32" s="1833"/>
      <c r="AA32" s="1833"/>
      <c r="AB32" s="1833"/>
      <c r="AC32" s="1851"/>
    </row>
    <row r="33" spans="1:29" s="240" customFormat="1" ht="12" x14ac:dyDescent="0.15">
      <c r="A33" s="1829"/>
      <c r="B33" s="435" t="s">
        <v>406</v>
      </c>
      <c r="C33" s="435"/>
      <c r="D33" s="364" t="s">
        <v>405</v>
      </c>
      <c r="E33" s="1835">
        <v>14.7</v>
      </c>
      <c r="F33" s="1376"/>
      <c r="G33" s="1376"/>
      <c r="H33" s="1376"/>
      <c r="I33" s="1836"/>
      <c r="J33" s="1837"/>
      <c r="K33" s="1837"/>
      <c r="L33" s="1837"/>
      <c r="M33" s="1837"/>
      <c r="N33" s="1838"/>
      <c r="O33" s="1837"/>
      <c r="P33" s="1837"/>
      <c r="Q33" s="1837"/>
      <c r="R33" s="1837"/>
      <c r="S33" s="1838"/>
      <c r="T33" s="1837"/>
      <c r="U33" s="1837"/>
      <c r="V33" s="1837"/>
      <c r="W33" s="1837"/>
      <c r="X33" s="1838"/>
      <c r="Y33" s="1848"/>
      <c r="Z33" s="1837"/>
      <c r="AA33" s="1837"/>
      <c r="AB33" s="1837"/>
      <c r="AC33" s="1849"/>
    </row>
    <row r="34" spans="1:29" s="240" customFormat="1" ht="12" customHeight="1" x14ac:dyDescent="0.15">
      <c r="A34" s="1824" t="s">
        <v>407</v>
      </c>
      <c r="B34" s="422" t="s">
        <v>408</v>
      </c>
      <c r="C34" s="1825" t="s">
        <v>409</v>
      </c>
      <c r="D34" s="1827" t="s">
        <v>410</v>
      </c>
      <c r="E34" s="1557"/>
      <c r="F34" s="1558"/>
      <c r="G34" s="1558"/>
      <c r="H34" s="1558"/>
      <c r="I34" s="1559"/>
      <c r="J34" s="1164"/>
      <c r="K34" s="1165"/>
      <c r="L34" s="219"/>
      <c r="M34" s="336"/>
      <c r="N34" s="337"/>
      <c r="O34" s="1164"/>
      <c r="P34" s="1165"/>
      <c r="Q34" s="219"/>
      <c r="R34" s="336"/>
      <c r="S34" s="337"/>
      <c r="T34" s="1164"/>
      <c r="U34" s="1165"/>
      <c r="V34" s="219"/>
      <c r="W34" s="336"/>
      <c r="X34" s="337"/>
      <c r="Y34" s="1163"/>
      <c r="Z34" s="1165"/>
      <c r="AA34" s="219"/>
      <c r="AB34" s="336"/>
      <c r="AC34" s="338"/>
    </row>
    <row r="35" spans="1:29" s="240" customFormat="1" ht="12" x14ac:dyDescent="0.15">
      <c r="A35" s="1824"/>
      <c r="B35" s="422" t="s">
        <v>411</v>
      </c>
      <c r="C35" s="1826"/>
      <c r="D35" s="1827"/>
      <c r="E35" s="1557"/>
      <c r="F35" s="1558"/>
      <c r="G35" s="1558"/>
      <c r="H35" s="1558"/>
      <c r="I35" s="1559"/>
      <c r="J35" s="1164"/>
      <c r="K35" s="1165"/>
      <c r="L35" s="219"/>
      <c r="M35" s="336"/>
      <c r="N35" s="337"/>
      <c r="O35" s="1164"/>
      <c r="P35" s="1165"/>
      <c r="Q35" s="219"/>
      <c r="R35" s="336"/>
      <c r="S35" s="337"/>
      <c r="T35" s="1164"/>
      <c r="U35" s="1165"/>
      <c r="V35" s="219"/>
      <c r="W35" s="336"/>
      <c r="X35" s="337"/>
      <c r="Y35" s="1163"/>
      <c r="Z35" s="1165"/>
      <c r="AA35" s="219"/>
      <c r="AB35" s="336"/>
      <c r="AC35" s="338"/>
    </row>
    <row r="36" spans="1:29" s="240" customFormat="1" ht="12" customHeight="1" x14ac:dyDescent="0.15">
      <c r="A36" s="1840" t="s">
        <v>412</v>
      </c>
      <c r="B36" s="642" t="s">
        <v>413</v>
      </c>
      <c r="C36" s="1841" t="s">
        <v>414</v>
      </c>
      <c r="D36" s="1843" t="s">
        <v>415</v>
      </c>
      <c r="E36" s="1858">
        <v>3</v>
      </c>
      <c r="F36" s="1859"/>
      <c r="G36" s="1859"/>
      <c r="H36" s="1859"/>
      <c r="I36" s="1860"/>
      <c r="J36" s="1393"/>
      <c r="K36" s="1393"/>
      <c r="L36" s="1393"/>
      <c r="M36" s="1393"/>
      <c r="N36" s="1523"/>
      <c r="O36" s="1393"/>
      <c r="P36" s="1393"/>
      <c r="Q36" s="1393"/>
      <c r="R36" s="1393"/>
      <c r="S36" s="1523"/>
      <c r="T36" s="1393"/>
      <c r="U36" s="1393"/>
      <c r="V36" s="1393"/>
      <c r="W36" s="1393"/>
      <c r="X36" s="1523"/>
      <c r="Y36" s="1411"/>
      <c r="Z36" s="1393"/>
      <c r="AA36" s="1393"/>
      <c r="AB36" s="1393"/>
      <c r="AC36" s="1867"/>
    </row>
    <row r="37" spans="1:29" s="240" customFormat="1" ht="12" x14ac:dyDescent="0.15">
      <c r="A37" s="1824"/>
      <c r="B37" s="643" t="s">
        <v>416</v>
      </c>
      <c r="C37" s="1842"/>
      <c r="D37" s="1827"/>
      <c r="E37" s="1868">
        <v>4</v>
      </c>
      <c r="F37" s="1869"/>
      <c r="G37" s="1869"/>
      <c r="H37" s="1869"/>
      <c r="I37" s="1870"/>
      <c r="J37" s="1558"/>
      <c r="K37" s="1558"/>
      <c r="L37" s="1558"/>
      <c r="M37" s="1558"/>
      <c r="N37" s="1559"/>
      <c r="O37" s="1558"/>
      <c r="P37" s="1558"/>
      <c r="Q37" s="1558"/>
      <c r="R37" s="1558"/>
      <c r="S37" s="1559"/>
      <c r="T37" s="1558"/>
      <c r="U37" s="1558"/>
      <c r="V37" s="1558"/>
      <c r="W37" s="1558"/>
      <c r="X37" s="1559"/>
      <c r="Y37" s="1557"/>
      <c r="Z37" s="1558"/>
      <c r="AA37" s="1558"/>
      <c r="AB37" s="1558"/>
      <c r="AC37" s="1839"/>
    </row>
    <row r="38" spans="1:29" s="240" customFormat="1" ht="12" x14ac:dyDescent="0.15">
      <c r="A38" s="1876"/>
      <c r="B38" s="644" t="s">
        <v>417</v>
      </c>
      <c r="C38" s="1877"/>
      <c r="D38" s="1878"/>
      <c r="E38" s="1872">
        <v>7</v>
      </c>
      <c r="F38" s="1873"/>
      <c r="G38" s="1873"/>
      <c r="H38" s="1873"/>
      <c r="I38" s="1874"/>
      <c r="J38" s="1525"/>
      <c r="K38" s="1525"/>
      <c r="L38" s="1525"/>
      <c r="M38" s="1525"/>
      <c r="N38" s="1526"/>
      <c r="O38" s="1525"/>
      <c r="P38" s="1525"/>
      <c r="Q38" s="1525"/>
      <c r="R38" s="1525"/>
      <c r="S38" s="1526"/>
      <c r="T38" s="1525"/>
      <c r="U38" s="1525"/>
      <c r="V38" s="1525"/>
      <c r="W38" s="1525"/>
      <c r="X38" s="1526"/>
      <c r="Y38" s="1524"/>
      <c r="Z38" s="1525"/>
      <c r="AA38" s="1525"/>
      <c r="AB38" s="1525"/>
      <c r="AC38" s="1871"/>
    </row>
    <row r="39" spans="1:29" s="240" customFormat="1" ht="12" customHeight="1" x14ac:dyDescent="0.15">
      <c r="A39" s="1824" t="s">
        <v>418</v>
      </c>
      <c r="B39" s="643" t="s">
        <v>419</v>
      </c>
      <c r="C39" s="1825" t="s">
        <v>414</v>
      </c>
      <c r="D39" s="1827" t="s">
        <v>415</v>
      </c>
      <c r="E39" s="1558"/>
      <c r="F39" s="1558"/>
      <c r="G39" s="1558"/>
      <c r="H39" s="1558"/>
      <c r="I39" s="1559"/>
      <c r="J39" s="1558"/>
      <c r="K39" s="1558"/>
      <c r="L39" s="1558"/>
      <c r="M39" s="1558"/>
      <c r="N39" s="1559"/>
      <c r="O39" s="1558"/>
      <c r="P39" s="1558"/>
      <c r="Q39" s="1558"/>
      <c r="R39" s="1558"/>
      <c r="S39" s="1559"/>
      <c r="T39" s="1558"/>
      <c r="U39" s="1558"/>
      <c r="V39" s="1558"/>
      <c r="W39" s="1558"/>
      <c r="X39" s="1559"/>
      <c r="Y39" s="1411"/>
      <c r="Z39" s="1393"/>
      <c r="AA39" s="1393"/>
      <c r="AB39" s="1393"/>
      <c r="AC39" s="1867"/>
    </row>
    <row r="40" spans="1:29" s="240" customFormat="1" ht="12" x14ac:dyDescent="0.15">
      <c r="A40" s="1824"/>
      <c r="B40" s="643" t="s">
        <v>420</v>
      </c>
      <c r="C40" s="1875"/>
      <c r="D40" s="1827"/>
      <c r="E40" s="1557"/>
      <c r="F40" s="1558"/>
      <c r="G40" s="1558"/>
      <c r="H40" s="1558"/>
      <c r="I40" s="1559"/>
      <c r="J40" s="1525"/>
      <c r="K40" s="1525"/>
      <c r="L40" s="1525"/>
      <c r="M40" s="1525"/>
      <c r="N40" s="1526"/>
      <c r="O40" s="1525"/>
      <c r="P40" s="1525"/>
      <c r="Q40" s="1525"/>
      <c r="R40" s="1525"/>
      <c r="S40" s="1526"/>
      <c r="T40" s="1525"/>
      <c r="U40" s="1525"/>
      <c r="V40" s="1525"/>
      <c r="W40" s="1525"/>
      <c r="X40" s="1526"/>
      <c r="Y40" s="1524"/>
      <c r="Z40" s="1525"/>
      <c r="AA40" s="1525"/>
      <c r="AB40" s="1525"/>
      <c r="AC40" s="1871"/>
    </row>
    <row r="41" spans="1:29" s="240" customFormat="1" ht="12" x14ac:dyDescent="0.15">
      <c r="A41" s="1824"/>
      <c r="B41" s="643" t="s">
        <v>413</v>
      </c>
      <c r="C41" s="1875"/>
      <c r="D41" s="1827"/>
      <c r="E41" s="1380">
        <v>5</v>
      </c>
      <c r="F41" s="1293"/>
      <c r="G41" s="1293"/>
      <c r="H41" s="1293"/>
      <c r="I41" s="1505"/>
      <c r="J41" s="1558"/>
      <c r="K41" s="1558"/>
      <c r="L41" s="1558"/>
      <c r="M41" s="1558"/>
      <c r="N41" s="1559"/>
      <c r="O41" s="1558"/>
      <c r="P41" s="1558"/>
      <c r="Q41" s="1558"/>
      <c r="R41" s="1558"/>
      <c r="S41" s="1559"/>
      <c r="T41" s="1558"/>
      <c r="U41" s="1558"/>
      <c r="V41" s="1558"/>
      <c r="W41" s="1558"/>
      <c r="X41" s="1559"/>
      <c r="Y41" s="1557"/>
      <c r="Z41" s="1558"/>
      <c r="AA41" s="1558"/>
      <c r="AB41" s="1558"/>
      <c r="AC41" s="1839"/>
    </row>
    <row r="42" spans="1:29" s="240" customFormat="1" ht="12" x14ac:dyDescent="0.15">
      <c r="A42" s="1824"/>
      <c r="B42" s="643" t="s">
        <v>416</v>
      </c>
      <c r="C42" s="1875"/>
      <c r="D42" s="1827"/>
      <c r="E42" s="1380">
        <v>7</v>
      </c>
      <c r="F42" s="1293"/>
      <c r="G42" s="1293"/>
      <c r="H42" s="1293"/>
      <c r="I42" s="1505"/>
      <c r="J42" s="1558"/>
      <c r="K42" s="1558"/>
      <c r="L42" s="1558"/>
      <c r="M42" s="1558"/>
      <c r="N42" s="1559"/>
      <c r="O42" s="1558"/>
      <c r="P42" s="1558"/>
      <c r="Q42" s="1558"/>
      <c r="R42" s="1558"/>
      <c r="S42" s="1559"/>
      <c r="T42" s="1558"/>
      <c r="U42" s="1558"/>
      <c r="V42" s="1558"/>
      <c r="W42" s="1558"/>
      <c r="X42" s="1559"/>
      <c r="Y42" s="1557"/>
      <c r="Z42" s="1558"/>
      <c r="AA42" s="1558"/>
      <c r="AB42" s="1558"/>
      <c r="AC42" s="1839"/>
    </row>
    <row r="43" spans="1:29" s="240" customFormat="1" ht="12" x14ac:dyDescent="0.15">
      <c r="A43" s="1824"/>
      <c r="B43" s="643" t="s">
        <v>417</v>
      </c>
      <c r="C43" s="1826"/>
      <c r="D43" s="1827"/>
      <c r="E43" s="1380">
        <v>12</v>
      </c>
      <c r="F43" s="1293"/>
      <c r="G43" s="1293"/>
      <c r="H43" s="1293"/>
      <c r="I43" s="1505"/>
      <c r="J43" s="1558"/>
      <c r="K43" s="1558"/>
      <c r="L43" s="1558"/>
      <c r="M43" s="1558"/>
      <c r="N43" s="1559"/>
      <c r="O43" s="1558"/>
      <c r="P43" s="1558"/>
      <c r="Q43" s="1558"/>
      <c r="R43" s="1558"/>
      <c r="S43" s="1559"/>
      <c r="T43" s="1558"/>
      <c r="U43" s="1558"/>
      <c r="V43" s="1558"/>
      <c r="W43" s="1558"/>
      <c r="X43" s="1559"/>
      <c r="Y43" s="1557"/>
      <c r="Z43" s="1558"/>
      <c r="AA43" s="1558"/>
      <c r="AB43" s="1558"/>
      <c r="AC43" s="1839"/>
    </row>
    <row r="44" spans="1:29" s="240" customFormat="1" ht="12" customHeight="1" x14ac:dyDescent="0.15">
      <c r="A44" s="1840" t="s">
        <v>421</v>
      </c>
      <c r="B44" s="642" t="s">
        <v>413</v>
      </c>
      <c r="C44" s="1841" t="s">
        <v>414</v>
      </c>
      <c r="D44" s="1843" t="s">
        <v>415</v>
      </c>
      <c r="E44" s="1470">
        <v>10</v>
      </c>
      <c r="F44" s="1471"/>
      <c r="G44" s="1471"/>
      <c r="H44" s="1471"/>
      <c r="I44" s="1472"/>
      <c r="J44" s="1393"/>
      <c r="K44" s="1393"/>
      <c r="L44" s="1393"/>
      <c r="M44" s="1393"/>
      <c r="N44" s="1523"/>
      <c r="O44" s="1393"/>
      <c r="P44" s="1393"/>
      <c r="Q44" s="1393"/>
      <c r="R44" s="1393"/>
      <c r="S44" s="1523"/>
      <c r="T44" s="1393"/>
      <c r="U44" s="1393"/>
      <c r="V44" s="1393"/>
      <c r="W44" s="1393"/>
      <c r="X44" s="1523"/>
      <c r="Y44" s="1411"/>
      <c r="Z44" s="1393"/>
      <c r="AA44" s="1393"/>
      <c r="AB44" s="1393"/>
      <c r="AC44" s="1867"/>
    </row>
    <row r="45" spans="1:29" s="240" customFormat="1" ht="12" x14ac:dyDescent="0.15">
      <c r="A45" s="1824"/>
      <c r="B45" s="643" t="s">
        <v>416</v>
      </c>
      <c r="C45" s="1842"/>
      <c r="D45" s="1827"/>
      <c r="E45" s="1380">
        <v>14</v>
      </c>
      <c r="F45" s="1293"/>
      <c r="G45" s="1293"/>
      <c r="H45" s="1293"/>
      <c r="I45" s="1505"/>
      <c r="J45" s="1558"/>
      <c r="K45" s="1558"/>
      <c r="L45" s="1558"/>
      <c r="M45" s="1558"/>
      <c r="N45" s="1559"/>
      <c r="O45" s="1558"/>
      <c r="P45" s="1558"/>
      <c r="Q45" s="1558"/>
      <c r="R45" s="1558"/>
      <c r="S45" s="1559"/>
      <c r="T45" s="1558"/>
      <c r="U45" s="1558"/>
      <c r="V45" s="1558"/>
      <c r="W45" s="1558"/>
      <c r="X45" s="1559"/>
      <c r="Y45" s="1557"/>
      <c r="Z45" s="1558"/>
      <c r="AA45" s="1558"/>
      <c r="AB45" s="1558"/>
      <c r="AC45" s="1839"/>
    </row>
    <row r="46" spans="1:29" s="240" customFormat="1" ht="12" x14ac:dyDescent="0.15">
      <c r="A46" s="1824"/>
      <c r="B46" s="643" t="s">
        <v>417</v>
      </c>
      <c r="C46" s="1842"/>
      <c r="D46" s="1827"/>
      <c r="E46" s="1380">
        <v>24</v>
      </c>
      <c r="F46" s="1293"/>
      <c r="G46" s="1293"/>
      <c r="H46" s="1293"/>
      <c r="I46" s="1505"/>
      <c r="J46" s="1558"/>
      <c r="K46" s="1558"/>
      <c r="L46" s="1558"/>
      <c r="M46" s="1558"/>
      <c r="N46" s="1559"/>
      <c r="O46" s="1558"/>
      <c r="P46" s="1558"/>
      <c r="Q46" s="1558"/>
      <c r="R46" s="1558"/>
      <c r="S46" s="1559"/>
      <c r="T46" s="1558"/>
      <c r="U46" s="1558"/>
      <c r="V46" s="1558"/>
      <c r="W46" s="1558"/>
      <c r="X46" s="1559"/>
      <c r="Y46" s="1557"/>
      <c r="Z46" s="1558"/>
      <c r="AA46" s="1558"/>
      <c r="AB46" s="1558"/>
      <c r="AC46" s="1839"/>
    </row>
    <row r="47" spans="1:29" s="15" customFormat="1" ht="11" x14ac:dyDescent="0.15">
      <c r="A47" s="1295" t="s">
        <v>422</v>
      </c>
      <c r="B47" s="1296"/>
      <c r="C47" s="1296"/>
      <c r="D47" s="1296"/>
      <c r="E47" s="1296"/>
      <c r="F47" s="1296"/>
      <c r="G47" s="1296"/>
      <c r="H47" s="1296"/>
      <c r="I47" s="1296"/>
      <c r="J47" s="1296"/>
      <c r="K47" s="1296"/>
      <c r="L47" s="1296"/>
      <c r="M47" s="1296"/>
      <c r="N47" s="1296"/>
      <c r="O47" s="1296"/>
      <c r="P47" s="1296"/>
      <c r="Q47" s="1296"/>
      <c r="R47" s="1296"/>
      <c r="S47" s="1296"/>
      <c r="T47" s="1296"/>
      <c r="U47" s="1296"/>
      <c r="V47" s="1296"/>
      <c r="W47" s="1296"/>
      <c r="X47" s="1296"/>
      <c r="Y47" s="1296"/>
      <c r="Z47" s="1296"/>
      <c r="AA47" s="1296"/>
      <c r="AB47" s="1296"/>
      <c r="AC47" s="1297"/>
    </row>
    <row r="48" spans="1:29" s="15" customFormat="1" ht="11" x14ac:dyDescent="0.15">
      <c r="A48" s="1447" t="s">
        <v>423</v>
      </c>
      <c r="B48" s="1279"/>
      <c r="C48" s="1279"/>
      <c r="D48" s="1279"/>
      <c r="E48" s="1279"/>
      <c r="F48" s="1279"/>
      <c r="G48" s="1279"/>
      <c r="H48" s="1279"/>
      <c r="I48" s="1279"/>
      <c r="J48" s="1279"/>
      <c r="K48" s="1279"/>
      <c r="L48" s="1279"/>
      <c r="M48" s="1279"/>
      <c r="N48" s="1279"/>
      <c r="O48" s="1279"/>
      <c r="P48" s="1279"/>
      <c r="Q48" s="1279"/>
      <c r="R48" s="1279"/>
      <c r="S48" s="1279"/>
      <c r="T48" s="1279"/>
      <c r="U48" s="1279"/>
      <c r="V48" s="1279"/>
      <c r="W48" s="1279"/>
      <c r="X48" s="1279"/>
      <c r="Y48" s="1279"/>
      <c r="Z48" s="1279"/>
      <c r="AA48" s="1279"/>
      <c r="AB48" s="1279"/>
      <c r="AC48" s="1280"/>
    </row>
    <row r="49" spans="1:29" s="15" customFormat="1" ht="11" x14ac:dyDescent="0.15">
      <c r="A49" s="1447" t="s">
        <v>424</v>
      </c>
      <c r="B49" s="1279"/>
      <c r="C49" s="1279"/>
      <c r="D49" s="1279"/>
      <c r="E49" s="1279"/>
      <c r="F49" s="1279"/>
      <c r="G49" s="1279"/>
      <c r="H49" s="1279"/>
      <c r="I49" s="1279"/>
      <c r="J49" s="1279"/>
      <c r="K49" s="1279"/>
      <c r="L49" s="1279"/>
      <c r="M49" s="1279"/>
      <c r="N49" s="1279"/>
      <c r="O49" s="1279"/>
      <c r="P49" s="1279"/>
      <c r="Q49" s="1279"/>
      <c r="R49" s="1279"/>
      <c r="S49" s="1279"/>
      <c r="T49" s="1279"/>
      <c r="U49" s="1279"/>
      <c r="V49" s="1279"/>
      <c r="W49" s="1279"/>
      <c r="X49" s="1279"/>
      <c r="Y49" s="1279"/>
      <c r="Z49" s="1279"/>
      <c r="AA49" s="1279"/>
      <c r="AB49" s="1279"/>
      <c r="AC49" s="1280"/>
    </row>
    <row r="50" spans="1:29" s="15" customFormat="1" ht="11" x14ac:dyDescent="0.15">
      <c r="A50" s="1447" t="s">
        <v>425</v>
      </c>
      <c r="B50" s="1279"/>
      <c r="C50" s="1279"/>
      <c r="D50" s="1279"/>
      <c r="E50" s="1279"/>
      <c r="F50" s="1279"/>
      <c r="G50" s="1279"/>
      <c r="H50" s="1279"/>
      <c r="I50" s="1279"/>
      <c r="J50" s="1279"/>
      <c r="K50" s="1279"/>
      <c r="L50" s="1279"/>
      <c r="M50" s="1279"/>
      <c r="N50" s="1279"/>
      <c r="O50" s="1279"/>
      <c r="P50" s="1279"/>
      <c r="Q50" s="1279"/>
      <c r="R50" s="1279"/>
      <c r="S50" s="1279"/>
      <c r="T50" s="1279"/>
      <c r="U50" s="1279"/>
      <c r="V50" s="1279"/>
      <c r="W50" s="1279"/>
      <c r="X50" s="1279"/>
      <c r="Y50" s="1279"/>
      <c r="Z50" s="1279"/>
      <c r="AA50" s="1279"/>
      <c r="AB50" s="1279"/>
      <c r="AC50" s="1280"/>
    </row>
    <row r="51" spans="1:29" s="15" customFormat="1" ht="11" x14ac:dyDescent="0.15">
      <c r="A51" s="1447" t="s">
        <v>426</v>
      </c>
      <c r="B51" s="1279"/>
      <c r="C51" s="1279"/>
      <c r="D51" s="1279"/>
      <c r="E51" s="1279"/>
      <c r="F51" s="1279"/>
      <c r="G51" s="1279"/>
      <c r="H51" s="1279"/>
      <c r="I51" s="1279"/>
      <c r="J51" s="1279"/>
      <c r="K51" s="1279"/>
      <c r="L51" s="1279"/>
      <c r="M51" s="1279"/>
      <c r="N51" s="1279"/>
      <c r="O51" s="1279"/>
      <c r="P51" s="1279"/>
      <c r="Q51" s="1279"/>
      <c r="R51" s="1279"/>
      <c r="S51" s="1279"/>
      <c r="T51" s="1279"/>
      <c r="U51" s="1279"/>
      <c r="V51" s="1279"/>
      <c r="W51" s="1279"/>
      <c r="X51" s="1279"/>
      <c r="Y51" s="1279"/>
      <c r="Z51" s="1279"/>
      <c r="AA51" s="1279"/>
      <c r="AB51" s="1279"/>
      <c r="AC51" s="1280"/>
    </row>
    <row r="52" spans="1:29" s="15" customFormat="1" ht="12" thickBot="1" x14ac:dyDescent="0.2">
      <c r="A52" s="1441"/>
      <c r="B52" s="1442"/>
      <c r="C52" s="1442"/>
      <c r="D52" s="1442"/>
      <c r="E52" s="1442"/>
      <c r="F52" s="1442"/>
      <c r="G52" s="1442"/>
      <c r="H52" s="1442"/>
      <c r="I52" s="1442"/>
      <c r="J52" s="1442"/>
      <c r="K52" s="1442"/>
      <c r="L52" s="1442"/>
      <c r="M52" s="1442"/>
      <c r="N52" s="1442"/>
      <c r="O52" s="1442"/>
      <c r="P52" s="1442"/>
      <c r="Q52" s="1442"/>
      <c r="R52" s="1442"/>
      <c r="S52" s="1442"/>
      <c r="T52" s="1442"/>
      <c r="U52" s="1442"/>
      <c r="V52" s="1442"/>
      <c r="W52" s="1442"/>
      <c r="X52" s="1442"/>
      <c r="Y52" s="1442"/>
      <c r="Z52" s="1442"/>
      <c r="AA52" s="1442"/>
      <c r="AB52" s="1442"/>
      <c r="AC52" s="1443"/>
    </row>
    <row r="53" spans="1:29" ht="14" thickTop="1" x14ac:dyDescent="0.15"/>
    <row r="62" spans="1:29" x14ac:dyDescent="0.15">
      <c r="E62" s="172"/>
      <c r="F62" s="241"/>
      <c r="G62" s="172"/>
      <c r="H62" s="241"/>
      <c r="I62" s="172"/>
      <c r="J62" s="172"/>
      <c r="K62" s="241"/>
      <c r="L62" s="172"/>
      <c r="M62" s="241"/>
      <c r="N62" s="172"/>
      <c r="O62" s="172"/>
      <c r="P62" s="241"/>
      <c r="Q62" s="172"/>
      <c r="R62" s="241"/>
      <c r="S62" s="172"/>
      <c r="T62" s="172"/>
      <c r="U62" s="241"/>
      <c r="V62" s="172"/>
      <c r="W62" s="241"/>
      <c r="X62" s="172"/>
      <c r="Y62" s="172"/>
      <c r="Z62" s="241"/>
      <c r="AA62" s="172"/>
      <c r="AB62" s="241"/>
      <c r="AC62" s="172"/>
    </row>
  </sheetData>
  <mergeCells count="205">
    <mergeCell ref="A36:A38"/>
    <mergeCell ref="C36:C38"/>
    <mergeCell ref="D36:D38"/>
    <mergeCell ref="E9:I9"/>
    <mergeCell ref="J9:N9"/>
    <mergeCell ref="O9:S9"/>
    <mergeCell ref="T9:X9"/>
    <mergeCell ref="E8:I8"/>
    <mergeCell ref="J8:N8"/>
    <mergeCell ref="O8:S8"/>
    <mergeCell ref="T8:X8"/>
    <mergeCell ref="T26:U26"/>
    <mergeCell ref="W26:X26"/>
    <mergeCell ref="J16:N16"/>
    <mergeCell ref="O18:S18"/>
    <mergeCell ref="T11:X11"/>
    <mergeCell ref="T27:U27"/>
    <mergeCell ref="W27:X27"/>
    <mergeCell ref="O23:P23"/>
    <mergeCell ref="R23:S23"/>
    <mergeCell ref="O24:P24"/>
    <mergeCell ref="R24:S24"/>
    <mergeCell ref="O25:P25"/>
    <mergeCell ref="R25:S25"/>
    <mergeCell ref="A39:A43"/>
    <mergeCell ref="C39:C43"/>
    <mergeCell ref="D39:D43"/>
    <mergeCell ref="E39:I39"/>
    <mergeCell ref="J39:N39"/>
    <mergeCell ref="O39:S39"/>
    <mergeCell ref="T39:X39"/>
    <mergeCell ref="Y39:AC39"/>
    <mergeCell ref="E40:I40"/>
    <mergeCell ref="J40:N40"/>
    <mergeCell ref="O40:S40"/>
    <mergeCell ref="T40:X40"/>
    <mergeCell ref="Y46:AC46"/>
    <mergeCell ref="T36:X36"/>
    <mergeCell ref="Y36:AC36"/>
    <mergeCell ref="E37:I37"/>
    <mergeCell ref="Y40:AC40"/>
    <mergeCell ref="E41:I41"/>
    <mergeCell ref="J41:N41"/>
    <mergeCell ref="O41:S41"/>
    <mergeCell ref="T41:X41"/>
    <mergeCell ref="Y41:AC41"/>
    <mergeCell ref="J37:N37"/>
    <mergeCell ref="O37:S37"/>
    <mergeCell ref="T37:X37"/>
    <mergeCell ref="Y37:AC37"/>
    <mergeCell ref="T38:X38"/>
    <mergeCell ref="Y38:AC38"/>
    <mergeCell ref="T44:X44"/>
    <mergeCell ref="Y44:AC44"/>
    <mergeCell ref="E45:I45"/>
    <mergeCell ref="Y45:AC45"/>
    <mergeCell ref="E38:I38"/>
    <mergeCell ref="J38:N38"/>
    <mergeCell ref="O38:S38"/>
    <mergeCell ref="Y22:AC22"/>
    <mergeCell ref="J23:K23"/>
    <mergeCell ref="J36:N36"/>
    <mergeCell ref="O36:S36"/>
    <mergeCell ref="Y33:AC33"/>
    <mergeCell ref="T32:X32"/>
    <mergeCell ref="Y32:AC32"/>
    <mergeCell ref="T33:X33"/>
    <mergeCell ref="E28:AC28"/>
    <mergeCell ref="E31:I31"/>
    <mergeCell ref="J31:N31"/>
    <mergeCell ref="O31:S31"/>
    <mergeCell ref="T31:X31"/>
    <mergeCell ref="Y31:AC31"/>
    <mergeCell ref="M23:N23"/>
    <mergeCell ref="T22:X22"/>
    <mergeCell ref="E36:I36"/>
    <mergeCell ref="J25:K25"/>
    <mergeCell ref="M25:N25"/>
    <mergeCell ref="E22:I22"/>
    <mergeCell ref="J22:N22"/>
    <mergeCell ref="O22:S22"/>
    <mergeCell ref="H25:I25"/>
    <mergeCell ref="H24:I24"/>
    <mergeCell ref="A47:AC47"/>
    <mergeCell ref="E42:I42"/>
    <mergeCell ref="J42:N42"/>
    <mergeCell ref="O42:S42"/>
    <mergeCell ref="T42:X42"/>
    <mergeCell ref="Y42:AC42"/>
    <mergeCell ref="E43:I43"/>
    <mergeCell ref="J43:N43"/>
    <mergeCell ref="O43:S43"/>
    <mergeCell ref="T43:X43"/>
    <mergeCell ref="Y43:AC43"/>
    <mergeCell ref="A44:A46"/>
    <mergeCell ref="C44:C46"/>
    <mergeCell ref="D44:D46"/>
    <mergeCell ref="E44:I44"/>
    <mergeCell ref="J44:N44"/>
    <mergeCell ref="O44:S44"/>
    <mergeCell ref="O45:S45"/>
    <mergeCell ref="E46:I46"/>
    <mergeCell ref="J46:N46"/>
    <mergeCell ref="O46:S46"/>
    <mergeCell ref="T46:X46"/>
    <mergeCell ref="J45:N45"/>
    <mergeCell ref="T45:X45"/>
    <mergeCell ref="A34:A35"/>
    <mergeCell ref="C34:C35"/>
    <mergeCell ref="D34:D35"/>
    <mergeCell ref="E34:I34"/>
    <mergeCell ref="E35:I35"/>
    <mergeCell ref="A32:A33"/>
    <mergeCell ref="E32:I32"/>
    <mergeCell ref="J32:N32"/>
    <mergeCell ref="O32:S32"/>
    <mergeCell ref="E33:I33"/>
    <mergeCell ref="J33:N33"/>
    <mergeCell ref="O33:S33"/>
    <mergeCell ref="A26:A27"/>
    <mergeCell ref="A23:A25"/>
    <mergeCell ref="H23:I23"/>
    <mergeCell ref="E25:F25"/>
    <mergeCell ref="E24:F24"/>
    <mergeCell ref="E23:F23"/>
    <mergeCell ref="J24:K24"/>
    <mergeCell ref="M24:N24"/>
    <mergeCell ref="T12:X12"/>
    <mergeCell ref="E21:I21"/>
    <mergeCell ref="J21:N21"/>
    <mergeCell ref="O21:S21"/>
    <mergeCell ref="T21:X21"/>
    <mergeCell ref="T23:U23"/>
    <mergeCell ref="W23:X23"/>
    <mergeCell ref="T24:U24"/>
    <mergeCell ref="W24:X24"/>
    <mergeCell ref="T25:U25"/>
    <mergeCell ref="W25:X25"/>
    <mergeCell ref="Y21:AC21"/>
    <mergeCell ref="E13:I13"/>
    <mergeCell ref="E14:I14"/>
    <mergeCell ref="E15:I15"/>
    <mergeCell ref="E16:I16"/>
    <mergeCell ref="E17:I17"/>
    <mergeCell ref="Y18:AC18"/>
    <mergeCell ref="Y17:AC17"/>
    <mergeCell ref="J15:N15"/>
    <mergeCell ref="O15:S15"/>
    <mergeCell ref="T15:X15"/>
    <mergeCell ref="T16:X16"/>
    <mergeCell ref="T17:X17"/>
    <mergeCell ref="T18:X18"/>
    <mergeCell ref="E18:I18"/>
    <mergeCell ref="O16:S16"/>
    <mergeCell ref="J17:N17"/>
    <mergeCell ref="J18:N18"/>
    <mergeCell ref="O17:S17"/>
    <mergeCell ref="T13:X13"/>
    <mergeCell ref="E11:I11"/>
    <mergeCell ref="E12:I12"/>
    <mergeCell ref="A1:D1"/>
    <mergeCell ref="J1:N1"/>
    <mergeCell ref="J2:N2"/>
    <mergeCell ref="E3:S3"/>
    <mergeCell ref="T3:AC3"/>
    <mergeCell ref="E4:I4"/>
    <mergeCell ref="J4:N4"/>
    <mergeCell ref="O4:S4"/>
    <mergeCell ref="T4:X4"/>
    <mergeCell ref="Y4:AC4"/>
    <mergeCell ref="J11:N11"/>
    <mergeCell ref="O11:S11"/>
    <mergeCell ref="O7:S7"/>
    <mergeCell ref="T7:X7"/>
    <mergeCell ref="J10:N10"/>
    <mergeCell ref="O10:S10"/>
    <mergeCell ref="T10:X10"/>
    <mergeCell ref="J12:N12"/>
    <mergeCell ref="O12:S12"/>
    <mergeCell ref="J7:N7"/>
    <mergeCell ref="AB1:AC1"/>
    <mergeCell ref="A51:AC51"/>
    <mergeCell ref="A52:AC52"/>
    <mergeCell ref="E5:I5"/>
    <mergeCell ref="J5:N5"/>
    <mergeCell ref="O5:S5"/>
    <mergeCell ref="T5:X5"/>
    <mergeCell ref="O26:P26"/>
    <mergeCell ref="R26:S26"/>
    <mergeCell ref="O27:P27"/>
    <mergeCell ref="R27:S27"/>
    <mergeCell ref="A50:AC50"/>
    <mergeCell ref="A48:AC48"/>
    <mergeCell ref="A49:AC49"/>
    <mergeCell ref="E6:I6"/>
    <mergeCell ref="J6:N6"/>
    <mergeCell ref="O6:S6"/>
    <mergeCell ref="T6:X6"/>
    <mergeCell ref="J14:N14"/>
    <mergeCell ref="O14:S14"/>
    <mergeCell ref="T14:X14"/>
    <mergeCell ref="J13:N13"/>
    <mergeCell ref="O13:S13"/>
    <mergeCell ref="E7:I7"/>
    <mergeCell ref="E10:I1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3" orientation="landscape" r:id="rId1"/>
  <headerFooter alignWithMargins="0">
    <oddHeader>&amp;A</oddHeader>
    <oddFooter>&amp;CPage 4</oddFooter>
  </headerFooter>
  <ignoredErrors>
    <ignoredError sqref="B1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Z47"/>
  <sheetViews>
    <sheetView zoomScaleNormal="100" zoomScaleSheetLayoutView="90" workbookViewId="0">
      <pane ySplit="2" topLeftCell="A3" activePane="bottomLeft" state="frozen"/>
      <selection activeCell="A3" sqref="A3"/>
      <selection pane="bottomLeft" activeCell="A3" sqref="A3:G3"/>
    </sheetView>
  </sheetViews>
  <sheetFormatPr baseColWidth="10" defaultColWidth="9.1640625" defaultRowHeight="13" x14ac:dyDescent="0.15"/>
  <cols>
    <col min="1" max="1" width="9.5" style="21" bestFit="1" customWidth="1"/>
    <col min="2" max="2" width="3.83203125" style="631" bestFit="1" customWidth="1"/>
    <col min="3" max="3" width="9.1640625" style="631" customWidth="1"/>
    <col min="4" max="4" width="13.5" style="21" bestFit="1" customWidth="1"/>
    <col min="5" max="5" width="3.83203125" style="631" bestFit="1" customWidth="1"/>
    <col min="6" max="6" width="5" style="631" bestFit="1" customWidth="1"/>
    <col min="7" max="7" width="4.83203125" style="18" bestFit="1" customWidth="1"/>
    <col min="8" max="8" width="11.33203125" style="21" bestFit="1" customWidth="1"/>
    <col min="9" max="9" width="10.6640625" style="21" bestFit="1" customWidth="1"/>
    <col min="10" max="10" width="10.5" style="21" bestFit="1" customWidth="1"/>
    <col min="11" max="11" width="10.6640625" style="21" bestFit="1" customWidth="1"/>
    <col min="12" max="12" width="10.5" style="21" bestFit="1" customWidth="1"/>
    <col min="13" max="13" width="12.1640625" style="21" bestFit="1" customWidth="1"/>
    <col min="14" max="15" width="8.83203125" style="21" bestFit="1" customWidth="1"/>
    <col min="16" max="16" width="9.1640625" style="21" bestFit="1" customWidth="1"/>
    <col min="17" max="17" width="7.33203125" style="21" customWidth="1"/>
    <col min="18" max="22" width="9.5" style="21" bestFit="1" customWidth="1"/>
    <col min="23" max="16384" width="9.1640625" style="21"/>
  </cols>
  <sheetData>
    <row r="1" spans="1:16" s="7" customFormat="1" ht="19" thickTop="1" x14ac:dyDescent="0.2">
      <c r="A1" s="1271" t="str">
        <f>Intro!A1</f>
        <v>OFFICIAL DATA - XC60</v>
      </c>
      <c r="B1" s="1272"/>
      <c r="C1" s="1272"/>
      <c r="D1" s="1272"/>
      <c r="E1" s="1272"/>
      <c r="F1" s="1272"/>
      <c r="G1" s="1272"/>
      <c r="H1" s="40"/>
      <c r="I1" s="1180" t="str">
        <f>Intro!$G$1</f>
        <v>MY24 - 23w46</v>
      </c>
      <c r="J1" s="40"/>
      <c r="K1" s="40"/>
      <c r="L1" s="40"/>
      <c r="M1" s="40"/>
      <c r="N1" s="5"/>
      <c r="O1" s="5"/>
      <c r="P1" s="1242" t="s">
        <v>55</v>
      </c>
    </row>
    <row r="2" spans="1:16" s="11" customFormat="1" ht="12" x14ac:dyDescent="0.15">
      <c r="A2" s="242" t="str">
        <f>Intro!A2</f>
        <v>Version 3</v>
      </c>
      <c r="B2" s="243"/>
      <c r="C2" s="243"/>
      <c r="D2" s="244" t="str">
        <f>Intro!B2</f>
        <v>Date: 2023-11-09</v>
      </c>
      <c r="E2" s="438"/>
      <c r="F2" s="438"/>
      <c r="G2" s="245"/>
      <c r="H2" s="629"/>
      <c r="I2" s="631" t="str">
        <f>Intro!$G$2</f>
        <v>(Model code 246)</v>
      </c>
      <c r="L2" s="629"/>
      <c r="P2" s="473"/>
    </row>
    <row r="3" spans="1:16" s="11" customFormat="1" ht="14" x14ac:dyDescent="0.15">
      <c r="A3" s="1917" t="s">
        <v>427</v>
      </c>
      <c r="B3" s="1918"/>
      <c r="C3" s="1918"/>
      <c r="D3" s="1918"/>
      <c r="E3" s="1918"/>
      <c r="F3" s="1918"/>
      <c r="G3" s="1919"/>
      <c r="H3" s="1351" t="s">
        <v>428</v>
      </c>
      <c r="I3" s="1352"/>
      <c r="J3" s="1352"/>
      <c r="K3" s="1352"/>
      <c r="L3" s="1352"/>
      <c r="M3" s="1352"/>
      <c r="N3" s="1352"/>
      <c r="O3" s="1352"/>
      <c r="P3" s="1353"/>
    </row>
    <row r="4" spans="1:16" s="11" customFormat="1" ht="12" x14ac:dyDescent="0.15">
      <c r="A4" s="246"/>
      <c r="B4" s="46"/>
      <c r="C4" s="46"/>
      <c r="D4" s="247" t="s">
        <v>367</v>
      </c>
      <c r="E4" s="248" t="s">
        <v>368</v>
      </c>
      <c r="F4" s="249"/>
      <c r="G4" s="250"/>
      <c r="H4" s="251" t="s">
        <v>429</v>
      </c>
      <c r="I4" s="252" t="s">
        <v>430</v>
      </c>
      <c r="J4" s="252" t="s">
        <v>431</v>
      </c>
      <c r="K4" s="252" t="s">
        <v>432</v>
      </c>
      <c r="L4" s="252" t="s">
        <v>433</v>
      </c>
      <c r="M4" s="252" t="s">
        <v>434</v>
      </c>
      <c r="N4" s="252" t="s">
        <v>435</v>
      </c>
      <c r="O4" s="253" t="s">
        <v>436</v>
      </c>
      <c r="P4" s="254" t="s">
        <v>437</v>
      </c>
    </row>
    <row r="5" spans="1:16" s="11" customFormat="1" ht="12" x14ac:dyDescent="0.15">
      <c r="A5" s="94"/>
      <c r="B5" s="418"/>
      <c r="C5" s="418"/>
      <c r="D5" s="1196" t="s">
        <v>369</v>
      </c>
      <c r="E5" s="580" t="s">
        <v>370</v>
      </c>
      <c r="F5" s="580" t="s">
        <v>371</v>
      </c>
      <c r="G5" s="581"/>
      <c r="H5" s="582">
        <v>5.25</v>
      </c>
      <c r="I5" s="583">
        <v>3.0289999999999999</v>
      </c>
      <c r="J5" s="583">
        <v>1.95</v>
      </c>
      <c r="K5" s="583">
        <v>1.4570000000000001</v>
      </c>
      <c r="L5" s="583">
        <v>1.2210000000000001</v>
      </c>
      <c r="M5" s="583">
        <v>1</v>
      </c>
      <c r="N5" s="583">
        <v>0.80900000000000005</v>
      </c>
      <c r="O5" s="584">
        <v>0.67300000000000004</v>
      </c>
      <c r="P5" s="585">
        <v>4.0149999999999997</v>
      </c>
    </row>
    <row r="6" spans="1:16" s="11" customFormat="1" ht="12" x14ac:dyDescent="0.15">
      <c r="A6" s="94"/>
      <c r="B6" s="418"/>
      <c r="C6" s="418"/>
      <c r="D6" s="255" t="s">
        <v>372</v>
      </c>
      <c r="E6" s="256" t="s">
        <v>370</v>
      </c>
      <c r="F6" s="256" t="s">
        <v>373</v>
      </c>
      <c r="G6" s="385"/>
      <c r="H6" s="257">
        <v>5.0570000000000004</v>
      </c>
      <c r="I6" s="258">
        <v>3.07</v>
      </c>
      <c r="J6" s="258">
        <v>2.0499999999999998</v>
      </c>
      <c r="K6" s="258">
        <v>1.52</v>
      </c>
      <c r="L6" s="258">
        <v>1.262</v>
      </c>
      <c r="M6" s="258">
        <v>1</v>
      </c>
      <c r="N6" s="258">
        <v>0.79200000000000004</v>
      </c>
      <c r="O6" s="386">
        <v>0.66100000000000003</v>
      </c>
      <c r="P6" s="387">
        <v>3.992</v>
      </c>
    </row>
    <row r="7" spans="1:16" s="11" customFormat="1" ht="12" x14ac:dyDescent="0.15">
      <c r="A7" s="94"/>
      <c r="B7" s="418"/>
      <c r="C7" s="418"/>
      <c r="D7" s="255" t="s">
        <v>372</v>
      </c>
      <c r="E7" s="256" t="s">
        <v>374</v>
      </c>
      <c r="F7" s="256" t="s">
        <v>375</v>
      </c>
      <c r="G7" s="385"/>
      <c r="H7" s="257">
        <v>5.0570000000000004</v>
      </c>
      <c r="I7" s="258">
        <v>3.07</v>
      </c>
      <c r="J7" s="258">
        <v>2.0499999999999998</v>
      </c>
      <c r="K7" s="258">
        <v>1.52</v>
      </c>
      <c r="L7" s="258">
        <v>1.262</v>
      </c>
      <c r="M7" s="258">
        <v>1</v>
      </c>
      <c r="N7" s="258">
        <v>0.79200000000000004</v>
      </c>
      <c r="O7" s="386">
        <v>0.66100000000000003</v>
      </c>
      <c r="P7" s="387">
        <v>3.992</v>
      </c>
    </row>
    <row r="8" spans="1:16" s="11" customFormat="1" ht="12" x14ac:dyDescent="0.15">
      <c r="A8" s="94"/>
      <c r="B8" s="418"/>
      <c r="C8" s="418"/>
      <c r="D8" s="255" t="s">
        <v>376</v>
      </c>
      <c r="E8" s="256" t="s">
        <v>374</v>
      </c>
      <c r="F8" s="256" t="s">
        <v>375</v>
      </c>
      <c r="G8" s="385"/>
      <c r="H8" s="257">
        <v>5.0570000000000004</v>
      </c>
      <c r="I8" s="258">
        <v>3.07</v>
      </c>
      <c r="J8" s="258">
        <v>2.0499999999999998</v>
      </c>
      <c r="K8" s="258">
        <v>1.52</v>
      </c>
      <c r="L8" s="258">
        <v>1.262</v>
      </c>
      <c r="M8" s="258">
        <v>1</v>
      </c>
      <c r="N8" s="258">
        <v>0.79200000000000004</v>
      </c>
      <c r="O8" s="386">
        <v>0.66100000000000003</v>
      </c>
      <c r="P8" s="387">
        <v>3.992</v>
      </c>
    </row>
    <row r="9" spans="1:16" s="11" customFormat="1" ht="12" x14ac:dyDescent="0.15">
      <c r="A9" s="94"/>
      <c r="B9" s="418"/>
      <c r="C9" s="418"/>
      <c r="D9" s="259"/>
      <c r="E9" s="260"/>
      <c r="F9" s="260"/>
      <c r="G9" s="261"/>
      <c r="H9" s="262"/>
      <c r="I9" s="263"/>
      <c r="J9" s="263"/>
      <c r="K9" s="263"/>
      <c r="L9" s="263"/>
      <c r="M9" s="263"/>
      <c r="N9" s="263"/>
      <c r="O9" s="264"/>
      <c r="P9" s="265"/>
    </row>
    <row r="10" spans="1:16" s="11" customFormat="1" ht="12" x14ac:dyDescent="0.15">
      <c r="A10" s="1921" t="s">
        <v>170</v>
      </c>
      <c r="B10" s="1923" t="s">
        <v>368</v>
      </c>
      <c r="C10" s="1925"/>
      <c r="D10" s="1927" t="s">
        <v>367</v>
      </c>
      <c r="E10" s="1923" t="s">
        <v>368</v>
      </c>
      <c r="F10" s="1929"/>
      <c r="G10" s="266" t="s">
        <v>438</v>
      </c>
      <c r="H10" s="1111"/>
      <c r="I10" s="1112"/>
      <c r="J10" s="1112"/>
      <c r="K10" s="1112"/>
      <c r="L10" s="1112"/>
      <c r="M10" s="1112"/>
      <c r="N10" s="1112"/>
      <c r="O10" s="1112"/>
      <c r="P10" s="1201"/>
    </row>
    <row r="11" spans="1:16" s="11" customFormat="1" ht="12" x14ac:dyDescent="0.15">
      <c r="A11" s="1922"/>
      <c r="B11" s="1924"/>
      <c r="C11" s="1926"/>
      <c r="D11" s="1928"/>
      <c r="E11" s="1924"/>
      <c r="F11" s="1930"/>
      <c r="G11" s="500" t="s">
        <v>439</v>
      </c>
      <c r="H11" s="1916" t="s">
        <v>440</v>
      </c>
      <c r="I11" s="1359"/>
      <c r="J11" s="1359"/>
      <c r="K11" s="1359"/>
      <c r="L11" s="1359"/>
      <c r="M11" s="1359"/>
      <c r="N11" s="1359"/>
      <c r="O11" s="1359"/>
      <c r="P11" s="1360"/>
    </row>
    <row r="12" spans="1:16" s="11" customFormat="1" ht="12" x14ac:dyDescent="0.15">
      <c r="A12" s="962" t="s">
        <v>270</v>
      </c>
      <c r="B12" s="963" t="s">
        <v>279</v>
      </c>
      <c r="C12" s="520"/>
      <c r="D12" s="1898" t="str">
        <f>D5</f>
        <v>AW TG-81SD</v>
      </c>
      <c r="E12" s="1826" t="str">
        <f>E5</f>
        <v>D</v>
      </c>
      <c r="F12" s="1901" t="str">
        <f>F5</f>
        <v>eAWD</v>
      </c>
      <c r="G12" s="1904">
        <v>3.3290000000000002</v>
      </c>
      <c r="H12" s="1907">
        <f>0.06*VEHICLE!$F80/(H5*$G12)</f>
        <v>7.7380594773205162</v>
      </c>
      <c r="I12" s="1893">
        <f>0.06*VEHICLE!$F80/(I5*$G12)</f>
        <v>13.411955185187427</v>
      </c>
      <c r="J12" s="1893">
        <f>0.06*VEHICLE!$F80/(J5*$G12)</f>
        <v>20.833237054324467</v>
      </c>
      <c r="K12" s="1893">
        <f>0.06*VEHICLE!$F80/(K5*$G12)</f>
        <v>27.882506695904404</v>
      </c>
      <c r="L12" s="1893">
        <f>0.06*VEHICLE!$F80/(L5*$G12)</f>
        <v>33.271754509363397</v>
      </c>
      <c r="M12" s="1893">
        <f>0.06*VEHICLE!$F80/(M5*$G12)</f>
        <v>40.62481225593271</v>
      </c>
      <c r="N12" s="1893">
        <f>0.06*VEHICLE!$F80/(N5*$G12)</f>
        <v>50.216084370745008</v>
      </c>
      <c r="O12" s="1913">
        <f>0.06*VEHICLE!$F80/(O5*$G12)</f>
        <v>60.363762638830174</v>
      </c>
      <c r="P12" s="1910">
        <f>0.06*VEHICLE!$F80/(P5*$G12)</f>
        <v>10.118259590518733</v>
      </c>
    </row>
    <row r="13" spans="1:16" s="11" customFormat="1" ht="12" x14ac:dyDescent="0.15">
      <c r="A13" s="470" t="s">
        <v>270</v>
      </c>
      <c r="B13" s="1186" t="s">
        <v>281</v>
      </c>
      <c r="C13" s="469"/>
      <c r="D13" s="1899"/>
      <c r="E13" s="1842"/>
      <c r="F13" s="1902"/>
      <c r="G13" s="1905"/>
      <c r="H13" s="1908"/>
      <c r="I13" s="1894"/>
      <c r="J13" s="1894"/>
      <c r="K13" s="1894"/>
      <c r="L13" s="1894"/>
      <c r="M13" s="1894"/>
      <c r="N13" s="1894"/>
      <c r="O13" s="1914"/>
      <c r="P13" s="1911"/>
    </row>
    <row r="14" spans="1:16" s="11" customFormat="1" ht="12" x14ac:dyDescent="0.15">
      <c r="A14" s="964" t="s">
        <v>271</v>
      </c>
      <c r="B14" s="633" t="s">
        <v>282</v>
      </c>
      <c r="C14" s="469"/>
      <c r="D14" s="1899"/>
      <c r="E14" s="1842"/>
      <c r="F14" s="1902"/>
      <c r="G14" s="1905"/>
      <c r="H14" s="1908"/>
      <c r="I14" s="1894"/>
      <c r="J14" s="1894"/>
      <c r="K14" s="1894"/>
      <c r="L14" s="1894"/>
      <c r="M14" s="1894"/>
      <c r="N14" s="1894"/>
      <c r="O14" s="1914"/>
      <c r="P14" s="1911"/>
    </row>
    <row r="15" spans="1:16" s="11" customFormat="1" ht="12" x14ac:dyDescent="0.15">
      <c r="A15" s="470" t="s">
        <v>271</v>
      </c>
      <c r="B15" s="1186" t="s">
        <v>284</v>
      </c>
      <c r="C15" s="469"/>
      <c r="D15" s="1899"/>
      <c r="E15" s="1842"/>
      <c r="F15" s="1902"/>
      <c r="G15" s="1905"/>
      <c r="H15" s="1908"/>
      <c r="I15" s="1894"/>
      <c r="J15" s="1894"/>
      <c r="K15" s="1894"/>
      <c r="L15" s="1894"/>
      <c r="M15" s="1894"/>
      <c r="N15" s="1894"/>
      <c r="O15" s="1914"/>
      <c r="P15" s="1911"/>
    </row>
    <row r="16" spans="1:16" s="11" customFormat="1" ht="12" x14ac:dyDescent="0.15">
      <c r="A16" s="470" t="s">
        <v>272</v>
      </c>
      <c r="B16" s="1186" t="s">
        <v>285</v>
      </c>
      <c r="C16" s="274"/>
      <c r="D16" s="1899"/>
      <c r="E16" s="1842"/>
      <c r="F16" s="1902"/>
      <c r="G16" s="1905"/>
      <c r="H16" s="1908"/>
      <c r="I16" s="1894"/>
      <c r="J16" s="1894"/>
      <c r="K16" s="1894"/>
      <c r="L16" s="1894"/>
      <c r="M16" s="1894"/>
      <c r="N16" s="1894"/>
      <c r="O16" s="1914"/>
      <c r="P16" s="1911"/>
    </row>
    <row r="17" spans="1:26" s="11" customFormat="1" ht="12" x14ac:dyDescent="0.15">
      <c r="A17" s="521" t="s">
        <v>273</v>
      </c>
      <c r="B17" s="522" t="s">
        <v>286</v>
      </c>
      <c r="C17" s="523"/>
      <c r="D17" s="1900"/>
      <c r="E17" s="1825"/>
      <c r="F17" s="1903"/>
      <c r="G17" s="1906"/>
      <c r="H17" s="1909"/>
      <c r="I17" s="1895"/>
      <c r="J17" s="1895"/>
      <c r="K17" s="1895"/>
      <c r="L17" s="1895"/>
      <c r="M17" s="1895"/>
      <c r="N17" s="1895"/>
      <c r="O17" s="1915"/>
      <c r="P17" s="1912"/>
    </row>
    <row r="18" spans="1:26" s="11" customFormat="1" ht="12" x14ac:dyDescent="0.15">
      <c r="A18" s="267" t="s">
        <v>274</v>
      </c>
      <c r="B18" s="268" t="s">
        <v>287</v>
      </c>
      <c r="C18" s="645"/>
      <c r="D18" s="1896" t="str">
        <f>D6</f>
        <v>AWF8G45</v>
      </c>
      <c r="E18" s="1842" t="str">
        <f>E6</f>
        <v>D</v>
      </c>
      <c r="F18" s="1902" t="str">
        <f>F6</f>
        <v>FWD</v>
      </c>
      <c r="G18" s="1905">
        <v>3.3290000000000002</v>
      </c>
      <c r="H18" s="1908">
        <f>0.06*VEHICLE!$F80/(H6*$G18)</f>
        <v>8.0333818975544204</v>
      </c>
      <c r="I18" s="1894">
        <f>0.06*VEHICLE!$F80/(I6*$G18)</f>
        <v>13.232837868381992</v>
      </c>
      <c r="J18" s="1894">
        <f>0.06*VEHICLE!$F80/(J6*$G18)</f>
        <v>19.816981588259861</v>
      </c>
      <c r="K18" s="1894">
        <f>0.06*VEHICLE!$F80/(K6*$G18)</f>
        <v>26.726850168376785</v>
      </c>
      <c r="L18" s="1894">
        <f>0.06*VEHICLE!$F80/(L6*$G18)</f>
        <v>32.190817952403094</v>
      </c>
      <c r="M18" s="1894">
        <f>0.06*VEHICLE!$F80/(M6*$G18)</f>
        <v>40.62481225593271</v>
      </c>
      <c r="N18" s="1894">
        <f>0.06*VEHICLE!$F80/(N6*$G18)</f>
        <v>51.293954868601901</v>
      </c>
      <c r="O18" s="1914">
        <f>0.06*VEHICLE!$F80/(O6*$G18)</f>
        <v>61.459625198082776</v>
      </c>
      <c r="P18" s="1911">
        <f>0.06*VEHICLE!$F80/(P6*$G18)</f>
        <v>10.176556176335849</v>
      </c>
    </row>
    <row r="19" spans="1:26" s="11" customFormat="1" ht="12" x14ac:dyDescent="0.15">
      <c r="A19" s="471" t="s">
        <v>276</v>
      </c>
      <c r="B19" s="270" t="s">
        <v>291</v>
      </c>
      <c r="C19" s="271"/>
      <c r="D19" s="1897"/>
      <c r="E19" s="1842"/>
      <c r="F19" s="1902"/>
      <c r="G19" s="1905"/>
      <c r="H19" s="1908"/>
      <c r="I19" s="1894"/>
      <c r="J19" s="1894"/>
      <c r="K19" s="1894"/>
      <c r="L19" s="1894"/>
      <c r="M19" s="1894"/>
      <c r="N19" s="1894"/>
      <c r="O19" s="1914"/>
      <c r="P19" s="1911"/>
    </row>
    <row r="20" spans="1:26" s="11" customFormat="1" ht="12" x14ac:dyDescent="0.15">
      <c r="A20" s="509" t="s">
        <v>174</v>
      </c>
      <c r="B20" s="260" t="s">
        <v>294</v>
      </c>
      <c r="C20" s="400"/>
      <c r="D20" s="1920"/>
      <c r="E20" s="1842"/>
      <c r="F20" s="1902"/>
      <c r="G20" s="1905"/>
      <c r="H20" s="1908"/>
      <c r="I20" s="1895"/>
      <c r="J20" s="1895"/>
      <c r="K20" s="1895"/>
      <c r="L20" s="1895"/>
      <c r="M20" s="1895"/>
      <c r="N20" s="1895"/>
      <c r="O20" s="1915"/>
      <c r="P20" s="1912"/>
    </row>
    <row r="21" spans="1:26" s="11" customFormat="1" ht="12" x14ac:dyDescent="0.15">
      <c r="A21" s="267" t="s">
        <v>275</v>
      </c>
      <c r="B21" s="268" t="s">
        <v>289</v>
      </c>
      <c r="C21" s="269"/>
      <c r="D21" s="1896" t="str">
        <f>D7</f>
        <v>AWF8G45</v>
      </c>
      <c r="E21" s="1826" t="str">
        <f>E7</f>
        <v>C</v>
      </c>
      <c r="F21" s="1901" t="str">
        <f>F7</f>
        <v>AWD</v>
      </c>
      <c r="G21" s="1904">
        <v>3.3290000000000002</v>
      </c>
      <c r="H21" s="1907">
        <f>0.06*VEHICLE!$F80/(H7*$G21)</f>
        <v>8.0333818975544204</v>
      </c>
      <c r="I21" s="1893">
        <f>0.06*VEHICLE!$F80/(I7*$G21)</f>
        <v>13.232837868381992</v>
      </c>
      <c r="J21" s="1893">
        <f>0.06*VEHICLE!$F80/(J7*$G21)</f>
        <v>19.816981588259861</v>
      </c>
      <c r="K21" s="1893">
        <f>0.06*VEHICLE!$F80/(K7*$G21)</f>
        <v>26.726850168376785</v>
      </c>
      <c r="L21" s="1893">
        <f>0.06*VEHICLE!$F80/(L7*$G21)</f>
        <v>32.190817952403094</v>
      </c>
      <c r="M21" s="1893">
        <f>0.06*VEHICLE!$F80/(M7*$G21)</f>
        <v>40.62481225593271</v>
      </c>
      <c r="N21" s="1893">
        <f>0.06*VEHICLE!$F80/(N7*$G21)</f>
        <v>51.293954868601901</v>
      </c>
      <c r="O21" s="1913">
        <f>0.06*VEHICLE!$F80/(O7*$G21)</f>
        <v>61.459625198082776</v>
      </c>
      <c r="P21" s="1910">
        <f>0.06*VEHICLE!$F80/(P7*$G21)</f>
        <v>10.176556176335849</v>
      </c>
    </row>
    <row r="22" spans="1:26" s="11" customFormat="1" ht="12" x14ac:dyDescent="0.15">
      <c r="A22" s="524" t="s">
        <v>276</v>
      </c>
      <c r="B22" s="525" t="s">
        <v>291</v>
      </c>
      <c r="C22" s="526"/>
      <c r="D22" s="1897"/>
      <c r="E22" s="1842"/>
      <c r="F22" s="1902"/>
      <c r="G22" s="1905"/>
      <c r="H22" s="1908"/>
      <c r="I22" s="1894"/>
      <c r="J22" s="1894"/>
      <c r="K22" s="1894"/>
      <c r="L22" s="1894"/>
      <c r="M22" s="1894"/>
      <c r="N22" s="1894"/>
      <c r="O22" s="1914"/>
      <c r="P22" s="1911"/>
    </row>
    <row r="23" spans="1:26" s="11" customFormat="1" ht="12" x14ac:dyDescent="0.15">
      <c r="A23" s="393" t="s">
        <v>174</v>
      </c>
      <c r="B23" s="394" t="s">
        <v>294</v>
      </c>
      <c r="C23" s="271"/>
      <c r="D23" s="1897"/>
      <c r="E23" s="1842"/>
      <c r="F23" s="1902"/>
      <c r="G23" s="1905"/>
      <c r="H23" s="1908"/>
      <c r="I23" s="1894"/>
      <c r="J23" s="1894"/>
      <c r="K23" s="1894"/>
      <c r="L23" s="1894"/>
      <c r="M23" s="1894"/>
      <c r="N23" s="1894"/>
      <c r="O23" s="1914"/>
      <c r="P23" s="1911"/>
    </row>
    <row r="24" spans="1:26" s="11" customFormat="1" ht="12" x14ac:dyDescent="0.15">
      <c r="A24" s="267" t="s">
        <v>277</v>
      </c>
      <c r="B24" s="268" t="s">
        <v>292</v>
      </c>
      <c r="C24" s="269"/>
      <c r="D24" s="1898" t="str">
        <f>D8</f>
        <v>AWF8G55</v>
      </c>
      <c r="E24" s="1826" t="str">
        <f>E8</f>
        <v>C</v>
      </c>
      <c r="F24" s="1901" t="str">
        <f>F8</f>
        <v>AWD</v>
      </c>
      <c r="G24" s="1904">
        <v>3.3290000000000002</v>
      </c>
      <c r="H24" s="1907">
        <f>0.06*VEHICLE!$F80/(H8*$G24)</f>
        <v>8.0333818975544204</v>
      </c>
      <c r="I24" s="1893">
        <f>0.06*VEHICLE!$F80/(I8*$G24)</f>
        <v>13.232837868381992</v>
      </c>
      <c r="J24" s="1893">
        <f>0.06*VEHICLE!$F80/(J8*$G24)</f>
        <v>19.816981588259861</v>
      </c>
      <c r="K24" s="1893">
        <f>0.06*VEHICLE!$F80/(K8*$G24)</f>
        <v>26.726850168376785</v>
      </c>
      <c r="L24" s="1893">
        <f>0.06*VEHICLE!$F80/(L8*$G24)</f>
        <v>32.190817952403094</v>
      </c>
      <c r="M24" s="1893">
        <f>0.06*VEHICLE!$F80/(M8*$G24)</f>
        <v>40.62481225593271</v>
      </c>
      <c r="N24" s="1893">
        <f>0.06*VEHICLE!$F80/(N8*$G24)</f>
        <v>51.293954868601901</v>
      </c>
      <c r="O24" s="1913">
        <f>0.06*VEHICLE!$F80/(O8*$G24)</f>
        <v>61.459625198082776</v>
      </c>
      <c r="P24" s="1910">
        <f>0.06*VEHICLE!$F80/(P8*$G24)</f>
        <v>10.176556176335849</v>
      </c>
    </row>
    <row r="25" spans="1:26" s="11" customFormat="1" ht="12" x14ac:dyDescent="0.15">
      <c r="A25" s="272" t="s">
        <v>175</v>
      </c>
      <c r="B25" s="273" t="s">
        <v>295</v>
      </c>
      <c r="C25" s="271"/>
      <c r="D25" s="1899"/>
      <c r="E25" s="1842"/>
      <c r="F25" s="1902"/>
      <c r="G25" s="1905"/>
      <c r="H25" s="1908"/>
      <c r="I25" s="1894"/>
      <c r="J25" s="1894"/>
      <c r="K25" s="1894"/>
      <c r="L25" s="1894"/>
      <c r="M25" s="1894"/>
      <c r="N25" s="1894"/>
      <c r="O25" s="1914"/>
      <c r="P25" s="1911"/>
    </row>
    <row r="26" spans="1:26" s="11" customFormat="1" ht="12" x14ac:dyDescent="0.15">
      <c r="A26" s="398"/>
      <c r="B26" s="399"/>
      <c r="C26" s="400"/>
      <c r="D26" s="1900"/>
      <c r="E26" s="1825"/>
      <c r="F26" s="1903"/>
      <c r="G26" s="1906"/>
      <c r="H26" s="1909"/>
      <c r="I26" s="1895"/>
      <c r="J26" s="1895"/>
      <c r="K26" s="1895"/>
      <c r="L26" s="1895"/>
      <c r="M26" s="1895"/>
      <c r="N26" s="1895"/>
      <c r="O26" s="1915"/>
      <c r="P26" s="1912"/>
    </row>
    <row r="27" spans="1:26" s="11" customFormat="1" ht="12" x14ac:dyDescent="0.15">
      <c r="A27" s="189" t="s">
        <v>85</v>
      </c>
      <c r="B27" s="32"/>
      <c r="C27" s="32"/>
      <c r="D27" s="576"/>
      <c r="E27" s="32"/>
      <c r="F27" s="32"/>
      <c r="G27" s="577"/>
      <c r="H27" s="578"/>
      <c r="I27" s="578"/>
      <c r="J27" s="578"/>
      <c r="K27" s="578"/>
      <c r="L27" s="578"/>
      <c r="M27" s="578"/>
      <c r="N27" s="578"/>
      <c r="O27" s="578"/>
      <c r="P27" s="579"/>
      <c r="Z27" s="275"/>
    </row>
    <row r="28" spans="1:26" s="15" customFormat="1" ht="12" thickBot="1" x14ac:dyDescent="0.2">
      <c r="A28" s="646"/>
      <c r="B28" s="647"/>
      <c r="C28" s="647"/>
      <c r="D28" s="648"/>
      <c r="E28" s="647"/>
      <c r="F28" s="647"/>
      <c r="G28" s="649"/>
      <c r="H28" s="648"/>
      <c r="I28" s="648"/>
      <c r="J28" s="648"/>
      <c r="K28" s="648"/>
      <c r="L28" s="648"/>
      <c r="M28" s="648"/>
      <c r="N28" s="648"/>
      <c r="O28" s="648"/>
      <c r="P28" s="650"/>
    </row>
    <row r="29" spans="1:26" ht="14" thickTop="1" x14ac:dyDescent="0.15"/>
    <row r="39" spans="3:5" x14ac:dyDescent="0.15">
      <c r="C39" s="21"/>
      <c r="E39" s="15"/>
    </row>
    <row r="40" spans="3:5" x14ac:dyDescent="0.15">
      <c r="C40" s="21"/>
      <c r="E40" s="15"/>
    </row>
    <row r="41" spans="3:5" x14ac:dyDescent="0.15">
      <c r="C41" s="21"/>
      <c r="E41" s="15"/>
    </row>
    <row r="46" spans="3:5" x14ac:dyDescent="0.15">
      <c r="C46" s="21"/>
      <c r="E46" s="15"/>
    </row>
    <row r="47" spans="3:5" x14ac:dyDescent="0.15">
      <c r="C47" s="21"/>
      <c r="E47" s="15"/>
    </row>
  </sheetData>
  <mergeCells count="62">
    <mergeCell ref="D18:D20"/>
    <mergeCell ref="A1:G1"/>
    <mergeCell ref="A10:A11"/>
    <mergeCell ref="B10:B11"/>
    <mergeCell ref="C10:C11"/>
    <mergeCell ref="D10:D11"/>
    <mergeCell ref="E10:E11"/>
    <mergeCell ref="F10:F11"/>
    <mergeCell ref="H12:H17"/>
    <mergeCell ref="I12:I17"/>
    <mergeCell ref="H3:P3"/>
    <mergeCell ref="H11:P11"/>
    <mergeCell ref="A3:G3"/>
    <mergeCell ref="M12:M17"/>
    <mergeCell ref="N12:N17"/>
    <mergeCell ref="O12:O17"/>
    <mergeCell ref="P12:P17"/>
    <mergeCell ref="D12:D17"/>
    <mergeCell ref="E12:E17"/>
    <mergeCell ref="J12:J17"/>
    <mergeCell ref="K12:K17"/>
    <mergeCell ref="F12:F17"/>
    <mergeCell ref="G12:G17"/>
    <mergeCell ref="L12:L17"/>
    <mergeCell ref="L18:L20"/>
    <mergeCell ref="J21:J23"/>
    <mergeCell ref="K21:K23"/>
    <mergeCell ref="L21:L23"/>
    <mergeCell ref="I18:I20"/>
    <mergeCell ref="J18:J20"/>
    <mergeCell ref="K18:K20"/>
    <mergeCell ref="I21:I23"/>
    <mergeCell ref="P18:P20"/>
    <mergeCell ref="M21:M23"/>
    <mergeCell ref="N21:N23"/>
    <mergeCell ref="O21:O23"/>
    <mergeCell ref="P21:P23"/>
    <mergeCell ref="N18:N20"/>
    <mergeCell ref="O18:O20"/>
    <mergeCell ref="M18:M20"/>
    <mergeCell ref="P24:P26"/>
    <mergeCell ref="K24:K26"/>
    <mergeCell ref="L24:L26"/>
    <mergeCell ref="M24:M26"/>
    <mergeCell ref="N24:N26"/>
    <mergeCell ref="O24:O26"/>
    <mergeCell ref="I24:I26"/>
    <mergeCell ref="J24:J26"/>
    <mergeCell ref="D21:D23"/>
    <mergeCell ref="E18:E20"/>
    <mergeCell ref="D24:D26"/>
    <mergeCell ref="E24:E26"/>
    <mergeCell ref="F24:F26"/>
    <mergeCell ref="G24:G26"/>
    <mergeCell ref="H24:H26"/>
    <mergeCell ref="E21:E23"/>
    <mergeCell ref="F21:F23"/>
    <mergeCell ref="G21:G23"/>
    <mergeCell ref="H21:H23"/>
    <mergeCell ref="F18:F20"/>
    <mergeCell ref="G18:G20"/>
    <mergeCell ref="H18:H20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4" orientation="landscape" r:id="rId1"/>
  <headerFooter alignWithMargins="0">
    <oddHeader>&amp;A</oddHeader>
    <oddFooter>&amp;CPage 5</oddFooter>
  </headerFooter>
  <ignoredErrors>
    <ignoredError sqref="B2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U79"/>
  <sheetViews>
    <sheetView zoomScaleNormal="100" zoomScaleSheetLayoutView="100" workbookViewId="0">
      <pane ySplit="2" topLeftCell="A3" activePane="bottomLeft" state="frozen"/>
      <selection activeCell="A3" sqref="A3"/>
      <selection pane="bottomLeft" activeCell="A3" sqref="A3:F3"/>
    </sheetView>
  </sheetViews>
  <sheetFormatPr baseColWidth="10" defaultColWidth="9.1640625" defaultRowHeight="13" x14ac:dyDescent="0.15"/>
  <cols>
    <col min="1" max="1" width="9.1640625" style="37" bestFit="1" customWidth="1"/>
    <col min="2" max="2" width="4.5" style="37" bestFit="1" customWidth="1"/>
    <col min="3" max="3" width="14.6640625" style="37" bestFit="1" customWidth="1"/>
    <col min="4" max="4" width="14.5" style="21" bestFit="1" customWidth="1"/>
    <col min="5" max="5" width="4.5" style="631" bestFit="1" customWidth="1"/>
    <col min="6" max="6" width="5.6640625" style="37" bestFit="1" customWidth="1"/>
    <col min="7" max="7" width="11.33203125" style="37" bestFit="1" customWidth="1"/>
    <col min="8" max="8" width="7.83203125" style="631" customWidth="1"/>
    <col min="9" max="10" width="7.83203125" style="37" customWidth="1"/>
    <col min="11" max="11" width="7.83203125" style="830" customWidth="1"/>
    <col min="12" max="12" width="7.83203125" style="631" customWidth="1"/>
    <col min="13" max="14" width="7.83203125" style="37" customWidth="1"/>
    <col min="15" max="16" width="7.83203125" style="830" customWidth="1"/>
    <col min="17" max="18" width="7.83203125" style="37" customWidth="1"/>
    <col min="19" max="19" width="11.6640625" style="37" bestFit="1" customWidth="1"/>
    <col min="20" max="20" width="17.6640625" style="37" customWidth="1"/>
    <col min="21" max="21" width="17.6640625" style="37" bestFit="1" customWidth="1"/>
    <col min="22" max="16384" width="9.1640625" style="37"/>
  </cols>
  <sheetData>
    <row r="1" spans="1:21" s="280" customFormat="1" ht="19" thickTop="1" x14ac:dyDescent="0.2">
      <c r="A1" s="1271" t="str">
        <f>Intro!A1</f>
        <v>OFFICIAL DATA - XC60</v>
      </c>
      <c r="B1" s="1272"/>
      <c r="C1" s="1272"/>
      <c r="D1" s="1272"/>
      <c r="E1" s="1272"/>
      <c r="F1" s="1272"/>
      <c r="G1" s="1272"/>
      <c r="H1" s="40"/>
      <c r="I1" s="1180"/>
      <c r="J1" s="651"/>
      <c r="K1" s="41"/>
      <c r="L1" s="40"/>
      <c r="M1" s="1180" t="str">
        <f>Intro!G1</f>
        <v>MY24 - 23w46</v>
      </c>
      <c r="N1" s="651"/>
      <c r="O1" s="41"/>
      <c r="P1" s="41"/>
      <c r="Q1" s="41"/>
      <c r="R1" s="41"/>
      <c r="S1" s="651"/>
      <c r="T1" s="651"/>
      <c r="U1" s="1242" t="s">
        <v>58</v>
      </c>
    </row>
    <row r="2" spans="1:21" s="629" customFormat="1" ht="12" x14ac:dyDescent="0.15">
      <c r="A2" s="242" t="str">
        <f>Intro!A2</f>
        <v>Version 3</v>
      </c>
      <c r="B2" s="178"/>
      <c r="C2" s="243"/>
      <c r="D2" s="652" t="str">
        <f>Intro!$B2</f>
        <v>Date: 2023-11-09</v>
      </c>
      <c r="E2" s="43"/>
      <c r="F2" s="243"/>
      <c r="G2" s="653"/>
      <c r="H2" s="244"/>
      <c r="L2" s="244"/>
      <c r="M2" s="631" t="s">
        <v>4</v>
      </c>
      <c r="P2" s="11"/>
      <c r="R2" s="60"/>
      <c r="S2" s="60"/>
      <c r="T2" s="60"/>
      <c r="U2" s="654"/>
    </row>
    <row r="3" spans="1:21" s="656" customFormat="1" ht="14" x14ac:dyDescent="0.15">
      <c r="A3" s="1962" t="s">
        <v>441</v>
      </c>
      <c r="B3" s="1963"/>
      <c r="C3" s="1963"/>
      <c r="D3" s="1963"/>
      <c r="E3" s="1963"/>
      <c r="F3" s="1963"/>
      <c r="G3" s="1232" t="s">
        <v>442</v>
      </c>
      <c r="H3" s="1854" t="s">
        <v>443</v>
      </c>
      <c r="I3" s="1854"/>
      <c r="J3" s="1854"/>
      <c r="K3" s="1854"/>
      <c r="L3" s="1854"/>
      <c r="M3" s="1854"/>
      <c r="N3" s="1854"/>
      <c r="O3" s="1854"/>
      <c r="P3" s="1854"/>
      <c r="Q3" s="1854"/>
      <c r="R3" s="1854"/>
      <c r="S3" s="323"/>
      <c r="T3" s="323"/>
      <c r="U3" s="655"/>
    </row>
    <row r="4" spans="1:21" s="629" customFormat="1" ht="12.75" customHeight="1" x14ac:dyDescent="0.15">
      <c r="A4" s="657"/>
      <c r="B4" s="658"/>
      <c r="C4" s="659"/>
      <c r="D4" s="660"/>
      <c r="E4" s="658"/>
      <c r="F4" s="658"/>
      <c r="G4" s="1964" t="s">
        <v>444</v>
      </c>
      <c r="H4" s="1950" t="s">
        <v>445</v>
      </c>
      <c r="I4" s="1985"/>
      <c r="J4" s="1950" t="s">
        <v>446</v>
      </c>
      <c r="K4" s="1985"/>
      <c r="L4" s="1950" t="s">
        <v>447</v>
      </c>
      <c r="M4" s="1985"/>
      <c r="N4" s="1950" t="s">
        <v>448</v>
      </c>
      <c r="O4" s="1951"/>
      <c r="P4" s="1949" t="s">
        <v>449</v>
      </c>
      <c r="Q4" s="1811"/>
      <c r="R4" s="1812"/>
      <c r="S4" s="661" t="s">
        <v>450</v>
      </c>
      <c r="T4" s="1983" t="s">
        <v>451</v>
      </c>
      <c r="U4" s="1984"/>
    </row>
    <row r="5" spans="1:21" s="629" customFormat="1" ht="12" x14ac:dyDescent="0.15">
      <c r="A5" s="662" t="s">
        <v>170</v>
      </c>
      <c r="B5" s="281" t="s">
        <v>368</v>
      </c>
      <c r="C5" s="282" t="s">
        <v>452</v>
      </c>
      <c r="D5" s="663" t="s">
        <v>367</v>
      </c>
      <c r="E5" s="281" t="s">
        <v>368</v>
      </c>
      <c r="F5" s="281"/>
      <c r="G5" s="2018"/>
      <c r="H5" s="664" t="s">
        <v>453</v>
      </c>
      <c r="I5" s="665" t="s">
        <v>454</v>
      </c>
      <c r="J5" s="664" t="s">
        <v>453</v>
      </c>
      <c r="K5" s="665" t="s">
        <v>454</v>
      </c>
      <c r="L5" s="664" t="s">
        <v>453</v>
      </c>
      <c r="M5" s="665" t="s">
        <v>454</v>
      </c>
      <c r="N5" s="664" t="s">
        <v>453</v>
      </c>
      <c r="O5" s="666" t="s">
        <v>454</v>
      </c>
      <c r="P5" s="667" t="s">
        <v>453</v>
      </c>
      <c r="Q5" s="666" t="s">
        <v>454</v>
      </c>
      <c r="R5" s="668" t="s">
        <v>455</v>
      </c>
      <c r="S5" s="669" t="s">
        <v>456</v>
      </c>
      <c r="T5" s="670" t="s">
        <v>457</v>
      </c>
      <c r="U5" s="671" t="s">
        <v>449</v>
      </c>
    </row>
    <row r="6" spans="1:21" s="631" customFormat="1" ht="11" x14ac:dyDescent="0.15">
      <c r="A6" s="672"/>
      <c r="B6" s="673"/>
      <c r="C6" s="674"/>
      <c r="D6" s="675"/>
      <c r="E6" s="673"/>
      <c r="F6" s="673"/>
      <c r="G6" s="2019"/>
      <c r="H6" s="676" t="s">
        <v>458</v>
      </c>
      <c r="I6" s="677" t="s">
        <v>459</v>
      </c>
      <c r="J6" s="676" t="s">
        <v>458</v>
      </c>
      <c r="K6" s="677" t="s">
        <v>459</v>
      </c>
      <c r="L6" s="676" t="s">
        <v>458</v>
      </c>
      <c r="M6" s="677" t="s">
        <v>459</v>
      </c>
      <c r="N6" s="676" t="s">
        <v>458</v>
      </c>
      <c r="O6" s="678" t="s">
        <v>459</v>
      </c>
      <c r="P6" s="679" t="s">
        <v>458</v>
      </c>
      <c r="Q6" s="678" t="s">
        <v>459</v>
      </c>
      <c r="R6" s="680" t="s">
        <v>460</v>
      </c>
      <c r="S6" s="681" t="s">
        <v>461</v>
      </c>
      <c r="T6" s="682" t="s">
        <v>462</v>
      </c>
      <c r="U6" s="683" t="s">
        <v>462</v>
      </c>
    </row>
    <row r="7" spans="1:21" s="630" customFormat="1" ht="12" x14ac:dyDescent="0.15">
      <c r="A7" s="1003" t="s">
        <v>270</v>
      </c>
      <c r="B7" s="1004" t="s">
        <v>279</v>
      </c>
      <c r="C7" s="1005"/>
      <c r="D7" s="2027" t="s">
        <v>369</v>
      </c>
      <c r="E7" s="1006" t="s">
        <v>370</v>
      </c>
      <c r="F7" s="1006" t="s">
        <v>371</v>
      </c>
      <c r="G7" s="1007">
        <v>3.3290000000000002</v>
      </c>
      <c r="H7" s="1008"/>
      <c r="I7" s="1009"/>
      <c r="J7" s="1008"/>
      <c r="K7" s="1009"/>
      <c r="L7" s="1008"/>
      <c r="M7" s="1009"/>
      <c r="N7" s="1008"/>
      <c r="O7" s="1010"/>
      <c r="P7" s="1011"/>
      <c r="Q7" s="1012"/>
      <c r="R7" s="1013"/>
      <c r="S7" s="1014"/>
      <c r="T7" s="1015"/>
      <c r="U7" s="1016"/>
    </row>
    <row r="8" spans="1:21" s="630" customFormat="1" ht="12" x14ac:dyDescent="0.15">
      <c r="A8" s="965"/>
      <c r="B8" s="966"/>
      <c r="C8" s="2030" t="s">
        <v>445</v>
      </c>
      <c r="D8" s="2028"/>
      <c r="E8" s="975"/>
      <c r="F8" s="975"/>
      <c r="G8" s="976" t="s">
        <v>463</v>
      </c>
      <c r="H8" s="967"/>
      <c r="I8" s="968"/>
      <c r="J8" s="967"/>
      <c r="K8" s="968"/>
      <c r="L8" s="967"/>
      <c r="M8" s="968"/>
      <c r="N8" s="967"/>
      <c r="O8" s="969"/>
      <c r="P8" s="1246">
        <v>22</v>
      </c>
      <c r="Q8" s="1247">
        <v>0.9</v>
      </c>
      <c r="R8" s="1248">
        <f t="shared" ref="R8" si="0">100/Q8</f>
        <v>111.11111111111111</v>
      </c>
      <c r="S8" s="1249">
        <v>18</v>
      </c>
      <c r="T8" s="973"/>
      <c r="U8" s="974"/>
    </row>
    <row r="9" spans="1:21" s="630" customFormat="1" ht="12" x14ac:dyDescent="0.15">
      <c r="A9" s="977"/>
      <c r="B9" s="966"/>
      <c r="C9" s="2030"/>
      <c r="D9" s="2028"/>
      <c r="E9" s="978"/>
      <c r="F9" s="978"/>
      <c r="G9" s="979" t="s">
        <v>464</v>
      </c>
      <c r="H9" s="973"/>
      <c r="I9" s="968"/>
      <c r="J9" s="973"/>
      <c r="K9" s="968"/>
      <c r="L9" s="973"/>
      <c r="M9" s="968"/>
      <c r="N9" s="973"/>
      <c r="O9" s="969"/>
      <c r="P9" s="980"/>
      <c r="Q9" s="970"/>
      <c r="R9" s="971"/>
      <c r="S9" s="1250">
        <v>20.7</v>
      </c>
      <c r="T9" s="1251">
        <v>94</v>
      </c>
      <c r="U9" s="1252">
        <v>80</v>
      </c>
    </row>
    <row r="10" spans="1:21" s="630" customFormat="1" ht="12" x14ac:dyDescent="0.15">
      <c r="A10" s="977"/>
      <c r="B10" s="966"/>
      <c r="C10" s="2030"/>
      <c r="D10" s="2028"/>
      <c r="E10" s="978"/>
      <c r="F10" s="978"/>
      <c r="G10" s="979" t="s">
        <v>465</v>
      </c>
      <c r="H10" s="1253">
        <v>181</v>
      </c>
      <c r="I10" s="1254">
        <v>8</v>
      </c>
      <c r="J10" s="1253">
        <v>133</v>
      </c>
      <c r="K10" s="1254">
        <v>5.9</v>
      </c>
      <c r="L10" s="1253">
        <v>140</v>
      </c>
      <c r="M10" s="1254">
        <v>6.2</v>
      </c>
      <c r="N10" s="1253">
        <v>182</v>
      </c>
      <c r="O10" s="1255">
        <v>8</v>
      </c>
      <c r="P10" s="1256">
        <v>159</v>
      </c>
      <c r="Q10" s="1254">
        <v>7</v>
      </c>
      <c r="R10" s="1248">
        <f t="shared" ref="R10:R11" si="1">100/Q10</f>
        <v>14.285714285714286</v>
      </c>
      <c r="S10" s="972"/>
      <c r="T10" s="973"/>
      <c r="U10" s="974"/>
    </row>
    <row r="11" spans="1:21" s="630" customFormat="1" ht="12" x14ac:dyDescent="0.15">
      <c r="A11" s="965"/>
      <c r="B11" s="966"/>
      <c r="C11" s="2031" t="s">
        <v>447</v>
      </c>
      <c r="D11" s="2028"/>
      <c r="E11" s="981"/>
      <c r="F11" s="981"/>
      <c r="G11" s="982" t="s">
        <v>463</v>
      </c>
      <c r="H11" s="983"/>
      <c r="I11" s="984"/>
      <c r="J11" s="983"/>
      <c r="K11" s="984"/>
      <c r="L11" s="983"/>
      <c r="M11" s="984"/>
      <c r="N11" s="983"/>
      <c r="O11" s="985"/>
      <c r="P11" s="1257">
        <v>32</v>
      </c>
      <c r="Q11" s="1258">
        <v>1.4</v>
      </c>
      <c r="R11" s="1259">
        <f t="shared" si="1"/>
        <v>71.428571428571431</v>
      </c>
      <c r="S11" s="1260">
        <v>20.9</v>
      </c>
      <c r="T11" s="986"/>
      <c r="U11" s="987"/>
    </row>
    <row r="12" spans="1:21" s="630" customFormat="1" ht="12" x14ac:dyDescent="0.15">
      <c r="A12" s="977"/>
      <c r="B12" s="966"/>
      <c r="C12" s="2030"/>
      <c r="D12" s="2028"/>
      <c r="E12" s="978"/>
      <c r="F12" s="978"/>
      <c r="G12" s="979" t="s">
        <v>464</v>
      </c>
      <c r="H12" s="973"/>
      <c r="I12" s="968"/>
      <c r="J12" s="973"/>
      <c r="K12" s="968"/>
      <c r="L12" s="973"/>
      <c r="M12" s="968"/>
      <c r="N12" s="973"/>
      <c r="O12" s="969"/>
      <c r="P12" s="980"/>
      <c r="Q12" s="970"/>
      <c r="R12" s="971"/>
      <c r="S12" s="1250">
        <v>24.1</v>
      </c>
      <c r="T12" s="1251">
        <v>76</v>
      </c>
      <c r="U12" s="1252">
        <v>65</v>
      </c>
    </row>
    <row r="13" spans="1:21" s="630" customFormat="1" ht="12" x14ac:dyDescent="0.15">
      <c r="A13" s="988"/>
      <c r="B13" s="989"/>
      <c r="C13" s="2032"/>
      <c r="D13" s="2029"/>
      <c r="E13" s="990"/>
      <c r="F13" s="990"/>
      <c r="G13" s="991" t="s">
        <v>465</v>
      </c>
      <c r="H13" s="1261">
        <v>202</v>
      </c>
      <c r="I13" s="1262">
        <v>8.9</v>
      </c>
      <c r="J13" s="1261">
        <v>156</v>
      </c>
      <c r="K13" s="1262">
        <v>6.9</v>
      </c>
      <c r="L13" s="1261">
        <v>162</v>
      </c>
      <c r="M13" s="1262">
        <v>7.2</v>
      </c>
      <c r="N13" s="1261">
        <v>215</v>
      </c>
      <c r="O13" s="1263">
        <v>9.5</v>
      </c>
      <c r="P13" s="1264">
        <v>185</v>
      </c>
      <c r="Q13" s="1262">
        <v>8.1999999999999993</v>
      </c>
      <c r="R13" s="1265">
        <f t="shared" ref="R13" si="2">100/Q13</f>
        <v>12.195121951219512</v>
      </c>
      <c r="S13" s="992"/>
      <c r="T13" s="993"/>
      <c r="U13" s="994"/>
    </row>
    <row r="14" spans="1:21" s="630" customFormat="1" ht="12" x14ac:dyDescent="0.15">
      <c r="A14" s="995" t="s">
        <v>271</v>
      </c>
      <c r="B14" s="996" t="s">
        <v>282</v>
      </c>
      <c r="C14" s="997"/>
      <c r="D14" s="2033" t="s">
        <v>369</v>
      </c>
      <c r="E14" s="633" t="s">
        <v>370</v>
      </c>
      <c r="F14" s="633" t="s">
        <v>371</v>
      </c>
      <c r="G14" s="998">
        <v>3.3290000000000002</v>
      </c>
      <c r="H14" s="983"/>
      <c r="I14" s="984"/>
      <c r="J14" s="983"/>
      <c r="K14" s="984"/>
      <c r="L14" s="983"/>
      <c r="M14" s="984"/>
      <c r="N14" s="983"/>
      <c r="O14" s="985"/>
      <c r="P14" s="999"/>
      <c r="Q14" s="1000"/>
      <c r="R14" s="1001"/>
      <c r="S14" s="1002"/>
      <c r="T14" s="986"/>
      <c r="U14" s="987"/>
    </row>
    <row r="15" spans="1:21" s="630" customFormat="1" ht="12" x14ac:dyDescent="0.15">
      <c r="A15" s="965"/>
      <c r="B15" s="966"/>
      <c r="C15" s="2030" t="s">
        <v>445</v>
      </c>
      <c r="D15" s="2028"/>
      <c r="E15" s="975"/>
      <c r="F15" s="975"/>
      <c r="G15" s="976" t="s">
        <v>463</v>
      </c>
      <c r="H15" s="967"/>
      <c r="I15" s="968"/>
      <c r="J15" s="967"/>
      <c r="K15" s="968"/>
      <c r="L15" s="967"/>
      <c r="M15" s="968"/>
      <c r="N15" s="967"/>
      <c r="O15" s="969"/>
      <c r="P15" s="1246">
        <v>22</v>
      </c>
      <c r="Q15" s="1247">
        <v>0.9</v>
      </c>
      <c r="R15" s="1248">
        <f t="shared" ref="R15" si="3">100/Q15</f>
        <v>111.11111111111111</v>
      </c>
      <c r="S15" s="1249">
        <v>18</v>
      </c>
      <c r="T15" s="973"/>
      <c r="U15" s="974"/>
    </row>
    <row r="16" spans="1:21" s="630" customFormat="1" ht="12" x14ac:dyDescent="0.15">
      <c r="A16" s="977"/>
      <c r="B16" s="966"/>
      <c r="C16" s="2030"/>
      <c r="D16" s="2028"/>
      <c r="E16" s="978"/>
      <c r="F16" s="978"/>
      <c r="G16" s="979" t="s">
        <v>464</v>
      </c>
      <c r="H16" s="973"/>
      <c r="I16" s="968"/>
      <c r="J16" s="973"/>
      <c r="K16" s="968"/>
      <c r="L16" s="973"/>
      <c r="M16" s="968"/>
      <c r="N16" s="973"/>
      <c r="O16" s="969"/>
      <c r="P16" s="980"/>
      <c r="Q16" s="970"/>
      <c r="R16" s="971"/>
      <c r="S16" s="1250">
        <v>20.7</v>
      </c>
      <c r="T16" s="1251">
        <v>93</v>
      </c>
      <c r="U16" s="1252">
        <v>80</v>
      </c>
    </row>
    <row r="17" spans="1:21" s="630" customFormat="1" ht="12" x14ac:dyDescent="0.15">
      <c r="A17" s="977"/>
      <c r="B17" s="966"/>
      <c r="C17" s="2030"/>
      <c r="D17" s="2028"/>
      <c r="E17" s="978"/>
      <c r="F17" s="978"/>
      <c r="G17" s="979" t="s">
        <v>465</v>
      </c>
      <c r="H17" s="1253">
        <v>182</v>
      </c>
      <c r="I17" s="1254">
        <v>8</v>
      </c>
      <c r="J17" s="1253">
        <v>133</v>
      </c>
      <c r="K17" s="1254">
        <v>5.9</v>
      </c>
      <c r="L17" s="1253">
        <v>140</v>
      </c>
      <c r="M17" s="1254">
        <v>6.2</v>
      </c>
      <c r="N17" s="1253">
        <v>182</v>
      </c>
      <c r="O17" s="1255">
        <v>8</v>
      </c>
      <c r="P17" s="1256">
        <v>159</v>
      </c>
      <c r="Q17" s="1254">
        <v>7</v>
      </c>
      <c r="R17" s="1248">
        <f t="shared" ref="R17:R18" si="4">100/Q17</f>
        <v>14.285714285714286</v>
      </c>
      <c r="S17" s="972"/>
      <c r="T17" s="973"/>
      <c r="U17" s="974"/>
    </row>
    <row r="18" spans="1:21" s="630" customFormat="1" ht="12" x14ac:dyDescent="0.15">
      <c r="A18" s="965"/>
      <c r="B18" s="966"/>
      <c r="C18" s="2031" t="s">
        <v>447</v>
      </c>
      <c r="D18" s="2028"/>
      <c r="E18" s="981"/>
      <c r="F18" s="981"/>
      <c r="G18" s="982" t="s">
        <v>463</v>
      </c>
      <c r="H18" s="983"/>
      <c r="I18" s="984"/>
      <c r="J18" s="983"/>
      <c r="K18" s="984"/>
      <c r="L18" s="983"/>
      <c r="M18" s="984"/>
      <c r="N18" s="983"/>
      <c r="O18" s="985"/>
      <c r="P18" s="1257">
        <v>32</v>
      </c>
      <c r="Q18" s="1258">
        <v>1.4</v>
      </c>
      <c r="R18" s="1259">
        <f t="shared" si="4"/>
        <v>71.428571428571431</v>
      </c>
      <c r="S18" s="1260">
        <v>20.9</v>
      </c>
      <c r="T18" s="986"/>
      <c r="U18" s="987"/>
    </row>
    <row r="19" spans="1:21" s="630" customFormat="1" ht="12" x14ac:dyDescent="0.15">
      <c r="A19" s="977"/>
      <c r="B19" s="966"/>
      <c r="C19" s="2030"/>
      <c r="D19" s="2028"/>
      <c r="E19" s="978"/>
      <c r="F19" s="978"/>
      <c r="G19" s="979" t="s">
        <v>464</v>
      </c>
      <c r="H19" s="973"/>
      <c r="I19" s="968"/>
      <c r="J19" s="973"/>
      <c r="K19" s="968"/>
      <c r="L19" s="973"/>
      <c r="M19" s="968"/>
      <c r="N19" s="973"/>
      <c r="O19" s="969"/>
      <c r="P19" s="980"/>
      <c r="Q19" s="970"/>
      <c r="R19" s="971"/>
      <c r="S19" s="1250">
        <v>24.1</v>
      </c>
      <c r="T19" s="1251">
        <v>76</v>
      </c>
      <c r="U19" s="1252">
        <v>65</v>
      </c>
    </row>
    <row r="20" spans="1:21" s="630" customFormat="1" thickBot="1" x14ac:dyDescent="0.2">
      <c r="A20" s="1017"/>
      <c r="B20" s="1018"/>
      <c r="C20" s="2035"/>
      <c r="D20" s="2034"/>
      <c r="E20" s="1019"/>
      <c r="F20" s="1019"/>
      <c r="G20" s="1020" t="s">
        <v>465</v>
      </c>
      <c r="H20" s="1266">
        <v>202</v>
      </c>
      <c r="I20" s="1267">
        <v>8.9</v>
      </c>
      <c r="J20" s="1266">
        <v>156</v>
      </c>
      <c r="K20" s="1267">
        <v>6.9</v>
      </c>
      <c r="L20" s="1266">
        <v>162</v>
      </c>
      <c r="M20" s="1267">
        <v>7.2</v>
      </c>
      <c r="N20" s="1266">
        <v>215</v>
      </c>
      <c r="O20" s="1268">
        <v>9.5</v>
      </c>
      <c r="P20" s="1269">
        <v>185</v>
      </c>
      <c r="Q20" s="1267">
        <v>8.1999999999999993</v>
      </c>
      <c r="R20" s="1270">
        <f t="shared" ref="R20:R27" si="5">100/Q20</f>
        <v>12.195121951219512</v>
      </c>
      <c r="S20" s="1021"/>
      <c r="T20" s="1022"/>
      <c r="U20" s="1023"/>
    </row>
    <row r="21" spans="1:21" s="629" customFormat="1" ht="12" x14ac:dyDescent="0.15">
      <c r="A21" s="292" t="s">
        <v>274</v>
      </c>
      <c r="B21" s="293" t="s">
        <v>287</v>
      </c>
      <c r="C21" s="294" t="s">
        <v>445</v>
      </c>
      <c r="D21" s="2023" t="s">
        <v>372</v>
      </c>
      <c r="E21" s="2022" t="s">
        <v>370</v>
      </c>
      <c r="F21" s="2022" t="s">
        <v>373</v>
      </c>
      <c r="G21" s="2020">
        <v>3.3290000000000002</v>
      </c>
      <c r="H21" s="706">
        <v>246</v>
      </c>
      <c r="I21" s="707">
        <v>10.8</v>
      </c>
      <c r="J21" s="706">
        <v>166</v>
      </c>
      <c r="K21" s="707">
        <v>7.4</v>
      </c>
      <c r="L21" s="706">
        <v>145</v>
      </c>
      <c r="M21" s="707">
        <v>6.4</v>
      </c>
      <c r="N21" s="706">
        <v>175</v>
      </c>
      <c r="O21" s="708">
        <v>7.7</v>
      </c>
      <c r="P21" s="709">
        <v>174</v>
      </c>
      <c r="Q21" s="710">
        <v>7.7</v>
      </c>
      <c r="R21" s="711">
        <f t="shared" si="5"/>
        <v>12.987012987012987</v>
      </c>
      <c r="S21" s="490"/>
      <c r="T21" s="491"/>
      <c r="U21" s="492"/>
    </row>
    <row r="22" spans="1:21" s="629" customFormat="1" ht="12" x14ac:dyDescent="0.15">
      <c r="A22" s="287"/>
      <c r="B22" s="288"/>
      <c r="C22" s="289" t="s">
        <v>447</v>
      </c>
      <c r="D22" s="1967"/>
      <c r="E22" s="1877"/>
      <c r="F22" s="1877"/>
      <c r="G22" s="2021"/>
      <c r="H22" s="154">
        <v>281</v>
      </c>
      <c r="I22" s="1">
        <v>12.4</v>
      </c>
      <c r="J22" s="154">
        <v>179</v>
      </c>
      <c r="K22" s="1">
        <v>7.9</v>
      </c>
      <c r="L22" s="154">
        <v>158</v>
      </c>
      <c r="M22" s="1">
        <v>7</v>
      </c>
      <c r="N22" s="154">
        <v>193</v>
      </c>
      <c r="O22" s="1224">
        <v>8.5</v>
      </c>
      <c r="P22" s="496">
        <v>191</v>
      </c>
      <c r="Q22" s="614">
        <v>8.4</v>
      </c>
      <c r="R22" s="497">
        <f t="shared" si="5"/>
        <v>11.904761904761905</v>
      </c>
      <c r="S22" s="493"/>
      <c r="T22" s="494"/>
      <c r="U22" s="495"/>
    </row>
    <row r="23" spans="1:21" s="629" customFormat="1" ht="12" x14ac:dyDescent="0.15">
      <c r="A23" s="291" t="s">
        <v>276</v>
      </c>
      <c r="B23" s="281" t="s">
        <v>291</v>
      </c>
      <c r="C23" s="285" t="s">
        <v>445</v>
      </c>
      <c r="D23" s="1966" t="s">
        <v>372</v>
      </c>
      <c r="E23" s="1841" t="s">
        <v>374</v>
      </c>
      <c r="F23" s="1841" t="s">
        <v>375</v>
      </c>
      <c r="G23" s="1978">
        <v>3.3290000000000002</v>
      </c>
      <c r="H23" s="149">
        <v>262</v>
      </c>
      <c r="I23" s="2">
        <v>11.5</v>
      </c>
      <c r="J23" s="149">
        <v>176</v>
      </c>
      <c r="K23" s="2">
        <v>7.8</v>
      </c>
      <c r="L23" s="149">
        <v>151</v>
      </c>
      <c r="M23" s="2">
        <v>6.7</v>
      </c>
      <c r="N23" s="149">
        <v>179</v>
      </c>
      <c r="O23" s="1128">
        <v>7.9</v>
      </c>
      <c r="P23" s="539">
        <v>181</v>
      </c>
      <c r="Q23" s="615">
        <v>8</v>
      </c>
      <c r="R23" s="517">
        <f t="shared" si="5"/>
        <v>12.5</v>
      </c>
      <c r="S23" s="529"/>
      <c r="T23" s="532"/>
      <c r="U23" s="533"/>
    </row>
    <row r="24" spans="1:21" s="629" customFormat="1" ht="12" x14ac:dyDescent="0.15">
      <c r="A24" s="291"/>
      <c r="B24" s="281"/>
      <c r="C24" s="289" t="s">
        <v>447</v>
      </c>
      <c r="D24" s="1967"/>
      <c r="E24" s="1877"/>
      <c r="F24" s="1877"/>
      <c r="G24" s="2021"/>
      <c r="H24" s="154">
        <v>280</v>
      </c>
      <c r="I24" s="1">
        <v>12.4</v>
      </c>
      <c r="J24" s="154">
        <v>191</v>
      </c>
      <c r="K24" s="1">
        <v>8.4</v>
      </c>
      <c r="L24" s="154">
        <v>170</v>
      </c>
      <c r="M24" s="1">
        <v>7.5</v>
      </c>
      <c r="N24" s="154">
        <v>206</v>
      </c>
      <c r="O24" s="1224">
        <v>9.1</v>
      </c>
      <c r="P24" s="496">
        <v>202</v>
      </c>
      <c r="Q24" s="614">
        <v>8.9</v>
      </c>
      <c r="R24" s="497">
        <f t="shared" si="5"/>
        <v>11.235955056179774</v>
      </c>
      <c r="S24" s="493"/>
      <c r="T24" s="494"/>
      <c r="U24" s="495"/>
    </row>
    <row r="25" spans="1:21" s="629" customFormat="1" ht="12" x14ac:dyDescent="0.15">
      <c r="A25" s="283" t="s">
        <v>277</v>
      </c>
      <c r="B25" s="530" t="s">
        <v>292</v>
      </c>
      <c r="C25" s="285" t="s">
        <v>445</v>
      </c>
      <c r="D25" s="1966" t="s">
        <v>376</v>
      </c>
      <c r="E25" s="1841" t="s">
        <v>374</v>
      </c>
      <c r="F25" s="1841" t="s">
        <v>375</v>
      </c>
      <c r="G25" s="1978">
        <v>3.3290000000000002</v>
      </c>
      <c r="H25" s="149">
        <v>281</v>
      </c>
      <c r="I25" s="545">
        <v>12.4</v>
      </c>
      <c r="J25" s="149">
        <v>183</v>
      </c>
      <c r="K25" s="545">
        <v>8.1</v>
      </c>
      <c r="L25" s="149">
        <v>160</v>
      </c>
      <c r="M25" s="545">
        <v>7.1</v>
      </c>
      <c r="N25" s="149">
        <v>185</v>
      </c>
      <c r="O25" s="1225">
        <v>8.1999999999999993</v>
      </c>
      <c r="P25" s="531">
        <v>190</v>
      </c>
      <c r="Q25" s="547">
        <v>8.4</v>
      </c>
      <c r="R25" s="517">
        <f t="shared" si="5"/>
        <v>11.904761904761905</v>
      </c>
      <c r="S25" s="529"/>
      <c r="T25" s="532"/>
      <c r="U25" s="533"/>
    </row>
    <row r="26" spans="1:21" s="629" customFormat="1" ht="12" x14ac:dyDescent="0.15">
      <c r="A26" s="291"/>
      <c r="B26" s="281"/>
      <c r="C26" s="282" t="s">
        <v>447</v>
      </c>
      <c r="D26" s="1972"/>
      <c r="E26" s="1842"/>
      <c r="F26" s="1842"/>
      <c r="G26" s="1980"/>
      <c r="H26" s="129">
        <v>295</v>
      </c>
      <c r="I26" s="1227">
        <v>13.1</v>
      </c>
      <c r="J26" s="129">
        <v>208</v>
      </c>
      <c r="K26" s="1227">
        <v>9.3000000000000007</v>
      </c>
      <c r="L26" s="129">
        <v>186</v>
      </c>
      <c r="M26" s="1227">
        <v>9.3000000000000007</v>
      </c>
      <c r="N26" s="129">
        <v>217</v>
      </c>
      <c r="O26" s="1108">
        <v>9.6999999999999993</v>
      </c>
      <c r="P26" s="534">
        <v>216</v>
      </c>
      <c r="Q26" s="613">
        <v>9.6</v>
      </c>
      <c r="R26" s="535">
        <f t="shared" si="5"/>
        <v>10.416666666666668</v>
      </c>
      <c r="S26" s="528"/>
      <c r="T26" s="536"/>
      <c r="U26" s="537"/>
    </row>
    <row r="27" spans="1:21" s="629" customFormat="1" ht="12" x14ac:dyDescent="0.15">
      <c r="A27" s="291"/>
      <c r="B27" s="281"/>
      <c r="C27" s="285" t="s">
        <v>466</v>
      </c>
      <c r="D27" s="1972"/>
      <c r="E27" s="1842"/>
      <c r="F27" s="1842"/>
      <c r="G27" s="1980"/>
      <c r="H27" s="286">
        <v>298</v>
      </c>
      <c r="I27" s="545">
        <v>13.1</v>
      </c>
      <c r="J27" s="286">
        <v>211</v>
      </c>
      <c r="K27" s="545">
        <v>9.3000000000000007</v>
      </c>
      <c r="L27" s="286">
        <v>180</v>
      </c>
      <c r="M27" s="545">
        <v>8</v>
      </c>
      <c r="N27" s="286">
        <v>211</v>
      </c>
      <c r="O27" s="1225">
        <v>9.3000000000000007</v>
      </c>
      <c r="P27" s="546">
        <v>213</v>
      </c>
      <c r="Q27" s="547">
        <v>9.4</v>
      </c>
      <c r="R27" s="517">
        <f t="shared" si="5"/>
        <v>10.638297872340425</v>
      </c>
      <c r="S27" s="529"/>
      <c r="T27" s="532"/>
      <c r="U27" s="533"/>
    </row>
    <row r="28" spans="1:21" s="629" customFormat="1" ht="12" x14ac:dyDescent="0.15">
      <c r="A28" s="548" t="s">
        <v>174</v>
      </c>
      <c r="B28" s="549" t="s">
        <v>294</v>
      </c>
      <c r="C28" s="550" t="s">
        <v>445</v>
      </c>
      <c r="D28" s="2024" t="s">
        <v>467</v>
      </c>
      <c r="E28" s="1826" t="s">
        <v>370</v>
      </c>
      <c r="F28" s="1826" t="s">
        <v>373</v>
      </c>
      <c r="G28" s="2026">
        <v>3.3290000000000002</v>
      </c>
      <c r="H28" s="551">
        <v>185</v>
      </c>
      <c r="I28" s="610">
        <v>7.1</v>
      </c>
      <c r="J28" s="551">
        <v>163</v>
      </c>
      <c r="K28" s="610">
        <v>6.2</v>
      </c>
      <c r="L28" s="551">
        <v>140</v>
      </c>
      <c r="M28" s="610">
        <v>5.3</v>
      </c>
      <c r="N28" s="551">
        <v>161</v>
      </c>
      <c r="O28" s="612">
        <v>6.2</v>
      </c>
      <c r="P28" s="552">
        <v>158</v>
      </c>
      <c r="Q28" s="553">
        <v>6</v>
      </c>
      <c r="R28" s="554">
        <f t="shared" ref="R28:R33" si="6">100/Q28</f>
        <v>16.666666666666668</v>
      </c>
      <c r="S28" s="555"/>
      <c r="T28" s="556"/>
      <c r="U28" s="557"/>
    </row>
    <row r="29" spans="1:21" s="629" customFormat="1" ht="12" x14ac:dyDescent="0.15">
      <c r="A29" s="291"/>
      <c r="B29" s="281"/>
      <c r="C29" s="289" t="s">
        <v>447</v>
      </c>
      <c r="D29" s="1967"/>
      <c r="E29" s="1877"/>
      <c r="F29" s="1877"/>
      <c r="G29" s="2021"/>
      <c r="H29" s="154">
        <v>198</v>
      </c>
      <c r="I29" s="1">
        <v>7.6</v>
      </c>
      <c r="J29" s="154">
        <v>180</v>
      </c>
      <c r="K29" s="1">
        <v>6.9</v>
      </c>
      <c r="L29" s="154">
        <v>154</v>
      </c>
      <c r="M29" s="1">
        <v>5.9</v>
      </c>
      <c r="N29" s="154">
        <v>185</v>
      </c>
      <c r="O29" s="1224">
        <v>7.1</v>
      </c>
      <c r="P29" s="496">
        <v>176</v>
      </c>
      <c r="Q29" s="614">
        <v>6.7</v>
      </c>
      <c r="R29" s="497">
        <f t="shared" si="6"/>
        <v>14.925373134328359</v>
      </c>
      <c r="S29" s="493"/>
      <c r="T29" s="494"/>
      <c r="U29" s="538"/>
    </row>
    <row r="30" spans="1:21" s="629" customFormat="1" ht="12" x14ac:dyDescent="0.15">
      <c r="A30" s="291"/>
      <c r="B30" s="281"/>
      <c r="C30" s="285" t="s">
        <v>445</v>
      </c>
      <c r="D30" s="2025" t="s">
        <v>467</v>
      </c>
      <c r="E30" s="1841" t="s">
        <v>374</v>
      </c>
      <c r="F30" s="1841" t="s">
        <v>375</v>
      </c>
      <c r="G30" s="1978">
        <v>3.3290000000000002</v>
      </c>
      <c r="H30" s="149">
        <v>196</v>
      </c>
      <c r="I30" s="2">
        <v>7.5</v>
      </c>
      <c r="J30" s="149">
        <v>173</v>
      </c>
      <c r="K30" s="2">
        <v>6.6</v>
      </c>
      <c r="L30" s="149">
        <v>142</v>
      </c>
      <c r="M30" s="2">
        <v>5.4</v>
      </c>
      <c r="N30" s="149">
        <v>168</v>
      </c>
      <c r="O30" s="1128">
        <v>6.4</v>
      </c>
      <c r="P30" s="539">
        <v>165</v>
      </c>
      <c r="Q30" s="615">
        <v>6.3</v>
      </c>
      <c r="R30" s="517">
        <f t="shared" si="6"/>
        <v>15.873015873015873</v>
      </c>
      <c r="S30" s="529"/>
      <c r="T30" s="532"/>
      <c r="U30" s="540"/>
    </row>
    <row r="31" spans="1:21" s="629" customFormat="1" ht="12" x14ac:dyDescent="0.15">
      <c r="A31" s="287"/>
      <c r="B31" s="288"/>
      <c r="C31" s="289" t="s">
        <v>447</v>
      </c>
      <c r="D31" s="1967"/>
      <c r="E31" s="1877"/>
      <c r="F31" s="1877"/>
      <c r="G31" s="2021"/>
      <c r="H31" s="154">
        <v>225</v>
      </c>
      <c r="I31" s="1">
        <v>8.6</v>
      </c>
      <c r="J31" s="154">
        <v>182</v>
      </c>
      <c r="K31" s="1">
        <v>6.9</v>
      </c>
      <c r="L31" s="154">
        <v>167</v>
      </c>
      <c r="M31" s="1">
        <v>6.4</v>
      </c>
      <c r="N31" s="154">
        <v>196</v>
      </c>
      <c r="O31" s="1224">
        <v>7.5</v>
      </c>
      <c r="P31" s="496">
        <v>188</v>
      </c>
      <c r="Q31" s="614">
        <v>7.2</v>
      </c>
      <c r="R31" s="497">
        <f t="shared" si="6"/>
        <v>13.888888888888889</v>
      </c>
      <c r="S31" s="493"/>
      <c r="T31" s="494"/>
      <c r="U31" s="538"/>
    </row>
    <row r="32" spans="1:21" s="629" customFormat="1" ht="12" x14ac:dyDescent="0.15">
      <c r="A32" s="291" t="s">
        <v>175</v>
      </c>
      <c r="B32" s="281" t="s">
        <v>295</v>
      </c>
      <c r="C32" s="282" t="s">
        <v>445</v>
      </c>
      <c r="D32" s="1972" t="s">
        <v>376</v>
      </c>
      <c r="E32" s="1842" t="s">
        <v>374</v>
      </c>
      <c r="F32" s="1842" t="s">
        <v>375</v>
      </c>
      <c r="G32" s="1980">
        <v>3.3290000000000002</v>
      </c>
      <c r="H32" s="149">
        <v>196</v>
      </c>
      <c r="I32" s="2">
        <v>7.5</v>
      </c>
      <c r="J32" s="149">
        <v>173</v>
      </c>
      <c r="K32" s="2">
        <v>6.6</v>
      </c>
      <c r="L32" s="149">
        <v>143</v>
      </c>
      <c r="M32" s="2">
        <v>5.5</v>
      </c>
      <c r="N32" s="149">
        <v>169</v>
      </c>
      <c r="O32" s="1128">
        <v>6.5</v>
      </c>
      <c r="P32" s="534">
        <v>166</v>
      </c>
      <c r="Q32" s="616">
        <v>6.3</v>
      </c>
      <c r="R32" s="535">
        <f t="shared" si="6"/>
        <v>15.873015873015873</v>
      </c>
      <c r="S32" s="528"/>
      <c r="T32" s="536"/>
      <c r="U32" s="541"/>
    </row>
    <row r="33" spans="1:21" s="629" customFormat="1" ht="12" x14ac:dyDescent="0.15">
      <c r="A33" s="558"/>
      <c r="B33" s="559"/>
      <c r="C33" s="560" t="s">
        <v>447</v>
      </c>
      <c r="D33" s="1977"/>
      <c r="E33" s="1825"/>
      <c r="F33" s="1825"/>
      <c r="G33" s="1979"/>
      <c r="H33" s="170">
        <v>225</v>
      </c>
      <c r="I33" s="611">
        <v>8.6</v>
      </c>
      <c r="J33" s="170">
        <v>182</v>
      </c>
      <c r="K33" s="611">
        <v>6.9</v>
      </c>
      <c r="L33" s="170">
        <v>167</v>
      </c>
      <c r="M33" s="611">
        <v>6.4</v>
      </c>
      <c r="N33" s="170">
        <v>196</v>
      </c>
      <c r="O33" s="1116">
        <v>7.5</v>
      </c>
      <c r="P33" s="561">
        <v>188</v>
      </c>
      <c r="Q33" s="617">
        <v>7.2</v>
      </c>
      <c r="R33" s="562">
        <f t="shared" si="6"/>
        <v>13.888888888888889</v>
      </c>
      <c r="S33" s="563"/>
      <c r="T33" s="564"/>
      <c r="U33" s="565"/>
    </row>
    <row r="34" spans="1:21" s="629" customFormat="1" ht="12" x14ac:dyDescent="0.15">
      <c r="A34" s="712"/>
      <c r="B34" s="32"/>
      <c r="C34" s="32"/>
      <c r="D34" s="576"/>
      <c r="E34" s="1102"/>
      <c r="F34" s="1102"/>
      <c r="G34" s="1102"/>
      <c r="H34" s="1102"/>
      <c r="I34" s="1102"/>
      <c r="J34" s="1102"/>
      <c r="K34" s="1230"/>
      <c r="L34" s="1102"/>
      <c r="M34" s="1102"/>
      <c r="N34" s="1102"/>
      <c r="O34" s="1102"/>
      <c r="P34" s="1230"/>
      <c r="Q34" s="1102"/>
      <c r="R34" s="1102"/>
      <c r="S34" s="1102"/>
      <c r="T34" s="1102"/>
      <c r="U34" s="1222"/>
    </row>
    <row r="35" spans="1:21" s="629" customFormat="1" ht="12" x14ac:dyDescent="0.15">
      <c r="A35" s="195"/>
      <c r="D35" s="11"/>
      <c r="K35" s="1108"/>
      <c r="O35" s="1108"/>
      <c r="P35" s="1108"/>
      <c r="U35" s="1098"/>
    </row>
    <row r="36" spans="1:21" s="656" customFormat="1" ht="14" x14ac:dyDescent="0.15">
      <c r="A36" s="1962" t="s">
        <v>441</v>
      </c>
      <c r="B36" s="1963"/>
      <c r="C36" s="1963"/>
      <c r="D36" s="1963"/>
      <c r="E36" s="1963"/>
      <c r="F36" s="1963"/>
      <c r="G36" s="1232" t="s">
        <v>468</v>
      </c>
      <c r="H36" s="1854" t="s">
        <v>469</v>
      </c>
      <c r="I36" s="1854"/>
      <c r="J36" s="1854"/>
      <c r="K36" s="1854"/>
      <c r="L36" s="1854"/>
      <c r="M36" s="1854"/>
      <c r="N36" s="1854"/>
      <c r="O36" s="1854"/>
      <c r="P36" s="1854"/>
      <c r="Q36" s="1854"/>
      <c r="R36" s="1854"/>
      <c r="S36" s="1115"/>
      <c r="T36" s="1115"/>
      <c r="U36" s="1120"/>
    </row>
    <row r="37" spans="1:21" s="629" customFormat="1" ht="12.75" customHeight="1" x14ac:dyDescent="0.15">
      <c r="A37" s="657"/>
      <c r="B37" s="658"/>
      <c r="C37" s="659"/>
      <c r="D37" s="660"/>
      <c r="E37" s="658"/>
      <c r="F37" s="658"/>
      <c r="G37" s="1964" t="s">
        <v>444</v>
      </c>
      <c r="H37" s="1950" t="s">
        <v>445</v>
      </c>
      <c r="I37" s="1985"/>
      <c r="J37" s="1950" t="s">
        <v>446</v>
      </c>
      <c r="K37" s="1985"/>
      <c r="L37" s="1950" t="s">
        <v>447</v>
      </c>
      <c r="M37" s="1985"/>
      <c r="N37" s="1950" t="s">
        <v>448</v>
      </c>
      <c r="O37" s="1951"/>
      <c r="P37" s="1949" t="s">
        <v>449</v>
      </c>
      <c r="Q37" s="1811"/>
      <c r="R37" s="1812"/>
      <c r="S37" s="661" t="s">
        <v>450</v>
      </c>
      <c r="T37" s="1983" t="s">
        <v>451</v>
      </c>
      <c r="U37" s="1984"/>
    </row>
    <row r="38" spans="1:21" s="629" customFormat="1" ht="12" x14ac:dyDescent="0.15">
      <c r="A38" s="662" t="s">
        <v>170</v>
      </c>
      <c r="B38" s="281" t="s">
        <v>368</v>
      </c>
      <c r="C38" s="282" t="s">
        <v>470</v>
      </c>
      <c r="D38" s="663" t="s">
        <v>367</v>
      </c>
      <c r="E38" s="281" t="s">
        <v>368</v>
      </c>
      <c r="F38" s="281"/>
      <c r="G38" s="1965"/>
      <c r="H38" s="664" t="s">
        <v>453</v>
      </c>
      <c r="I38" s="665" t="s">
        <v>454</v>
      </c>
      <c r="J38" s="664" t="s">
        <v>453</v>
      </c>
      <c r="K38" s="665" t="s">
        <v>454</v>
      </c>
      <c r="L38" s="664" t="s">
        <v>453</v>
      </c>
      <c r="M38" s="665" t="s">
        <v>454</v>
      </c>
      <c r="N38" s="664" t="s">
        <v>453</v>
      </c>
      <c r="O38" s="666" t="s">
        <v>454</v>
      </c>
      <c r="P38" s="667" t="s">
        <v>453</v>
      </c>
      <c r="Q38" s="666" t="s">
        <v>454</v>
      </c>
      <c r="R38" s="668" t="s">
        <v>455</v>
      </c>
      <c r="S38" s="669" t="s">
        <v>456</v>
      </c>
      <c r="T38" s="670" t="s">
        <v>457</v>
      </c>
      <c r="U38" s="671" t="s">
        <v>449</v>
      </c>
    </row>
    <row r="39" spans="1:21" s="631" customFormat="1" ht="11" x14ac:dyDescent="0.15">
      <c r="A39" s="713"/>
      <c r="B39" s="714"/>
      <c r="C39" s="715"/>
      <c r="D39" s="716"/>
      <c r="E39" s="714"/>
      <c r="F39" s="714"/>
      <c r="G39" s="1965"/>
      <c r="H39" s="1195" t="s">
        <v>458</v>
      </c>
      <c r="I39" s="717" t="s">
        <v>459</v>
      </c>
      <c r="J39" s="1195" t="s">
        <v>458</v>
      </c>
      <c r="K39" s="717" t="s">
        <v>459</v>
      </c>
      <c r="L39" s="1195" t="s">
        <v>458</v>
      </c>
      <c r="M39" s="717" t="s">
        <v>459</v>
      </c>
      <c r="N39" s="1195" t="s">
        <v>458</v>
      </c>
      <c r="O39" s="718" t="s">
        <v>459</v>
      </c>
      <c r="P39" s="719" t="s">
        <v>458</v>
      </c>
      <c r="Q39" s="718" t="s">
        <v>459</v>
      </c>
      <c r="R39" s="720" t="s">
        <v>460</v>
      </c>
      <c r="S39" s="721" t="s">
        <v>461</v>
      </c>
      <c r="T39" s="722" t="s">
        <v>462</v>
      </c>
      <c r="U39" s="1235" t="s">
        <v>462</v>
      </c>
    </row>
    <row r="40" spans="1:21" s="629" customFormat="1" ht="12" x14ac:dyDescent="0.15">
      <c r="A40" s="548" t="s">
        <v>271</v>
      </c>
      <c r="B40" s="549" t="s">
        <v>284</v>
      </c>
      <c r="C40" s="550"/>
      <c r="D40" s="1971" t="s">
        <v>369</v>
      </c>
      <c r="E40" s="1826" t="s">
        <v>370</v>
      </c>
      <c r="F40" s="1826" t="s">
        <v>371</v>
      </c>
      <c r="G40" s="1241">
        <v>3.3290000000000002</v>
      </c>
      <c r="H40" s="723"/>
      <c r="I40" s="724"/>
      <c r="J40" s="723"/>
      <c r="K40" s="724"/>
      <c r="L40" s="723"/>
      <c r="M40" s="724"/>
      <c r="N40" s="723"/>
      <c r="O40" s="725"/>
      <c r="P40" s="726"/>
      <c r="Q40" s="727"/>
      <c r="R40" s="728"/>
      <c r="S40" s="729"/>
      <c r="T40" s="730"/>
      <c r="U40" s="731"/>
    </row>
    <row r="41" spans="1:21" s="629" customFormat="1" ht="12" x14ac:dyDescent="0.15">
      <c r="A41" s="291"/>
      <c r="B41" s="281"/>
      <c r="C41" s="282"/>
      <c r="D41" s="1972"/>
      <c r="E41" s="1842"/>
      <c r="F41" s="1842"/>
      <c r="G41" s="688" t="s">
        <v>471</v>
      </c>
      <c r="H41" s="132"/>
      <c r="I41" s="684"/>
      <c r="J41" s="132"/>
      <c r="K41" s="684"/>
      <c r="L41" s="132"/>
      <c r="M41" s="684"/>
      <c r="N41" s="132"/>
      <c r="O41" s="685"/>
      <c r="P41" s="510">
        <v>78</v>
      </c>
      <c r="Q41" s="732">
        <v>2.93</v>
      </c>
      <c r="R41" s="511">
        <f>100/Q41</f>
        <v>34.129692832764505</v>
      </c>
      <c r="S41" s="512">
        <v>19.3</v>
      </c>
      <c r="T41" s="733"/>
      <c r="U41" s="734"/>
    </row>
    <row r="42" spans="1:21" s="629" customFormat="1" ht="12" x14ac:dyDescent="0.15">
      <c r="A42" s="691"/>
      <c r="B42" s="281"/>
      <c r="C42" s="693"/>
      <c r="D42" s="1972"/>
      <c r="E42" s="1842"/>
      <c r="F42" s="1842"/>
      <c r="G42" s="693" t="s">
        <v>472</v>
      </c>
      <c r="H42" s="133"/>
      <c r="I42" s="684"/>
      <c r="J42" s="133"/>
      <c r="K42" s="684"/>
      <c r="L42" s="133"/>
      <c r="M42" s="684"/>
      <c r="N42" s="133"/>
      <c r="O42" s="685"/>
      <c r="P42" s="735"/>
      <c r="Q42" s="736"/>
      <c r="R42" s="737"/>
      <c r="S42" s="513">
        <v>24.9</v>
      </c>
      <c r="T42" s="733"/>
      <c r="U42" s="516">
        <v>64</v>
      </c>
    </row>
    <row r="43" spans="1:21" s="629" customFormat="1" thickBot="1" x14ac:dyDescent="0.2">
      <c r="A43" s="738"/>
      <c r="B43" s="739"/>
      <c r="C43" s="740"/>
      <c r="D43" s="1973"/>
      <c r="E43" s="1970"/>
      <c r="F43" s="1970"/>
      <c r="G43" s="740" t="s">
        <v>473</v>
      </c>
      <c r="H43" s="741"/>
      <c r="I43" s="742"/>
      <c r="J43" s="741"/>
      <c r="K43" s="742"/>
      <c r="L43" s="741"/>
      <c r="M43" s="742"/>
      <c r="N43" s="741"/>
      <c r="O43" s="743"/>
      <c r="P43" s="514">
        <v>170</v>
      </c>
      <c r="Q43" s="744">
        <v>7.18</v>
      </c>
      <c r="R43" s="515">
        <f>100/Q43</f>
        <v>13.92757660167131</v>
      </c>
      <c r="S43" s="745"/>
      <c r="T43" s="746"/>
      <c r="U43" s="747"/>
    </row>
    <row r="44" spans="1:21" s="629" customFormat="1" ht="12" x14ac:dyDescent="0.15">
      <c r="A44" s="291" t="s">
        <v>276</v>
      </c>
      <c r="B44" s="281" t="s">
        <v>291</v>
      </c>
      <c r="C44" s="282" t="s">
        <v>474</v>
      </c>
      <c r="D44" s="1972" t="s">
        <v>372</v>
      </c>
      <c r="E44" s="1842" t="s">
        <v>374</v>
      </c>
      <c r="F44" s="1842" t="s">
        <v>375</v>
      </c>
      <c r="G44" s="1980">
        <v>3.3290000000000002</v>
      </c>
      <c r="H44" s="132"/>
      <c r="I44" s="684"/>
      <c r="J44" s="132"/>
      <c r="K44" s="684"/>
      <c r="L44" s="132"/>
      <c r="M44" s="684"/>
      <c r="N44" s="132"/>
      <c r="O44" s="685"/>
      <c r="P44" s="534">
        <v>183</v>
      </c>
      <c r="Q44" s="748">
        <v>7.72</v>
      </c>
      <c r="R44" s="535">
        <f>100/Q44</f>
        <v>12.953367875647668</v>
      </c>
      <c r="S44" s="528"/>
      <c r="T44" s="536"/>
      <c r="U44" s="537"/>
    </row>
    <row r="45" spans="1:21" s="629" customFormat="1" ht="12" x14ac:dyDescent="0.15">
      <c r="A45" s="558"/>
      <c r="B45" s="559"/>
      <c r="C45" s="301" t="s">
        <v>475</v>
      </c>
      <c r="D45" s="1977"/>
      <c r="E45" s="1825"/>
      <c r="F45" s="1825"/>
      <c r="G45" s="1979"/>
      <c r="H45" s="749"/>
      <c r="I45" s="750"/>
      <c r="J45" s="749"/>
      <c r="K45" s="750"/>
      <c r="L45" s="749"/>
      <c r="M45" s="750"/>
      <c r="N45" s="749"/>
      <c r="O45" s="751"/>
      <c r="P45" s="561">
        <v>184</v>
      </c>
      <c r="Q45" s="752">
        <v>7.76</v>
      </c>
      <c r="R45" s="562">
        <f>100/Q45</f>
        <v>12.88659793814433</v>
      </c>
      <c r="S45" s="563"/>
      <c r="T45" s="564"/>
      <c r="U45" s="753"/>
    </row>
    <row r="46" spans="1:21" s="631" customFormat="1" ht="12" x14ac:dyDescent="0.15">
      <c r="A46" s="754"/>
      <c r="B46" s="1093"/>
      <c r="C46" s="1093"/>
      <c r="D46" s="55"/>
      <c r="E46" s="1093"/>
      <c r="F46" s="1093"/>
      <c r="G46" s="755"/>
      <c r="S46" s="1228"/>
      <c r="U46" s="1095"/>
    </row>
    <row r="47" spans="1:21" s="629" customFormat="1" ht="12" x14ac:dyDescent="0.15">
      <c r="A47" s="195"/>
      <c r="B47" s="631"/>
      <c r="C47" s="631"/>
      <c r="D47" s="11"/>
      <c r="E47" s="631"/>
      <c r="F47" s="631"/>
      <c r="U47" s="1098"/>
    </row>
    <row r="48" spans="1:21" s="656" customFormat="1" ht="14" x14ac:dyDescent="0.15">
      <c r="A48" s="1962" t="s">
        <v>441</v>
      </c>
      <c r="B48" s="1963"/>
      <c r="C48" s="1963"/>
      <c r="D48" s="1963"/>
      <c r="E48" s="1963"/>
      <c r="F48" s="1963"/>
      <c r="G48" s="1232" t="s">
        <v>476</v>
      </c>
      <c r="H48" s="1115"/>
      <c r="I48" s="1115"/>
      <c r="J48" s="1115"/>
      <c r="K48" s="1115"/>
      <c r="L48" s="1115"/>
      <c r="M48" s="1115"/>
      <c r="N48" s="1115"/>
      <c r="O48" s="1115"/>
      <c r="P48" s="1115"/>
      <c r="Q48" s="1115"/>
      <c r="R48" s="1115"/>
      <c r="S48" s="1115"/>
      <c r="T48" s="1115"/>
      <c r="U48" s="1120"/>
    </row>
    <row r="49" spans="1:21" s="629" customFormat="1" ht="12.75" customHeight="1" x14ac:dyDescent="0.15">
      <c r="A49" s="657"/>
      <c r="B49" s="658"/>
      <c r="C49" s="659"/>
      <c r="D49" s="660"/>
      <c r="E49" s="658"/>
      <c r="F49" s="658"/>
      <c r="G49" s="1964" t="s">
        <v>444</v>
      </c>
      <c r="H49" s="1935"/>
      <c r="I49" s="1936"/>
      <c r="J49" s="1935"/>
      <c r="K49" s="1936"/>
      <c r="L49" s="1950" t="s">
        <v>477</v>
      </c>
      <c r="M49" s="1985"/>
      <c r="N49" s="1950" t="s">
        <v>478</v>
      </c>
      <c r="O49" s="1951"/>
      <c r="P49" s="1949" t="s">
        <v>449</v>
      </c>
      <c r="Q49" s="1811"/>
      <c r="R49" s="1812"/>
      <c r="S49" s="661" t="s">
        <v>450</v>
      </c>
      <c r="T49" s="1945" t="s">
        <v>479</v>
      </c>
      <c r="U49" s="1946"/>
    </row>
    <row r="50" spans="1:21" s="629" customFormat="1" ht="12" x14ac:dyDescent="0.15">
      <c r="A50" s="662" t="s">
        <v>170</v>
      </c>
      <c r="B50" s="281" t="s">
        <v>368</v>
      </c>
      <c r="C50" s="282" t="s">
        <v>480</v>
      </c>
      <c r="D50" s="663" t="s">
        <v>367</v>
      </c>
      <c r="E50" s="281" t="s">
        <v>368</v>
      </c>
      <c r="F50" s="281"/>
      <c r="G50" s="1965"/>
      <c r="H50" s="756"/>
      <c r="I50" s="757"/>
      <c r="J50" s="756"/>
      <c r="K50" s="757"/>
      <c r="L50" s="664" t="s">
        <v>453</v>
      </c>
      <c r="M50" s="665" t="s">
        <v>454</v>
      </c>
      <c r="N50" s="664" t="s">
        <v>453</v>
      </c>
      <c r="O50" s="666" t="s">
        <v>454</v>
      </c>
      <c r="P50" s="667" t="s">
        <v>453</v>
      </c>
      <c r="Q50" s="666" t="s">
        <v>454</v>
      </c>
      <c r="R50" s="668" t="s">
        <v>455</v>
      </c>
      <c r="S50" s="669" t="s">
        <v>456</v>
      </c>
      <c r="T50" s="1947" t="s">
        <v>481</v>
      </c>
      <c r="U50" s="1948"/>
    </row>
    <row r="51" spans="1:21" s="631" customFormat="1" ht="11" x14ac:dyDescent="0.15">
      <c r="A51" s="713"/>
      <c r="B51" s="714"/>
      <c r="C51" s="715"/>
      <c r="D51" s="716"/>
      <c r="E51" s="714"/>
      <c r="F51" s="714"/>
      <c r="G51" s="1965"/>
      <c r="H51" s="758"/>
      <c r="I51" s="759"/>
      <c r="J51" s="758"/>
      <c r="K51" s="759"/>
      <c r="L51" s="1195" t="s">
        <v>458</v>
      </c>
      <c r="M51" s="717" t="s">
        <v>459</v>
      </c>
      <c r="N51" s="1195" t="s">
        <v>458</v>
      </c>
      <c r="O51" s="718" t="s">
        <v>459</v>
      </c>
      <c r="P51" s="719" t="s">
        <v>458</v>
      </c>
      <c r="Q51" s="718" t="s">
        <v>459</v>
      </c>
      <c r="R51" s="720" t="s">
        <v>460</v>
      </c>
      <c r="S51" s="721" t="s">
        <v>461</v>
      </c>
      <c r="T51" s="1943" t="s">
        <v>462</v>
      </c>
      <c r="U51" s="1944"/>
    </row>
    <row r="52" spans="1:21" s="629" customFormat="1" ht="12" x14ac:dyDescent="0.15">
      <c r="A52" s="548" t="s">
        <v>270</v>
      </c>
      <c r="B52" s="549" t="s">
        <v>281</v>
      </c>
      <c r="C52" s="1976" t="s">
        <v>482</v>
      </c>
      <c r="D52" s="1971" t="s">
        <v>369</v>
      </c>
      <c r="E52" s="1229" t="s">
        <v>370</v>
      </c>
      <c r="F52" s="1229" t="s">
        <v>371</v>
      </c>
      <c r="G52" s="1241">
        <v>3.3290000000000002</v>
      </c>
      <c r="H52" s="723"/>
      <c r="I52" s="724"/>
      <c r="J52" s="723"/>
      <c r="K52" s="724"/>
      <c r="L52" s="723"/>
      <c r="M52" s="724"/>
      <c r="N52" s="723"/>
      <c r="O52" s="725"/>
      <c r="P52" s="760"/>
      <c r="Q52" s="761"/>
      <c r="R52" s="762"/>
      <c r="S52" s="763"/>
      <c r="T52" s="556"/>
      <c r="U52" s="764"/>
    </row>
    <row r="53" spans="1:21" s="629" customFormat="1" ht="12" x14ac:dyDescent="0.15">
      <c r="A53" s="691"/>
      <c r="B53" s="281"/>
      <c r="C53" s="1974"/>
      <c r="D53" s="1972"/>
      <c r="E53" s="692"/>
      <c r="F53" s="692"/>
      <c r="G53" s="693" t="s">
        <v>472</v>
      </c>
      <c r="H53" s="133"/>
      <c r="I53" s="684"/>
      <c r="J53" s="133"/>
      <c r="K53" s="684"/>
      <c r="L53" s="133"/>
      <c r="M53" s="684"/>
      <c r="N53" s="133"/>
      <c r="O53" s="685"/>
      <c r="P53" s="694"/>
      <c r="Q53" s="765"/>
      <c r="R53" s="686"/>
      <c r="S53" s="766">
        <v>22.4</v>
      </c>
      <c r="T53" s="1933">
        <v>84</v>
      </c>
      <c r="U53" s="1934"/>
    </row>
    <row r="54" spans="1:21" s="629" customFormat="1" ht="12" x14ac:dyDescent="0.15">
      <c r="A54" s="698"/>
      <c r="B54" s="288"/>
      <c r="C54" s="1969"/>
      <c r="D54" s="1967"/>
      <c r="E54" s="699"/>
      <c r="F54" s="699"/>
      <c r="G54" s="700" t="s">
        <v>473</v>
      </c>
      <c r="H54" s="702"/>
      <c r="I54" s="767"/>
      <c r="J54" s="702"/>
      <c r="K54" s="767"/>
      <c r="L54" s="702"/>
      <c r="M54" s="767"/>
      <c r="N54" s="702"/>
      <c r="O54" s="768"/>
      <c r="P54" s="769">
        <v>161</v>
      </c>
      <c r="Q54" s="765"/>
      <c r="R54" s="701">
        <v>14.7</v>
      </c>
      <c r="S54" s="493"/>
      <c r="T54" s="494"/>
      <c r="U54" s="770"/>
    </row>
    <row r="55" spans="1:21" s="629" customFormat="1" ht="12" x14ac:dyDescent="0.15">
      <c r="A55" s="283" t="s">
        <v>272</v>
      </c>
      <c r="B55" s="284" t="s">
        <v>285</v>
      </c>
      <c r="C55" s="1968" t="s">
        <v>483</v>
      </c>
      <c r="D55" s="1966" t="s">
        <v>369</v>
      </c>
      <c r="E55" s="1186" t="s">
        <v>370</v>
      </c>
      <c r="F55" s="1186" t="s">
        <v>371</v>
      </c>
      <c r="G55" s="1238">
        <v>3.3290000000000002</v>
      </c>
      <c r="H55" s="695"/>
      <c r="I55" s="696"/>
      <c r="J55" s="695"/>
      <c r="K55" s="696"/>
      <c r="L55" s="695"/>
      <c r="M55" s="696"/>
      <c r="N55" s="695"/>
      <c r="O55" s="697"/>
      <c r="P55" s="703"/>
      <c r="Q55" s="704"/>
      <c r="R55" s="705"/>
      <c r="S55" s="529"/>
      <c r="T55" s="532"/>
      <c r="U55" s="771"/>
    </row>
    <row r="56" spans="1:21" s="629" customFormat="1" ht="12" x14ac:dyDescent="0.15">
      <c r="A56" s="291"/>
      <c r="B56" s="281"/>
      <c r="C56" s="1974"/>
      <c r="D56" s="1972"/>
      <c r="E56" s="687"/>
      <c r="F56" s="687"/>
      <c r="G56" s="688" t="s">
        <v>471</v>
      </c>
      <c r="H56" s="132"/>
      <c r="I56" s="684"/>
      <c r="J56" s="132"/>
      <c r="K56" s="684"/>
      <c r="L56" s="132"/>
      <c r="M56" s="684"/>
      <c r="N56" s="132"/>
      <c r="O56" s="685"/>
      <c r="P56" s="772">
        <v>37</v>
      </c>
      <c r="Q56" s="689">
        <v>1.6</v>
      </c>
      <c r="R56" s="690">
        <f>100/Q56</f>
        <v>62.5</v>
      </c>
      <c r="S56" s="527">
        <v>19.399999999999999</v>
      </c>
      <c r="T56" s="536"/>
      <c r="U56" s="773"/>
    </row>
    <row r="57" spans="1:21" s="629" customFormat="1" ht="12" x14ac:dyDescent="0.15">
      <c r="A57" s="691"/>
      <c r="B57" s="281"/>
      <c r="C57" s="1974"/>
      <c r="D57" s="1972"/>
      <c r="E57" s="692"/>
      <c r="F57" s="692"/>
      <c r="G57" s="693" t="s">
        <v>472</v>
      </c>
      <c r="H57" s="133"/>
      <c r="I57" s="684"/>
      <c r="J57" s="133"/>
      <c r="K57" s="684"/>
      <c r="L57" s="133"/>
      <c r="M57" s="684"/>
      <c r="N57" s="133"/>
      <c r="O57" s="685"/>
      <c r="P57" s="694"/>
      <c r="Q57" s="765"/>
      <c r="R57" s="686"/>
      <c r="S57" s="766">
        <v>26.2</v>
      </c>
      <c r="T57" s="1931">
        <v>81</v>
      </c>
      <c r="U57" s="1932"/>
    </row>
    <row r="58" spans="1:21" s="629" customFormat="1" thickBot="1" x14ac:dyDescent="0.2">
      <c r="A58" s="738"/>
      <c r="B58" s="739"/>
      <c r="C58" s="1975"/>
      <c r="D58" s="1973"/>
      <c r="E58" s="774"/>
      <c r="F58" s="774"/>
      <c r="G58" s="740" t="s">
        <v>473</v>
      </c>
      <c r="H58" s="741"/>
      <c r="I58" s="742"/>
      <c r="J58" s="741"/>
      <c r="K58" s="742"/>
      <c r="L58" s="741"/>
      <c r="M58" s="742"/>
      <c r="N58" s="741"/>
      <c r="O58" s="743"/>
      <c r="P58" s="775">
        <v>156</v>
      </c>
      <c r="Q58" s="776">
        <v>6.8</v>
      </c>
      <c r="R58" s="777">
        <f>100/Q58</f>
        <v>14.705882352941178</v>
      </c>
      <c r="S58" s="778"/>
      <c r="T58" s="779"/>
      <c r="U58" s="780"/>
    </row>
    <row r="59" spans="1:21" s="629" customFormat="1" ht="12" x14ac:dyDescent="0.15">
      <c r="A59" s="287" t="s">
        <v>275</v>
      </c>
      <c r="B59" s="288" t="s">
        <v>289</v>
      </c>
      <c r="C59" s="1236" t="s">
        <v>483</v>
      </c>
      <c r="D59" s="1237" t="s">
        <v>372</v>
      </c>
      <c r="E59" s="1233" t="s">
        <v>374</v>
      </c>
      <c r="F59" s="1233" t="s">
        <v>375</v>
      </c>
      <c r="G59" s="1240">
        <v>3.3290000000000002</v>
      </c>
      <c r="H59" s="781"/>
      <c r="I59" s="767"/>
      <c r="J59" s="781"/>
      <c r="K59" s="767"/>
      <c r="L59" s="154">
        <v>217</v>
      </c>
      <c r="M59" s="782">
        <v>9.5</v>
      </c>
      <c r="N59" s="154">
        <v>147</v>
      </c>
      <c r="O59" s="783">
        <v>6.4</v>
      </c>
      <c r="P59" s="496">
        <v>173</v>
      </c>
      <c r="Q59" s="784">
        <v>7.6</v>
      </c>
      <c r="R59" s="497">
        <f>100/Q59</f>
        <v>13.157894736842106</v>
      </c>
      <c r="S59" s="493"/>
      <c r="T59" s="494"/>
      <c r="U59" s="770"/>
    </row>
    <row r="60" spans="1:21" s="629" customFormat="1" ht="12" x14ac:dyDescent="0.15">
      <c r="A60" s="283" t="s">
        <v>276</v>
      </c>
      <c r="B60" s="284" t="s">
        <v>291</v>
      </c>
      <c r="C60" s="1968" t="s">
        <v>482</v>
      </c>
      <c r="D60" s="1966" t="s">
        <v>372</v>
      </c>
      <c r="E60" s="1186" t="s">
        <v>370</v>
      </c>
      <c r="F60" s="1186" t="s">
        <v>373</v>
      </c>
      <c r="G60" s="1238">
        <v>3.3290000000000002</v>
      </c>
      <c r="H60" s="695"/>
      <c r="I60" s="696"/>
      <c r="J60" s="695"/>
      <c r="K60" s="696"/>
      <c r="L60" s="695"/>
      <c r="M60" s="696"/>
      <c r="N60" s="695"/>
      <c r="O60" s="697"/>
      <c r="P60" s="785">
        <v>188.92</v>
      </c>
      <c r="Q60" s="786"/>
      <c r="R60" s="787">
        <v>12.6</v>
      </c>
      <c r="S60" s="529"/>
      <c r="T60" s="532"/>
      <c r="U60" s="771"/>
    </row>
    <row r="61" spans="1:21" s="629" customFormat="1" ht="12" x14ac:dyDescent="0.15">
      <c r="A61" s="287"/>
      <c r="B61" s="288"/>
      <c r="C61" s="1969"/>
      <c r="D61" s="1967"/>
      <c r="E61" s="1186" t="s">
        <v>374</v>
      </c>
      <c r="F61" s="1186" t="s">
        <v>375</v>
      </c>
      <c r="G61" s="1238">
        <v>3.3290000000000002</v>
      </c>
      <c r="H61" s="695"/>
      <c r="I61" s="696"/>
      <c r="J61" s="695"/>
      <c r="K61" s="696"/>
      <c r="L61" s="695"/>
      <c r="M61" s="696"/>
      <c r="N61" s="695"/>
      <c r="O61" s="697"/>
      <c r="P61" s="785">
        <v>194.98</v>
      </c>
      <c r="Q61" s="786"/>
      <c r="R61" s="787">
        <v>12.2</v>
      </c>
      <c r="S61" s="529"/>
      <c r="T61" s="532"/>
      <c r="U61" s="771"/>
    </row>
    <row r="62" spans="1:21" s="629" customFormat="1" ht="12.75" customHeight="1" x14ac:dyDescent="0.15">
      <c r="A62" s="283" t="s">
        <v>277</v>
      </c>
      <c r="B62" s="284" t="s">
        <v>292</v>
      </c>
      <c r="C62" s="274" t="s">
        <v>483</v>
      </c>
      <c r="D62" s="1981" t="s">
        <v>376</v>
      </c>
      <c r="E62" s="1841" t="s">
        <v>374</v>
      </c>
      <c r="F62" s="1841" t="s">
        <v>375</v>
      </c>
      <c r="G62" s="1978">
        <v>3.3290000000000002</v>
      </c>
      <c r="H62" s="788"/>
      <c r="I62" s="789"/>
      <c r="J62" s="788"/>
      <c r="K62" s="789"/>
      <c r="L62" s="303">
        <v>227</v>
      </c>
      <c r="M62" s="279">
        <v>10</v>
      </c>
      <c r="N62" s="303">
        <v>152</v>
      </c>
      <c r="O62" s="504">
        <v>6.7</v>
      </c>
      <c r="P62" s="790">
        <v>179</v>
      </c>
      <c r="Q62" s="791">
        <v>7.9</v>
      </c>
      <c r="R62" s="792">
        <f>100/Q62</f>
        <v>12.658227848101266</v>
      </c>
      <c r="S62" s="793"/>
      <c r="T62" s="794"/>
      <c r="U62" s="795"/>
    </row>
    <row r="63" spans="1:21" s="629" customFormat="1" ht="12.75" customHeight="1" x14ac:dyDescent="0.15">
      <c r="A63" s="283"/>
      <c r="B63" s="284"/>
      <c r="C63" s="274" t="s">
        <v>484</v>
      </c>
      <c r="D63" s="1982"/>
      <c r="E63" s="1825"/>
      <c r="F63" s="1825"/>
      <c r="G63" s="1979"/>
      <c r="H63" s="788"/>
      <c r="I63" s="789"/>
      <c r="J63" s="788"/>
      <c r="K63" s="789"/>
      <c r="L63" s="303">
        <v>240</v>
      </c>
      <c r="M63" s="796">
        <v>10.6</v>
      </c>
      <c r="N63" s="303">
        <v>160</v>
      </c>
      <c r="O63" s="1226">
        <v>7</v>
      </c>
      <c r="P63" s="790">
        <v>189</v>
      </c>
      <c r="Q63" s="791">
        <v>8.3000000000000007</v>
      </c>
      <c r="R63" s="792">
        <f>100/Q63</f>
        <v>12.048192771084336</v>
      </c>
      <c r="S63" s="793"/>
      <c r="T63" s="794"/>
      <c r="U63" s="795"/>
    </row>
    <row r="64" spans="1:21" s="629" customFormat="1" ht="12" x14ac:dyDescent="0.15">
      <c r="A64" s="712"/>
      <c r="B64" s="32"/>
      <c r="C64" s="32"/>
      <c r="D64" s="576"/>
      <c r="E64" s="32"/>
      <c r="F64" s="32"/>
      <c r="G64" s="1102"/>
      <c r="H64" s="1102"/>
      <c r="I64" s="1102"/>
      <c r="J64" s="1102"/>
      <c r="K64" s="1230"/>
      <c r="L64" s="1102"/>
      <c r="M64" s="1102"/>
      <c r="N64" s="1102"/>
      <c r="O64" s="1230"/>
      <c r="P64" s="1230"/>
      <c r="Q64" s="1102"/>
      <c r="R64" s="1102"/>
      <c r="S64" s="1102"/>
      <c r="T64" s="1102"/>
      <c r="U64" s="1222"/>
    </row>
    <row r="65" spans="1:21" s="656" customFormat="1" ht="14" x14ac:dyDescent="0.15">
      <c r="A65" s="1998"/>
      <c r="B65" s="1999"/>
      <c r="C65" s="1999"/>
      <c r="D65" s="1999"/>
      <c r="E65" s="1999"/>
      <c r="F65" s="1999"/>
      <c r="G65" s="1234"/>
      <c r="H65" s="1941"/>
      <c r="I65" s="1941"/>
      <c r="J65" s="1941"/>
      <c r="K65" s="1941"/>
      <c r="L65" s="1941"/>
      <c r="M65" s="1941"/>
      <c r="N65" s="1941"/>
      <c r="O65" s="1941"/>
      <c r="P65" s="1942"/>
      <c r="Q65" s="1942"/>
      <c r="R65" s="1234"/>
      <c r="S65" s="1234"/>
      <c r="T65" s="1234"/>
      <c r="U65" s="797"/>
    </row>
    <row r="66" spans="1:21" s="629" customFormat="1" ht="12.75" customHeight="1" x14ac:dyDescent="0.15">
      <c r="A66" s="657"/>
      <c r="B66" s="658"/>
      <c r="C66" s="659"/>
      <c r="D66" s="798"/>
      <c r="E66" s="658"/>
      <c r="F66" s="658"/>
      <c r="G66" s="1964" t="s">
        <v>444</v>
      </c>
      <c r="H66" s="1956"/>
      <c r="I66" s="1957"/>
      <c r="J66" s="1956"/>
      <c r="K66" s="1957"/>
      <c r="L66" s="1994" t="s">
        <v>457</v>
      </c>
      <c r="M66" s="1995"/>
      <c r="N66" s="1994" t="s">
        <v>485</v>
      </c>
      <c r="O66" s="1995"/>
      <c r="P66" s="1898" t="s">
        <v>486</v>
      </c>
      <c r="Q66" s="1960"/>
      <c r="R66" s="1989" t="s">
        <v>486</v>
      </c>
      <c r="S66" s="1991" t="s">
        <v>487</v>
      </c>
      <c r="T66" s="1991"/>
      <c r="U66" s="799" t="s">
        <v>488</v>
      </c>
    </row>
    <row r="67" spans="1:21" s="629" customFormat="1" ht="12" x14ac:dyDescent="0.15">
      <c r="A67" s="662" t="s">
        <v>170</v>
      </c>
      <c r="B67" s="281" t="s">
        <v>368</v>
      </c>
      <c r="C67" s="282"/>
      <c r="D67" s="800" t="s">
        <v>367</v>
      </c>
      <c r="E67" s="281" t="s">
        <v>368</v>
      </c>
      <c r="F67" s="281"/>
      <c r="G67" s="1965"/>
      <c r="H67" s="1958"/>
      <c r="I67" s="1959"/>
      <c r="J67" s="1958"/>
      <c r="K67" s="1959"/>
      <c r="L67" s="1996"/>
      <c r="M67" s="1997"/>
      <c r="N67" s="1996"/>
      <c r="O67" s="1997"/>
      <c r="P67" s="1899"/>
      <c r="Q67" s="1961"/>
      <c r="R67" s="1990"/>
      <c r="S67" s="801" t="s">
        <v>489</v>
      </c>
      <c r="T67" s="802" t="s">
        <v>490</v>
      </c>
      <c r="U67" s="803" t="s">
        <v>491</v>
      </c>
    </row>
    <row r="68" spans="1:21" s="631" customFormat="1" ht="11" x14ac:dyDescent="0.15">
      <c r="A68" s="672"/>
      <c r="B68" s="673"/>
      <c r="C68" s="674"/>
      <c r="D68" s="804"/>
      <c r="E68" s="673"/>
      <c r="F68" s="673"/>
      <c r="G68" s="2000"/>
      <c r="H68" s="1992"/>
      <c r="I68" s="1993"/>
      <c r="J68" s="1992"/>
      <c r="K68" s="1993"/>
      <c r="L68" s="2016" t="s">
        <v>492</v>
      </c>
      <c r="M68" s="2017"/>
      <c r="N68" s="2016" t="s">
        <v>492</v>
      </c>
      <c r="O68" s="2017"/>
      <c r="P68" s="1748" t="s">
        <v>492</v>
      </c>
      <c r="Q68" s="1749"/>
      <c r="R68" s="805" t="s">
        <v>493</v>
      </c>
      <c r="S68" s="806" t="s">
        <v>494</v>
      </c>
      <c r="T68" s="807" t="s">
        <v>495</v>
      </c>
      <c r="U68" s="808" t="s">
        <v>496</v>
      </c>
    </row>
    <row r="69" spans="1:21" s="629" customFormat="1" ht="12" x14ac:dyDescent="0.15">
      <c r="A69" s="291" t="s">
        <v>273</v>
      </c>
      <c r="B69" s="281" t="s">
        <v>286</v>
      </c>
      <c r="C69" s="282"/>
      <c r="D69" s="1237" t="s">
        <v>369</v>
      </c>
      <c r="E69" s="1231" t="s">
        <v>370</v>
      </c>
      <c r="F69" s="1231" t="s">
        <v>371</v>
      </c>
      <c r="G69" s="1239">
        <v>3.3290000000000002</v>
      </c>
      <c r="H69" s="1952"/>
      <c r="I69" s="1953"/>
      <c r="J69" s="1952"/>
      <c r="K69" s="1953"/>
      <c r="L69" s="1952"/>
      <c r="M69" s="1953"/>
      <c r="N69" s="1952"/>
      <c r="O69" s="1953"/>
      <c r="P69" s="1954"/>
      <c r="Q69" s="1955"/>
      <c r="R69" s="809"/>
      <c r="S69" s="810"/>
      <c r="T69" s="684"/>
      <c r="U69" s="811"/>
    </row>
    <row r="70" spans="1:21" s="629" customFormat="1" ht="12" x14ac:dyDescent="0.15">
      <c r="A70" s="691"/>
      <c r="B70" s="281"/>
      <c r="C70" s="693"/>
      <c r="D70" s="2001" t="s">
        <v>497</v>
      </c>
      <c r="E70" s="2002"/>
      <c r="F70" s="2002"/>
      <c r="G70" s="2003"/>
      <c r="H70" s="2010"/>
      <c r="I70" s="2011"/>
      <c r="J70" s="2010"/>
      <c r="K70" s="2011"/>
      <c r="L70" s="2010"/>
      <c r="M70" s="2011"/>
      <c r="N70" s="2010"/>
      <c r="O70" s="2011"/>
      <c r="P70" s="2012"/>
      <c r="Q70" s="2013"/>
      <c r="R70" s="812">
        <v>63</v>
      </c>
      <c r="S70" s="813">
        <v>0.1</v>
      </c>
      <c r="T70" s="814">
        <v>50</v>
      </c>
      <c r="U70" s="815">
        <v>36</v>
      </c>
    </row>
    <row r="71" spans="1:21" s="629" customFormat="1" thickBot="1" x14ac:dyDescent="0.2">
      <c r="A71" s="691"/>
      <c r="B71" s="281"/>
      <c r="C71" s="693"/>
      <c r="D71" s="816"/>
      <c r="E71" s="2002" t="s">
        <v>498</v>
      </c>
      <c r="F71" s="2002"/>
      <c r="G71" s="2003"/>
      <c r="H71" s="2014"/>
      <c r="I71" s="2015"/>
      <c r="J71" s="2014"/>
      <c r="K71" s="2015"/>
      <c r="L71" s="1937">
        <v>28</v>
      </c>
      <c r="M71" s="1938"/>
      <c r="N71" s="1937">
        <v>28</v>
      </c>
      <c r="O71" s="1938"/>
      <c r="P71" s="1939">
        <v>28</v>
      </c>
      <c r="Q71" s="1940"/>
      <c r="R71" s="817"/>
      <c r="S71" s="818">
        <v>3.6</v>
      </c>
      <c r="T71" s="819"/>
      <c r="U71" s="820"/>
    </row>
    <row r="72" spans="1:21" s="629" customFormat="1" ht="12" x14ac:dyDescent="0.15">
      <c r="A72" s="821" t="s">
        <v>276</v>
      </c>
      <c r="B72" s="822" t="s">
        <v>291</v>
      </c>
      <c r="C72" s="823"/>
      <c r="D72" s="609" t="s">
        <v>372</v>
      </c>
      <c r="E72" s="822" t="s">
        <v>374</v>
      </c>
      <c r="F72" s="822" t="s">
        <v>375</v>
      </c>
      <c r="G72" s="824">
        <v>3.3290000000000002</v>
      </c>
      <c r="H72" s="2004"/>
      <c r="I72" s="2005"/>
      <c r="J72" s="2004"/>
      <c r="K72" s="2005"/>
      <c r="L72" s="2006">
        <v>22</v>
      </c>
      <c r="M72" s="2007"/>
      <c r="N72" s="2006">
        <v>28</v>
      </c>
      <c r="O72" s="2007"/>
      <c r="P72" s="2008">
        <v>25</v>
      </c>
      <c r="Q72" s="2009"/>
      <c r="R72" s="825"/>
      <c r="S72" s="826"/>
      <c r="T72" s="827"/>
      <c r="U72" s="828"/>
    </row>
    <row r="73" spans="1:21" s="631" customFormat="1" ht="11" x14ac:dyDescent="0.15">
      <c r="A73" s="1295" t="s">
        <v>499</v>
      </c>
      <c r="B73" s="1296"/>
      <c r="C73" s="1296"/>
      <c r="D73" s="1296"/>
      <c r="E73" s="1296"/>
      <c r="F73" s="1296"/>
      <c r="G73" s="1296"/>
      <c r="H73" s="1296"/>
      <c r="I73" s="1296"/>
      <c r="J73" s="1296"/>
      <c r="K73" s="1296"/>
      <c r="L73" s="1296"/>
      <c r="M73" s="1296"/>
      <c r="N73" s="1296"/>
      <c r="O73" s="1296"/>
      <c r="P73" s="1296"/>
      <c r="Q73" s="1296"/>
      <c r="R73" s="1296"/>
      <c r="S73" s="1296"/>
      <c r="T73" s="1296"/>
      <c r="U73" s="1297"/>
    </row>
    <row r="74" spans="1:21" s="631" customFormat="1" ht="11" x14ac:dyDescent="0.15">
      <c r="A74" s="1447" t="s">
        <v>500</v>
      </c>
      <c r="B74" s="1279"/>
      <c r="C74" s="1279"/>
      <c r="D74" s="1279"/>
      <c r="E74" s="1279"/>
      <c r="F74" s="1279"/>
      <c r="G74" s="1279"/>
      <c r="H74" s="1279"/>
      <c r="I74" s="1279"/>
      <c r="J74" s="1279"/>
      <c r="K74" s="1279"/>
      <c r="L74" s="1279"/>
      <c r="M74" s="1279"/>
      <c r="N74" s="1279"/>
      <c r="O74" s="1279"/>
      <c r="P74" s="1279"/>
      <c r="Q74" s="1279"/>
      <c r="R74" s="1279"/>
      <c r="S74" s="1279"/>
      <c r="T74" s="1279"/>
      <c r="U74" s="1280"/>
    </row>
    <row r="75" spans="1:21" s="631" customFormat="1" ht="11" x14ac:dyDescent="0.15">
      <c r="A75" s="1447" t="s">
        <v>501</v>
      </c>
      <c r="B75" s="1279"/>
      <c r="C75" s="1279"/>
      <c r="D75" s="1279"/>
      <c r="E75" s="1279"/>
      <c r="F75" s="1279"/>
      <c r="G75" s="1279"/>
      <c r="H75" s="1279"/>
      <c r="I75" s="1279"/>
      <c r="J75" s="1279"/>
      <c r="K75" s="1279"/>
      <c r="L75" s="1279"/>
      <c r="M75" s="1279"/>
      <c r="N75" s="1279"/>
      <c r="O75" s="1279"/>
      <c r="P75" s="1279"/>
      <c r="Q75" s="1279"/>
      <c r="R75" s="1279"/>
      <c r="S75" s="1279"/>
      <c r="T75" s="1279"/>
      <c r="U75" s="1280"/>
    </row>
    <row r="76" spans="1:21" s="631" customFormat="1" ht="11" x14ac:dyDescent="0.15">
      <c r="A76" s="1986" t="s">
        <v>502</v>
      </c>
      <c r="B76" s="1987"/>
      <c r="C76" s="1987"/>
      <c r="D76" s="1987"/>
      <c r="E76" s="1987"/>
      <c r="F76" s="1987"/>
      <c r="G76" s="1987"/>
      <c r="H76" s="1987"/>
      <c r="I76" s="1987"/>
      <c r="J76" s="1987"/>
      <c r="K76" s="1987"/>
      <c r="L76" s="1987"/>
      <c r="M76" s="1987"/>
      <c r="N76" s="1987"/>
      <c r="O76" s="1987"/>
      <c r="P76" s="1987"/>
      <c r="Q76" s="1987"/>
      <c r="R76" s="1987"/>
      <c r="S76" s="1987"/>
      <c r="T76" s="1987"/>
      <c r="U76" s="1988"/>
    </row>
    <row r="77" spans="1:21" s="631" customFormat="1" ht="11" x14ac:dyDescent="0.15">
      <c r="A77" s="1986" t="s">
        <v>503</v>
      </c>
      <c r="B77" s="1987"/>
      <c r="C77" s="1987"/>
      <c r="D77" s="1987"/>
      <c r="E77" s="1987"/>
      <c r="F77" s="1987"/>
      <c r="G77" s="1987"/>
      <c r="H77" s="1987"/>
      <c r="I77" s="1987"/>
      <c r="J77" s="1987"/>
      <c r="K77" s="1987"/>
      <c r="L77" s="1987"/>
      <c r="M77" s="1987"/>
      <c r="N77" s="1987"/>
      <c r="O77" s="1987"/>
      <c r="P77" s="1987"/>
      <c r="Q77" s="1987"/>
      <c r="R77" s="1987"/>
      <c r="S77" s="1987"/>
      <c r="T77" s="1987"/>
      <c r="U77" s="1988"/>
    </row>
    <row r="78" spans="1:21" s="631" customFormat="1" ht="12" thickBot="1" x14ac:dyDescent="0.2">
      <c r="A78" s="1223"/>
      <c r="B78" s="1104"/>
      <c r="C78" s="1104"/>
      <c r="D78" s="238"/>
      <c r="E78" s="1104"/>
      <c r="F78" s="1104"/>
      <c r="G78" s="1104"/>
      <c r="H78" s="1104"/>
      <c r="I78" s="1104"/>
      <c r="J78" s="1104"/>
      <c r="K78" s="829"/>
      <c r="L78" s="1104"/>
      <c r="M78" s="1104"/>
      <c r="N78" s="1104"/>
      <c r="O78" s="829"/>
      <c r="P78" s="829"/>
      <c r="Q78" s="1104"/>
      <c r="R78" s="1104"/>
      <c r="S78" s="1104"/>
      <c r="T78" s="1104"/>
      <c r="U78" s="1105"/>
    </row>
    <row r="79" spans="1:21" ht="14" thickTop="1" x14ac:dyDescent="0.15"/>
  </sheetData>
  <mergeCells count="124">
    <mergeCell ref="H3:R3"/>
    <mergeCell ref="H4:I4"/>
    <mergeCell ref="J4:K4"/>
    <mergeCell ref="G25:G27"/>
    <mergeCell ref="G28:G29"/>
    <mergeCell ref="E21:E22"/>
    <mergeCell ref="D7:D13"/>
    <mergeCell ref="C8:C10"/>
    <mergeCell ref="C11:C13"/>
    <mergeCell ref="D14:D20"/>
    <mergeCell ref="C15:C17"/>
    <mergeCell ref="C18:C20"/>
    <mergeCell ref="A1:G1"/>
    <mergeCell ref="A3:F3"/>
    <mergeCell ref="G4:G6"/>
    <mergeCell ref="D32:D33"/>
    <mergeCell ref="E32:E33"/>
    <mergeCell ref="F32:F33"/>
    <mergeCell ref="F30:F31"/>
    <mergeCell ref="G21:G22"/>
    <mergeCell ref="E23:E24"/>
    <mergeCell ref="F23:F24"/>
    <mergeCell ref="G23:G24"/>
    <mergeCell ref="F21:F22"/>
    <mergeCell ref="G30:G31"/>
    <mergeCell ref="G32:G33"/>
    <mergeCell ref="D21:D22"/>
    <mergeCell ref="D25:D27"/>
    <mergeCell ref="F28:F29"/>
    <mergeCell ref="F25:F27"/>
    <mergeCell ref="E28:E29"/>
    <mergeCell ref="D28:D29"/>
    <mergeCell ref="D23:D24"/>
    <mergeCell ref="E25:E27"/>
    <mergeCell ref="D30:D31"/>
    <mergeCell ref="E30:E31"/>
    <mergeCell ref="A77:U77"/>
    <mergeCell ref="A74:U74"/>
    <mergeCell ref="A73:U73"/>
    <mergeCell ref="D70:G70"/>
    <mergeCell ref="E71:G71"/>
    <mergeCell ref="A75:U75"/>
    <mergeCell ref="J65:K65"/>
    <mergeCell ref="J49:K49"/>
    <mergeCell ref="H72:I72"/>
    <mergeCell ref="J72:K72"/>
    <mergeCell ref="L72:M72"/>
    <mergeCell ref="N72:O72"/>
    <mergeCell ref="P72:Q72"/>
    <mergeCell ref="H70:I70"/>
    <mergeCell ref="J70:K70"/>
    <mergeCell ref="L70:M70"/>
    <mergeCell ref="N70:O70"/>
    <mergeCell ref="P70:Q70"/>
    <mergeCell ref="H71:I71"/>
    <mergeCell ref="J71:K71"/>
    <mergeCell ref="L49:M49"/>
    <mergeCell ref="N68:O68"/>
    <mergeCell ref="L68:M68"/>
    <mergeCell ref="L65:M65"/>
    <mergeCell ref="A76:U76"/>
    <mergeCell ref="L71:M71"/>
    <mergeCell ref="R66:R67"/>
    <mergeCell ref="S66:T66"/>
    <mergeCell ref="H68:I68"/>
    <mergeCell ref="J68:K68"/>
    <mergeCell ref="H65:I65"/>
    <mergeCell ref="L66:M67"/>
    <mergeCell ref="A65:F65"/>
    <mergeCell ref="G66:G68"/>
    <mergeCell ref="N66:O67"/>
    <mergeCell ref="T4:U4"/>
    <mergeCell ref="L4:M4"/>
    <mergeCell ref="N4:O4"/>
    <mergeCell ref="P4:R4"/>
    <mergeCell ref="T37:U37"/>
    <mergeCell ref="H36:R36"/>
    <mergeCell ref="H37:I37"/>
    <mergeCell ref="J37:K37"/>
    <mergeCell ref="L37:M37"/>
    <mergeCell ref="N37:O37"/>
    <mergeCell ref="P37:R37"/>
    <mergeCell ref="A48:F48"/>
    <mergeCell ref="G49:G51"/>
    <mergeCell ref="H66:I67"/>
    <mergeCell ref="D60:D61"/>
    <mergeCell ref="C60:C61"/>
    <mergeCell ref="E40:E43"/>
    <mergeCell ref="F40:F43"/>
    <mergeCell ref="A36:F36"/>
    <mergeCell ref="D40:D43"/>
    <mergeCell ref="D55:D58"/>
    <mergeCell ref="D52:D54"/>
    <mergeCell ref="C55:C58"/>
    <mergeCell ref="C52:C54"/>
    <mergeCell ref="G37:G39"/>
    <mergeCell ref="D44:D45"/>
    <mergeCell ref="E62:E63"/>
    <mergeCell ref="G62:G63"/>
    <mergeCell ref="F62:F63"/>
    <mergeCell ref="E44:E45"/>
    <mergeCell ref="F44:F45"/>
    <mergeCell ref="G44:G45"/>
    <mergeCell ref="D62:D63"/>
    <mergeCell ref="T57:U57"/>
    <mergeCell ref="T53:U53"/>
    <mergeCell ref="H49:I49"/>
    <mergeCell ref="N71:O71"/>
    <mergeCell ref="P71:Q71"/>
    <mergeCell ref="N65:O65"/>
    <mergeCell ref="P65:Q65"/>
    <mergeCell ref="T51:U51"/>
    <mergeCell ref="T49:U49"/>
    <mergeCell ref="T50:U50"/>
    <mergeCell ref="P49:R49"/>
    <mergeCell ref="N49:O49"/>
    <mergeCell ref="H69:I69"/>
    <mergeCell ref="J69:K69"/>
    <mergeCell ref="L69:M69"/>
    <mergeCell ref="N69:O69"/>
    <mergeCell ref="P69:Q69"/>
    <mergeCell ref="J66:K67"/>
    <mergeCell ref="P66:Q67"/>
    <mergeCell ref="P68:Q68"/>
  </mergeCells>
  <phoneticPr fontId="3" type="noConversion"/>
  <printOptions horizontalCentered="1"/>
  <pageMargins left="0.70866141732283472" right="0.70866141732283472" top="0.55118110236220474" bottom="0.55118110236220474" header="0.31496062992125984" footer="0.31496062992125984"/>
  <pageSetup paperSize="9" scale="56" orientation="landscape" r:id="rId1"/>
  <headerFooter alignWithMargins="0">
    <oddHeader>&amp;A</oddHeader>
    <oddFooter>&amp;CPage 6</oddFooter>
  </headerFooter>
  <ignoredErrors>
    <ignoredError sqref="B25 B6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M43"/>
  <sheetViews>
    <sheetView zoomScaleNormal="100" zoomScaleSheetLayoutView="100" workbookViewId="0">
      <pane ySplit="5" topLeftCell="A6" activePane="bottomLeft" state="frozen"/>
      <selection activeCell="A3" sqref="A3"/>
      <selection pane="bottomLeft" activeCell="L43" sqref="L43"/>
    </sheetView>
  </sheetViews>
  <sheetFormatPr baseColWidth="10" defaultColWidth="9.1640625" defaultRowHeight="13" x14ac:dyDescent="0.15"/>
  <cols>
    <col min="1" max="1" width="9.1640625" style="37" bestFit="1" customWidth="1"/>
    <col min="2" max="2" width="4.5" style="631" bestFit="1" customWidth="1"/>
    <col min="3" max="3" width="10.6640625" style="631" customWidth="1"/>
    <col min="4" max="4" width="14.5" style="37" bestFit="1" customWidth="1"/>
    <col min="5" max="5" width="4.5" style="631" bestFit="1" customWidth="1"/>
    <col min="6" max="6" width="5.6640625" style="631" bestFit="1" customWidth="1"/>
    <col min="7" max="7" width="5.5" style="37" bestFit="1" customWidth="1"/>
    <col min="8" max="11" width="10.6640625" style="37" customWidth="1"/>
    <col min="12" max="12" width="10.1640625" style="37" bestFit="1" customWidth="1"/>
    <col min="13" max="16384" width="9.1640625" style="37"/>
  </cols>
  <sheetData>
    <row r="1" spans="1:13" s="280" customFormat="1" ht="19" thickTop="1" x14ac:dyDescent="0.2">
      <c r="A1" s="1271" t="str">
        <f>Intro!A1</f>
        <v>OFFICIAL DATA - XC60</v>
      </c>
      <c r="B1" s="1272"/>
      <c r="C1" s="1272"/>
      <c r="D1" s="1272"/>
      <c r="E1" s="1272"/>
      <c r="F1" s="1272"/>
      <c r="G1" s="1272"/>
      <c r="H1" s="173"/>
      <c r="I1" s="1180" t="str">
        <f>Intro!$G$1</f>
        <v>MY24 - 23w46</v>
      </c>
      <c r="J1" s="1180"/>
      <c r="K1" s="1180"/>
      <c r="L1" s="1242" t="s">
        <v>61</v>
      </c>
    </row>
    <row r="2" spans="1:13" s="629" customFormat="1" ht="12" x14ac:dyDescent="0.15">
      <c r="A2" s="242" t="str">
        <f>Intro!A2</f>
        <v>Version 3</v>
      </c>
      <c r="B2" s="178"/>
      <c r="C2" s="178"/>
      <c r="D2" s="244" t="str">
        <f>Intro!$B2</f>
        <v>Date: 2023-11-09</v>
      </c>
      <c r="E2" s="178"/>
      <c r="F2" s="178"/>
      <c r="G2" s="244"/>
      <c r="H2" s="1206"/>
      <c r="I2" s="631" t="str">
        <f>Intro!$G$2</f>
        <v>(Model code 246)</v>
      </c>
      <c r="K2" s="1096"/>
      <c r="L2" s="297"/>
    </row>
    <row r="3" spans="1:13" s="629" customFormat="1" ht="14" x14ac:dyDescent="0.15">
      <c r="A3" s="2045" t="s">
        <v>504</v>
      </c>
      <c r="B3" s="2046"/>
      <c r="C3" s="2046"/>
      <c r="D3" s="2046"/>
      <c r="E3" s="2046"/>
      <c r="F3" s="2047"/>
      <c r="G3" s="2040" t="s">
        <v>505</v>
      </c>
      <c r="H3" s="2036" t="s">
        <v>506</v>
      </c>
      <c r="I3" s="1964"/>
      <c r="J3" s="2036" t="s">
        <v>507</v>
      </c>
      <c r="K3" s="1964"/>
      <c r="L3" s="2042" t="s">
        <v>508</v>
      </c>
    </row>
    <row r="4" spans="1:13" s="629" customFormat="1" ht="14" x14ac:dyDescent="0.15">
      <c r="A4" s="1220"/>
      <c r="B4" s="1221"/>
      <c r="C4" s="1221"/>
      <c r="D4" s="1221"/>
      <c r="E4" s="1221"/>
      <c r="F4" s="1221"/>
      <c r="G4" s="2041"/>
      <c r="H4" s="2044" t="s">
        <v>509</v>
      </c>
      <c r="I4" s="1965"/>
      <c r="J4" s="2044" t="s">
        <v>510</v>
      </c>
      <c r="K4" s="1965"/>
      <c r="L4" s="2043"/>
    </row>
    <row r="5" spans="1:13" s="629" customFormat="1" ht="12" x14ac:dyDescent="0.15">
      <c r="A5" s="298" t="s">
        <v>170</v>
      </c>
      <c r="B5" s="299" t="s">
        <v>368</v>
      </c>
      <c r="C5" s="300"/>
      <c r="D5" s="122" t="s">
        <v>367</v>
      </c>
      <c r="E5" s="299" t="s">
        <v>368</v>
      </c>
      <c r="F5" s="618"/>
      <c r="G5" s="2041"/>
      <c r="H5" s="587" t="s">
        <v>511</v>
      </c>
      <c r="I5" s="285" t="s">
        <v>512</v>
      </c>
      <c r="J5" s="587" t="s">
        <v>513</v>
      </c>
      <c r="K5" s="285" t="s">
        <v>514</v>
      </c>
      <c r="L5" s="588" t="s">
        <v>515</v>
      </c>
    </row>
    <row r="6" spans="1:13" s="630" customFormat="1" ht="12" x14ac:dyDescent="0.15">
      <c r="A6" s="1035" t="s">
        <v>270</v>
      </c>
      <c r="B6" s="1036" t="s">
        <v>279</v>
      </c>
      <c r="C6" s="1037"/>
      <c r="D6" s="1038" t="s">
        <v>369</v>
      </c>
      <c r="E6" s="1036" t="s">
        <v>370</v>
      </c>
      <c r="F6" s="1039" t="s">
        <v>371</v>
      </c>
      <c r="G6" s="1040">
        <v>3.3290000000000002</v>
      </c>
      <c r="H6" s="1041">
        <v>180</v>
      </c>
      <c r="I6" s="1042">
        <f t="shared" ref="I6:I11" si="0">H6/1.609</f>
        <v>111.87072715972654</v>
      </c>
      <c r="J6" s="1043">
        <v>5.7</v>
      </c>
      <c r="K6" s="1044">
        <v>5.4</v>
      </c>
      <c r="L6" s="1045"/>
      <c r="M6" s="630" t="s">
        <v>85</v>
      </c>
    </row>
    <row r="7" spans="1:13" s="629" customFormat="1" ht="12" x14ac:dyDescent="0.15">
      <c r="A7" s="472" t="s">
        <v>270</v>
      </c>
      <c r="B7" s="256" t="s">
        <v>281</v>
      </c>
      <c r="C7" s="401"/>
      <c r="D7" s="302" t="s">
        <v>369</v>
      </c>
      <c r="E7" s="256" t="s">
        <v>370</v>
      </c>
      <c r="F7" s="443" t="s">
        <v>371</v>
      </c>
      <c r="G7" s="621">
        <v>3.3290000000000002</v>
      </c>
      <c r="H7" s="306">
        <v>180</v>
      </c>
      <c r="I7" s="307">
        <f>H7/1.609</f>
        <v>111.87072715972654</v>
      </c>
      <c r="J7" s="278">
        <v>5.7</v>
      </c>
      <c r="K7" s="279">
        <v>5.4</v>
      </c>
      <c r="L7" s="305"/>
      <c r="M7" s="629" t="s">
        <v>85</v>
      </c>
    </row>
    <row r="8" spans="1:13" s="630" customFormat="1" ht="12" x14ac:dyDescent="0.15">
      <c r="A8" s="1024" t="s">
        <v>271</v>
      </c>
      <c r="B8" s="1025" t="s">
        <v>282</v>
      </c>
      <c r="C8" s="1026"/>
      <c r="D8" s="1027" t="s">
        <v>369</v>
      </c>
      <c r="E8" s="1025" t="s">
        <v>370</v>
      </c>
      <c r="F8" s="1028" t="s">
        <v>371</v>
      </c>
      <c r="G8" s="1029">
        <v>3.3290000000000002</v>
      </c>
      <c r="H8" s="1030">
        <v>180</v>
      </c>
      <c r="I8" s="1031">
        <f>H8/1.609</f>
        <v>111.87072715972654</v>
      </c>
      <c r="J8" s="1032">
        <v>4.9000000000000004</v>
      </c>
      <c r="K8" s="1033">
        <v>4.5999999999999996</v>
      </c>
      <c r="L8" s="1034"/>
      <c r="M8" s="630" t="s">
        <v>85</v>
      </c>
    </row>
    <row r="9" spans="1:13" s="629" customFormat="1" ht="12" x14ac:dyDescent="0.15">
      <c r="A9" s="472" t="s">
        <v>271</v>
      </c>
      <c r="B9" s="256" t="s">
        <v>284</v>
      </c>
      <c r="C9" s="401"/>
      <c r="D9" s="302" t="s">
        <v>369</v>
      </c>
      <c r="E9" s="256" t="s">
        <v>370</v>
      </c>
      <c r="F9" s="443" t="s">
        <v>371</v>
      </c>
      <c r="G9" s="621">
        <v>3.3290000000000002</v>
      </c>
      <c r="H9" s="306">
        <v>180</v>
      </c>
      <c r="I9" s="307">
        <f>H9/1.609</f>
        <v>111.87072715972654</v>
      </c>
      <c r="J9" s="278">
        <v>4.9000000000000004</v>
      </c>
      <c r="K9" s="279">
        <v>4.5999999999999996</v>
      </c>
      <c r="L9" s="498">
        <v>40</v>
      </c>
      <c r="M9" s="629" t="s">
        <v>85</v>
      </c>
    </row>
    <row r="10" spans="1:13" s="629" customFormat="1" ht="12" x14ac:dyDescent="0.15">
      <c r="A10" s="472" t="s">
        <v>272</v>
      </c>
      <c r="B10" s="256" t="s">
        <v>285</v>
      </c>
      <c r="C10" s="401"/>
      <c r="D10" s="302" t="s">
        <v>369</v>
      </c>
      <c r="E10" s="256" t="s">
        <v>370</v>
      </c>
      <c r="F10" s="443" t="s">
        <v>371</v>
      </c>
      <c r="G10" s="621">
        <v>3.3290000000000002</v>
      </c>
      <c r="H10" s="306">
        <v>180</v>
      </c>
      <c r="I10" s="307">
        <f t="shared" si="0"/>
        <v>111.87072715972654</v>
      </c>
      <c r="J10" s="278">
        <v>4.8</v>
      </c>
      <c r="K10" s="279">
        <v>4.5</v>
      </c>
      <c r="L10" s="305"/>
      <c r="M10" s="629" t="s">
        <v>85</v>
      </c>
    </row>
    <row r="11" spans="1:13" s="631" customFormat="1" thickBot="1" x14ac:dyDescent="0.2">
      <c r="A11" s="589" t="s">
        <v>273</v>
      </c>
      <c r="B11" s="590" t="s">
        <v>286</v>
      </c>
      <c r="C11" s="591"/>
      <c r="D11" s="592" t="s">
        <v>369</v>
      </c>
      <c r="E11" s="590" t="s">
        <v>370</v>
      </c>
      <c r="F11" s="619" t="s">
        <v>371</v>
      </c>
      <c r="G11" s="622">
        <v>3.3290000000000002</v>
      </c>
      <c r="H11" s="593">
        <v>180</v>
      </c>
      <c r="I11" s="594">
        <f t="shared" si="0"/>
        <v>111.87072715972654</v>
      </c>
      <c r="J11" s="595">
        <v>4.8</v>
      </c>
      <c r="K11" s="596">
        <v>4.5</v>
      </c>
      <c r="L11" s="597"/>
    </row>
    <row r="12" spans="1:13" s="629" customFormat="1" ht="12" x14ac:dyDescent="0.15">
      <c r="A12" s="484" t="s">
        <v>274</v>
      </c>
      <c r="B12" s="485" t="s">
        <v>287</v>
      </c>
      <c r="C12" s="486"/>
      <c r="D12" s="542" t="s">
        <v>372</v>
      </c>
      <c r="E12" s="311" t="s">
        <v>370</v>
      </c>
      <c r="F12" s="482" t="s">
        <v>373</v>
      </c>
      <c r="G12" s="623">
        <v>3.3290000000000002</v>
      </c>
      <c r="H12" s="276">
        <v>180</v>
      </c>
      <c r="I12" s="487">
        <f>H12/1.609</f>
        <v>111.87072715972654</v>
      </c>
      <c r="J12" s="488">
        <v>8.1</v>
      </c>
      <c r="K12" s="489">
        <v>7.7</v>
      </c>
      <c r="L12" s="586"/>
    </row>
    <row r="13" spans="1:13" s="629" customFormat="1" ht="12" x14ac:dyDescent="0.15">
      <c r="A13" s="598" t="s">
        <v>275</v>
      </c>
      <c r="B13" s="599" t="s">
        <v>289</v>
      </c>
      <c r="C13" s="401"/>
      <c r="D13" s="302" t="s">
        <v>372</v>
      </c>
      <c r="E13" s="256" t="s">
        <v>374</v>
      </c>
      <c r="F13" s="443" t="s">
        <v>375</v>
      </c>
      <c r="G13" s="621">
        <v>3.3290000000000002</v>
      </c>
      <c r="H13" s="303">
        <v>180</v>
      </c>
      <c r="I13" s="304">
        <f t="shared" ref="I13" si="1">H13/1.609</f>
        <v>111.87072715972654</v>
      </c>
      <c r="J13" s="278">
        <v>6.9</v>
      </c>
      <c r="K13" s="279">
        <v>6.5</v>
      </c>
      <c r="L13" s="379"/>
    </row>
    <row r="14" spans="1:13" s="629" customFormat="1" ht="12" x14ac:dyDescent="0.15">
      <c r="A14" s="396" t="s">
        <v>276</v>
      </c>
      <c r="B14" s="397" t="s">
        <v>291</v>
      </c>
      <c r="C14" s="285"/>
      <c r="D14" s="302" t="s">
        <v>372</v>
      </c>
      <c r="E14" s="256" t="s">
        <v>370</v>
      </c>
      <c r="F14" s="443" t="s">
        <v>373</v>
      </c>
      <c r="G14" s="621">
        <v>3.3290000000000002</v>
      </c>
      <c r="H14" s="303">
        <v>180</v>
      </c>
      <c r="I14" s="304">
        <f>H14/1.609</f>
        <v>111.87072715972654</v>
      </c>
      <c r="J14" s="278">
        <v>7</v>
      </c>
      <c r="K14" s="279">
        <v>6.6</v>
      </c>
      <c r="L14" s="379"/>
    </row>
    <row r="15" spans="1:13" s="629" customFormat="1" ht="12" x14ac:dyDescent="0.15">
      <c r="A15" s="407"/>
      <c r="B15" s="408"/>
      <c r="C15" s="289"/>
      <c r="D15" s="302" t="s">
        <v>372</v>
      </c>
      <c r="E15" s="256" t="s">
        <v>374</v>
      </c>
      <c r="F15" s="443" t="s">
        <v>375</v>
      </c>
      <c r="G15" s="621">
        <v>3.3290000000000002</v>
      </c>
      <c r="H15" s="303">
        <v>180</v>
      </c>
      <c r="I15" s="304">
        <f>H15/1.609</f>
        <v>111.87072715972654</v>
      </c>
      <c r="J15" s="278">
        <v>6.9</v>
      </c>
      <c r="K15" s="279">
        <v>6.5</v>
      </c>
      <c r="L15" s="444">
        <v>40</v>
      </c>
    </row>
    <row r="16" spans="1:13" s="629" customFormat="1" ht="12" x14ac:dyDescent="0.15">
      <c r="A16" s="295" t="s">
        <v>277</v>
      </c>
      <c r="B16" s="402" t="s">
        <v>292</v>
      </c>
      <c r="C16" s="301"/>
      <c r="D16" s="308" t="s">
        <v>376</v>
      </c>
      <c r="E16" s="260" t="s">
        <v>374</v>
      </c>
      <c r="F16" s="465" t="s">
        <v>375</v>
      </c>
      <c r="G16" s="624">
        <v>3.3290000000000002</v>
      </c>
      <c r="H16" s="277">
        <v>180</v>
      </c>
      <c r="I16" s="312">
        <f>H16/1.609</f>
        <v>111.87072715972654</v>
      </c>
      <c r="J16" s="403">
        <v>6.2</v>
      </c>
      <c r="K16" s="404">
        <v>5.9</v>
      </c>
      <c r="L16" s="405"/>
    </row>
    <row r="17" spans="1:13" s="629" customFormat="1" ht="12" x14ac:dyDescent="0.15">
      <c r="A17" s="291" t="s">
        <v>174</v>
      </c>
      <c r="B17" s="281" t="s">
        <v>294</v>
      </c>
      <c r="C17" s="282"/>
      <c r="D17" s="313" t="s">
        <v>467</v>
      </c>
      <c r="E17" s="288" t="s">
        <v>370</v>
      </c>
      <c r="F17" s="620" t="s">
        <v>373</v>
      </c>
      <c r="G17" s="625">
        <v>3.3290000000000002</v>
      </c>
      <c r="H17" s="290">
        <v>180</v>
      </c>
      <c r="I17" s="390">
        <f t="shared" ref="I17" si="2">H17/1.609</f>
        <v>111.87072715972654</v>
      </c>
      <c r="J17" s="391">
        <v>8.3000000000000007</v>
      </c>
      <c r="K17" s="1">
        <v>7.8</v>
      </c>
      <c r="L17" s="1189"/>
      <c r="M17" s="629" t="s">
        <v>85</v>
      </c>
    </row>
    <row r="18" spans="1:13" s="629" customFormat="1" ht="12" x14ac:dyDescent="0.15">
      <c r="A18" s="287"/>
      <c r="B18" s="288"/>
      <c r="C18" s="289"/>
      <c r="D18" s="302" t="s">
        <v>467</v>
      </c>
      <c r="E18" s="256" t="s">
        <v>374</v>
      </c>
      <c r="F18" s="443" t="s">
        <v>375</v>
      </c>
      <c r="G18" s="621">
        <v>3.3290000000000002</v>
      </c>
      <c r="H18" s="306">
        <v>180</v>
      </c>
      <c r="I18" s="307">
        <f t="shared" ref="I18:I19" si="3">H18/1.609</f>
        <v>111.87072715972654</v>
      </c>
      <c r="J18" s="278">
        <v>8.3000000000000007</v>
      </c>
      <c r="K18" s="279">
        <v>7.8</v>
      </c>
      <c r="L18" s="305"/>
      <c r="M18" s="629" t="s">
        <v>85</v>
      </c>
    </row>
    <row r="19" spans="1:13" s="629" customFormat="1" ht="12" x14ac:dyDescent="0.15">
      <c r="A19" s="283" t="s">
        <v>175</v>
      </c>
      <c r="B19" s="284" t="s">
        <v>295</v>
      </c>
      <c r="C19" s="285"/>
      <c r="D19" s="320" t="s">
        <v>376</v>
      </c>
      <c r="E19" s="284" t="s">
        <v>374</v>
      </c>
      <c r="F19" s="464" t="s">
        <v>375</v>
      </c>
      <c r="G19" s="624">
        <v>3.3290000000000002</v>
      </c>
      <c r="H19" s="286">
        <v>180</v>
      </c>
      <c r="I19" s="388">
        <f t="shared" si="3"/>
        <v>111.87072715972654</v>
      </c>
      <c r="J19" s="389">
        <v>7.1</v>
      </c>
      <c r="K19" s="2">
        <v>6.7</v>
      </c>
      <c r="L19" s="1188"/>
      <c r="M19" s="629" t="s">
        <v>85</v>
      </c>
    </row>
    <row r="20" spans="1:13" s="631" customFormat="1" ht="11" x14ac:dyDescent="0.15">
      <c r="A20" s="2037" t="s">
        <v>516</v>
      </c>
      <c r="B20" s="2038"/>
      <c r="C20" s="2038"/>
      <c r="D20" s="2038"/>
      <c r="E20" s="2038"/>
      <c r="F20" s="2038"/>
      <c r="G20" s="2038"/>
      <c r="H20" s="2038"/>
      <c r="I20" s="2038"/>
      <c r="J20" s="2038"/>
      <c r="K20" s="2038"/>
      <c r="L20" s="2039"/>
    </row>
    <row r="21" spans="1:13" s="631" customFormat="1" ht="11" x14ac:dyDescent="0.15">
      <c r="A21" s="1447" t="s">
        <v>517</v>
      </c>
      <c r="B21" s="1279"/>
      <c r="C21" s="1279"/>
      <c r="D21" s="1279"/>
      <c r="E21" s="1279"/>
      <c r="F21" s="1279"/>
      <c r="G21" s="1279"/>
      <c r="H21" s="1279"/>
      <c r="I21" s="1279"/>
      <c r="J21" s="1279"/>
      <c r="K21" s="1279"/>
      <c r="L21" s="1280"/>
    </row>
    <row r="22" spans="1:13" ht="14" thickBot="1" x14ac:dyDescent="0.2">
      <c r="A22" s="309"/>
      <c r="B22" s="310"/>
      <c r="C22" s="310"/>
      <c r="D22" s="1104"/>
      <c r="E22" s="310"/>
      <c r="F22" s="310"/>
      <c r="G22" s="1104"/>
      <c r="H22" s="1104"/>
      <c r="I22" s="1104"/>
      <c r="J22" s="1104"/>
      <c r="K22" s="1104"/>
      <c r="L22" s="1105"/>
    </row>
    <row r="23" spans="1:13" ht="14" thickTop="1" x14ac:dyDescent="0.15"/>
    <row r="43" spans="4:4" x14ac:dyDescent="0.15">
      <c r="D43" s="241"/>
    </row>
  </sheetData>
  <mergeCells count="10">
    <mergeCell ref="A21:L21"/>
    <mergeCell ref="A1:G1"/>
    <mergeCell ref="H3:I3"/>
    <mergeCell ref="A20:L20"/>
    <mergeCell ref="G3:G5"/>
    <mergeCell ref="L3:L4"/>
    <mergeCell ref="H4:I4"/>
    <mergeCell ref="J3:K3"/>
    <mergeCell ref="J4:K4"/>
    <mergeCell ref="A3:F3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headerFooter alignWithMargins="0">
    <oddHeader>&amp;A</oddHeader>
    <oddFooter>&amp;CPage 7</oddFooter>
  </headerFooter>
  <ignoredErrors>
    <ignoredError sqref="B1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48"/>
  <sheetViews>
    <sheetView zoomScaleNormal="100" workbookViewId="0">
      <pane ySplit="2" topLeftCell="A3" activePane="bottomLeft" state="frozen"/>
      <selection activeCell="A3" sqref="A3"/>
      <selection pane="bottomLeft" activeCell="C15" sqref="C15"/>
    </sheetView>
  </sheetViews>
  <sheetFormatPr baseColWidth="10" defaultColWidth="9.1640625" defaultRowHeight="13" x14ac:dyDescent="0.15"/>
  <cols>
    <col min="1" max="1" width="9.6640625" style="37" bestFit="1" customWidth="1"/>
    <col min="2" max="2" width="4.5" style="37" bestFit="1" customWidth="1"/>
    <col min="3" max="3" width="12" style="37" bestFit="1" customWidth="1"/>
    <col min="4" max="4" width="14.5" style="37" bestFit="1" customWidth="1"/>
    <col min="5" max="5" width="4.5" style="37" customWidth="1"/>
    <col min="6" max="6" width="5.6640625" style="37" bestFit="1" customWidth="1"/>
    <col min="7" max="7" width="6.33203125" style="37" bestFit="1" customWidth="1"/>
    <col min="8" max="8" width="5.5" style="37" bestFit="1" customWidth="1"/>
    <col min="9" max="9" width="6.1640625" style="37" bestFit="1" customWidth="1"/>
    <col min="10" max="10" width="5.5" style="37" bestFit="1" customWidth="1"/>
    <col min="11" max="11" width="6.1640625" style="37" bestFit="1" customWidth="1"/>
    <col min="12" max="17" width="6.6640625" style="37" customWidth="1"/>
    <col min="18" max="18" width="5.5" style="37" bestFit="1" customWidth="1"/>
    <col min="19" max="19" width="6.1640625" style="37" bestFit="1" customWidth="1"/>
    <col min="20" max="21" width="5.5" style="37" bestFit="1" customWidth="1"/>
    <col min="22" max="22" width="4.5" style="37" bestFit="1" customWidth="1"/>
    <col min="23" max="23" width="4.83203125" style="37" bestFit="1" customWidth="1"/>
    <col min="24" max="24" width="5" style="37" bestFit="1" customWidth="1"/>
    <col min="25" max="25" width="5.6640625" style="37" bestFit="1" customWidth="1"/>
    <col min="26" max="27" width="4.83203125" style="37" customWidth="1"/>
    <col min="28" max="16384" width="9.1640625" style="37"/>
  </cols>
  <sheetData>
    <row r="1" spans="1:30" s="280" customFormat="1" ht="19" thickTop="1" x14ac:dyDescent="0.2">
      <c r="A1" s="1271" t="str">
        <f>Intro!A1</f>
        <v>OFFICIAL DATA - XC60</v>
      </c>
      <c r="B1" s="1272"/>
      <c r="C1" s="1272"/>
      <c r="D1" s="1272"/>
      <c r="E1" s="1272"/>
      <c r="F1" s="1272"/>
      <c r="G1" s="1272"/>
      <c r="H1" s="831"/>
      <c r="I1" s="831"/>
      <c r="J1" s="1180"/>
      <c r="K1" s="173"/>
      <c r="L1" s="1180" t="str">
        <f>Intro!$G$1</f>
        <v>MY24 - 23w46</v>
      </c>
      <c r="M1" s="40"/>
      <c r="N1" s="40"/>
      <c r="O1" s="40"/>
      <c r="P1" s="40"/>
      <c r="Q1" s="40"/>
      <c r="R1" s="40"/>
      <c r="S1" s="40"/>
      <c r="T1" s="651"/>
      <c r="U1" s="651"/>
      <c r="V1" s="651"/>
      <c r="W1" s="1180"/>
      <c r="X1" s="651"/>
      <c r="Y1" s="1180"/>
      <c r="Z1" s="1369" t="s">
        <v>64</v>
      </c>
      <c r="AA1" s="1370"/>
    </row>
    <row r="2" spans="1:30" s="629" customFormat="1" ht="12" x14ac:dyDescent="0.15">
      <c r="A2" s="42" t="str">
        <f>Intro!A2</f>
        <v>Version 3</v>
      </c>
      <c r="B2" s="174"/>
      <c r="C2" s="174"/>
      <c r="D2" s="174" t="str">
        <f>Intro!$B2</f>
        <v>Date: 2023-11-09</v>
      </c>
      <c r="E2" s="175"/>
      <c r="F2" s="175"/>
      <c r="G2" s="8"/>
      <c r="H2" s="8"/>
      <c r="I2" s="832"/>
      <c r="J2" s="1100"/>
      <c r="K2" s="1100"/>
      <c r="L2" s="1170" t="str">
        <f>Intro!$G$2</f>
        <v>(Model code 246)</v>
      </c>
      <c r="M2" s="1100"/>
      <c r="N2" s="1100"/>
      <c r="O2" s="1100"/>
      <c r="P2" s="1100"/>
      <c r="Q2" s="833"/>
      <c r="R2" s="1100"/>
      <c r="S2" s="1100"/>
      <c r="T2" s="1100"/>
      <c r="U2" s="1100"/>
      <c r="V2" s="1100"/>
      <c r="W2" s="1100"/>
      <c r="X2" s="1100"/>
      <c r="Y2" s="1100"/>
      <c r="Z2" s="1100"/>
      <c r="AA2" s="1101"/>
    </row>
    <row r="3" spans="1:30" s="656" customFormat="1" ht="14" x14ac:dyDescent="0.15">
      <c r="A3" s="543" t="s">
        <v>63</v>
      </c>
      <c r="B3" s="544"/>
      <c r="C3" s="2048" t="s">
        <v>518</v>
      </c>
      <c r="D3" s="2048"/>
      <c r="E3" s="2048"/>
      <c r="F3" s="2048"/>
      <c r="G3" s="2048"/>
      <c r="H3" s="2048"/>
      <c r="I3" s="2048"/>
      <c r="J3" s="2048"/>
      <c r="K3" s="2048"/>
      <c r="L3" s="2048"/>
      <c r="M3" s="2048"/>
      <c r="N3" s="2048"/>
      <c r="O3" s="2048"/>
      <c r="P3" s="2048"/>
      <c r="Q3" s="2048"/>
      <c r="R3" s="2048"/>
      <c r="S3" s="2048"/>
      <c r="T3" s="2048"/>
      <c r="U3" s="2048"/>
      <c r="V3" s="2048"/>
      <c r="W3" s="2048"/>
      <c r="X3" s="2048"/>
      <c r="Y3" s="2048"/>
      <c r="Z3" s="2048"/>
      <c r="AA3" s="2049"/>
    </row>
    <row r="4" spans="1:30" s="629" customFormat="1" ht="12" x14ac:dyDescent="0.15">
      <c r="A4" s="834"/>
      <c r="B4" s="1102"/>
      <c r="C4" s="835"/>
      <c r="D4" s="835"/>
      <c r="E4" s="1102"/>
      <c r="F4" s="1103"/>
      <c r="G4" s="1193"/>
      <c r="H4" s="2052"/>
      <c r="I4" s="2053"/>
      <c r="J4" s="2052"/>
      <c r="K4" s="2053"/>
      <c r="L4" s="2054" t="s">
        <v>519</v>
      </c>
      <c r="M4" s="1995"/>
      <c r="N4" s="2067" t="s">
        <v>520</v>
      </c>
      <c r="O4" s="2076"/>
      <c r="P4" s="2065" t="s">
        <v>521</v>
      </c>
      <c r="Q4" s="2066"/>
      <c r="R4" s="1356"/>
      <c r="S4" s="2076"/>
      <c r="T4" s="2067" t="s">
        <v>522</v>
      </c>
      <c r="U4" s="2068"/>
      <c r="V4" s="1356"/>
      <c r="W4" s="1357"/>
      <c r="X4" s="2067" t="s">
        <v>523</v>
      </c>
      <c r="Y4" s="2068"/>
      <c r="Z4" s="1356"/>
      <c r="AA4" s="2057"/>
    </row>
    <row r="5" spans="1:30" s="629" customFormat="1" ht="12" customHeight="1" x14ac:dyDescent="0.15">
      <c r="A5" s="232"/>
      <c r="C5" s="1208"/>
      <c r="D5" s="1208"/>
      <c r="F5" s="1206"/>
      <c r="G5" s="1144"/>
      <c r="H5" s="2055" t="s">
        <v>521</v>
      </c>
      <c r="I5" s="2056"/>
      <c r="J5" s="2055" t="s">
        <v>521</v>
      </c>
      <c r="K5" s="2056"/>
      <c r="L5" s="2058" t="s">
        <v>524</v>
      </c>
      <c r="M5" s="2061"/>
      <c r="N5" s="2058" t="s">
        <v>525</v>
      </c>
      <c r="O5" s="2061"/>
      <c r="P5" s="2079" t="s">
        <v>526</v>
      </c>
      <c r="Q5" s="2080"/>
      <c r="R5" s="2060" t="s">
        <v>527</v>
      </c>
      <c r="S5" s="2061"/>
      <c r="T5" s="2058" t="s">
        <v>528</v>
      </c>
      <c r="U5" s="2059"/>
      <c r="V5" s="2060" t="s">
        <v>529</v>
      </c>
      <c r="W5" s="2062"/>
      <c r="X5" s="2058" t="s">
        <v>530</v>
      </c>
      <c r="Y5" s="2059"/>
      <c r="Z5" s="2060" t="s">
        <v>531</v>
      </c>
      <c r="AA5" s="2069"/>
    </row>
    <row r="6" spans="1:30" s="631" customFormat="1" ht="12" customHeight="1" x14ac:dyDescent="0.15">
      <c r="A6" s="836"/>
      <c r="B6" s="1170"/>
      <c r="C6" s="1170"/>
      <c r="D6" s="1170"/>
      <c r="E6" s="1170"/>
      <c r="F6" s="1170"/>
      <c r="G6" s="1171"/>
      <c r="H6" s="1584" t="s">
        <v>532</v>
      </c>
      <c r="I6" s="1752"/>
      <c r="J6" s="1584" t="s">
        <v>533</v>
      </c>
      <c r="K6" s="1752"/>
      <c r="L6" s="1584" t="s">
        <v>534</v>
      </c>
      <c r="M6" s="1752"/>
      <c r="N6" s="2063" t="s">
        <v>535</v>
      </c>
      <c r="O6" s="2064"/>
      <c r="P6" s="837" t="s">
        <v>536</v>
      </c>
      <c r="Q6" s="838" t="s">
        <v>537</v>
      </c>
      <c r="R6" s="1584" t="s">
        <v>538</v>
      </c>
      <c r="S6" s="1752"/>
      <c r="T6" s="1584" t="s">
        <v>538</v>
      </c>
      <c r="U6" s="1586"/>
      <c r="V6" s="1584" t="s">
        <v>538</v>
      </c>
      <c r="W6" s="1752"/>
      <c r="X6" s="2063" t="s">
        <v>539</v>
      </c>
      <c r="Y6" s="2074"/>
      <c r="Z6" s="2016" t="s">
        <v>538</v>
      </c>
      <c r="AA6" s="2075"/>
    </row>
    <row r="7" spans="1:30" s="629" customFormat="1" ht="12" x14ac:dyDescent="0.15">
      <c r="A7" s="839" t="s">
        <v>170</v>
      </c>
      <c r="B7" s="840" t="s">
        <v>368</v>
      </c>
      <c r="C7" s="841"/>
      <c r="D7" s="251" t="s">
        <v>367</v>
      </c>
      <c r="E7" s="840" t="s">
        <v>368</v>
      </c>
      <c r="F7" s="842"/>
      <c r="G7" s="843"/>
      <c r="H7" s="844" t="s">
        <v>540</v>
      </c>
      <c r="I7" s="845" t="s">
        <v>541</v>
      </c>
      <c r="J7" s="844" t="s">
        <v>540</v>
      </c>
      <c r="K7" s="845" t="s">
        <v>541</v>
      </c>
      <c r="L7" s="844" t="s">
        <v>540</v>
      </c>
      <c r="M7" s="845" t="s">
        <v>541</v>
      </c>
      <c r="N7" s="844" t="s">
        <v>540</v>
      </c>
      <c r="O7" s="845" t="s">
        <v>541</v>
      </c>
      <c r="P7" s="844" t="s">
        <v>515</v>
      </c>
      <c r="Q7" s="845" t="s">
        <v>515</v>
      </c>
      <c r="R7" s="844" t="s">
        <v>540</v>
      </c>
      <c r="S7" s="845" t="s">
        <v>541</v>
      </c>
      <c r="T7" s="844" t="s">
        <v>540</v>
      </c>
      <c r="U7" s="845" t="s">
        <v>541</v>
      </c>
      <c r="V7" s="844" t="s">
        <v>540</v>
      </c>
      <c r="W7" s="845" t="s">
        <v>541</v>
      </c>
      <c r="X7" s="844" t="s">
        <v>540</v>
      </c>
      <c r="Y7" s="845" t="s">
        <v>541</v>
      </c>
      <c r="Z7" s="844" t="s">
        <v>540</v>
      </c>
      <c r="AA7" s="846" t="s">
        <v>541</v>
      </c>
    </row>
    <row r="8" spans="1:30" s="630" customFormat="1" ht="12" x14ac:dyDescent="0.15">
      <c r="A8" s="1003" t="s">
        <v>270</v>
      </c>
      <c r="B8" s="1004" t="s">
        <v>279</v>
      </c>
      <c r="C8" s="1005"/>
      <c r="D8" s="1046" t="s">
        <v>369</v>
      </c>
      <c r="E8" s="1004" t="s">
        <v>370</v>
      </c>
      <c r="F8" s="1004" t="s">
        <v>371</v>
      </c>
      <c r="G8" s="1047"/>
      <c r="H8" s="1048">
        <v>2093</v>
      </c>
      <c r="I8" s="1049">
        <f>H8/0.453592</f>
        <v>4614.2789114446459</v>
      </c>
      <c r="J8" s="1048">
        <v>2230</v>
      </c>
      <c r="K8" s="1049">
        <f>J8/0.453592</f>
        <v>4916.3124570098234</v>
      </c>
      <c r="L8" s="1048">
        <v>2660</v>
      </c>
      <c r="M8" s="1049">
        <f>L8/0.453592</f>
        <v>5864.300957688848</v>
      </c>
      <c r="N8" s="1048">
        <v>2150</v>
      </c>
      <c r="O8" s="1049">
        <f>N8/0.453592</f>
        <v>4739.942503395122</v>
      </c>
      <c r="P8" s="1048">
        <v>54</v>
      </c>
      <c r="Q8" s="1050">
        <f>100-P8</f>
        <v>46</v>
      </c>
      <c r="R8" s="1048">
        <v>2250</v>
      </c>
      <c r="S8" s="1049">
        <f>R8/0.453592</f>
        <v>4960.4049454134993</v>
      </c>
      <c r="T8" s="1048">
        <v>750</v>
      </c>
      <c r="U8" s="1049">
        <f>T8/0.453592</f>
        <v>1653.4683151378331</v>
      </c>
      <c r="V8" s="1048">
        <v>100</v>
      </c>
      <c r="W8" s="1049">
        <f>V8/0.453592</f>
        <v>220.46244201837774</v>
      </c>
      <c r="X8" s="1048">
        <f>L8-N8</f>
        <v>510</v>
      </c>
      <c r="Y8" s="1049">
        <f>X8/0.453592</f>
        <v>1124.3584542937265</v>
      </c>
      <c r="Z8" s="1048">
        <v>100</v>
      </c>
      <c r="AA8" s="1051">
        <f>Z8/0.453592</f>
        <v>220.46244201837774</v>
      </c>
      <c r="AC8" s="632"/>
      <c r="AD8" s="632"/>
    </row>
    <row r="9" spans="1:30" s="630" customFormat="1" thickBot="1" x14ac:dyDescent="0.2">
      <c r="A9" s="1052" t="s">
        <v>271</v>
      </c>
      <c r="B9" s="1053" t="s">
        <v>282</v>
      </c>
      <c r="C9" s="1054"/>
      <c r="D9" s="1055" t="s">
        <v>369</v>
      </c>
      <c r="E9" s="1053" t="s">
        <v>370</v>
      </c>
      <c r="F9" s="1053" t="s">
        <v>371</v>
      </c>
      <c r="G9" s="1056"/>
      <c r="H9" s="1057">
        <v>2093</v>
      </c>
      <c r="I9" s="1058">
        <f>H9/0.453592</f>
        <v>4614.2789114446459</v>
      </c>
      <c r="J9" s="1057">
        <v>2230</v>
      </c>
      <c r="K9" s="1058">
        <f>J9/0.453592</f>
        <v>4916.3124570098234</v>
      </c>
      <c r="L9" s="1057">
        <v>2660</v>
      </c>
      <c r="M9" s="1058">
        <f>L9/0.453592</f>
        <v>5864.300957688848</v>
      </c>
      <c r="N9" s="1057">
        <v>2150</v>
      </c>
      <c r="O9" s="1058">
        <f>N9/0.453592</f>
        <v>4739.942503395122</v>
      </c>
      <c r="P9" s="1057">
        <v>54</v>
      </c>
      <c r="Q9" s="1059">
        <f>100-P9</f>
        <v>46</v>
      </c>
      <c r="R9" s="1057">
        <v>2250</v>
      </c>
      <c r="S9" s="1058">
        <f>R9/0.453592</f>
        <v>4960.4049454134993</v>
      </c>
      <c r="T9" s="1057">
        <v>750</v>
      </c>
      <c r="U9" s="1058">
        <f>T9/0.453592</f>
        <v>1653.4683151378331</v>
      </c>
      <c r="V9" s="1057">
        <v>100</v>
      </c>
      <c r="W9" s="1058">
        <f>V9/0.453592</f>
        <v>220.46244201837774</v>
      </c>
      <c r="X9" s="1057">
        <f>L9-N9</f>
        <v>510</v>
      </c>
      <c r="Y9" s="1058">
        <f>X9/0.453592</f>
        <v>1124.3584542937265</v>
      </c>
      <c r="Z9" s="1057">
        <v>100</v>
      </c>
      <c r="AA9" s="1060">
        <f>Z9/0.453592</f>
        <v>220.46244201837774</v>
      </c>
      <c r="AC9" s="632"/>
      <c r="AD9" s="632"/>
    </row>
    <row r="10" spans="1:30" s="629" customFormat="1" ht="12" x14ac:dyDescent="0.15">
      <c r="A10" s="484" t="s">
        <v>274</v>
      </c>
      <c r="B10" s="485" t="s">
        <v>287</v>
      </c>
      <c r="C10" s="486"/>
      <c r="D10" s="542" t="s">
        <v>372</v>
      </c>
      <c r="E10" s="311" t="s">
        <v>370</v>
      </c>
      <c r="F10" s="311" t="s">
        <v>373</v>
      </c>
      <c r="G10" s="847"/>
      <c r="H10" s="276">
        <v>1799</v>
      </c>
      <c r="I10" s="848">
        <f t="shared" ref="I10" si="0">H10/0.453592</f>
        <v>3966.1193319106155</v>
      </c>
      <c r="J10" s="276">
        <v>2003</v>
      </c>
      <c r="K10" s="848">
        <f t="shared" ref="K10" si="1">J10/0.453592</f>
        <v>4415.8627136281066</v>
      </c>
      <c r="L10" s="849">
        <v>2400</v>
      </c>
      <c r="M10" s="848">
        <f t="shared" ref="M10" si="2">L10/0.453592</f>
        <v>5291.0986084410661</v>
      </c>
      <c r="N10" s="849">
        <v>1869</v>
      </c>
      <c r="O10" s="848">
        <f t="shared" ref="O10" si="3">N10/0.453592</f>
        <v>4120.4430413234804</v>
      </c>
      <c r="P10" s="849">
        <v>56</v>
      </c>
      <c r="Q10" s="487">
        <f t="shared" ref="Q10" si="4">100-P10</f>
        <v>44</v>
      </c>
      <c r="R10" s="849">
        <v>2300</v>
      </c>
      <c r="S10" s="848">
        <f t="shared" ref="S10" si="5">R10/0.453592</f>
        <v>5070.6361664226879</v>
      </c>
      <c r="T10" s="849">
        <v>750</v>
      </c>
      <c r="U10" s="848">
        <f t="shared" ref="U10" si="6">T10/0.453592</f>
        <v>1653.4683151378331</v>
      </c>
      <c r="V10" s="849">
        <v>100</v>
      </c>
      <c r="W10" s="848">
        <f t="shared" ref="W10" si="7">V10/0.453592</f>
        <v>220.46244201837774</v>
      </c>
      <c r="X10" s="849">
        <f t="shared" ref="X10:X16" si="8">L10-N10</f>
        <v>531</v>
      </c>
      <c r="Y10" s="848">
        <f t="shared" ref="Y10" si="9">X10/0.453592</f>
        <v>1170.6555671175859</v>
      </c>
      <c r="Z10" s="849">
        <v>100</v>
      </c>
      <c r="AA10" s="850">
        <f t="shared" ref="AA10" si="10">Z10/0.453592</f>
        <v>220.46244201837774</v>
      </c>
      <c r="AC10" s="628"/>
      <c r="AD10" s="628"/>
    </row>
    <row r="11" spans="1:30" s="629" customFormat="1" ht="12" x14ac:dyDescent="0.15">
      <c r="A11" s="598" t="s">
        <v>276</v>
      </c>
      <c r="B11" s="599" t="s">
        <v>291</v>
      </c>
      <c r="C11" s="401"/>
      <c r="D11" s="1202" t="s">
        <v>372</v>
      </c>
      <c r="E11" s="256" t="s">
        <v>374</v>
      </c>
      <c r="F11" s="256" t="s">
        <v>375</v>
      </c>
      <c r="G11" s="851"/>
      <c r="H11" s="303">
        <v>1845</v>
      </c>
      <c r="I11" s="852">
        <f t="shared" ref="I11:I13" si="11">H11/0.453592</f>
        <v>4067.5320552390695</v>
      </c>
      <c r="J11" s="303">
        <v>2059</v>
      </c>
      <c r="K11" s="852">
        <f t="shared" ref="K11:K13" si="12">J11/0.453592</f>
        <v>4539.321681158398</v>
      </c>
      <c r="L11" s="853">
        <v>2450</v>
      </c>
      <c r="M11" s="852">
        <f t="shared" ref="M11:M13" si="13">L11/0.453592</f>
        <v>5401.3298294502547</v>
      </c>
      <c r="N11" s="853">
        <v>1915</v>
      </c>
      <c r="O11" s="852">
        <f t="shared" ref="O11:O13" si="14">N11/0.453592</f>
        <v>4221.8557646519339</v>
      </c>
      <c r="P11" s="853">
        <v>56</v>
      </c>
      <c r="Q11" s="304">
        <f t="shared" ref="Q11:Q13" si="15">100-P11</f>
        <v>44</v>
      </c>
      <c r="R11" s="853">
        <v>2400</v>
      </c>
      <c r="S11" s="852">
        <f t="shared" ref="S11:S12" si="16">R11/0.453592</f>
        <v>5291.0986084410661</v>
      </c>
      <c r="T11" s="853">
        <v>750</v>
      </c>
      <c r="U11" s="852">
        <f t="shared" ref="U11:U12" si="17">T11/0.453592</f>
        <v>1653.4683151378331</v>
      </c>
      <c r="V11" s="853">
        <v>100</v>
      </c>
      <c r="W11" s="852">
        <f t="shared" ref="W11:W12" si="18">V11/0.453592</f>
        <v>220.46244201837774</v>
      </c>
      <c r="X11" s="853">
        <f>L11-N11</f>
        <v>535</v>
      </c>
      <c r="Y11" s="852">
        <f t="shared" ref="Y11:Y13" si="19">X11/0.453592</f>
        <v>1179.474064798321</v>
      </c>
      <c r="Z11" s="853">
        <v>100</v>
      </c>
      <c r="AA11" s="854">
        <f t="shared" ref="AA11:AA13" si="20">Z11/0.453592</f>
        <v>220.46244201837774</v>
      </c>
      <c r="AC11" s="628"/>
      <c r="AD11" s="628"/>
    </row>
    <row r="12" spans="1:30" s="629" customFormat="1" ht="12" x14ac:dyDescent="0.15">
      <c r="A12" s="598" t="s">
        <v>277</v>
      </c>
      <c r="B12" s="855" t="s">
        <v>292</v>
      </c>
      <c r="C12" s="401"/>
      <c r="D12" s="2070" t="s">
        <v>376</v>
      </c>
      <c r="E12" s="2072" t="s">
        <v>374</v>
      </c>
      <c r="F12" s="2072" t="s">
        <v>375</v>
      </c>
      <c r="G12" s="2077"/>
      <c r="H12" s="303">
        <v>1879</v>
      </c>
      <c r="I12" s="852">
        <f>H12/0.453592</f>
        <v>4142.4892855253183</v>
      </c>
      <c r="J12" s="303">
        <v>2092</v>
      </c>
      <c r="K12" s="852">
        <f t="shared" si="12"/>
        <v>4612.0742870244621</v>
      </c>
      <c r="L12" s="853">
        <v>2500</v>
      </c>
      <c r="M12" s="852">
        <f t="shared" si="13"/>
        <v>5511.5610504594442</v>
      </c>
      <c r="N12" s="853">
        <v>1949</v>
      </c>
      <c r="O12" s="852">
        <f t="shared" si="14"/>
        <v>4296.8129949381828</v>
      </c>
      <c r="P12" s="853">
        <v>56</v>
      </c>
      <c r="Q12" s="304">
        <f t="shared" si="15"/>
        <v>44</v>
      </c>
      <c r="R12" s="853">
        <v>2400</v>
      </c>
      <c r="S12" s="852">
        <f t="shared" si="16"/>
        <v>5291.0986084410661</v>
      </c>
      <c r="T12" s="853">
        <v>750</v>
      </c>
      <c r="U12" s="852">
        <f t="shared" si="17"/>
        <v>1653.4683151378331</v>
      </c>
      <c r="V12" s="853">
        <v>100</v>
      </c>
      <c r="W12" s="852">
        <f t="shared" si="18"/>
        <v>220.46244201837774</v>
      </c>
      <c r="X12" s="853">
        <f>L12-N12</f>
        <v>551</v>
      </c>
      <c r="Y12" s="852">
        <f t="shared" si="19"/>
        <v>1214.7480555212614</v>
      </c>
      <c r="Z12" s="853">
        <v>100</v>
      </c>
      <c r="AA12" s="854">
        <f t="shared" si="20"/>
        <v>220.46244201837774</v>
      </c>
      <c r="AC12" s="628"/>
      <c r="AD12" s="628"/>
    </row>
    <row r="13" spans="1:30" s="629" customFormat="1" ht="12" x14ac:dyDescent="0.15">
      <c r="A13" s="856"/>
      <c r="B13" s="857"/>
      <c r="C13" s="858" t="s">
        <v>466</v>
      </c>
      <c r="D13" s="2071"/>
      <c r="E13" s="2073"/>
      <c r="F13" s="2073"/>
      <c r="G13" s="2078"/>
      <c r="H13" s="859">
        <v>2249</v>
      </c>
      <c r="I13" s="860">
        <f t="shared" si="11"/>
        <v>4958.2003209933155</v>
      </c>
      <c r="J13" s="859">
        <v>2273</v>
      </c>
      <c r="K13" s="860">
        <f t="shared" si="12"/>
        <v>5011.1113070777265</v>
      </c>
      <c r="L13" s="859">
        <v>2670</v>
      </c>
      <c r="M13" s="860">
        <f t="shared" si="13"/>
        <v>5886.3472018906859</v>
      </c>
      <c r="N13" s="859">
        <v>2319</v>
      </c>
      <c r="O13" s="860">
        <f t="shared" si="14"/>
        <v>5112.5240304061799</v>
      </c>
      <c r="P13" s="859">
        <v>52</v>
      </c>
      <c r="Q13" s="861">
        <f t="shared" si="15"/>
        <v>48</v>
      </c>
      <c r="R13" s="862"/>
      <c r="S13" s="863"/>
      <c r="T13" s="862"/>
      <c r="U13" s="863"/>
      <c r="V13" s="862"/>
      <c r="W13" s="864"/>
      <c r="X13" s="859">
        <f>L13-N13</f>
        <v>351</v>
      </c>
      <c r="Y13" s="860">
        <f t="shared" si="19"/>
        <v>773.82317148450591</v>
      </c>
      <c r="Z13" s="859">
        <v>100</v>
      </c>
      <c r="AA13" s="865">
        <f t="shared" si="20"/>
        <v>220.46244201837774</v>
      </c>
      <c r="AC13" s="628"/>
      <c r="AD13" s="628"/>
    </row>
    <row r="14" spans="1:30" s="629" customFormat="1" ht="12" x14ac:dyDescent="0.15">
      <c r="A14" s="291" t="s">
        <v>174</v>
      </c>
      <c r="B14" s="281" t="s">
        <v>294</v>
      </c>
      <c r="C14" s="282"/>
      <c r="D14" s="2125" t="s">
        <v>467</v>
      </c>
      <c r="E14" s="288" t="s">
        <v>370</v>
      </c>
      <c r="F14" s="288" t="s">
        <v>373</v>
      </c>
      <c r="G14" s="866"/>
      <c r="H14" s="867">
        <v>1843</v>
      </c>
      <c r="I14" s="868">
        <f t="shared" ref="I14" si="21">H14/0.453592</f>
        <v>4063.1228063987019</v>
      </c>
      <c r="J14" s="867">
        <v>2460</v>
      </c>
      <c r="K14" s="868">
        <f t="shared" ref="K14" si="22">J14/0.453592</f>
        <v>5423.3760736520926</v>
      </c>
      <c r="L14" s="867">
        <v>2460</v>
      </c>
      <c r="M14" s="868">
        <f t="shared" ref="M14" si="23">L14/0.453592</f>
        <v>5423.3760736520926</v>
      </c>
      <c r="N14" s="867">
        <v>1912</v>
      </c>
      <c r="O14" s="868">
        <f t="shared" ref="O14" si="24">N14/0.453592</f>
        <v>4215.2418913913825</v>
      </c>
      <c r="P14" s="867">
        <v>57</v>
      </c>
      <c r="Q14" s="869">
        <f t="shared" ref="Q14" si="25">100-P14</f>
        <v>43</v>
      </c>
      <c r="R14" s="867">
        <v>2300</v>
      </c>
      <c r="S14" s="868">
        <f>R14/0.453592</f>
        <v>5070.6361664226879</v>
      </c>
      <c r="T14" s="867">
        <v>750</v>
      </c>
      <c r="U14" s="868">
        <f t="shared" ref="U14" si="26">T14/0.453592</f>
        <v>1653.4683151378331</v>
      </c>
      <c r="V14" s="867">
        <v>100</v>
      </c>
      <c r="W14" s="868">
        <f t="shared" ref="W14" si="27">V14/0.453592</f>
        <v>220.46244201837774</v>
      </c>
      <c r="X14" s="867">
        <f>L14-N14</f>
        <v>548</v>
      </c>
      <c r="Y14" s="868">
        <f t="shared" ref="Y14" si="28">X14/0.453592</f>
        <v>1208.1341822607101</v>
      </c>
      <c r="Z14" s="867">
        <v>100</v>
      </c>
      <c r="AA14" s="870">
        <f t="shared" ref="AA14" si="29">Z14/0.453592</f>
        <v>220.46244201837774</v>
      </c>
      <c r="AC14" s="628"/>
      <c r="AD14" s="628"/>
    </row>
    <row r="15" spans="1:30" s="629" customFormat="1" ht="12" x14ac:dyDescent="0.15">
      <c r="A15" s="287"/>
      <c r="B15" s="288"/>
      <c r="C15" s="289"/>
      <c r="D15" s="2126"/>
      <c r="E15" s="256" t="s">
        <v>374</v>
      </c>
      <c r="F15" s="256" t="s">
        <v>375</v>
      </c>
      <c r="G15" s="851"/>
      <c r="H15" s="853">
        <v>1898</v>
      </c>
      <c r="I15" s="852">
        <f t="shared" ref="I15:I16" si="30">H15/0.453592</f>
        <v>4184.3771495088095</v>
      </c>
      <c r="J15" s="853">
        <v>2079</v>
      </c>
      <c r="K15" s="852">
        <f t="shared" ref="K15:K16" si="31">J15/0.453592</f>
        <v>4583.4141695620738</v>
      </c>
      <c r="L15" s="853">
        <v>2540</v>
      </c>
      <c r="M15" s="852">
        <f t="shared" ref="M15:M16" si="32">L15/0.453592</f>
        <v>5599.746027266795</v>
      </c>
      <c r="N15" s="853">
        <v>1967</v>
      </c>
      <c r="O15" s="852">
        <f t="shared" ref="O15:O16" si="33">N15/0.453592</f>
        <v>4336.4962345014901</v>
      </c>
      <c r="P15" s="853">
        <v>57</v>
      </c>
      <c r="Q15" s="304">
        <f t="shared" ref="Q15:Q16" si="34">100-P15</f>
        <v>43</v>
      </c>
      <c r="R15" s="853">
        <v>2400</v>
      </c>
      <c r="S15" s="852">
        <f t="shared" ref="S15:S16" si="35">R15/0.453592</f>
        <v>5291.0986084410661</v>
      </c>
      <c r="T15" s="853">
        <v>750</v>
      </c>
      <c r="U15" s="852">
        <f t="shared" ref="U15:U16" si="36">T15/0.453592</f>
        <v>1653.4683151378331</v>
      </c>
      <c r="V15" s="853">
        <v>100</v>
      </c>
      <c r="W15" s="852">
        <f t="shared" ref="W15:W16" si="37">V15/0.453592</f>
        <v>220.46244201837774</v>
      </c>
      <c r="X15" s="853">
        <f t="shared" si="8"/>
        <v>573</v>
      </c>
      <c r="Y15" s="852">
        <f t="shared" ref="Y15:Y16" si="38">X15/0.453592</f>
        <v>1263.2497927653046</v>
      </c>
      <c r="Z15" s="853">
        <v>100</v>
      </c>
      <c r="AA15" s="854">
        <f t="shared" ref="AA15:AA16" si="39">Z15/0.453592</f>
        <v>220.46244201837774</v>
      </c>
      <c r="AC15" s="628"/>
      <c r="AD15" s="628"/>
    </row>
    <row r="16" spans="1:30" s="629" customFormat="1" ht="12" x14ac:dyDescent="0.15">
      <c r="A16" s="295" t="s">
        <v>175</v>
      </c>
      <c r="B16" s="260" t="s">
        <v>295</v>
      </c>
      <c r="C16" s="301"/>
      <c r="D16" s="308" t="s">
        <v>376</v>
      </c>
      <c r="E16" s="260" t="s">
        <v>374</v>
      </c>
      <c r="F16" s="260" t="s">
        <v>375</v>
      </c>
      <c r="G16" s="871"/>
      <c r="H16" s="872">
        <v>1898</v>
      </c>
      <c r="I16" s="873">
        <f t="shared" si="30"/>
        <v>4184.3771495088095</v>
      </c>
      <c r="J16" s="872">
        <v>2079</v>
      </c>
      <c r="K16" s="873">
        <f t="shared" si="31"/>
        <v>4583.4141695620738</v>
      </c>
      <c r="L16" s="872">
        <v>2540</v>
      </c>
      <c r="M16" s="873">
        <f t="shared" si="32"/>
        <v>5599.746027266795</v>
      </c>
      <c r="N16" s="872">
        <v>1967</v>
      </c>
      <c r="O16" s="873">
        <f t="shared" si="33"/>
        <v>4336.4962345014901</v>
      </c>
      <c r="P16" s="872">
        <v>57</v>
      </c>
      <c r="Q16" s="312">
        <f t="shared" si="34"/>
        <v>43</v>
      </c>
      <c r="R16" s="872">
        <v>2400</v>
      </c>
      <c r="S16" s="873">
        <f t="shared" si="35"/>
        <v>5291.0986084410661</v>
      </c>
      <c r="T16" s="872">
        <v>750</v>
      </c>
      <c r="U16" s="873">
        <f t="shared" si="36"/>
        <v>1653.4683151378331</v>
      </c>
      <c r="V16" s="872">
        <v>100</v>
      </c>
      <c r="W16" s="873">
        <f t="shared" si="37"/>
        <v>220.46244201837774</v>
      </c>
      <c r="X16" s="872">
        <f t="shared" si="8"/>
        <v>573</v>
      </c>
      <c r="Y16" s="873">
        <f t="shared" si="38"/>
        <v>1263.2497927653046</v>
      </c>
      <c r="Z16" s="872">
        <v>100</v>
      </c>
      <c r="AA16" s="874">
        <f t="shared" si="39"/>
        <v>220.46244201837774</v>
      </c>
      <c r="AC16" s="628"/>
      <c r="AD16" s="628"/>
    </row>
    <row r="17" spans="1:30" s="11" customFormat="1" ht="12" x14ac:dyDescent="0.15">
      <c r="A17" s="36"/>
      <c r="B17" s="15"/>
      <c r="C17" s="15"/>
      <c r="E17" s="631"/>
      <c r="F17" s="631"/>
      <c r="G17" s="15"/>
      <c r="AA17" s="473"/>
    </row>
    <row r="18" spans="1:30" s="11" customFormat="1" ht="12" x14ac:dyDescent="0.15">
      <c r="A18" s="163"/>
      <c r="B18" s="13"/>
      <c r="C18" s="13"/>
      <c r="D18" s="9"/>
      <c r="E18" s="1170"/>
      <c r="F18" s="1170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875"/>
    </row>
    <row r="19" spans="1:30" s="49" customFormat="1" ht="14" x14ac:dyDescent="0.15">
      <c r="A19" s="543" t="s">
        <v>63</v>
      </c>
      <c r="B19" s="544"/>
      <c r="C19" s="2048" t="s">
        <v>542</v>
      </c>
      <c r="D19" s="2048"/>
      <c r="E19" s="2048"/>
      <c r="F19" s="2048"/>
      <c r="G19" s="2048"/>
      <c r="H19" s="2048"/>
      <c r="I19" s="2048"/>
      <c r="J19" s="2048"/>
      <c r="K19" s="2048"/>
      <c r="L19" s="2048"/>
      <c r="M19" s="2048"/>
      <c r="N19" s="2048"/>
      <c r="O19" s="2048"/>
      <c r="P19" s="2048"/>
      <c r="Q19" s="2048"/>
      <c r="R19" s="2048"/>
      <c r="S19" s="2048"/>
      <c r="T19" s="2048"/>
      <c r="U19" s="2048"/>
      <c r="V19" s="2048"/>
      <c r="W19" s="2048"/>
      <c r="X19" s="2048"/>
      <c r="Y19" s="2048"/>
      <c r="Z19" s="2048"/>
      <c r="AA19" s="2049"/>
    </row>
    <row r="20" spans="1:30" s="11" customFormat="1" ht="12" x14ac:dyDescent="0.15">
      <c r="A20" s="876" t="s">
        <v>170</v>
      </c>
      <c r="B20" s="248" t="s">
        <v>368</v>
      </c>
      <c r="C20" s="877"/>
      <c r="D20" s="247" t="s">
        <v>367</v>
      </c>
      <c r="E20" s="248" t="s">
        <v>368</v>
      </c>
      <c r="F20" s="248"/>
      <c r="G20" s="877"/>
      <c r="H20" s="1099"/>
      <c r="I20" s="1100"/>
      <c r="J20" s="1100"/>
      <c r="K20" s="1100"/>
      <c r="L20" s="1100"/>
      <c r="M20" s="1100"/>
      <c r="N20" s="1100"/>
      <c r="O20" s="1100"/>
      <c r="P20" s="1100"/>
      <c r="Q20" s="1169"/>
      <c r="R20" s="844" t="s">
        <v>540</v>
      </c>
      <c r="S20" s="845" t="s">
        <v>541</v>
      </c>
      <c r="T20" s="1099"/>
      <c r="U20" s="1169"/>
      <c r="V20" s="844" t="s">
        <v>540</v>
      </c>
      <c r="W20" s="845" t="s">
        <v>541</v>
      </c>
      <c r="X20" s="878"/>
      <c r="Y20" s="879"/>
      <c r="Z20" s="1100"/>
      <c r="AA20" s="1101"/>
    </row>
    <row r="21" spans="1:30" s="630" customFormat="1" ht="12" x14ac:dyDescent="0.15">
      <c r="A21" s="1035" t="s">
        <v>270</v>
      </c>
      <c r="B21" s="1036" t="s">
        <v>281</v>
      </c>
      <c r="C21" s="1037"/>
      <c r="D21" s="1038" t="s">
        <v>369</v>
      </c>
      <c r="E21" s="1036" t="s">
        <v>370</v>
      </c>
      <c r="F21" s="1036" t="s">
        <v>371</v>
      </c>
      <c r="G21" s="1061"/>
      <c r="H21" s="1062"/>
      <c r="I21" s="1063"/>
      <c r="J21" s="1062"/>
      <c r="K21" s="1063"/>
      <c r="L21" s="1062"/>
      <c r="M21" s="1063"/>
      <c r="N21" s="1062"/>
      <c r="O21" s="1063"/>
      <c r="P21" s="1062"/>
      <c r="Q21" s="1064"/>
      <c r="R21" s="1065">
        <v>2250</v>
      </c>
      <c r="S21" s="1066">
        <f>R21/0.453592</f>
        <v>4960.4049454134993</v>
      </c>
      <c r="T21" s="1062"/>
      <c r="U21" s="1063"/>
      <c r="V21" s="1065">
        <v>100</v>
      </c>
      <c r="W21" s="1066">
        <f>V21/0.453592</f>
        <v>220.46244201837774</v>
      </c>
      <c r="X21" s="1062"/>
      <c r="Y21" s="1063"/>
      <c r="Z21" s="1062"/>
      <c r="AA21" s="1067"/>
      <c r="AC21" s="632"/>
      <c r="AD21" s="632"/>
    </row>
    <row r="22" spans="1:30" s="630" customFormat="1" ht="12" x14ac:dyDescent="0.15">
      <c r="A22" s="1024" t="s">
        <v>271</v>
      </c>
      <c r="B22" s="1025" t="s">
        <v>284</v>
      </c>
      <c r="C22" s="1026"/>
      <c r="D22" s="1027" t="s">
        <v>369</v>
      </c>
      <c r="E22" s="1025" t="s">
        <v>370</v>
      </c>
      <c r="F22" s="1025" t="s">
        <v>371</v>
      </c>
      <c r="G22" s="1068"/>
      <c r="H22" s="1069"/>
      <c r="I22" s="1070"/>
      <c r="J22" s="1069"/>
      <c r="K22" s="1070"/>
      <c r="L22" s="1069"/>
      <c r="M22" s="1070"/>
      <c r="N22" s="1069"/>
      <c r="O22" s="1070"/>
      <c r="P22" s="1069"/>
      <c r="Q22" s="1071"/>
      <c r="R22" s="1072">
        <v>2250</v>
      </c>
      <c r="S22" s="1073">
        <f>R22/0.453592</f>
        <v>4960.4049454134993</v>
      </c>
      <c r="T22" s="1069"/>
      <c r="U22" s="1070"/>
      <c r="V22" s="1072">
        <v>100</v>
      </c>
      <c r="W22" s="1073">
        <f>V22/0.453592</f>
        <v>220.46244201837774</v>
      </c>
      <c r="X22" s="1069"/>
      <c r="Y22" s="1070"/>
      <c r="Z22" s="1069"/>
      <c r="AA22" s="1074"/>
      <c r="AC22" s="632"/>
      <c r="AD22" s="632"/>
    </row>
    <row r="23" spans="1:30" s="11" customFormat="1" ht="12" x14ac:dyDescent="0.15">
      <c r="A23" s="472" t="s">
        <v>272</v>
      </c>
      <c r="B23" s="256" t="s">
        <v>285</v>
      </c>
      <c r="C23" s="401"/>
      <c r="D23" s="302" t="s">
        <v>369</v>
      </c>
      <c r="E23" s="256" t="s">
        <v>370</v>
      </c>
      <c r="F23" s="256" t="s">
        <v>371</v>
      </c>
      <c r="G23" s="851"/>
      <c r="H23" s="1075"/>
      <c r="I23" s="1076"/>
      <c r="J23" s="1075"/>
      <c r="K23" s="1076"/>
      <c r="L23" s="1075"/>
      <c r="M23" s="1076"/>
      <c r="N23" s="1075"/>
      <c r="O23" s="1076"/>
      <c r="P23" s="1075"/>
      <c r="Q23" s="1076"/>
      <c r="R23" s="303">
        <v>2250</v>
      </c>
      <c r="S23" s="852">
        <f>R23/0.453592</f>
        <v>4960.4049454134993</v>
      </c>
      <c r="T23" s="1075"/>
      <c r="U23" s="1076"/>
      <c r="V23" s="303">
        <v>100</v>
      </c>
      <c r="W23" s="852">
        <f>V23/0.453592</f>
        <v>220.46244201837774</v>
      </c>
      <c r="X23" s="910"/>
      <c r="Y23" s="911"/>
      <c r="Z23" s="1075"/>
      <c r="AA23" s="1077"/>
    </row>
    <row r="24" spans="1:30" s="11" customFormat="1" thickBot="1" x14ac:dyDescent="0.2">
      <c r="A24" s="589" t="s">
        <v>273</v>
      </c>
      <c r="B24" s="590" t="s">
        <v>286</v>
      </c>
      <c r="C24" s="591"/>
      <c r="D24" s="592" t="s">
        <v>369</v>
      </c>
      <c r="E24" s="590" t="s">
        <v>370</v>
      </c>
      <c r="F24" s="590" t="s">
        <v>371</v>
      </c>
      <c r="G24" s="1078"/>
      <c r="H24" s="1079"/>
      <c r="I24" s="1080"/>
      <c r="J24" s="1079"/>
      <c r="K24" s="1080"/>
      <c r="L24" s="1079"/>
      <c r="M24" s="1080"/>
      <c r="N24" s="1079"/>
      <c r="O24" s="1080"/>
      <c r="P24" s="1079"/>
      <c r="Q24" s="1080"/>
      <c r="R24" s="1081">
        <v>2250</v>
      </c>
      <c r="S24" s="1082">
        <f>R24/0.453592</f>
        <v>4960.4049454134993</v>
      </c>
      <c r="T24" s="1079"/>
      <c r="U24" s="1080"/>
      <c r="V24" s="1081">
        <v>100</v>
      </c>
      <c r="W24" s="1082">
        <f>V24/0.453592</f>
        <v>220.46244201837774</v>
      </c>
      <c r="X24" s="1083"/>
      <c r="Y24" s="1084"/>
      <c r="Z24" s="1079"/>
      <c r="AA24" s="1085"/>
    </row>
    <row r="25" spans="1:30" s="629" customFormat="1" ht="12" x14ac:dyDescent="0.15">
      <c r="A25" s="882" t="s">
        <v>275</v>
      </c>
      <c r="B25" s="883" t="s">
        <v>289</v>
      </c>
      <c r="C25" s="560"/>
      <c r="D25" s="1198" t="s">
        <v>372</v>
      </c>
      <c r="E25" s="559" t="s">
        <v>374</v>
      </c>
      <c r="F25" s="559" t="s">
        <v>375</v>
      </c>
      <c r="G25" s="1207"/>
      <c r="H25" s="884"/>
      <c r="I25" s="885"/>
      <c r="J25" s="884"/>
      <c r="K25" s="885"/>
      <c r="L25" s="886"/>
      <c r="M25" s="885"/>
      <c r="N25" s="886"/>
      <c r="O25" s="885"/>
      <c r="P25" s="886"/>
      <c r="Q25" s="887"/>
      <c r="R25" s="888">
        <v>2400</v>
      </c>
      <c r="S25" s="889">
        <f t="shared" ref="S25" si="40">R25/0.453592</f>
        <v>5291.0986084410661</v>
      </c>
      <c r="T25" s="886"/>
      <c r="U25" s="885"/>
      <c r="V25" s="888">
        <v>100</v>
      </c>
      <c r="W25" s="889">
        <f t="shared" ref="W25" si="41">V25/0.453592</f>
        <v>220.46244201837774</v>
      </c>
      <c r="X25" s="886"/>
      <c r="Y25" s="885"/>
      <c r="Z25" s="886"/>
      <c r="AA25" s="890"/>
    </row>
    <row r="26" spans="1:30" s="629" customFormat="1" ht="12" x14ac:dyDescent="0.15">
      <c r="A26" s="891"/>
      <c r="B26" s="1135"/>
      <c r="C26" s="1135"/>
      <c r="E26" s="1135"/>
      <c r="F26" s="1135"/>
      <c r="G26" s="1135"/>
      <c r="AA26" s="1098"/>
    </row>
    <row r="27" spans="1:30" s="893" customFormat="1" ht="12" x14ac:dyDescent="0.15">
      <c r="A27" s="892"/>
      <c r="E27" s="1209"/>
      <c r="F27" s="1209"/>
      <c r="AA27" s="894"/>
    </row>
    <row r="28" spans="1:30" s="11" customFormat="1" ht="12" x14ac:dyDescent="0.15">
      <c r="A28" s="2100" t="s">
        <v>468</v>
      </c>
      <c r="B28" s="2101"/>
      <c r="C28" s="2101"/>
      <c r="D28" s="2101"/>
      <c r="E28" s="2101"/>
      <c r="F28" s="2101"/>
      <c r="G28" s="2110"/>
      <c r="H28" s="2052"/>
      <c r="I28" s="2053"/>
      <c r="J28" s="2097" t="s">
        <v>521</v>
      </c>
      <c r="K28" s="2096"/>
      <c r="L28" s="2091"/>
      <c r="M28" s="2112"/>
      <c r="N28" s="2054" t="s">
        <v>519</v>
      </c>
      <c r="O28" s="1995"/>
      <c r="P28" s="2095" t="s">
        <v>543</v>
      </c>
      <c r="Q28" s="2096"/>
      <c r="R28" s="2091"/>
      <c r="S28" s="2092"/>
      <c r="T28" s="2097" t="s">
        <v>544</v>
      </c>
      <c r="U28" s="2096"/>
      <c r="V28" s="2085"/>
      <c r="W28" s="2081"/>
      <c r="X28" s="2081"/>
      <c r="Y28" s="2081"/>
      <c r="Z28" s="2081"/>
      <c r="AA28" s="2084"/>
    </row>
    <row r="29" spans="1:30" s="11" customFormat="1" ht="12" x14ac:dyDescent="0.15">
      <c r="A29" s="2100"/>
      <c r="B29" s="2101"/>
      <c r="C29" s="2101"/>
      <c r="D29" s="2101"/>
      <c r="E29" s="2101"/>
      <c r="F29" s="2101"/>
      <c r="G29" s="2110"/>
      <c r="H29" s="2055" t="s">
        <v>521</v>
      </c>
      <c r="I29" s="2056"/>
      <c r="J29" s="2088" t="s">
        <v>526</v>
      </c>
      <c r="K29" s="2089"/>
      <c r="L29" s="2091"/>
      <c r="M29" s="2112"/>
      <c r="N29" s="2058" t="s">
        <v>524</v>
      </c>
      <c r="O29" s="2061"/>
      <c r="P29" s="2090" t="s">
        <v>526</v>
      </c>
      <c r="Q29" s="2089"/>
      <c r="R29" s="2091"/>
      <c r="S29" s="2092"/>
      <c r="T29" s="2088" t="s">
        <v>545</v>
      </c>
      <c r="U29" s="2089"/>
      <c r="V29" s="2085"/>
      <c r="W29" s="2081"/>
      <c r="X29" s="2081"/>
      <c r="Y29" s="2081"/>
      <c r="Z29" s="2081"/>
      <c r="AA29" s="2084"/>
    </row>
    <row r="30" spans="1:30" s="11" customFormat="1" ht="12" x14ac:dyDescent="0.15">
      <c r="A30" s="2102"/>
      <c r="B30" s="2103"/>
      <c r="C30" s="2103"/>
      <c r="D30" s="2103"/>
      <c r="E30" s="2103"/>
      <c r="F30" s="2103"/>
      <c r="G30" s="2111"/>
      <c r="H30" s="1584"/>
      <c r="I30" s="1752"/>
      <c r="J30" s="895" t="s">
        <v>536</v>
      </c>
      <c r="K30" s="896" t="s">
        <v>546</v>
      </c>
      <c r="L30" s="2093"/>
      <c r="M30" s="2094"/>
      <c r="N30" s="1584" t="s">
        <v>534</v>
      </c>
      <c r="O30" s="1752"/>
      <c r="P30" s="895" t="s">
        <v>536</v>
      </c>
      <c r="Q30" s="896" t="s">
        <v>546</v>
      </c>
      <c r="R30" s="2093"/>
      <c r="S30" s="2106"/>
      <c r="T30" s="895" t="s">
        <v>536</v>
      </c>
      <c r="U30" s="896" t="s">
        <v>546</v>
      </c>
      <c r="V30" s="2113"/>
      <c r="W30" s="2098"/>
      <c r="X30" s="2098"/>
      <c r="Y30" s="2098"/>
      <c r="Z30" s="2098"/>
      <c r="AA30" s="2099"/>
    </row>
    <row r="31" spans="1:30" s="11" customFormat="1" ht="12" x14ac:dyDescent="0.15">
      <c r="A31" s="876" t="s">
        <v>170</v>
      </c>
      <c r="B31" s="248" t="s">
        <v>368</v>
      </c>
      <c r="C31" s="877" t="s">
        <v>470</v>
      </c>
      <c r="D31" s="247" t="s">
        <v>367</v>
      </c>
      <c r="E31" s="248" t="s">
        <v>368</v>
      </c>
      <c r="F31" s="248"/>
      <c r="G31" s="877"/>
      <c r="H31" s="2086" t="s">
        <v>540</v>
      </c>
      <c r="I31" s="2087"/>
      <c r="J31" s="897" t="s">
        <v>540</v>
      </c>
      <c r="K31" s="898" t="s">
        <v>540</v>
      </c>
      <c r="L31" s="1204"/>
      <c r="M31" s="1205"/>
      <c r="N31" s="2086" t="s">
        <v>540</v>
      </c>
      <c r="O31" s="2087"/>
      <c r="P31" s="897" t="s">
        <v>540</v>
      </c>
      <c r="Q31" s="898" t="s">
        <v>540</v>
      </c>
      <c r="R31" s="1204"/>
      <c r="S31" s="899"/>
      <c r="T31" s="897" t="s">
        <v>540</v>
      </c>
      <c r="U31" s="898" t="s">
        <v>540</v>
      </c>
      <c r="V31" s="1204"/>
      <c r="W31" s="899"/>
      <c r="X31" s="1204"/>
      <c r="Y31" s="1205"/>
      <c r="Z31" s="1204"/>
      <c r="AA31" s="900"/>
    </row>
    <row r="32" spans="1:30" s="11" customFormat="1" thickBot="1" x14ac:dyDescent="0.2">
      <c r="A32" s="901" t="s">
        <v>271</v>
      </c>
      <c r="B32" s="739" t="s">
        <v>284</v>
      </c>
      <c r="C32" s="902"/>
      <c r="D32" s="903" t="s">
        <v>369</v>
      </c>
      <c r="E32" s="739" t="s">
        <v>370</v>
      </c>
      <c r="F32" s="739" t="s">
        <v>371</v>
      </c>
      <c r="G32" s="904"/>
      <c r="H32" s="2082">
        <v>2155</v>
      </c>
      <c r="I32" s="2083"/>
      <c r="J32" s="905">
        <v>1164</v>
      </c>
      <c r="K32" s="906">
        <v>991</v>
      </c>
      <c r="L32" s="907"/>
      <c r="M32" s="908"/>
      <c r="N32" s="2082">
        <v>2660</v>
      </c>
      <c r="O32" s="2083"/>
      <c r="P32" s="905">
        <v>1240</v>
      </c>
      <c r="Q32" s="906">
        <v>1420</v>
      </c>
      <c r="R32" s="741"/>
      <c r="S32" s="908"/>
      <c r="T32" s="905">
        <v>1320</v>
      </c>
      <c r="U32" s="906">
        <v>1420</v>
      </c>
      <c r="V32" s="907"/>
      <c r="W32" s="908"/>
      <c r="X32" s="907"/>
      <c r="Y32" s="908"/>
      <c r="Z32" s="907"/>
      <c r="AA32" s="909"/>
    </row>
    <row r="33" spans="1:27" s="11" customFormat="1" ht="13" customHeight="1" x14ac:dyDescent="0.15">
      <c r="A33" s="283" t="s">
        <v>276</v>
      </c>
      <c r="B33" s="284" t="s">
        <v>291</v>
      </c>
      <c r="C33" s="401" t="s">
        <v>547</v>
      </c>
      <c r="D33" s="1981" t="s">
        <v>372</v>
      </c>
      <c r="E33" s="1841" t="s">
        <v>374</v>
      </c>
      <c r="F33" s="1841" t="s">
        <v>375</v>
      </c>
      <c r="G33" s="2122"/>
      <c r="H33" s="1398">
        <v>1918</v>
      </c>
      <c r="I33" s="2124"/>
      <c r="J33" s="303">
        <v>1060</v>
      </c>
      <c r="K33" s="304">
        <v>858</v>
      </c>
      <c r="L33" s="910"/>
      <c r="M33" s="911"/>
      <c r="N33" s="2118">
        <v>2450</v>
      </c>
      <c r="O33" s="2119"/>
      <c r="P33" s="2116">
        <v>1180</v>
      </c>
      <c r="Q33" s="2114">
        <v>1270</v>
      </c>
      <c r="R33" s="912"/>
      <c r="S33" s="911"/>
      <c r="T33" s="2116">
        <v>1210</v>
      </c>
      <c r="U33" s="2114">
        <v>1270</v>
      </c>
      <c r="V33" s="910"/>
      <c r="W33" s="911"/>
      <c r="X33" s="910"/>
      <c r="Y33" s="911"/>
      <c r="Z33" s="910"/>
      <c r="AA33" s="913"/>
    </row>
    <row r="34" spans="1:27" s="11" customFormat="1" ht="12" x14ac:dyDescent="0.15">
      <c r="A34" s="558"/>
      <c r="B34" s="559"/>
      <c r="C34" s="301" t="s">
        <v>548</v>
      </c>
      <c r="D34" s="1982"/>
      <c r="E34" s="1825"/>
      <c r="F34" s="1825"/>
      <c r="G34" s="2123"/>
      <c r="H34" s="2128">
        <v>1931</v>
      </c>
      <c r="I34" s="2129"/>
      <c r="J34" s="277">
        <v>1066</v>
      </c>
      <c r="K34" s="312">
        <v>865</v>
      </c>
      <c r="L34" s="880"/>
      <c r="M34" s="881"/>
      <c r="N34" s="2120"/>
      <c r="O34" s="2121"/>
      <c r="P34" s="2117"/>
      <c r="Q34" s="2115"/>
      <c r="R34" s="914"/>
      <c r="S34" s="881"/>
      <c r="T34" s="2117"/>
      <c r="U34" s="2115"/>
      <c r="V34" s="880"/>
      <c r="W34" s="881"/>
      <c r="X34" s="880"/>
      <c r="Y34" s="881"/>
      <c r="Z34" s="880"/>
      <c r="AA34" s="915"/>
    </row>
    <row r="35" spans="1:27" s="629" customFormat="1" ht="12" x14ac:dyDescent="0.15">
      <c r="A35" s="891"/>
      <c r="B35" s="1151"/>
      <c r="C35" s="1151"/>
      <c r="E35" s="1151"/>
      <c r="F35" s="1151"/>
      <c r="G35" s="1151"/>
      <c r="AA35" s="1098"/>
    </row>
    <row r="36" spans="1:27" s="893" customFormat="1" ht="12" x14ac:dyDescent="0.15">
      <c r="A36" s="892"/>
      <c r="B36" s="1210"/>
      <c r="C36" s="1210"/>
      <c r="E36" s="1211"/>
      <c r="F36" s="1211"/>
      <c r="G36" s="1210"/>
      <c r="AA36" s="894"/>
    </row>
    <row r="37" spans="1:27" s="11" customFormat="1" ht="12" x14ac:dyDescent="0.15">
      <c r="A37" s="2100" t="s">
        <v>549</v>
      </c>
      <c r="B37" s="2101"/>
      <c r="C37" s="2101"/>
      <c r="D37" s="2101"/>
      <c r="E37" s="2101"/>
      <c r="F37" s="2101"/>
      <c r="G37" s="2101"/>
      <c r="H37" s="2104"/>
      <c r="I37" s="2105"/>
      <c r="J37" s="2092"/>
      <c r="K37" s="2092"/>
      <c r="L37" s="2081"/>
      <c r="M37" s="2081"/>
      <c r="N37" s="2092"/>
      <c r="O37" s="2092"/>
      <c r="P37" s="2081"/>
      <c r="Q37" s="2109"/>
      <c r="R37" s="1356"/>
      <c r="S37" s="2076"/>
      <c r="T37" s="2067" t="s">
        <v>522</v>
      </c>
      <c r="U37" s="2068"/>
      <c r="V37" s="1356"/>
      <c r="W37" s="2076"/>
      <c r="X37" s="2081"/>
      <c r="Y37" s="2081"/>
      <c r="Z37" s="2081"/>
      <c r="AA37" s="2084"/>
    </row>
    <row r="38" spans="1:27" s="11" customFormat="1" ht="12.75" customHeight="1" x14ac:dyDescent="0.15">
      <c r="A38" s="2100"/>
      <c r="B38" s="2101"/>
      <c r="C38" s="2101"/>
      <c r="D38" s="2101"/>
      <c r="E38" s="2101"/>
      <c r="F38" s="2101"/>
      <c r="G38" s="2101"/>
      <c r="H38" s="2104"/>
      <c r="I38" s="2105"/>
      <c r="J38" s="2092"/>
      <c r="K38" s="2092"/>
      <c r="L38" s="2081"/>
      <c r="M38" s="2081"/>
      <c r="N38" s="2092"/>
      <c r="O38" s="2092"/>
      <c r="P38" s="2081"/>
      <c r="Q38" s="2109"/>
      <c r="R38" s="2060" t="s">
        <v>527</v>
      </c>
      <c r="S38" s="2061"/>
      <c r="T38" s="2058" t="s">
        <v>528</v>
      </c>
      <c r="U38" s="2059"/>
      <c r="V38" s="2060" t="s">
        <v>529</v>
      </c>
      <c r="W38" s="2061"/>
      <c r="X38" s="2081"/>
      <c r="Y38" s="2081"/>
      <c r="Z38" s="2081"/>
      <c r="AA38" s="2084"/>
    </row>
    <row r="39" spans="1:27" s="11" customFormat="1" ht="12.75" customHeight="1" x14ac:dyDescent="0.15">
      <c r="A39" s="2102"/>
      <c r="B39" s="2103"/>
      <c r="C39" s="2103"/>
      <c r="D39" s="2103"/>
      <c r="E39" s="2103"/>
      <c r="F39" s="2103"/>
      <c r="G39" s="2103"/>
      <c r="H39" s="1585"/>
      <c r="I39" s="1749"/>
      <c r="J39" s="2106"/>
      <c r="K39" s="2106"/>
      <c r="L39" s="2098"/>
      <c r="M39" s="2098"/>
      <c r="N39" s="2106"/>
      <c r="O39" s="2106"/>
      <c r="P39" s="2098"/>
      <c r="Q39" s="2127"/>
      <c r="R39" s="1584" t="s">
        <v>538</v>
      </c>
      <c r="S39" s="1752"/>
      <c r="T39" s="1584" t="s">
        <v>538</v>
      </c>
      <c r="U39" s="1586"/>
      <c r="V39" s="1584" t="s">
        <v>538</v>
      </c>
      <c r="W39" s="1752"/>
      <c r="X39" s="2098"/>
      <c r="Y39" s="2098"/>
      <c r="Z39" s="2098"/>
      <c r="AA39" s="2099"/>
    </row>
    <row r="40" spans="1:27" s="11" customFormat="1" ht="12" x14ac:dyDescent="0.15">
      <c r="A40" s="876" t="s">
        <v>170</v>
      </c>
      <c r="B40" s="248" t="s">
        <v>368</v>
      </c>
      <c r="C40" s="877"/>
      <c r="D40" s="247" t="s">
        <v>367</v>
      </c>
      <c r="E40" s="248" t="s">
        <v>368</v>
      </c>
      <c r="F40" s="248"/>
      <c r="G40" s="877"/>
      <c r="H40" s="1204"/>
      <c r="I40" s="1205"/>
      <c r="J40" s="1204"/>
      <c r="K40" s="1205"/>
      <c r="L40" s="1204"/>
      <c r="M40" s="1205"/>
      <c r="N40" s="1204"/>
      <c r="O40" s="1205"/>
      <c r="P40" s="1204"/>
      <c r="Q40" s="1205"/>
      <c r="R40" s="2086" t="s">
        <v>541</v>
      </c>
      <c r="S40" s="2087"/>
      <c r="T40" s="2086" t="s">
        <v>541</v>
      </c>
      <c r="U40" s="2087"/>
      <c r="V40" s="2086" t="s">
        <v>541</v>
      </c>
      <c r="W40" s="2087"/>
      <c r="X40" s="899"/>
      <c r="Y40" s="1205"/>
      <c r="Z40" s="1204"/>
      <c r="AA40" s="900"/>
    </row>
    <row r="41" spans="1:27" s="11" customFormat="1" thickBot="1" x14ac:dyDescent="0.2">
      <c r="A41" s="916" t="s">
        <v>273</v>
      </c>
      <c r="B41" s="917" t="s">
        <v>286</v>
      </c>
      <c r="C41" s="918"/>
      <c r="D41" s="919" t="s">
        <v>369</v>
      </c>
      <c r="E41" s="917" t="s">
        <v>370</v>
      </c>
      <c r="F41" s="917" t="s">
        <v>371</v>
      </c>
      <c r="G41" s="920"/>
      <c r="H41" s="921"/>
      <c r="I41" s="922"/>
      <c r="J41" s="921"/>
      <c r="K41" s="922"/>
      <c r="L41" s="921"/>
      <c r="M41" s="922"/>
      <c r="N41" s="923"/>
      <c r="O41" s="922"/>
      <c r="P41" s="921"/>
      <c r="Q41" s="922"/>
      <c r="R41" s="2050">
        <v>3500</v>
      </c>
      <c r="S41" s="2051"/>
      <c r="T41" s="2050">
        <v>1650</v>
      </c>
      <c r="U41" s="2051"/>
      <c r="V41" s="2050">
        <v>350</v>
      </c>
      <c r="W41" s="2051"/>
      <c r="X41" s="921"/>
      <c r="Y41" s="922"/>
      <c r="Z41" s="921"/>
      <c r="AA41" s="924"/>
    </row>
    <row r="42" spans="1:27" s="11" customFormat="1" ht="12" x14ac:dyDescent="0.15">
      <c r="A42" s="287" t="s">
        <v>276</v>
      </c>
      <c r="B42" s="288" t="s">
        <v>291</v>
      </c>
      <c r="C42" s="289"/>
      <c r="D42" s="1197" t="s">
        <v>372</v>
      </c>
      <c r="E42" s="288" t="s">
        <v>374</v>
      </c>
      <c r="F42" s="288" t="s">
        <v>375</v>
      </c>
      <c r="G42" s="866"/>
      <c r="H42" s="925"/>
      <c r="I42" s="926"/>
      <c r="J42" s="925"/>
      <c r="K42" s="926"/>
      <c r="L42" s="925"/>
      <c r="M42" s="926"/>
      <c r="N42" s="702"/>
      <c r="O42" s="926"/>
      <c r="P42" s="925"/>
      <c r="Q42" s="926"/>
      <c r="R42" s="1438">
        <v>3500</v>
      </c>
      <c r="S42" s="1474"/>
      <c r="T42" s="1438">
        <v>1650</v>
      </c>
      <c r="U42" s="1474"/>
      <c r="V42" s="1438">
        <v>350</v>
      </c>
      <c r="W42" s="1474"/>
      <c r="X42" s="925"/>
      <c r="Y42" s="926"/>
      <c r="Z42" s="925"/>
      <c r="AA42" s="927"/>
    </row>
    <row r="43" spans="1:27" s="631" customFormat="1" ht="11" x14ac:dyDescent="0.15">
      <c r="A43" s="1295" t="s">
        <v>550</v>
      </c>
      <c r="B43" s="1296"/>
      <c r="C43" s="1296"/>
      <c r="D43" s="1296"/>
      <c r="E43" s="1296"/>
      <c r="F43" s="1296"/>
      <c r="G43" s="1296"/>
      <c r="H43" s="2107" t="s">
        <v>551</v>
      </c>
      <c r="I43" s="2107"/>
      <c r="J43" s="2107"/>
      <c r="K43" s="2107"/>
      <c r="L43" s="2107"/>
      <c r="M43" s="2107"/>
      <c r="N43" s="2107"/>
      <c r="O43" s="2107"/>
      <c r="P43" s="2107"/>
      <c r="Q43" s="2107"/>
      <c r="R43" s="2107"/>
      <c r="S43" s="2107"/>
      <c r="T43" s="2107"/>
      <c r="U43" s="2107"/>
      <c r="V43" s="2107"/>
      <c r="W43" s="2107"/>
      <c r="X43" s="2107"/>
      <c r="Y43" s="2107"/>
      <c r="Z43" s="2107"/>
      <c r="AA43" s="2108"/>
    </row>
    <row r="44" spans="1:27" s="631" customFormat="1" ht="11" x14ac:dyDescent="0.15">
      <c r="A44" s="1447" t="s">
        <v>552</v>
      </c>
      <c r="B44" s="1279"/>
      <c r="C44" s="1279"/>
      <c r="D44" s="1279"/>
      <c r="E44" s="1279"/>
      <c r="F44" s="1279"/>
      <c r="G44" s="1279"/>
      <c r="AA44" s="1095"/>
    </row>
    <row r="45" spans="1:27" s="631" customFormat="1" ht="12" thickBot="1" x14ac:dyDescent="0.2">
      <c r="A45" s="928"/>
      <c r="B45" s="310"/>
      <c r="C45" s="310"/>
      <c r="D45" s="1104"/>
      <c r="E45" s="1104"/>
      <c r="F45" s="1104"/>
      <c r="G45" s="310"/>
      <c r="H45" s="1104"/>
      <c r="I45" s="1104"/>
      <c r="J45" s="1104"/>
      <c r="K45" s="1104"/>
      <c r="L45" s="1104"/>
      <c r="M45" s="1104"/>
      <c r="N45" s="1104"/>
      <c r="O45" s="1104"/>
      <c r="P45" s="1104"/>
      <c r="Q45" s="1104"/>
      <c r="R45" s="1104"/>
      <c r="S45" s="1104"/>
      <c r="T45" s="1104"/>
      <c r="U45" s="1104"/>
      <c r="V45" s="1104"/>
      <c r="W45" s="1104"/>
      <c r="X45" s="1104"/>
      <c r="Y45" s="1104"/>
      <c r="Z45" s="1104"/>
      <c r="AA45" s="1105"/>
    </row>
    <row r="46" spans="1:27" s="21" customFormat="1" ht="15" customHeight="1" thickTop="1" x14ac:dyDescent="0.15">
      <c r="A46" s="18"/>
      <c r="B46" s="18"/>
      <c r="C46" s="18"/>
      <c r="E46" s="929"/>
      <c r="F46" s="929"/>
    </row>
    <row r="47" spans="1:27" s="21" customFormat="1" x14ac:dyDescent="0.15">
      <c r="E47" s="37"/>
      <c r="F47" s="37"/>
    </row>
    <row r="48" spans="1:27" s="21" customFormat="1" x14ac:dyDescent="0.15">
      <c r="E48" s="37"/>
      <c r="F48" s="37"/>
    </row>
  </sheetData>
  <mergeCells count="124">
    <mergeCell ref="D14:D15"/>
    <mergeCell ref="P37:Q37"/>
    <mergeCell ref="T29:U29"/>
    <mergeCell ref="N37:O37"/>
    <mergeCell ref="N31:O31"/>
    <mergeCell ref="L29:M29"/>
    <mergeCell ref="T39:U39"/>
    <mergeCell ref="T38:U38"/>
    <mergeCell ref="R38:S38"/>
    <mergeCell ref="N39:O39"/>
    <mergeCell ref="L38:M38"/>
    <mergeCell ref="P39:Q39"/>
    <mergeCell ref="L37:M37"/>
    <mergeCell ref="H30:I30"/>
    <mergeCell ref="N30:O30"/>
    <mergeCell ref="H34:I34"/>
    <mergeCell ref="R42:S42"/>
    <mergeCell ref="T42:U42"/>
    <mergeCell ref="A28:G30"/>
    <mergeCell ref="H28:I28"/>
    <mergeCell ref="L28:M28"/>
    <mergeCell ref="X37:Y37"/>
    <mergeCell ref="V37:W37"/>
    <mergeCell ref="V29:W29"/>
    <mergeCell ref="R30:S30"/>
    <mergeCell ref="V30:W30"/>
    <mergeCell ref="Q33:Q34"/>
    <mergeCell ref="P33:P34"/>
    <mergeCell ref="N33:O34"/>
    <mergeCell ref="U33:U34"/>
    <mergeCell ref="T33:T34"/>
    <mergeCell ref="X30:Y30"/>
    <mergeCell ref="R37:S37"/>
    <mergeCell ref="V38:W38"/>
    <mergeCell ref="E33:E34"/>
    <mergeCell ref="D33:D34"/>
    <mergeCell ref="G33:G34"/>
    <mergeCell ref="F33:F34"/>
    <mergeCell ref="H33:I33"/>
    <mergeCell ref="L39:M39"/>
    <mergeCell ref="A44:G44"/>
    <mergeCell ref="A37:G39"/>
    <mergeCell ref="A43:G43"/>
    <mergeCell ref="H38:I38"/>
    <mergeCell ref="J38:K38"/>
    <mergeCell ref="H39:I39"/>
    <mergeCell ref="H37:I37"/>
    <mergeCell ref="J37:K37"/>
    <mergeCell ref="J39:K39"/>
    <mergeCell ref="H43:AA43"/>
    <mergeCell ref="R40:S40"/>
    <mergeCell ref="T40:U40"/>
    <mergeCell ref="Z39:AA39"/>
    <mergeCell ref="X39:Y39"/>
    <mergeCell ref="Z38:AA38"/>
    <mergeCell ref="V40:W40"/>
    <mergeCell ref="V42:W42"/>
    <mergeCell ref="V39:W39"/>
    <mergeCell ref="X38:Y38"/>
    <mergeCell ref="Z37:AA37"/>
    <mergeCell ref="T37:U37"/>
    <mergeCell ref="R39:S39"/>
    <mergeCell ref="P38:Q38"/>
    <mergeCell ref="N38:O38"/>
    <mergeCell ref="X28:Y28"/>
    <mergeCell ref="H32:I32"/>
    <mergeCell ref="N32:O32"/>
    <mergeCell ref="X29:Y29"/>
    <mergeCell ref="Z28:AA28"/>
    <mergeCell ref="Z29:AA29"/>
    <mergeCell ref="V28:W28"/>
    <mergeCell ref="H31:I31"/>
    <mergeCell ref="H29:I29"/>
    <mergeCell ref="J29:K29"/>
    <mergeCell ref="P29:Q29"/>
    <mergeCell ref="R29:S29"/>
    <mergeCell ref="N29:O29"/>
    <mergeCell ref="L30:M30"/>
    <mergeCell ref="N28:O28"/>
    <mergeCell ref="P28:Q28"/>
    <mergeCell ref="J28:K28"/>
    <mergeCell ref="R28:S28"/>
    <mergeCell ref="Z30:AA30"/>
    <mergeCell ref="T28:U28"/>
    <mergeCell ref="T4:U4"/>
    <mergeCell ref="L5:M5"/>
    <mergeCell ref="D12:D13"/>
    <mergeCell ref="E12:E13"/>
    <mergeCell ref="X6:Y6"/>
    <mergeCell ref="R6:S6"/>
    <mergeCell ref="T6:U6"/>
    <mergeCell ref="H6:I6"/>
    <mergeCell ref="Z6:AA6"/>
    <mergeCell ref="V4:W4"/>
    <mergeCell ref="R4:S4"/>
    <mergeCell ref="N4:O4"/>
    <mergeCell ref="F12:F13"/>
    <mergeCell ref="G12:G13"/>
    <mergeCell ref="N5:O5"/>
    <mergeCell ref="P5:Q5"/>
    <mergeCell ref="C3:AA3"/>
    <mergeCell ref="C19:AA19"/>
    <mergeCell ref="R41:S41"/>
    <mergeCell ref="T41:U41"/>
    <mergeCell ref="V41:W41"/>
    <mergeCell ref="A1:G1"/>
    <mergeCell ref="J6:K6"/>
    <mergeCell ref="L6:M6"/>
    <mergeCell ref="H4:I4"/>
    <mergeCell ref="J4:K4"/>
    <mergeCell ref="L4:M4"/>
    <mergeCell ref="H5:I5"/>
    <mergeCell ref="Z4:AA4"/>
    <mergeCell ref="J5:K5"/>
    <mergeCell ref="T5:U5"/>
    <mergeCell ref="R5:S5"/>
    <mergeCell ref="X5:Y5"/>
    <mergeCell ref="V5:W5"/>
    <mergeCell ref="V6:W6"/>
    <mergeCell ref="N6:O6"/>
    <mergeCell ref="P4:Q4"/>
    <mergeCell ref="X4:Y4"/>
    <mergeCell ref="Z5:AA5"/>
    <mergeCell ref="Z1:AA1"/>
  </mergeCells>
  <phoneticPr fontId="3" type="noConversion"/>
  <hyperlinks>
    <hyperlink ref="H43" r:id="rId1" xr:uid="{00000000-0004-0000-07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8" orientation="landscape" r:id="rId2"/>
  <headerFooter alignWithMargins="0">
    <oddHeader>&amp;A</oddHeader>
    <oddFooter>&amp;CPage 8</oddFooter>
  </headerFooter>
  <ignoredErrors>
    <ignoredError sqref="X15:Y16 X14 X10:Y10 Y11 X11:X13 X8:X9" formula="1"/>
    <ignoredError sqref="B1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D42C9D34BF39A4794CA637B9AC3663D" ma:contentTypeVersion="10" ma:contentTypeDescription="Ein neues Dokument erstellen." ma:contentTypeScope="" ma:versionID="9a57079068924de82d4016bbf8cee80d">
  <xsd:schema xmlns:xsd="http://www.w3.org/2001/XMLSchema" xmlns:xs="http://www.w3.org/2001/XMLSchema" xmlns:p="http://schemas.microsoft.com/office/2006/metadata/properties" xmlns:ns2="b41b9696-a04e-4287-b685-c3a6b802e153" xmlns:ns3="fc32978b-8609-42b2-902c-811f690b3225" targetNamespace="http://schemas.microsoft.com/office/2006/metadata/properties" ma:root="true" ma:fieldsID="8bb115670cb5ed45d7fabb24db7718b4" ns2:_="" ns3:_="">
    <xsd:import namespace="b41b9696-a04e-4287-b685-c3a6b802e153"/>
    <xsd:import namespace="fc32978b-8609-42b2-902c-811f690b32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b9696-a04e-4287-b685-c3a6b802e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70f575ab-cd0f-439a-9978-eda457400c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2978b-8609-42b2-902c-811f690b322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019f7dc-20cc-4b5f-b2d2-bfce583401fe}" ma:internalName="TaxCatchAll" ma:showField="CatchAllData" ma:web="fc32978b-8609-42b2-902c-811f690b32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1b9696-a04e-4287-b685-c3a6b802e153">
      <Terms xmlns="http://schemas.microsoft.com/office/infopath/2007/PartnerControls"/>
    </lcf76f155ced4ddcb4097134ff3c332f>
    <TaxCatchAll xmlns="fc32978b-8609-42b2-902c-811f690b322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FF710A-651E-4BF0-A586-412780A50881}"/>
</file>

<file path=customXml/itemProps2.xml><?xml version="1.0" encoding="utf-8"?>
<ds:datastoreItem xmlns:ds="http://schemas.openxmlformats.org/officeDocument/2006/customXml" ds:itemID="{7DA23EA9-AEA1-4760-A6D8-81D595092195}">
  <ds:schemaRefs>
    <ds:schemaRef ds:uri="http://purl.org/dc/dcmitype/"/>
    <ds:schemaRef ds:uri="http://purl.org/dc/terms/"/>
    <ds:schemaRef ds:uri="http://purl.org/dc/elements/1.1/"/>
    <ds:schemaRef ds:uri="b41b9696-a04e-4287-b685-c3a6b802e153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011B51A-CEAC-4281-90F3-EE0DD0C9657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fea2623-af8f-4fb8-b1cf-b63cc8e496aa}" enabled="1" method="Standard" siteId="{81fa766e-a349-4867-8bf4-ab35e250a08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11</vt:i4>
      </vt:variant>
      <vt:variant>
        <vt:lpstr>Namngivna områden</vt:lpstr>
      </vt:variant>
      <vt:variant>
        <vt:i4>11</vt:i4>
      </vt:variant>
    </vt:vector>
  </HeadingPairs>
  <TitlesOfParts>
    <vt:vector size="22" baseType="lpstr">
      <vt:lpstr>Intro</vt:lpstr>
      <vt:lpstr>VEHICLE</vt:lpstr>
      <vt:lpstr>LUGGAGE</vt:lpstr>
      <vt:lpstr>ENGINE</vt:lpstr>
      <vt:lpstr>ELECTRIC</vt:lpstr>
      <vt:lpstr>GEARBOX</vt:lpstr>
      <vt:lpstr>ENERGY</vt:lpstr>
      <vt:lpstr>PERFORMANCE</vt:lpstr>
      <vt:lpstr>WEIGHT</vt:lpstr>
      <vt:lpstr>SKETCH</vt:lpstr>
      <vt:lpstr>SKETCH HYBRID</vt:lpstr>
      <vt:lpstr>ELECTRIC!Utskriftsområde</vt:lpstr>
      <vt:lpstr>ENERGY!Utskriftsområde</vt:lpstr>
      <vt:lpstr>ENGINE!Utskriftsområde</vt:lpstr>
      <vt:lpstr>GEARBOX!Utskriftsområde</vt:lpstr>
      <vt:lpstr>Intro!Utskriftsområde</vt:lpstr>
      <vt:lpstr>LUGGAGE!Utskriftsområde</vt:lpstr>
      <vt:lpstr>PERFORMANCE!Utskriftsområde</vt:lpstr>
      <vt:lpstr>SKETCH!Utskriftsområde</vt:lpstr>
      <vt:lpstr>'SKETCH HYBRID'!Utskriftsområde</vt:lpstr>
      <vt:lpstr>VEHICLE!Utskriftsområde</vt:lpstr>
      <vt:lpstr>WEIGHT!Utskriftsområde</vt:lpstr>
    </vt:vector>
  </TitlesOfParts>
  <Manager/>
  <Company>VCC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XC60 - OFFICIAL DATA</dc:title>
  <dc:subject/>
  <dc:creator>Stefan Eriksson</dc:creator>
  <cp:keywords>OFFICIAL DATA</cp:keywords>
  <dc:description>XC90</dc:description>
  <cp:lastModifiedBy>Haraldsson, Tomas (S.R.)</cp:lastModifiedBy>
  <cp:revision/>
  <dcterms:created xsi:type="dcterms:W3CDTF">1998-11-19T13:59:30Z</dcterms:created>
  <dcterms:modified xsi:type="dcterms:W3CDTF">2024-01-25T07:31:37Z</dcterms:modified>
  <cp:category>OFFICIAL DATA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0x010100ED42C9D34BF39A4794CA637B9AC3663D</vt:lpwstr>
  </property>
  <property fmtid="{D5CDD505-2E9C-101B-9397-08002B2CF9AE}" pid="3" name="MSIP_Label_7fea2623-af8f-4fb8-b1cf-b63cc8e496aa_Enabled">
    <vt:lpwstr>true</vt:lpwstr>
  </property>
  <property fmtid="{D5CDD505-2E9C-101B-9397-08002B2CF9AE}" pid="4" name="MSIP_Label_7fea2623-af8f-4fb8-b1cf-b63cc8e496aa_SetDate">
    <vt:lpwstr>2021-03-29T14:42:43Z</vt:lpwstr>
  </property>
  <property fmtid="{D5CDD505-2E9C-101B-9397-08002B2CF9AE}" pid="5" name="MSIP_Label_7fea2623-af8f-4fb8-b1cf-b63cc8e496aa_Method">
    <vt:lpwstr>Standard</vt:lpwstr>
  </property>
  <property fmtid="{D5CDD505-2E9C-101B-9397-08002B2CF9AE}" pid="6" name="MSIP_Label_7fea2623-af8f-4fb8-b1cf-b63cc8e496aa_Name">
    <vt:lpwstr>Internal</vt:lpwstr>
  </property>
  <property fmtid="{D5CDD505-2E9C-101B-9397-08002B2CF9AE}" pid="7" name="MSIP_Label_7fea2623-af8f-4fb8-b1cf-b63cc8e496aa_SiteId">
    <vt:lpwstr>81fa766e-a349-4867-8bf4-ab35e250a08f</vt:lpwstr>
  </property>
  <property fmtid="{D5CDD505-2E9C-101B-9397-08002B2CF9AE}" pid="8" name="MSIP_Label_7fea2623-af8f-4fb8-b1cf-b63cc8e496aa_ActionId">
    <vt:lpwstr/>
  </property>
  <property fmtid="{D5CDD505-2E9C-101B-9397-08002B2CF9AE}" pid="9" name="MSIP_Label_7fea2623-af8f-4fb8-b1cf-b63cc8e496aa_ContentBits">
    <vt:lpwstr>0</vt:lpwstr>
  </property>
  <property fmtid="{D5CDD505-2E9C-101B-9397-08002B2CF9AE}" pid="10" name="MediaServiceImageTags">
    <vt:lpwstr/>
  </property>
</Properties>
</file>